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00" activeTab="1"/>
  </bookViews>
  <sheets>
    <sheet name="总消费" sheetId="4" r:id="rId1"/>
    <sheet name="计划日报" sheetId="5" r:id="rId2"/>
    <sheet name="笔记日报" sheetId="6" r:id="rId3"/>
    <sheet name="笔记数据自定义" sheetId="12" r:id="rId4"/>
    <sheet name="笔记数据看板" sheetId="7" r:id="rId5"/>
    <sheet name="笔记匹配" sheetId="2" r:id="rId6"/>
    <sheet name="总数据源" sheetId="1" r:id="rId7"/>
    <sheet name="信息流数据源" sheetId="8" r:id="rId8"/>
    <sheet name="搜索数据源" sheetId="9" r:id="rId9"/>
    <sheet name="全站智投数据源" sheetId="10" r:id="rId10"/>
  </sheets>
  <definedNames>
    <definedName name="_xlnm._FilterDatabase" localSheetId="4" hidden="1">笔记数据看板!$A$2:$AN$23</definedName>
    <definedName name="_xlnm._FilterDatabase" localSheetId="6" hidden="1">总数据源!#REF!</definedName>
  </definedNames>
  <calcPr calcId="144525"/>
  <pivotCaches>
    <pivotCache cacheId="0" r:id="rId11"/>
    <pivotCache cacheId="1" r:id="rId12"/>
  </pivotCaches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65" name="ID_9326F119BF394740B126ABC3AC179E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972550" y="5497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20" name="ID_73B8273C8A5647CA9EED207BC767726D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93645" y="23456900"/>
          <a:ext cx="3609975" cy="47815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1" name="ID_B291885284EC4BE68792E1B584CA1CAC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386330" y="23651845"/>
          <a:ext cx="3562350" cy="46863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2" name="ID_3D486932861245CCBC1308B10F53CD3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526665" y="23972520"/>
          <a:ext cx="4695825" cy="46958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3" name="ID_DADAEFE6C210425DAB164C2FFA563EC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443480" y="24259540"/>
          <a:ext cx="3609975" cy="48101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4" name="ID_1CA8C29CDD5C4818AEC576296ED148A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411095" y="24446865"/>
          <a:ext cx="3552825" cy="47529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5" name="ID_534ACB70078D47F890CE256F1FB8609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493645" y="24751030"/>
          <a:ext cx="4629150" cy="47339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6" name="ID_CCAC0D334FA04B52ACFD57C725BFB5E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476500" y="25013920"/>
          <a:ext cx="3600450" cy="48196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7" name="ID_3121D3660A5E40178F97292F80D635B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435860" y="2357120"/>
          <a:ext cx="3571875" cy="47434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" name="ID_B184D0547BC04DA2993A3E8653EEF40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435225" y="2627630"/>
          <a:ext cx="3514725" cy="47244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" name="ID_BC1C901DFD3E4E008E4E442F694DBD5E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501900" y="2890520"/>
          <a:ext cx="3495675" cy="47339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" name="ID_08F01B840FA34C22AE4E87B2520EC41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451735" y="3086100"/>
          <a:ext cx="4676775" cy="47053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" name="ID_1D88C2A7A1524BBA8D08E993D0EDCE0E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352675" y="3302000"/>
          <a:ext cx="3514725" cy="47625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6" name="ID_F9A4B88659FB4A2A96954B3654EFE0E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410460" y="3618865"/>
          <a:ext cx="4524375" cy="46863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7" name="ID_D3681FC4EFED452CBF37F5E0F5B5D93B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419350" y="3831590"/>
          <a:ext cx="3514725" cy="47815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8" name="ID_A18E1F761AD140B4A9046F3F284B181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427605" y="4102735"/>
          <a:ext cx="3562350" cy="46863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9" name="ID_A63015BB40CE4F2481243105F21E3FEB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410460" y="4430395"/>
          <a:ext cx="3543300" cy="47339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0" name="ID_DDBEBB6D1D8A4D338BDBC79CC97C9AD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410460" y="4634865"/>
          <a:ext cx="3514725" cy="47434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1" name="ID_5ECE6B775C8541ADAB3191F1B4133FB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411095" y="4922520"/>
          <a:ext cx="4572000" cy="47625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2" name="ID_695F322F054C4BC38F5643129648D9CA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443480" y="5159375"/>
          <a:ext cx="4305300" cy="46482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3" name="ID_CE1633E84BEC476F8356B7ED761B10B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444115" y="5380355"/>
          <a:ext cx="3467100" cy="47339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4" name="ID_594E858CC92241E8AA59313DDE2247BC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426970" y="5659755"/>
          <a:ext cx="3571875" cy="47625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" name="ID_45A3DC49DB684FC58F0EB4AB31DB2799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460625" y="5855970"/>
          <a:ext cx="3524250" cy="47339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" name="ID_A65DC02B2F3B4A5B9281FA84463DED7D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468245" y="6096000"/>
          <a:ext cx="3533775" cy="46482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7" name="ID_99C3B23B383C4A27A2EE9F95DCB3D81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468880" y="6421755"/>
          <a:ext cx="3552825" cy="47148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8" name="ID_5CB42876B36144ED86A63CDB37ED65A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426970" y="6684010"/>
          <a:ext cx="3457575" cy="47148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9" name="ID_587696B5E4C34B48A996523765A90D4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410460" y="6929120"/>
          <a:ext cx="3514725" cy="46958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8" name="ID_CB322FEFD9E648A9AA00282591B1726B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2452370" y="7150100"/>
          <a:ext cx="4448175" cy="46101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9" name="ID_0E0B9F8724F542978774CB4990D31A2D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402205" y="7366000"/>
          <a:ext cx="3457575" cy="46958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0" name="ID_72D58D7E0BFC47BB80782F13F3B13BF3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2477135" y="7707630"/>
          <a:ext cx="3533775" cy="4733925"/>
        </a:xfrm>
        <a:prstGeom prst="rect">
          <a:avLst/>
        </a:prstGeom>
        <a:noFill/>
        <a:ln w="9525">
          <a:noFill/>
        </a:ln>
      </xdr:spPr>
    </xdr:pic>
  </etc:cellImage>
</etc:cellImages>
</file>

<file path=xl/sharedStrings.xml><?xml version="1.0" encoding="utf-8"?>
<sst xmlns="http://schemas.openxmlformats.org/spreadsheetml/2006/main" count="6885" uniqueCount="305">
  <si>
    <t>萃玥珠宝 总消费</t>
  </si>
  <si>
    <t>时间</t>
  </si>
  <si>
    <t xml:space="preserve"> 消费</t>
  </si>
  <si>
    <t xml:space="preserve"> 展现量</t>
  </si>
  <si>
    <t xml:space="preserve"> 点击量</t>
  </si>
  <si>
    <t xml:space="preserve">  点击率</t>
  </si>
  <si>
    <t xml:space="preserve"> 点击成本</t>
  </si>
  <si>
    <t xml:space="preserve"> 千展费用</t>
  </si>
  <si>
    <t xml:space="preserve"> 点赞</t>
  </si>
  <si>
    <t xml:space="preserve"> 评论</t>
  </si>
  <si>
    <t xml:space="preserve"> 收藏</t>
  </si>
  <si>
    <t xml:space="preserve"> 关注</t>
  </si>
  <si>
    <t xml:space="preserve"> 分享</t>
  </si>
  <si>
    <t xml:space="preserve"> 互动量</t>
  </si>
  <si>
    <t xml:space="preserve"> 互动成本</t>
  </si>
  <si>
    <t>私信人数</t>
  </si>
  <si>
    <t xml:space="preserve"> 私信成本</t>
  </si>
  <si>
    <t xml:space="preserve"> 私信开口数</t>
  </si>
  <si>
    <t xml:space="preserve"> 开口成本</t>
  </si>
  <si>
    <t xml:space="preserve"> 私信率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</si>
  <si>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</si>
  <si>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</si>
  <si>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</si>
  <si>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</si>
  <si>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</si>
  <si>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</si>
  <si>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</si>
  <si>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</si>
  <si>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</si>
  <si>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</si>
  <si>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</si>
  <si>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</si>
  <si>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</si>
  <si>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</si>
  <si>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</si>
  <si>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</si>
  <si>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</si>
  <si>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</si>
  <si>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</si>
  <si>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</si>
  <si>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</si>
  <si>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</si>
  <si>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</si>
  <si>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</si>
  <si>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</si>
  <si>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</si>
  <si>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</si>
  <si>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</si>
  <si>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</si>
  <si>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</si>
  <si>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</si>
  <si>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</si>
  <si>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</si>
  <si>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</si>
  <si>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</si>
  <si>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</si>
  <si>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</si>
  <si>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</si>
  <si>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</si>
  <si>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</si>
  <si>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</si>
  <si>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</si>
  <si>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</si>
  <si>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</si>
  <si>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</si>
  <si>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</si>
  <si>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</si>
  <si>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</si>
  <si>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(空白)</t>
  </si>
  <si>
    <t>总计</t>
  </si>
  <si>
    <t>萃玥珠宝 计划日报</t>
  </si>
  <si>
    <t>广告类型</t>
  </si>
  <si>
    <t>笔记ID</t>
  </si>
  <si>
    <t>计划名称</t>
  </si>
  <si>
    <t>开口数</t>
  </si>
  <si>
    <t>全站智投广告</t>
  </si>
  <si>
    <t>635bb15400000000150214a3</t>
  </si>
  <si>
    <t>1108-私信--全站- 请大数据把</t>
  </si>
  <si>
    <t>全站智投广告 汇总</t>
  </si>
  <si>
    <t>信息流广告</t>
  </si>
  <si>
    <t>628b3f680000000021035d7d</t>
  </si>
  <si>
    <t>0523-客资-信息流- 翡翠小米珠</t>
  </si>
  <si>
    <t>6246d3320000000021036914</t>
  </si>
  <si>
    <t>0524-客资-信息流-翡翠无事牌2</t>
  </si>
  <si>
    <t>5fcb49260000000001007112</t>
  </si>
  <si>
    <t>0604-客资-信息流-翡翠合集</t>
  </si>
  <si>
    <t>632d8f030000000018019a1d</t>
  </si>
  <si>
    <t>0927-客资-信息流-翡翠商家-点击</t>
  </si>
  <si>
    <t>63423db7000000000b010977</t>
  </si>
  <si>
    <t>1018-客资-信息流- 入门级翡翠戒指</t>
  </si>
  <si>
    <t>637740d0000000000c02141d</t>
  </si>
  <si>
    <t>1201-私信-信息流-  翡翠之美</t>
  </si>
  <si>
    <t>637f114f00000000220398d8</t>
  </si>
  <si>
    <t>1201-私信-信息流- 翡翠干货</t>
  </si>
  <si>
    <t>6380a3a6000000001f002ad3</t>
  </si>
  <si>
    <t>1206-私信-信息流- 有佛就有福</t>
  </si>
  <si>
    <t>6390721000000000180108be</t>
  </si>
  <si>
    <t>1214-私信-信息流- 右滑帮选嫁妆</t>
  </si>
  <si>
    <t>637f4d60000000001c006b2e</t>
  </si>
  <si>
    <t>1214-私信-信息流-  卡塔尔正确看球姿势</t>
  </si>
  <si>
    <t>信息流广告 汇总</t>
  </si>
  <si>
    <t>2022-12-18 汇总</t>
  </si>
  <si>
    <t>2022-12-17 汇总</t>
  </si>
  <si>
    <t>2022-12-16 汇总</t>
  </si>
  <si>
    <t>63761085000000002301a2e1</t>
  </si>
  <si>
    <t>1206-私信-信息流- 广州有名的翡翠店</t>
  </si>
  <si>
    <t>2022-12-15 汇总</t>
  </si>
  <si>
    <t>2022-12-14 汇总</t>
  </si>
  <si>
    <t>62c3b6a2000000000a002276</t>
  </si>
  <si>
    <t>0708-客资-信息流-翡翠耳坠-点击</t>
  </si>
  <si>
    <t>63639b70000000000600837d</t>
  </si>
  <si>
    <t>1206-私信-信息流-  收·藏</t>
  </si>
  <si>
    <t>2022-12-13 汇总</t>
  </si>
  <si>
    <t>2022-12-12 汇总</t>
  </si>
  <si>
    <t>6357bacd000000001502c8f2</t>
  </si>
  <si>
    <t>1026-私信-信息流-广州玉器街-点击</t>
  </si>
  <si>
    <t>2022-12-11 汇总</t>
  </si>
  <si>
    <t>2022-12-10 汇总</t>
  </si>
  <si>
    <t>2022-12-09 汇总</t>
  </si>
  <si>
    <t>2022-12-08 汇总</t>
  </si>
  <si>
    <t>2022-12-07 汇总</t>
  </si>
  <si>
    <t>2022-12-06 汇总</t>
  </si>
  <si>
    <t>2022-12-05 汇总</t>
  </si>
  <si>
    <t>2022-12-04 汇总</t>
  </si>
  <si>
    <t>2022-12-03 汇总</t>
  </si>
  <si>
    <t>2022-12-02 汇总</t>
  </si>
  <si>
    <t>2022-12-01 汇总</t>
  </si>
  <si>
    <t>2022-11-30 汇总</t>
  </si>
  <si>
    <t>6227193e000000000102a2d6</t>
  </si>
  <si>
    <t>0530-客资-信息流-翡翠耳饰合集</t>
  </si>
  <si>
    <t>2022-11-29 汇总</t>
  </si>
  <si>
    <t>2022-11-28 汇总</t>
  </si>
  <si>
    <t>2022-11-27 汇总</t>
  </si>
  <si>
    <t>2022-11-26 汇总</t>
  </si>
  <si>
    <t>2022-11-25 汇总</t>
  </si>
  <si>
    <t>2022-11-24 汇总</t>
  </si>
  <si>
    <t>2022-11-23 汇总</t>
  </si>
  <si>
    <t>2022-11-22 汇总</t>
  </si>
  <si>
    <t>634e79660000000007035aca</t>
  </si>
  <si>
    <t>1108-私信--全站- 保姆级</t>
  </si>
  <si>
    <t>6360edc0000000000801168c</t>
  </si>
  <si>
    <t>1109-私信-全站- 喜欢翡翠的翠友</t>
  </si>
  <si>
    <t>2022-11-21 汇总</t>
  </si>
  <si>
    <t>2022-11-20 汇总</t>
  </si>
  <si>
    <t>2022-11-19 汇总</t>
  </si>
  <si>
    <t>2022-11-18 汇总</t>
  </si>
  <si>
    <t>62baa90300000000040053d9</t>
  </si>
  <si>
    <t>0701-客资-信息流-小米珠合集</t>
  </si>
  <si>
    <t>2022-11-17 汇总</t>
  </si>
  <si>
    <t>2022-11-16 汇总</t>
  </si>
  <si>
    <t>2022-11-15 汇总</t>
  </si>
  <si>
    <t>6364c98d0000000009000098</t>
  </si>
  <si>
    <t>1109-私信-全站- 怀一颗虔诚的</t>
  </si>
  <si>
    <t>6334273600000000170164f1</t>
  </si>
  <si>
    <t>1109-私信-全站-  来店里看货的90后小姐</t>
  </si>
  <si>
    <t>2022-11-14 汇总</t>
  </si>
  <si>
    <t>2022-11-13 汇总</t>
  </si>
  <si>
    <t>2022-11-12 汇总</t>
  </si>
  <si>
    <t>2022-11-11 汇总</t>
  </si>
  <si>
    <t>2022-11-10 汇总</t>
  </si>
  <si>
    <t>63527985000000001400c2e5</t>
  </si>
  <si>
    <t>1026-全站-高端满绿珠链</t>
  </si>
  <si>
    <t>6311ce5d0000000012017668</t>
  </si>
  <si>
    <t>0906-客资-信息流-翡翠手链-点击</t>
  </si>
  <si>
    <t>2022-11-09 汇总</t>
  </si>
  <si>
    <t>2022-11-08 汇总</t>
  </si>
  <si>
    <t>2022-11-07 汇总</t>
  </si>
  <si>
    <t>2022-11-06 汇总</t>
  </si>
  <si>
    <t>2022-11-05 汇总</t>
  </si>
  <si>
    <t>2022-11-04 汇总</t>
  </si>
  <si>
    <t>2022-11-03 汇总</t>
  </si>
  <si>
    <t>2022-11-02 汇总</t>
  </si>
  <si>
    <t>2022-11-01 汇总</t>
  </si>
  <si>
    <t>萃玥珠宝 笔记日报</t>
  </si>
  <si>
    <t>笔记标题</t>
  </si>
  <si>
    <t>请大数据把我推荐给身价过亿的人‼️</t>
  </si>
  <si>
    <t>翡翠小米珠已经不多了❓听说你们都在找🧐🧐</t>
  </si>
  <si>
    <t>必入翡翠无事牌👆任性挑选价位齐全❤️</t>
  </si>
  <si>
    <t>入门级的满绿翡翠，性价比也太高了！ 😍</t>
  </si>
  <si>
    <t>别找了‼️一口价的翡翠商家在这里👆</t>
  </si>
  <si>
    <t>入门级翡翠戒指｜第一次买翡翠必入戒指合集</t>
  </si>
  <si>
    <t>翡翠之美，来之不易🙏🏻拍卖会级珠链大赏</t>
  </si>
  <si>
    <t>翡翠干货｜一分钟学会如何挑选翡翠挂件</t>
  </si>
  <si>
    <t>有佛就有福｜人生中第一件翡翠佛公在这</t>
  </si>
  <si>
    <t>右滑帮选嫁妆👉 翡翠嫁妆里的王者出击‼️</t>
  </si>
  <si>
    <t>卡塔尔正确看球姿势‼️“钞能力”穿搭</t>
  </si>
  <si>
    <t>挖到广州有名的翡翠店✅狠狠码住‼️</t>
  </si>
  <si>
    <t>强烈安利‼️耳畔上的灵动✨美到窒息翡翠耳坠</t>
  </si>
  <si>
    <t>收·藏｜择一物，伴一生💕</t>
  </si>
  <si>
    <t>价值过亿😱这就是广州玉器街批发商家的实力</t>
  </si>
  <si>
    <t>请大数据推给喜欢翡翠耳钉的刘亦菲们‼️</t>
  </si>
  <si>
    <t>保姆级✅翡翠知识‼️新手小白赶紧收藏👆</t>
  </si>
  <si>
    <t>喜欢翡翠的翠友👆这是不是你要的高品质😍</t>
  </si>
  <si>
    <t>被刷屏了‼️为什么翡翠珠串最近这么火🔥</t>
  </si>
  <si>
    <t>怀一颗虔诚的心，看世间风景🌿</t>
  </si>
  <si>
    <t>来店里看货的90后小姐姐😍喝茶赏翠🌿</t>
  </si>
  <si>
    <t>佳士得/苏富比也看不到这么多高端满绿珠链</t>
  </si>
  <si>
    <t>真的好难选😭😭每一条我都好爱💕</t>
  </si>
  <si>
    <t>(多项)</t>
  </si>
  <si>
    <t>笔记封面</t>
  </si>
  <si>
    <t>笔记标题or达人</t>
  </si>
  <si>
    <t>发布链接</t>
  </si>
  <si>
    <t>发布时间</t>
  </si>
  <si>
    <t>笔记形式</t>
  </si>
  <si>
    <t>笔记总数据</t>
  </si>
  <si>
    <t>信息流-推广数据</t>
  </si>
  <si>
    <t>搜索-推广数据</t>
  </si>
  <si>
    <t>全站智投-推广数据</t>
  </si>
  <si>
    <t>点赞</t>
  </si>
  <si>
    <t>收藏</t>
  </si>
  <si>
    <t>评论</t>
  </si>
  <si>
    <t>互动量</t>
  </si>
  <si>
    <t>消费</t>
  </si>
  <si>
    <t>点击率</t>
  </si>
  <si>
    <t>点击成本</t>
  </si>
  <si>
    <t>互动成本</t>
  </si>
  <si>
    <t>私信成本</t>
  </si>
  <si>
    <t>开口成本</t>
  </si>
  <si>
    <t>632aed360000000009031658</t>
  </si>
  <si>
    <t>628dd85d000000000102b86b</t>
  </si>
  <si>
    <t>62f20789000000001202481d</t>
  </si>
  <si>
    <t>62b1a409000000000e00eadd</t>
  </si>
  <si>
    <t>6284a527000000002103667d</t>
  </si>
  <si>
    <t>测试时间</t>
  </si>
  <si>
    <t>61bb1ec8000000002103c82a</t>
  </si>
  <si>
    <t>小贝拉 |踮起脚尖就能够到的美好月子时光</t>
  </si>
  <si>
    <t>https://www.xiaohongshu.com/discovery/item/61bb1ec8000000002103c82a</t>
  </si>
  <si>
    <t>图文</t>
  </si>
  <si>
    <t>别找了‼️‼️我们就是翡翠源头商家⭕️</t>
  </si>
  <si>
    <t>https://www.xiaohongshu.com/discovery/item/632aed360000000009031658</t>
  </si>
  <si>
    <t>夏天来了🍃每个精致女人都需要的翡翠耳饰🌸</t>
  </si>
  <si>
    <t>https://www.xiaohongshu.com/discovery/item/628dd85d000000000102b86b</t>
  </si>
  <si>
    <t>有被惊艳到‼️满绿翡翠耳坠值得拥有😍</t>
  </si>
  <si>
    <t>https://www.xiaohongshu.com/discovery/item/62f20789000000001202481d</t>
  </si>
  <si>
    <t>视频</t>
  </si>
  <si>
    <t>每次佩戴都会被问是哪个明星🥰</t>
  </si>
  <si>
    <t>https://www.xiaohongshu.com/discovery/item/62b1a409000000000e00eadd</t>
  </si>
  <si>
    <t>全网火爆🔥人手必备翡翠小米珠‼️多种叠戴</t>
  </si>
  <si>
    <t>xiaohongshu.com/discovery/item/6284a527000000002103667d</t>
  </si>
  <si>
    <t xml:space="preserve"> 2022/10/28</t>
  </si>
  <si>
    <r>
      <rPr>
        <sz val="12"/>
        <color theme="1"/>
        <rFont val="微软雅黑"/>
        <charset val="134"/>
      </rPr>
      <t>必入翡翠无事牌👆任性挑选价位齐全</t>
    </r>
    <r>
      <rPr>
        <sz val="12"/>
        <color theme="1"/>
        <rFont val="宋体"/>
        <charset val="134"/>
      </rPr>
      <t>❤</t>
    </r>
    <r>
      <rPr>
        <sz val="12"/>
        <color theme="1"/>
        <rFont val="微软雅黑"/>
        <charset val="134"/>
      </rPr>
      <t>️</t>
    </r>
  </si>
  <si>
    <t>https://www.xiaohongshu.com/discovery/item/63423db7000000000b010977</t>
  </si>
  <si>
    <t>https://www.xiaohongshu.com/discovery/item/62baa90300000000040053d9</t>
  </si>
  <si>
    <t>https://www.xiaohongshu.com/discovery/item/6311ce5d0000000012017668</t>
  </si>
  <si>
    <r>
      <rPr>
        <sz val="12"/>
        <color theme="1"/>
        <rFont val="微软雅黑"/>
        <charset val="134"/>
      </rPr>
      <t>强烈安利‼️耳畔上的灵动</t>
    </r>
    <r>
      <rPr>
        <sz val="12"/>
        <color theme="1"/>
        <rFont val="宋体"/>
        <charset val="134"/>
      </rPr>
      <t>✨</t>
    </r>
    <r>
      <rPr>
        <sz val="12"/>
        <color theme="1"/>
        <rFont val="微软雅黑"/>
        <charset val="134"/>
      </rPr>
      <t>美到窒息翡翠耳坠</t>
    </r>
  </si>
  <si>
    <t>https://www.xiaohongshu.com/discovery/item/62c3b6a2000000000a002276</t>
  </si>
  <si>
    <t>https://www.xiaohongshu.com/discovery/item/632d8f030000000018019a1d</t>
  </si>
  <si>
    <t>https://www.xiaohongshu.com/discovery/item/635bb15400000000150214a3</t>
  </si>
  <si>
    <t>https://www.xiaohongshu.com/discovery/item/6227193e000000000102a2d6</t>
  </si>
  <si>
    <r>
      <rPr>
        <sz val="12"/>
        <color theme="1"/>
        <rFont val="微软雅黑"/>
        <charset val="134"/>
      </rPr>
      <t>保姆级</t>
    </r>
    <r>
      <rPr>
        <sz val="12"/>
        <color theme="1"/>
        <rFont val="宋体"/>
        <charset val="134"/>
      </rPr>
      <t>✅</t>
    </r>
    <r>
      <rPr>
        <sz val="12"/>
        <color theme="1"/>
        <rFont val="微软雅黑"/>
        <charset val="134"/>
      </rPr>
      <t>翡翠知识‼️新手小白赶紧收藏👆</t>
    </r>
  </si>
  <si>
    <t>https://www.xiaohongshu.com/discovery/item/634e79660000000007035aca</t>
  </si>
  <si>
    <t>https://www.xiaohongshu.com/discovery/item/6360edc0000000000801168c</t>
  </si>
  <si>
    <t>https://www.xiaohongshu.com/discovery/item/6357bacd000000001502c8f2</t>
  </si>
  <si>
    <t>https://www.xiaohongshu.com/discovery/item/63527985000000001400c2e5</t>
  </si>
  <si>
    <t>https://www.xiaohongshu.com/discovery/item/6334273600000000170164f1</t>
  </si>
  <si>
    <r>
      <rPr>
        <sz val="12"/>
        <color theme="1"/>
        <rFont val="微软雅黑"/>
        <charset val="134"/>
      </rPr>
      <t>翡翠小米珠已经不多了</t>
    </r>
    <r>
      <rPr>
        <sz val="12"/>
        <color theme="1"/>
        <rFont val="宋体"/>
        <charset val="134"/>
      </rPr>
      <t>❓</t>
    </r>
    <r>
      <rPr>
        <sz val="12"/>
        <color theme="1"/>
        <rFont val="微软雅黑"/>
        <charset val="134"/>
      </rPr>
      <t>听说你们都在找🧐🧐</t>
    </r>
  </si>
  <si>
    <t>https://www.xiaohongshu.com/discovery/item/628b3f680000000021035d7d</t>
  </si>
  <si>
    <t>https://www.xiaohongshu.com/discovery/item/5fcb49260000000001007112</t>
  </si>
  <si>
    <t>https://www.xiaohongshu.com/discovery/item/6364c98d0000000009000098</t>
  </si>
  <si>
    <t>https://www.xiaohongshu.com/discovery/item/637740d0000000000c02141d</t>
  </si>
  <si>
    <t>https://www.xiaohongshu.com/discovery/item/637f114f00000000220398d8</t>
  </si>
  <si>
    <t>https://www.xiaohongshu.com/discovery/item/6380a3a6000000001f002ad3</t>
  </si>
  <si>
    <t>https://www.xiaohongshu.com/discovery/item/63761085000000002301a2e1</t>
  </si>
  <si>
    <t>https://www.xiaohongshu.com/discovery/item/63639b70000000000600837d</t>
  </si>
  <si>
    <t>https://www.xiaohongshu.com/discovery/item/6390721000000000180108be</t>
  </si>
  <si>
    <t>https://www.xiaohongshu.com/discovery/item/637f4d60000000001c006b2e</t>
  </si>
  <si>
    <t>创意名称</t>
  </si>
  <si>
    <t>创意ID</t>
  </si>
  <si>
    <t>单元名称</t>
  </si>
  <si>
    <t>单元ID</t>
  </si>
  <si>
    <t>计划ID</t>
  </si>
  <si>
    <t>创意组合方式</t>
  </si>
  <si>
    <t>展现量</t>
  </si>
  <si>
    <t>点击量</t>
  </si>
  <si>
    <t>平均点击成本</t>
  </si>
  <si>
    <t>平均千次展示费用</t>
  </si>
  <si>
    <t>关注</t>
  </si>
  <si>
    <t>分享</t>
  </si>
  <si>
    <t>平均互动成本</t>
  </si>
  <si>
    <t>行动按钮点击量</t>
  </si>
  <si>
    <t>行动按钮点击率</t>
  </si>
  <si>
    <t>截图</t>
  </si>
  <si>
    <t>保存图片</t>
  </si>
  <si>
    <t>私信咨询人数</t>
  </si>
  <si>
    <t>私信咨询条数</t>
  </si>
  <si>
    <t>私信咨询数</t>
  </si>
  <si>
    <t>私信开口数</t>
  </si>
  <si>
    <t>私信咨询成本</t>
  </si>
  <si>
    <t>私信开口成本</t>
  </si>
  <si>
    <t>翡翠小米珠</t>
  </si>
  <si>
    <t>自定义创意</t>
  </si>
  <si>
    <t>翡翠无事牌</t>
  </si>
  <si>
    <t>客资收集_创意_20220604_1</t>
  </si>
  <si>
    <t>0530-客资-信息流-翡翠合集</t>
  </si>
  <si>
    <t>客资收集_创意_20220701_1</t>
  </si>
  <si>
    <t>0616-客资-信息流-小米珠合集</t>
  </si>
  <si>
    <t>客资收集_创意_20220708_1</t>
  </si>
  <si>
    <t>客资收集_创意_20220906_1</t>
  </si>
  <si>
    <t>客资收集_创意_20220927_1</t>
  </si>
  <si>
    <t>客资收集_创意_20221018_1</t>
  </si>
  <si>
    <t>客资收集_创意_20221026_1</t>
  </si>
  <si>
    <t>客资收集_创意_20221108_1</t>
  </si>
  <si>
    <t>1108-私信--全站- 保姆级_复制185204</t>
  </si>
  <si>
    <t>客资收集_创意_20221109_1</t>
  </si>
  <si>
    <t>(全部)</t>
  </si>
</sst>
</file>

<file path=xl/styles.xml><?xml version="1.0" encoding="utf-8"?>
<styleSheet xmlns="http://schemas.openxmlformats.org/spreadsheetml/2006/main">
  <numFmts count="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yyyy&quot;年&quot;m&quot;月&quot;d&quot;日&quot;;@"/>
    <numFmt numFmtId="178" formatCode="\¥#,##0"/>
    <numFmt numFmtId="179" formatCode="yyyy\-mm\-dd"/>
    <numFmt numFmtId="180" formatCode="#,##0.00_ "/>
  </numFmts>
  <fonts count="29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b/>
      <sz val="12"/>
      <color rgb="FF000000"/>
      <name val="微软雅黑"/>
      <charset val="134"/>
    </font>
    <font>
      <sz val="12"/>
      <color theme="1"/>
      <name val="微软雅黑"/>
      <charset val="134"/>
    </font>
    <font>
      <u/>
      <sz val="12"/>
      <color rgb="FF0000FF"/>
      <name val="微软雅黑"/>
      <charset val="0"/>
    </font>
    <font>
      <b/>
      <sz val="11"/>
      <color rgb="FF000000"/>
      <name val="微软雅黑"/>
      <charset val="134"/>
    </font>
    <font>
      <b/>
      <sz val="11"/>
      <color theme="1"/>
      <name val="微软雅黑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2"/>
      <color theme="1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theme="3" tint="0.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9" borderId="5" applyNumberFormat="0" applyFont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21" fillId="13" borderId="8" applyNumberFormat="0" applyAlignment="0" applyProtection="0">
      <alignment vertical="center"/>
    </xf>
    <xf numFmtId="0" fontId="22" fillId="13" borderId="4" applyNumberFormat="0" applyAlignment="0" applyProtection="0">
      <alignment vertical="center"/>
    </xf>
    <xf numFmtId="0" fontId="23" fillId="14" borderId="9" applyNumberFormat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24" fillId="0" borderId="10" applyNumberFormat="0" applyFill="0" applyAlignment="0" applyProtection="0">
      <alignment vertical="center"/>
    </xf>
    <xf numFmtId="0" fontId="25" fillId="0" borderId="11" applyNumberFormat="0" applyFill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</cellStyleXfs>
  <cellXfs count="51">
    <xf numFmtId="0" fontId="0" fillId="0" borderId="0" xfId="0">
      <alignment vertical="center"/>
    </xf>
    <xf numFmtId="10" fontId="0" fillId="0" borderId="0" xfId="11" applyNumberFormat="1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76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 wrapText="1"/>
    </xf>
    <xf numFmtId="10" fontId="1" fillId="0" borderId="1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2" xfId="0" applyNumberFormat="1" applyFont="1" applyFill="1" applyBorder="1" applyAlignment="1">
      <alignment horizontal="center" vertical="center"/>
    </xf>
    <xf numFmtId="10" fontId="2" fillId="0" borderId="2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Fill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177" fontId="0" fillId="0" borderId="0" xfId="0" applyNumberFormat="1">
      <alignment vertical="center"/>
    </xf>
    <xf numFmtId="178" fontId="4" fillId="2" borderId="3" xfId="0" applyNumberFormat="1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177" fontId="4" fillId="2" borderId="3" xfId="0" applyNumberFormat="1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6" fillId="0" borderId="3" xfId="10" applyFont="1" applyBorder="1" applyAlignment="1">
      <alignment horizontal="center" vertical="center" wrapText="1"/>
    </xf>
    <xf numFmtId="177" fontId="5" fillId="0" borderId="3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79" fontId="1" fillId="0" borderId="3" xfId="0" applyNumberFormat="1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178" fontId="7" fillId="2" borderId="3" xfId="0" applyNumberFormat="1" applyFont="1" applyFill="1" applyBorder="1" applyAlignment="1">
      <alignment horizontal="center" vertical="center" wrapText="1"/>
    </xf>
    <xf numFmtId="178" fontId="7" fillId="2" borderId="3" xfId="0" applyNumberFormat="1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 wrapText="1"/>
    </xf>
    <xf numFmtId="177" fontId="7" fillId="2" borderId="3" xfId="0" applyNumberFormat="1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177" fontId="1" fillId="0" borderId="3" xfId="0" applyNumberFormat="1" applyFont="1" applyBorder="1" applyAlignment="1">
      <alignment horizontal="center" vertical="center"/>
    </xf>
    <xf numFmtId="10" fontId="7" fillId="2" borderId="3" xfId="11" applyNumberFormat="1" applyFont="1" applyFill="1" applyBorder="1" applyAlignment="1">
      <alignment horizontal="center" vertical="center" wrapText="1"/>
    </xf>
    <xf numFmtId="10" fontId="1" fillId="2" borderId="3" xfId="11" applyNumberFormat="1" applyFont="1" applyFill="1" applyBorder="1" applyAlignment="1">
      <alignment horizontal="center" vertical="center"/>
    </xf>
    <xf numFmtId="176" fontId="1" fillId="0" borderId="3" xfId="0" applyNumberFormat="1" applyFont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180" fontId="1" fillId="2" borderId="3" xfId="0" applyNumberFormat="1" applyFont="1" applyFill="1" applyBorder="1" applyAlignment="1">
      <alignment horizontal="center" vertical="center"/>
    </xf>
    <xf numFmtId="176" fontId="1" fillId="2" borderId="3" xfId="0" applyNumberFormat="1" applyFont="1" applyFill="1" applyBorder="1" applyAlignment="1">
      <alignment horizontal="center" vertical="center"/>
    </xf>
    <xf numFmtId="180" fontId="1" fillId="2" borderId="3" xfId="11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8" fillId="0" borderId="0" xfId="0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748">
    <dxf>
      <numFmt numFmtId="181" formatCode="0.0%"/>
    </dxf>
    <dxf>
      <numFmt numFmtId="10" formatCode="0.00%"/>
    </dxf>
    <dxf>
      <numFmt numFmtId="182" formatCode="0.00000000_ "/>
    </dxf>
    <dxf>
      <numFmt numFmtId="183" formatCode="0.0000000_ "/>
    </dxf>
    <dxf>
      <numFmt numFmtId="184" formatCode="0.000000_ "/>
    </dxf>
    <dxf>
      <numFmt numFmtId="185" formatCode="0.00000_ "/>
    </dxf>
    <dxf>
      <numFmt numFmtId="186" formatCode="0.0000_ "/>
    </dxf>
    <dxf>
      <numFmt numFmtId="187" formatCode="0.000_ "/>
    </dxf>
    <dxf>
      <numFmt numFmtId="176" formatCode="0.00_ "/>
    </dxf>
    <dxf>
      <numFmt numFmtId="188" formatCode="0.0000000_ "/>
    </dxf>
    <dxf>
      <numFmt numFmtId="189" formatCode="0.000000_ "/>
    </dxf>
    <dxf>
      <numFmt numFmtId="190" formatCode="0.00000_ "/>
    </dxf>
    <dxf>
      <numFmt numFmtId="191" formatCode="0.0000_ "/>
    </dxf>
    <dxf>
      <numFmt numFmtId="192" formatCode="0.000_ "/>
    </dxf>
    <dxf>
      <numFmt numFmtId="176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193" formatCode="0.0_ "/>
    </dxf>
    <dxf>
      <numFmt numFmtId="194" formatCode="0_ "/>
    </dxf>
    <dxf>
      <numFmt numFmtId="195" formatCode="0.0_ "/>
    </dxf>
    <dxf>
      <numFmt numFmtId="176" formatCode="0.00_ "/>
    </dxf>
    <dxf>
      <numFmt numFmtId="196" formatCode="0.0000000_ "/>
    </dxf>
    <dxf>
      <numFmt numFmtId="197" formatCode="0.000000_ "/>
    </dxf>
    <dxf>
      <numFmt numFmtId="198" formatCode="0.00000_ "/>
    </dxf>
    <dxf>
      <numFmt numFmtId="199" formatCode="0.0000_ "/>
    </dxf>
    <dxf>
      <numFmt numFmtId="200" formatCode="0.000_ "/>
    </dxf>
    <dxf>
      <numFmt numFmtId="176" formatCode="0.00_ "/>
    </dxf>
    <dxf>
      <numFmt numFmtId="201" formatCode="0.000_ "/>
    </dxf>
    <dxf>
      <numFmt numFmtId="176" formatCode="0.00_ "/>
    </dxf>
    <dxf>
      <numFmt numFmtId="202" formatCode="0.0_ "/>
    </dxf>
    <dxf>
      <numFmt numFmtId="203" formatCode="0_ "/>
    </dxf>
    <dxf>
      <numFmt numFmtId="204" formatCode="0.0_ "/>
    </dxf>
    <dxf>
      <numFmt numFmtId="176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numFmt numFmtId="205" formatCode="0.0%"/>
    </dxf>
    <dxf>
      <numFmt numFmtId="206" formatCode="0.0%"/>
    </dxf>
    <dxf>
      <numFmt numFmtId="10" formatCode="0.00%"/>
    </dxf>
    <dxf>
      <numFmt numFmtId="10" formatCode="0.00%"/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numFmt numFmtId="207" formatCode="0.0%"/>
    </dxf>
    <dxf>
      <numFmt numFmtId="10" formatCode="0.00%"/>
    </dxf>
    <dxf>
      <numFmt numFmtId="208" formatCode="0.00000000_ "/>
    </dxf>
    <dxf>
      <numFmt numFmtId="209" formatCode="0.0000000_ "/>
    </dxf>
    <dxf>
      <numFmt numFmtId="210" formatCode="0.000000_ "/>
    </dxf>
    <dxf>
      <numFmt numFmtId="211" formatCode="0.00000_ "/>
    </dxf>
    <dxf>
      <numFmt numFmtId="212" formatCode="0.0000_ "/>
    </dxf>
    <dxf>
      <numFmt numFmtId="213" formatCode="0.000_ "/>
    </dxf>
    <dxf>
      <numFmt numFmtId="176" formatCode="0.00_ "/>
    </dxf>
    <dxf>
      <numFmt numFmtId="214" formatCode="0.0000000_ "/>
    </dxf>
    <dxf>
      <numFmt numFmtId="215" formatCode="0.000000_ "/>
    </dxf>
    <dxf>
      <numFmt numFmtId="216" formatCode="0.00000_ "/>
    </dxf>
    <dxf>
      <numFmt numFmtId="217" formatCode="0.0000_ "/>
    </dxf>
    <dxf>
      <numFmt numFmtId="218" formatCode="0.000_ "/>
    </dxf>
    <dxf>
      <numFmt numFmtId="176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219" formatCode="0.0_ "/>
    </dxf>
    <dxf>
      <numFmt numFmtId="220" formatCode="0_ "/>
    </dxf>
    <dxf>
      <numFmt numFmtId="221" formatCode="0.0_ "/>
    </dxf>
    <dxf>
      <numFmt numFmtId="176" formatCode="0.00_ "/>
    </dxf>
    <dxf>
      <numFmt numFmtId="222" formatCode="0.0000000_ "/>
    </dxf>
    <dxf>
      <numFmt numFmtId="223" formatCode="0.000000_ "/>
    </dxf>
    <dxf>
      <numFmt numFmtId="224" formatCode="0.00000_ "/>
    </dxf>
    <dxf>
      <numFmt numFmtId="225" formatCode="0.0000_ "/>
    </dxf>
    <dxf>
      <numFmt numFmtId="226" formatCode="0.000_ "/>
    </dxf>
    <dxf>
      <numFmt numFmtId="176" formatCode="0.00_ "/>
    </dxf>
    <dxf>
      <numFmt numFmtId="227" formatCode="0.000_ "/>
    </dxf>
    <dxf>
      <numFmt numFmtId="176" formatCode="0.00_ "/>
    </dxf>
    <dxf>
      <numFmt numFmtId="228" formatCode="0.0_ "/>
    </dxf>
    <dxf>
      <numFmt numFmtId="229" formatCode="0_ "/>
    </dxf>
    <dxf>
      <numFmt numFmtId="230" formatCode="0.0_ "/>
    </dxf>
    <dxf>
      <numFmt numFmtId="176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numFmt numFmtId="231" formatCode="0.0%"/>
    </dxf>
    <dxf>
      <numFmt numFmtId="232" formatCode="0.0%"/>
    </dxf>
    <dxf>
      <numFmt numFmtId="10" formatCode="0.00%"/>
    </dxf>
    <dxf>
      <numFmt numFmtId="10" formatCode="0.00%"/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numFmt numFmtId="233" formatCode="0.0%"/>
    </dxf>
    <dxf>
      <numFmt numFmtId="10" formatCode="0.00%"/>
    </dxf>
    <dxf>
      <numFmt numFmtId="234" formatCode="0.00000000_ "/>
    </dxf>
    <dxf>
      <numFmt numFmtId="235" formatCode="0.0000000_ "/>
    </dxf>
    <dxf>
      <numFmt numFmtId="236" formatCode="0.000000_ "/>
    </dxf>
    <dxf>
      <numFmt numFmtId="237" formatCode="0.00000_ "/>
    </dxf>
    <dxf>
      <numFmt numFmtId="238" formatCode="0.0000_ "/>
    </dxf>
    <dxf>
      <numFmt numFmtId="239" formatCode="0.000_ "/>
    </dxf>
    <dxf>
      <numFmt numFmtId="176" formatCode="0.00_ "/>
    </dxf>
    <dxf>
      <numFmt numFmtId="240" formatCode="0.0000000_ "/>
    </dxf>
    <dxf>
      <numFmt numFmtId="241" formatCode="0.000000_ "/>
    </dxf>
    <dxf>
      <numFmt numFmtId="242" formatCode="0.00000_ "/>
    </dxf>
    <dxf>
      <numFmt numFmtId="243" formatCode="0.0000_ "/>
    </dxf>
    <dxf>
      <numFmt numFmtId="244" formatCode="0.000_ "/>
    </dxf>
    <dxf>
      <numFmt numFmtId="176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245" formatCode="0.0_ "/>
    </dxf>
    <dxf>
      <numFmt numFmtId="246" formatCode="0_ "/>
    </dxf>
    <dxf>
      <numFmt numFmtId="247" formatCode="0.0_ "/>
    </dxf>
    <dxf>
      <numFmt numFmtId="176" formatCode="0.00_ "/>
    </dxf>
    <dxf>
      <numFmt numFmtId="248" formatCode="0.0000000_ "/>
    </dxf>
    <dxf>
      <numFmt numFmtId="249" formatCode="0.000000_ "/>
    </dxf>
    <dxf>
      <numFmt numFmtId="250" formatCode="0.00000_ "/>
    </dxf>
    <dxf>
      <numFmt numFmtId="251" formatCode="0.0000_ "/>
    </dxf>
    <dxf>
      <numFmt numFmtId="252" formatCode="0.000_ "/>
    </dxf>
    <dxf>
      <numFmt numFmtId="176" formatCode="0.00_ "/>
    </dxf>
    <dxf>
      <numFmt numFmtId="253" formatCode="0.000_ "/>
    </dxf>
    <dxf>
      <numFmt numFmtId="176" formatCode="0.00_ "/>
    </dxf>
    <dxf>
      <numFmt numFmtId="254" formatCode="0.0_ "/>
    </dxf>
    <dxf>
      <numFmt numFmtId="255" formatCode="0_ "/>
    </dxf>
    <dxf>
      <numFmt numFmtId="256" formatCode="0.0_ "/>
    </dxf>
    <dxf>
      <numFmt numFmtId="176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numFmt numFmtId="257" formatCode="0.0%"/>
    </dxf>
    <dxf>
      <numFmt numFmtId="258" formatCode="0.0%"/>
    </dxf>
    <dxf>
      <numFmt numFmtId="10" formatCode="0.00%"/>
    </dxf>
    <dxf>
      <numFmt numFmtId="10" formatCode="0.00%"/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numFmt numFmtId="259" formatCode="0.0%"/>
    </dxf>
    <dxf>
      <numFmt numFmtId="10" formatCode="0.00%"/>
    </dxf>
    <dxf>
      <numFmt numFmtId="260" formatCode="0.00000000_ "/>
    </dxf>
    <dxf>
      <numFmt numFmtId="261" formatCode="0.0000000_ "/>
    </dxf>
    <dxf>
      <numFmt numFmtId="262" formatCode="0.000000_ "/>
    </dxf>
    <dxf>
      <numFmt numFmtId="263" formatCode="0.00000_ "/>
    </dxf>
    <dxf>
      <numFmt numFmtId="264" formatCode="0.0000_ "/>
    </dxf>
    <dxf>
      <numFmt numFmtId="265" formatCode="0.000_ "/>
    </dxf>
    <dxf>
      <numFmt numFmtId="176" formatCode="0.00_ "/>
    </dxf>
    <dxf>
      <numFmt numFmtId="266" formatCode="0.0000000_ "/>
    </dxf>
    <dxf>
      <numFmt numFmtId="267" formatCode="0.000000_ "/>
    </dxf>
    <dxf>
      <numFmt numFmtId="268" formatCode="0.00000_ "/>
    </dxf>
    <dxf>
      <numFmt numFmtId="269" formatCode="0.0000_ "/>
    </dxf>
    <dxf>
      <numFmt numFmtId="270" formatCode="0.000_ "/>
    </dxf>
    <dxf>
      <numFmt numFmtId="176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271" formatCode="0.0_ "/>
    </dxf>
    <dxf>
      <numFmt numFmtId="272" formatCode="0_ "/>
    </dxf>
    <dxf>
      <numFmt numFmtId="273" formatCode="0.0_ "/>
    </dxf>
    <dxf>
      <numFmt numFmtId="176" formatCode="0.00_ "/>
    </dxf>
    <dxf>
      <numFmt numFmtId="274" formatCode="0.0000000_ "/>
    </dxf>
    <dxf>
      <numFmt numFmtId="275" formatCode="0.000000_ "/>
    </dxf>
    <dxf>
      <numFmt numFmtId="276" formatCode="0.00000_ "/>
    </dxf>
    <dxf>
      <numFmt numFmtId="277" formatCode="0.0000_ "/>
    </dxf>
    <dxf>
      <numFmt numFmtId="278" formatCode="0.000_ "/>
    </dxf>
    <dxf>
      <numFmt numFmtId="176" formatCode="0.00_ "/>
    </dxf>
    <dxf>
      <numFmt numFmtId="279" formatCode="0.000_ "/>
    </dxf>
    <dxf>
      <numFmt numFmtId="176" formatCode="0.00_ "/>
    </dxf>
    <dxf>
      <numFmt numFmtId="280" formatCode="0.0_ "/>
    </dxf>
    <dxf>
      <numFmt numFmtId="281" formatCode="0_ "/>
    </dxf>
    <dxf>
      <numFmt numFmtId="282" formatCode="0.0_ "/>
    </dxf>
    <dxf>
      <numFmt numFmtId="176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numFmt numFmtId="283" formatCode="0.0%"/>
    </dxf>
    <dxf>
      <numFmt numFmtId="284" formatCode="0.0%"/>
    </dxf>
    <dxf>
      <numFmt numFmtId="10" formatCode="0.00%"/>
    </dxf>
    <dxf>
      <numFmt numFmtId="10" formatCode="0.00%"/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numFmt numFmtId="285" formatCode="0.0%"/>
    </dxf>
    <dxf>
      <numFmt numFmtId="10" formatCode="0.00%"/>
    </dxf>
    <dxf>
      <numFmt numFmtId="286" formatCode="0.00000000_ "/>
    </dxf>
    <dxf>
      <numFmt numFmtId="287" formatCode="0.0000000_ "/>
    </dxf>
    <dxf>
      <numFmt numFmtId="288" formatCode="0.000000_ "/>
    </dxf>
    <dxf>
      <numFmt numFmtId="289" formatCode="0.00000_ "/>
    </dxf>
    <dxf>
      <numFmt numFmtId="290" formatCode="0.0000_ "/>
    </dxf>
    <dxf>
      <numFmt numFmtId="291" formatCode="0.000_ "/>
    </dxf>
    <dxf>
      <numFmt numFmtId="176" formatCode="0.00_ "/>
    </dxf>
    <dxf>
      <numFmt numFmtId="292" formatCode="0.0000000_ "/>
    </dxf>
    <dxf>
      <numFmt numFmtId="293" formatCode="0.000000_ "/>
    </dxf>
    <dxf>
      <numFmt numFmtId="294" formatCode="0.00000_ "/>
    </dxf>
    <dxf>
      <numFmt numFmtId="295" formatCode="0.0000_ "/>
    </dxf>
    <dxf>
      <numFmt numFmtId="296" formatCode="0.000_ "/>
    </dxf>
    <dxf>
      <numFmt numFmtId="176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297" formatCode="0.0_ "/>
    </dxf>
    <dxf>
      <numFmt numFmtId="298" formatCode="0_ "/>
    </dxf>
    <dxf>
      <numFmt numFmtId="299" formatCode="0.0_ "/>
    </dxf>
    <dxf>
      <numFmt numFmtId="176" formatCode="0.00_ "/>
    </dxf>
    <dxf>
      <numFmt numFmtId="300" formatCode="0.0000000_ "/>
    </dxf>
    <dxf>
      <numFmt numFmtId="301" formatCode="0.000000_ "/>
    </dxf>
    <dxf>
      <numFmt numFmtId="302" formatCode="0.00000_ "/>
    </dxf>
    <dxf>
      <numFmt numFmtId="303" formatCode="0.0000_ "/>
    </dxf>
    <dxf>
      <numFmt numFmtId="304" formatCode="0.000_ "/>
    </dxf>
    <dxf>
      <numFmt numFmtId="176" formatCode="0.00_ "/>
    </dxf>
    <dxf>
      <numFmt numFmtId="305" formatCode="0.000_ "/>
    </dxf>
    <dxf>
      <numFmt numFmtId="176" formatCode="0.00_ "/>
    </dxf>
    <dxf>
      <numFmt numFmtId="306" formatCode="0.0_ "/>
    </dxf>
    <dxf>
      <numFmt numFmtId="307" formatCode="0_ "/>
    </dxf>
    <dxf>
      <numFmt numFmtId="308" formatCode="0.0_ "/>
    </dxf>
    <dxf>
      <numFmt numFmtId="176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numFmt numFmtId="309" formatCode="0.0%"/>
    </dxf>
    <dxf>
      <numFmt numFmtId="310" formatCode="0.0%"/>
    </dxf>
    <dxf>
      <numFmt numFmtId="10" formatCode="0.00%"/>
    </dxf>
    <dxf>
      <numFmt numFmtId="10" formatCode="0.00%"/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numFmt numFmtId="311" formatCode="0.0%"/>
    </dxf>
    <dxf>
      <numFmt numFmtId="10" formatCode="0.00%"/>
    </dxf>
    <dxf>
      <numFmt numFmtId="312" formatCode="0.00000000_ "/>
    </dxf>
    <dxf>
      <numFmt numFmtId="313" formatCode="0.0000000_ "/>
    </dxf>
    <dxf>
      <numFmt numFmtId="314" formatCode="0.000000_ "/>
    </dxf>
    <dxf>
      <numFmt numFmtId="315" formatCode="0.00000_ "/>
    </dxf>
    <dxf>
      <numFmt numFmtId="316" formatCode="0.0000_ "/>
    </dxf>
    <dxf>
      <numFmt numFmtId="317" formatCode="0.000_ "/>
    </dxf>
    <dxf>
      <numFmt numFmtId="176" formatCode="0.00_ "/>
    </dxf>
    <dxf>
      <numFmt numFmtId="318" formatCode="0.0000000_ "/>
    </dxf>
    <dxf>
      <numFmt numFmtId="319" formatCode="0.000000_ "/>
    </dxf>
    <dxf>
      <numFmt numFmtId="320" formatCode="0.00000_ "/>
    </dxf>
    <dxf>
      <numFmt numFmtId="321" formatCode="0.0000_ "/>
    </dxf>
    <dxf>
      <numFmt numFmtId="322" formatCode="0.000_ "/>
    </dxf>
    <dxf>
      <numFmt numFmtId="176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323" formatCode="0.0_ "/>
    </dxf>
    <dxf>
      <numFmt numFmtId="324" formatCode="0_ "/>
    </dxf>
    <dxf>
      <numFmt numFmtId="325" formatCode="0.0_ "/>
    </dxf>
    <dxf>
      <numFmt numFmtId="176" formatCode="0.00_ "/>
    </dxf>
    <dxf>
      <numFmt numFmtId="326" formatCode="0.0000000_ "/>
    </dxf>
    <dxf>
      <numFmt numFmtId="327" formatCode="0.000000_ "/>
    </dxf>
    <dxf>
      <numFmt numFmtId="328" formatCode="0.00000_ "/>
    </dxf>
    <dxf>
      <numFmt numFmtId="329" formatCode="0.0000_ "/>
    </dxf>
    <dxf>
      <numFmt numFmtId="330" formatCode="0.000_ "/>
    </dxf>
    <dxf>
      <numFmt numFmtId="176" formatCode="0.00_ "/>
    </dxf>
    <dxf>
      <numFmt numFmtId="331" formatCode="0.000_ "/>
    </dxf>
    <dxf>
      <numFmt numFmtId="176" formatCode="0.00_ "/>
    </dxf>
    <dxf>
      <numFmt numFmtId="332" formatCode="0.0_ "/>
    </dxf>
    <dxf>
      <numFmt numFmtId="333" formatCode="0_ "/>
    </dxf>
    <dxf>
      <numFmt numFmtId="334" formatCode="0.0_ "/>
    </dxf>
    <dxf>
      <numFmt numFmtId="176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numFmt numFmtId="335" formatCode="0.0%"/>
    </dxf>
    <dxf>
      <numFmt numFmtId="336" formatCode="0.0%"/>
    </dxf>
    <dxf>
      <numFmt numFmtId="10" formatCode="0.00%"/>
    </dxf>
    <dxf>
      <numFmt numFmtId="10" formatCode="0.00%"/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numFmt numFmtId="337" formatCode="0.0%"/>
    </dxf>
    <dxf>
      <numFmt numFmtId="10" formatCode="0.00%"/>
    </dxf>
    <dxf>
      <numFmt numFmtId="338" formatCode="0.00000000_ "/>
    </dxf>
    <dxf>
      <numFmt numFmtId="339" formatCode="0.0000000_ "/>
    </dxf>
    <dxf>
      <numFmt numFmtId="340" formatCode="0.000000_ "/>
    </dxf>
    <dxf>
      <numFmt numFmtId="341" formatCode="0.00000_ "/>
    </dxf>
    <dxf>
      <numFmt numFmtId="342" formatCode="0.0000_ "/>
    </dxf>
    <dxf>
      <numFmt numFmtId="343" formatCode="0.000_ "/>
    </dxf>
    <dxf>
      <numFmt numFmtId="176" formatCode="0.00_ "/>
    </dxf>
    <dxf>
      <numFmt numFmtId="344" formatCode="0.0000000_ "/>
    </dxf>
    <dxf>
      <numFmt numFmtId="345" formatCode="0.000000_ "/>
    </dxf>
    <dxf>
      <numFmt numFmtId="346" formatCode="0.00000_ "/>
    </dxf>
    <dxf>
      <numFmt numFmtId="347" formatCode="0.0000_ "/>
    </dxf>
    <dxf>
      <numFmt numFmtId="348" formatCode="0.000_ "/>
    </dxf>
    <dxf>
      <numFmt numFmtId="176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349" formatCode="0.0_ "/>
    </dxf>
    <dxf>
      <numFmt numFmtId="350" formatCode="0_ "/>
    </dxf>
    <dxf>
      <numFmt numFmtId="351" formatCode="0.0_ "/>
    </dxf>
    <dxf>
      <numFmt numFmtId="176" formatCode="0.00_ "/>
    </dxf>
    <dxf>
      <numFmt numFmtId="352" formatCode="0.0000000_ "/>
    </dxf>
    <dxf>
      <numFmt numFmtId="353" formatCode="0.000000_ "/>
    </dxf>
    <dxf>
      <numFmt numFmtId="354" formatCode="0.00000_ "/>
    </dxf>
    <dxf>
      <numFmt numFmtId="355" formatCode="0.0000_ "/>
    </dxf>
    <dxf>
      <numFmt numFmtId="356" formatCode="0.000_ "/>
    </dxf>
    <dxf>
      <numFmt numFmtId="176" formatCode="0.00_ "/>
    </dxf>
    <dxf>
      <numFmt numFmtId="357" formatCode="0.000_ "/>
    </dxf>
    <dxf>
      <numFmt numFmtId="176" formatCode="0.00_ "/>
    </dxf>
    <dxf>
      <numFmt numFmtId="358" formatCode="0.0_ "/>
    </dxf>
    <dxf>
      <numFmt numFmtId="359" formatCode="0_ "/>
    </dxf>
    <dxf>
      <numFmt numFmtId="360" formatCode="0.0_ "/>
    </dxf>
    <dxf>
      <numFmt numFmtId="176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numFmt numFmtId="361" formatCode="0.0%"/>
    </dxf>
    <dxf>
      <numFmt numFmtId="362" formatCode="0.0%"/>
    </dxf>
    <dxf>
      <numFmt numFmtId="10" formatCode="0.00%"/>
    </dxf>
    <dxf>
      <numFmt numFmtId="10" formatCode="0.00%"/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</dxfs>
  <tableStyles count="1" defaultTableStyle="TableStyleMedium2" defaultPivotStyle="PivotStyleLight16">
    <tableStyle name="数据透视表样式 1" table="0" count="3">
      <tableStyleElement type="totalRow" dxfId="747"/>
      <tableStyleElement type="firstSubtotalRow" dxfId="746"/>
      <tableStyleElement type="pageFieldLabels" dxfId="745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9" Type="http://schemas.openxmlformats.org/officeDocument/2006/relationships/image" Target="media/image8.png"/><Relationship Id="rId8" Type="http://schemas.openxmlformats.org/officeDocument/2006/relationships/image" Target="media/image7.png"/><Relationship Id="rId7" Type="http://schemas.openxmlformats.org/officeDocument/2006/relationships/image" Target="media/image6.png"/><Relationship Id="rId6" Type="http://schemas.openxmlformats.org/officeDocument/2006/relationships/image" Target="media/image5.png"/><Relationship Id="rId5" Type="http://schemas.openxmlformats.org/officeDocument/2006/relationships/image" Target="media/image4.png"/><Relationship Id="rId4" Type="http://schemas.openxmlformats.org/officeDocument/2006/relationships/image" Target="media/image3.png"/><Relationship Id="rId31" Type="http://schemas.openxmlformats.org/officeDocument/2006/relationships/image" Target="media/image30.png"/><Relationship Id="rId30" Type="http://schemas.openxmlformats.org/officeDocument/2006/relationships/image" Target="media/image29.png"/><Relationship Id="rId3" Type="http://schemas.openxmlformats.org/officeDocument/2006/relationships/image" Target="media/image2.png"/><Relationship Id="rId29" Type="http://schemas.openxmlformats.org/officeDocument/2006/relationships/image" Target="media/image28.png"/><Relationship Id="rId28" Type="http://schemas.openxmlformats.org/officeDocument/2006/relationships/image" Target="media/image27.png"/><Relationship Id="rId27" Type="http://schemas.openxmlformats.org/officeDocument/2006/relationships/image" Target="media/image26.png"/><Relationship Id="rId26" Type="http://schemas.openxmlformats.org/officeDocument/2006/relationships/image" Target="media/image25.png"/><Relationship Id="rId25" Type="http://schemas.openxmlformats.org/officeDocument/2006/relationships/image" Target="media/image24.png"/><Relationship Id="rId24" Type="http://schemas.openxmlformats.org/officeDocument/2006/relationships/image" Target="media/image23.png"/><Relationship Id="rId23" Type="http://schemas.openxmlformats.org/officeDocument/2006/relationships/image" Target="media/image22.png"/><Relationship Id="rId22" Type="http://schemas.openxmlformats.org/officeDocument/2006/relationships/image" Target="media/image21.png"/><Relationship Id="rId21" Type="http://schemas.openxmlformats.org/officeDocument/2006/relationships/image" Target="media/image20.png"/><Relationship Id="rId20" Type="http://schemas.openxmlformats.org/officeDocument/2006/relationships/image" Target="media/image19.png"/><Relationship Id="rId2" Type="http://schemas.openxmlformats.org/officeDocument/2006/relationships/image" Target="NULL" TargetMode="External"/><Relationship Id="rId19" Type="http://schemas.openxmlformats.org/officeDocument/2006/relationships/image" Target="media/image18.png"/><Relationship Id="rId18" Type="http://schemas.openxmlformats.org/officeDocument/2006/relationships/image" Target="media/image17.png"/><Relationship Id="rId17" Type="http://schemas.openxmlformats.org/officeDocument/2006/relationships/image" Target="media/image16.png"/><Relationship Id="rId16" Type="http://schemas.openxmlformats.org/officeDocument/2006/relationships/image" Target="media/image15.png"/><Relationship Id="rId15" Type="http://schemas.openxmlformats.org/officeDocument/2006/relationships/image" Target="media/image14.png"/><Relationship Id="rId14" Type="http://schemas.openxmlformats.org/officeDocument/2006/relationships/image" Target="media/image13.png"/><Relationship Id="rId13" Type="http://schemas.openxmlformats.org/officeDocument/2006/relationships/image" Target="media/image12.png"/><Relationship Id="rId12" Type="http://schemas.openxmlformats.org/officeDocument/2006/relationships/image" Target="media/image11.png"/><Relationship Id="rId11" Type="http://schemas.openxmlformats.org/officeDocument/2006/relationships/image" Target="media/image10.png"/><Relationship Id="rId10" Type="http://schemas.openxmlformats.org/officeDocument/2006/relationships/image" Target="media/image9.png"/><Relationship Id="rId1" Type="http://schemas.openxmlformats.org/officeDocument/2006/relationships/image" Target="media/image1.jpeg"/></Relationships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www.wps.cn/officeDocument/2020/cellImage" Target="cellimages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914.6510300926" refreshedBy="12131" recordCount="530">
  <cacheSource type="worksheet">
    <worksheetSource ref="A1:AH100000" sheet="总数据源"/>
  </cacheSource>
  <cacheFields count="41">
    <cacheField name="时间" numFmtId="0">
      <sharedItems containsBlank="1" count="49">
        <s v="2022-11-01"/>
        <s v="2022-11-02"/>
        <s v="2022-11-03"/>
        <s v="2022-11-04"/>
        <s v="2022-11-05"/>
        <s v="2022-11-06"/>
        <s v="2022-11-07"/>
        <s v="2022-11-08"/>
        <s v="2022-11-09"/>
        <s v="2022-11-10"/>
        <s v="2022-11-11"/>
        <s v="2022-11-12"/>
        <s v="2022-11-13"/>
        <s v="2022-11-14"/>
        <s v="2022-11-15"/>
        <s v="2022-11-16"/>
        <s v="2022-11-17"/>
        <s v="2022-11-18"/>
        <s v="2022-11-19"/>
        <s v="2022-11-20"/>
        <s v="2022-11-21"/>
        <s v="2022-11-22"/>
        <s v="2022-11-23"/>
        <s v="2022-11-24"/>
        <s v="2022-11-25"/>
        <s v="2022-11-26"/>
        <s v="2022-11-27"/>
        <s v="2022-11-28"/>
        <s v="2022-11-29"/>
        <s v="2022-11-30"/>
        <s v="2022-12-01"/>
        <s v="2022-12-02"/>
        <s v="2022-12-03"/>
        <s v="2022-12-04"/>
        <s v="2022-12-05"/>
        <s v="2022-12-06"/>
        <s v="2022-12-07"/>
        <s v="2022-12-08"/>
        <s v="2022-12-09"/>
        <s v="2022-12-10"/>
        <s v="2022-12-11"/>
        <s v="2022-12-12"/>
        <s v="2022-12-13"/>
        <s v="2022-12-14"/>
        <s v="2022-12-15"/>
        <s v="2022-12-16"/>
        <s v="2022-12-17"/>
        <s v="2022-12-18"/>
        <m/>
      </sharedItems>
    </cacheField>
    <cacheField name="创意名称" numFmtId="0">
      <sharedItems containsBlank="1" count="28">
        <s v="翡翠小米珠"/>
        <s v="翡翠无事牌"/>
        <s v="客资收集_创意_20220604_1"/>
        <s v="客资收集_创意_20220701_1"/>
        <s v="客资收集_创意_20220708_1"/>
        <s v="客资收集_创意_20220906_1"/>
        <s v="客资收集_创意_20220927_1"/>
        <s v="客资收集_创意_20221018_1"/>
        <s v="客资收集_创意_20221026_1"/>
        <s v="客资收集_创意_20221108_1"/>
        <s v="客资收集_创意_20221109_1"/>
        <s v="628b3f680000000021035d7d"/>
        <s v="6246d3320000000021036914"/>
        <s v="5fcb49260000000001007112"/>
        <s v="6227193e000000000102a2d6"/>
        <s v="62c3b6a2000000000a002276"/>
        <s v="632d8f030000000018019a1d"/>
        <s v="63423db7000000000b010977"/>
        <s v="6357bacd000000001502c8f2"/>
        <s v="635bb15400000000150214a3"/>
        <s v="637740d0000000000c02141d"/>
        <s v="637f114f00000000220398d8"/>
        <s v="1206-私信-信息流- 有佛就有福"/>
        <s v="63761085000000002301a2e1"/>
        <s v="63639b70000000000600837d"/>
        <s v="6390721000000000180108be"/>
        <s v="637f4d60000000001c006b2e"/>
        <m/>
      </sharedItems>
    </cacheField>
    <cacheField name="创意ID" numFmtId="0">
      <sharedItems containsString="0" containsBlank="1" containsNumber="1" containsInteger="1" minValue="14596181" maxValue="25784902" count="24">
        <n v="14596181"/>
        <n v="14619863"/>
        <n v="15170740"/>
        <n v="15170796"/>
        <n v="16499560"/>
        <n v="16755251"/>
        <n v="19269974"/>
        <n v="20245254"/>
        <n v="21387444"/>
        <n v="22048778"/>
        <n v="22048976"/>
        <n v="23018617"/>
        <n v="23018730"/>
        <n v="23071372"/>
        <n v="23071440"/>
        <n v="23071497"/>
        <n v="24908627"/>
        <n v="24908564"/>
        <n v="25234424"/>
        <n v="25234532"/>
        <n v="25234601"/>
        <n v="25784839"/>
        <n v="25784902"/>
        <m/>
      </sharedItems>
    </cacheField>
    <cacheField name="广告类型" numFmtId="0">
      <sharedItems containsBlank="1" count="3">
        <s v="信息流广告"/>
        <s v="全站智投广告"/>
        <m/>
      </sharedItems>
    </cacheField>
    <cacheField name="笔记ID" numFmtId="0">
      <sharedItems containsBlank="1" count="24">
        <s v="628b3f680000000021035d7d"/>
        <s v="6246d3320000000021036914"/>
        <s v="5fcb49260000000001007112"/>
        <s v="6227193e000000000102a2d6"/>
        <s v="62baa90300000000040053d9"/>
        <s v="62c3b6a2000000000a002276"/>
        <s v="6311ce5d0000000012017668"/>
        <s v="632d8f030000000018019a1d"/>
        <s v="63423db7000000000b010977"/>
        <s v="6357bacd000000001502c8f2"/>
        <s v="63527985000000001400c2e5"/>
        <s v="634e79660000000007035aca"/>
        <s v="635bb15400000000150214a3"/>
        <s v="6364c98d0000000009000098"/>
        <s v="6334273600000000170164f1"/>
        <s v="6360edc0000000000801168c"/>
        <s v="637740d0000000000c02141d"/>
        <s v="637f114f00000000220398d8"/>
        <s v="6380a3a6000000001f002ad3"/>
        <s v="63761085000000002301a2e1"/>
        <s v="63639b70000000000600837d"/>
        <s v="6390721000000000180108be"/>
        <s v="637f4d60000000001c006b2e"/>
        <m/>
      </sharedItems>
    </cacheField>
    <cacheField name="单元名称" numFmtId="0">
      <sharedItems containsBlank="1" count="24">
        <s v="0523-客资-信息流- 翡翠小米珠"/>
        <s v="0524-客资-信息流-翡翠无事牌2"/>
        <s v="0530-客资-信息流-翡翠合集"/>
        <s v="0530-客资-信息流-翡翠耳饰合集"/>
        <s v="0616-客资-信息流-小米珠合集"/>
        <s v="0708-客资-信息流-翡翠耳坠-点击"/>
        <s v="0906-客资-信息流-翡翠手链-点击"/>
        <s v="0927-客资-信息流-翡翠商家-点击"/>
        <s v="1018-客资-信息流- 入门级翡翠戒指"/>
        <s v="1026-私信-信息流-广州玉器街-点击"/>
        <s v="1026-全站-高端满绿珠链"/>
        <s v="1108-私信--全站- 保姆级"/>
        <s v="1108-私信--全站- 保姆级_复制185204"/>
        <s v="1109-私信-全站- 怀一颗虔诚的"/>
        <s v="1109-私信-全站-  来店里看货的90后小姐"/>
        <s v="1109-私信-全站- 喜欢翡翠的翠友"/>
        <s v="1201-私信-信息流-  翡翠之美"/>
        <s v="1201-私信-信息流- 翡翠干货"/>
        <s v="1206-私信-信息流- 有佛就有福"/>
        <s v="1206-私信-信息流- 广州有名的翡翠店"/>
        <s v="1206-私信-信息流-  收·藏"/>
        <s v="1214-私信-信息流- 右滑帮选嫁妆"/>
        <s v="1214-私信-信息流-  卡塔尔正确看球姿势"/>
        <m/>
      </sharedItems>
    </cacheField>
    <cacheField name="单元ID" numFmtId="0">
      <sharedItems containsString="0" containsBlank="1" containsNumber="1" containsInteger="1" minValue="2936476" maxValue="7095631" count="24">
        <n v="2936476"/>
        <n v="2939454"/>
        <n v="2978075"/>
        <n v="2977959"/>
        <n v="3092118"/>
        <n v="3251566"/>
        <n v="4160119"/>
        <n v="4628915"/>
        <n v="5205193"/>
        <n v="5509802"/>
        <n v="5509910"/>
        <n v="5980098"/>
        <n v="5980131"/>
        <n v="6006086"/>
        <n v="6006112"/>
        <n v="6006153"/>
        <n v="6688083"/>
        <n v="6688065"/>
        <n v="6837225"/>
        <n v="6837262"/>
        <n v="6837284"/>
        <n v="7095608"/>
        <n v="7095631"/>
        <m/>
      </sharedItems>
    </cacheField>
    <cacheField name="计划名称" numFmtId="0">
      <sharedItems containsBlank="1" count="24">
        <s v="0523-客资-信息流- 翡翠小米珠"/>
        <s v="0524-客资-信息流-翡翠无事牌2"/>
        <s v="0604-客资-信息流-翡翠合集"/>
        <s v="0530-客资-信息流-翡翠耳饰合集"/>
        <s v="0701-客资-信息流-小米珠合集"/>
        <s v="0708-客资-信息流-翡翠耳坠-点击"/>
        <s v="0906-客资-信息流-翡翠手链-点击"/>
        <s v="0927-客资-信息流-翡翠商家-点击"/>
        <s v="1018-客资-信息流- 入门级翡翠戒指"/>
        <s v="1026-私信-信息流-广州玉器街-点击"/>
        <s v="1026-全站-高端满绿珠链"/>
        <s v="1108-私信--全站- 保姆级"/>
        <s v="1108-私信--全站- 请大数据把"/>
        <s v="1109-私信-全站- 怀一颗虔诚的"/>
        <s v="1109-私信-全站-  来店里看货的90后小姐"/>
        <s v="1109-私信-全站- 喜欢翡翠的翠友"/>
        <s v="1201-私信-信息流-  翡翠之美"/>
        <s v="1201-私信-信息流- 翡翠干货"/>
        <s v="1206-私信-信息流- 有佛就有福"/>
        <s v="1206-私信-信息流- 广州有名的翡翠店"/>
        <s v="1206-私信-信息流-  收·藏"/>
        <s v="1214-私信-信息流- 右滑帮选嫁妆"/>
        <s v="1214-私信-信息流-  卡塔尔正确看球姿势"/>
        <m/>
      </sharedItems>
    </cacheField>
    <cacheField name="计划ID" numFmtId="0">
      <sharedItems containsString="0" containsBlank="1" containsNumber="1" containsInteger="1" minValue="2341327" maxValue="5852777" count="24">
        <n v="2341327"/>
        <n v="2343844"/>
        <n v="2380067"/>
        <n v="2379943"/>
        <n v="2477175"/>
        <n v="2637997"/>
        <n v="3542960"/>
        <n v="3960246"/>
        <n v="4389137"/>
        <n v="4621049"/>
        <n v="4621116"/>
        <n v="4980162"/>
        <n v="4980197"/>
        <n v="5000078"/>
        <n v="5000114"/>
        <n v="5000153"/>
        <n v="5533364"/>
        <n v="5533337"/>
        <n v="5649814"/>
        <n v="5649852"/>
        <n v="5649868"/>
        <n v="5852742"/>
        <n v="5852777"/>
        <m/>
      </sharedItems>
    </cacheField>
    <cacheField name="创意组合方式" numFmtId="0">
      <sharedItems containsBlank="1" count="2">
        <s v="自定义创意"/>
        <m/>
      </sharedItems>
    </cacheField>
    <cacheField name="消费" numFmtId="0">
      <sharedItems containsString="0" containsBlank="1" containsNumber="1" minValue="0" maxValue="296.48" count="519">
        <n v="222.51"/>
        <n v="41.79"/>
        <n v="85.08"/>
        <n v="8.66"/>
        <n v="171.29"/>
        <n v="177.74"/>
        <n v="31.47"/>
        <n v="109.06"/>
        <n v="62.52"/>
        <n v="197.79"/>
        <n v="122.33"/>
        <n v="265.16"/>
        <n v="6.96"/>
        <n v="58.39"/>
        <n v="55.13"/>
        <n v="46.43"/>
        <n v="227.99"/>
        <n v="34.11"/>
        <n v="125.37"/>
        <n v="67.91"/>
        <n v="189.02"/>
        <n v="29.28"/>
        <n v="285.66"/>
        <n v="8.83"/>
        <n v="84.8"/>
        <n v="4.06"/>
        <n v="12.55"/>
        <n v="292.42"/>
        <n v="37.52"/>
        <n v="104.15"/>
        <n v="59.02"/>
        <n v="159.14"/>
        <n v="48.54"/>
        <n v="282.21"/>
        <n v="12.58"/>
        <n v="179.48"/>
        <n v="167.46"/>
        <n v="22.61"/>
        <n v="130.15"/>
        <n v="21.04"/>
        <n v="120.06"/>
        <n v="65.91"/>
        <n v="175.3"/>
        <n v="29.79"/>
        <n v="256.38"/>
        <n v="18.08"/>
        <n v="151.42"/>
        <n v="17.64"/>
        <n v="87.9"/>
        <n v="263.94"/>
        <n v="25.45"/>
        <n v="104.25"/>
        <n v="51.67"/>
        <n v="185.18"/>
        <n v="62.65"/>
        <n v="228.31"/>
        <n v="7.71"/>
        <n v="110.96"/>
        <n v="111.26"/>
        <n v="52.35"/>
        <n v="230.11"/>
        <n v="26.82"/>
        <n v="127.27"/>
        <n v="86.54"/>
        <n v="187.36"/>
        <n v="34.87"/>
        <n v="232.09"/>
        <n v="10.48"/>
        <n v="153.74"/>
        <n v="100.68"/>
        <n v="79.13"/>
        <n v="165.53"/>
        <n v="28.45"/>
        <n v="83.65"/>
        <n v="71.98"/>
        <n v="179.76"/>
        <n v="99.96"/>
        <n v="226.83"/>
        <n v="27.73"/>
        <n v="144.15"/>
        <n v="72.25"/>
        <n v="74.64"/>
        <n v="218.96"/>
        <n v="34.4"/>
        <n v="111.23"/>
        <n v="68.71"/>
        <n v="179.7"/>
        <n v="54.42"/>
        <n v="0"/>
        <n v="195.52"/>
        <n v="5.78"/>
        <n v="94.2"/>
        <n v="79.6"/>
        <n v="117.62"/>
        <n v="169.4"/>
        <n v="17.78"/>
        <n v="83.59"/>
        <n v="63.52"/>
        <n v="155.03"/>
        <n v="17.72"/>
        <n v="91.83"/>
        <n v="89.84"/>
        <n v="33.44"/>
        <n v="23.52"/>
        <n v="21.53"/>
        <n v="167.57"/>
        <n v="13.97"/>
        <n v="91.2"/>
        <n v="17.38"/>
        <n v="111.1"/>
        <n v="158.87"/>
        <n v="73.86"/>
        <n v="45.69"/>
        <n v="143.63"/>
        <n v="107.68"/>
        <n v="76.39"/>
        <n v="77.64"/>
        <n v="72.64"/>
        <n v="55.92"/>
        <n v="168.39"/>
        <n v="4.56"/>
        <n v="55.8"/>
        <n v="31.67"/>
        <n v="87.38"/>
        <n v="123.4"/>
        <n v="60.93"/>
        <n v="58.82"/>
        <n v="145.48"/>
        <n v="129.46"/>
        <n v="74.8"/>
        <n v="134.9"/>
        <n v="61.88"/>
        <n v="89.26"/>
        <n v="63.7"/>
        <n v="54.21"/>
        <n v="48.88"/>
        <n v="63.82"/>
        <n v="115.64"/>
        <n v="61.24"/>
        <n v="64.63"/>
        <n v="147.11"/>
        <n v="150.22"/>
        <n v="76.15"/>
        <n v="96.7"/>
        <n v="120.16"/>
        <n v="63.98"/>
        <n v="93.93"/>
        <n v="15.91"/>
        <n v="43.77"/>
        <n v="58.67"/>
        <n v="82.76"/>
        <n v="126.18"/>
        <n v="92.79"/>
        <n v="68.14"/>
        <n v="142.53"/>
        <n v="142.6"/>
        <n v="89.77"/>
        <n v="81.41"/>
        <n v="111.48"/>
        <n v="73.96"/>
        <n v="115.46"/>
        <n v="56.22"/>
        <n v="53.25"/>
        <n v="23.88"/>
        <n v="64.87"/>
        <n v="139.73"/>
        <n v="84.92"/>
        <n v="73.16"/>
        <n v="138.7"/>
        <n v="165.23"/>
        <n v="86.32"/>
        <n v="87.1"/>
        <n v="55.16"/>
        <n v="77.33"/>
        <n v="133.94"/>
        <n v="71.52"/>
        <n v="75.62"/>
        <n v="49.4"/>
        <n v="51.89"/>
        <n v="154.28"/>
        <n v="106.62"/>
        <n v="98.69"/>
        <n v="137.24"/>
        <n v="112.48"/>
        <n v="105.7"/>
        <n v="112.7"/>
        <n v="25.58"/>
        <n v="55.02"/>
        <n v="101.97"/>
        <n v="53.2"/>
        <n v="152.01"/>
        <n v="106.78"/>
        <n v="83.41"/>
        <n v="121.87"/>
        <n v="144.69"/>
        <n v="112.22"/>
        <n v="140.18"/>
        <n v="174.49"/>
        <n v="6.3"/>
        <n v="74.96"/>
        <n v="12.02"/>
        <n v="54.5"/>
        <n v="151.1"/>
        <n v="83.72"/>
        <n v="58.26"/>
        <n v="149.79"/>
        <n v="186.68"/>
        <n v="143.59"/>
        <n v="150.12"/>
        <n v="165.9"/>
        <n v="60.92"/>
        <n v="81.74"/>
        <n v="42.36"/>
        <n v="176.25"/>
        <n v="122.74"/>
        <n v="95.34"/>
        <n v="132.88"/>
        <n v="168.56"/>
        <n v="95.65"/>
        <n v="80.34"/>
        <n v="170.98"/>
        <n v="77.37"/>
        <n v="92.95"/>
        <n v="41.48"/>
        <n v="168.16"/>
        <n v="140.51"/>
        <n v="60.66"/>
        <n v="92.49"/>
        <n v="144.88"/>
        <n v="141.19"/>
        <n v="145.91"/>
        <n v="83.24"/>
        <n v="76.45"/>
        <n v="122.62"/>
        <n v="158.51"/>
        <n v="160.12"/>
        <n v="83.35"/>
        <n v="91.37"/>
        <n v="104.79"/>
        <n v="107.63"/>
        <n v="82.4"/>
        <n v="153.87"/>
        <n v="82.84"/>
        <n v="70.12"/>
        <n v="33.03"/>
        <n v="157.39"/>
        <n v="159.02"/>
        <n v="52.32"/>
        <n v="98.09"/>
        <n v="82.91"/>
        <n v="67.4"/>
        <n v="177.98"/>
        <n v="23.93"/>
        <n v="102.46"/>
        <n v="83.55"/>
        <n v="135.01"/>
        <n v="183.75"/>
        <n v="53.81"/>
        <n v="179.46"/>
        <n v="76.65"/>
        <n v="285.2"/>
        <n v="55.14"/>
        <n v="82.89"/>
        <n v="8.84"/>
        <n v="32.76"/>
        <n v="234.13"/>
        <n v="105.27"/>
        <n v="139.13"/>
        <n v="67.71"/>
        <n v="251.88"/>
        <n v="16.86"/>
        <n v="173.24"/>
        <n v="81.3"/>
        <n v="15.45"/>
        <n v="187.69"/>
        <n v="64.17"/>
        <n v="178.82"/>
        <n v="32.03"/>
        <n v="296.48"/>
        <n v="4.13"/>
        <n v="77.19"/>
        <n v="6.01"/>
        <n v="114.37"/>
        <n v="242.08"/>
        <n v="79.42"/>
        <n v="173.56"/>
        <n v="17.4"/>
        <n v="187.95"/>
        <n v="72.57"/>
        <n v="109.04"/>
        <n v="114.58"/>
        <n v="197.86"/>
        <n v="121.67"/>
        <n v="30.57"/>
        <n v="136.62"/>
        <n v="33.83"/>
        <n v="154.05"/>
        <n v="142.27"/>
        <n v="97.58"/>
        <n v="58.53"/>
        <n v="174.86"/>
        <n v="152.57"/>
        <n v="38.1"/>
        <n v="144.18"/>
        <n v="61.19"/>
        <n v="165.72"/>
        <n v="129.88"/>
        <n v="95.66"/>
        <n v="15.74"/>
        <n v="179.07"/>
        <n v="175.47"/>
        <n v="39.97"/>
        <n v="119.47"/>
        <n v="90.58"/>
        <n v="190.4"/>
        <n v="97.83"/>
        <n v="110.22"/>
        <n v="61.5"/>
        <n v="179.2"/>
        <n v="136.95"/>
        <n v="45.71"/>
        <n v="122.31"/>
        <n v="71.76"/>
        <n v="205.81"/>
        <n v="42.08"/>
        <n v="114.46"/>
        <n v="215.89"/>
        <n v="157.13"/>
        <n v="38.24"/>
        <n v="114.26"/>
        <n v="122.1"/>
        <n v="208.41"/>
        <n v="30.08"/>
        <n v="119.55"/>
        <n v="111.45"/>
        <n v="180.32"/>
        <n v="50.72"/>
        <n v="108.11"/>
        <n v="131.26"/>
        <n v="69.1"/>
        <n v="158.31"/>
        <n v="18.15"/>
        <n v="79.89"/>
        <n v="176.84"/>
        <n v="199.19"/>
        <n v="63.04"/>
        <n v="104.01"/>
        <n v="86.05"/>
        <n v="137.66"/>
        <n v="149.48"/>
        <n v="114.55"/>
        <n v="92.16"/>
        <n v="132.51"/>
        <n v="116.3"/>
        <n v="52.77"/>
        <n v="94.82"/>
        <n v="134.85"/>
        <n v="141.22"/>
        <n v="69.23"/>
        <n v="18.55"/>
        <n v="33.8"/>
        <n v="66.02"/>
        <n v="93.9"/>
        <n v="6.71"/>
        <n v="57.22"/>
        <n v="50.32"/>
        <n v="128.55"/>
        <n v="184.35"/>
        <n v="92.97"/>
        <n v="109.74"/>
        <n v="161.96"/>
        <n v="65.81"/>
        <n v="44.04"/>
        <n v="127.82"/>
        <n v="126.67"/>
        <n v="108.41"/>
        <n v="157.67"/>
        <n v="84.1"/>
        <n v="108.7"/>
        <n v="165.79"/>
        <n v="142.07"/>
        <n v="35.41"/>
        <n v="90.47"/>
        <n v="109.93"/>
        <n v="124.98"/>
        <n v="41.52"/>
        <n v="28.86"/>
        <n v="96.83"/>
        <n v="77.26"/>
        <n v="145.92"/>
        <n v="31.62"/>
        <n v="87"/>
        <n v="124.14"/>
        <n v="87.52"/>
        <n v="133.98"/>
        <n v="27.31"/>
        <n v="83.83"/>
        <n v="46.66"/>
        <n v="93.45"/>
        <n v="98.93"/>
        <n v="166.35"/>
        <n v="54"/>
        <n v="35.03"/>
        <n v="54.78"/>
        <n v="98.24"/>
        <n v="196.44"/>
        <n v="10.77"/>
        <n v="175.65"/>
        <n v="29.41"/>
        <n v="86.87"/>
        <n v="100.84"/>
        <n v="67.09"/>
        <n v="59.66"/>
        <n v="41.69"/>
        <n v="153.82"/>
        <n v="135.09"/>
        <n v="110.36"/>
        <n v="6.09"/>
        <n v="186.95"/>
        <n v="32.09"/>
        <n v="56.5"/>
        <n v="133.76"/>
        <n v="102.31"/>
        <n v="56.93"/>
        <n v="35.67"/>
        <n v="153.14"/>
        <n v="106.16"/>
        <n v="73.3"/>
        <n v="11.21"/>
        <n v="239.92"/>
        <n v="35.18"/>
        <n v="62.71"/>
        <n v="52.71"/>
        <n v="126.86"/>
        <n v="77.71"/>
        <n v="67.16"/>
        <n v="152.47"/>
        <n v="118.39"/>
        <n v="70.04"/>
        <n v="14.09"/>
        <n v="242.16"/>
        <n v="29.18"/>
        <n v="69.39"/>
        <n v="119.79"/>
        <n v="128.51"/>
        <n v="88.32"/>
        <n v="67.79"/>
        <n v="91.43"/>
        <n v="131.02"/>
        <n v="70.25"/>
        <n v="8.55"/>
        <n v="200.63"/>
        <n v="34.8"/>
        <n v="75.38"/>
        <n v="44.13"/>
        <n v="165.88"/>
        <n v="80.24"/>
        <n v="77.58"/>
        <n v="86.48"/>
        <n v="141.89"/>
        <n v="136.79"/>
        <n v="5.77"/>
        <n v="175.67"/>
        <n v="17.81"/>
        <n v="86.92"/>
        <n v="78.12"/>
        <n v="176.75"/>
        <n v="88.48"/>
        <n v="75.36"/>
        <n v="76.89"/>
        <n v="176.23"/>
        <n v="102.16"/>
        <n v="5.65"/>
        <n v="48.42"/>
        <n v="89.58"/>
        <n v="91.13"/>
        <n v="30.68"/>
        <n v="166.82"/>
        <n v="67.11"/>
        <n v="78.26"/>
        <n v="90.91"/>
        <n v="160.18"/>
        <n v="74.39"/>
        <n v="8.21"/>
        <n v="101.41"/>
        <n v="135.23"/>
        <n v="96.05"/>
        <n v="137.19"/>
        <n v="185.97"/>
        <n v="84.72"/>
        <n v="63.28"/>
        <n v="75.1"/>
        <n v="182.71"/>
        <n v="42.42"/>
        <n v="44.96"/>
        <n v="87.95"/>
        <n v="95.63"/>
        <n v="32.23"/>
        <n v="196.24"/>
        <n v="115.67"/>
        <n v="69.32"/>
        <n v="134.8"/>
        <n v="128.16"/>
        <n v="58.49"/>
        <n v="12.26"/>
        <n v="71.73"/>
        <n v="99.02"/>
        <n v="98.62"/>
        <n v="65.27"/>
        <n v="153.35"/>
        <n v="111.11"/>
        <n v="52.54"/>
        <n v="131.93"/>
        <n v="136.2"/>
        <n v="71.74"/>
        <n v="9.69"/>
        <n v="53.38"/>
        <n v="137.43"/>
        <m/>
      </sharedItems>
    </cacheField>
    <cacheField name="展现量" numFmtId="0">
      <sharedItems containsString="0" containsBlank="1" containsNumber="1" containsInteger="1" minValue="0" maxValue="35402" count="504">
        <n v="4803"/>
        <n v="891"/>
        <n v="3399"/>
        <n v="245"/>
        <n v="2123"/>
        <n v="5550"/>
        <n v="1515"/>
        <n v="6174"/>
        <n v="2190"/>
        <n v="7571"/>
        <n v="5196"/>
        <n v="4426"/>
        <n v="302"/>
        <n v="2624"/>
        <n v="718"/>
        <n v="612"/>
        <n v="5534"/>
        <n v="1500"/>
        <n v="7244"/>
        <n v="2723"/>
        <n v="8073"/>
        <n v="1993"/>
        <n v="5189"/>
        <n v="236"/>
        <n v="2888"/>
        <n v="175"/>
        <n v="254"/>
        <n v="6011"/>
        <n v="1432"/>
        <n v="5833"/>
        <n v="2015"/>
        <n v="7377"/>
        <n v="2523"/>
        <n v="4604"/>
        <n v="229"/>
        <n v="6651"/>
        <n v="3198"/>
        <n v="259"/>
        <n v="3204"/>
        <n v="1165"/>
        <n v="6407"/>
        <n v="2003"/>
        <n v="8723"/>
        <n v="1306"/>
        <n v="4799"/>
        <n v="402"/>
        <n v="6483"/>
        <n v="327"/>
        <n v="1323"/>
        <n v="6560"/>
        <n v="1436"/>
        <n v="5948"/>
        <n v="1991"/>
        <n v="8450"/>
        <n v="3174"/>
        <n v="4311"/>
        <n v="520"/>
        <n v="5132"/>
        <n v="2072"/>
        <n v="756"/>
        <n v="7188"/>
        <n v="1379"/>
        <n v="3173"/>
        <n v="7903"/>
        <n v="1536"/>
        <n v="4230"/>
        <n v="423"/>
        <n v="7083"/>
        <n v="1369"/>
        <n v="1182"/>
        <n v="4729"/>
        <n v="1566"/>
        <n v="4447"/>
        <n v="2430"/>
        <n v="7020"/>
        <n v="2594"/>
        <n v="4984"/>
        <n v="819"/>
        <n v="6680"/>
        <n v="1407"/>
        <n v="1411"/>
        <n v="6182"/>
        <n v="2261"/>
        <n v="5500"/>
        <n v="2307"/>
        <n v="7070"/>
        <n v="1584"/>
        <n v="18"/>
        <n v="12"/>
        <n v="3990"/>
        <n v="215"/>
        <n v="4838"/>
        <n v="2081"/>
        <n v="2245"/>
        <n v="4188"/>
        <n v="1259"/>
        <n v="4551"/>
        <n v="2238"/>
        <n v="5013"/>
        <n v="1957"/>
        <n v="4214"/>
        <n v="902"/>
        <n v="556"/>
        <n v="1093"/>
        <n v="3161"/>
        <n v="451"/>
        <n v="4143"/>
        <n v="337"/>
        <n v="1309"/>
        <n v="3314"/>
        <n v="4118"/>
        <n v="1526"/>
        <n v="4029"/>
        <n v="2844"/>
        <n v="4000"/>
        <n v="2872"/>
        <n v="2568"/>
        <n v="2719"/>
        <n v="3290"/>
        <n v="240"/>
        <n v="1927"/>
        <n v="781"/>
        <n v="1049"/>
        <n v="2391"/>
        <n v="2087"/>
        <n v="5027"/>
        <n v="4939"/>
        <n v="3679"/>
        <n v="7835"/>
        <n v="4177"/>
        <n v="2986"/>
        <n v="2179"/>
        <n v="3886"/>
        <n v="1347"/>
        <n v="1416"/>
        <n v="3661"/>
        <n v="3518"/>
        <n v="2892"/>
        <n v="5333"/>
        <n v="6743"/>
        <n v="4323"/>
        <n v="6398"/>
        <n v="4733"/>
        <n v="2867"/>
        <n v="1486"/>
        <n v="677"/>
        <n v="2762"/>
        <n v="1137"/>
        <n v="1453"/>
        <n v="3187"/>
        <n v="4682"/>
        <n v="2503"/>
        <n v="5040"/>
        <n v="7878"/>
        <n v="4711"/>
        <n v="5465"/>
        <n v="3944"/>
        <n v="3929"/>
        <n v="2858"/>
        <n v="1396"/>
        <n v="2241"/>
        <n v="538"/>
        <n v="1035"/>
        <n v="3977"/>
        <n v="4901"/>
        <n v="3156"/>
        <n v="5517"/>
        <n v="12548"/>
        <n v="4606"/>
        <n v="7760"/>
        <n v="2964"/>
        <n v="3791"/>
        <n v="2506"/>
        <n v="2163"/>
        <n v="4286"/>
        <n v="1209"/>
        <n v="991"/>
        <n v="4760"/>
        <n v="6368"/>
        <n v="4534"/>
        <n v="6315"/>
        <n v="21854"/>
        <n v="8739"/>
        <n v="4974"/>
        <n v="1949"/>
        <n v="634"/>
        <n v="2848"/>
        <n v="2059"/>
        <n v="720"/>
        <n v="4436"/>
        <n v="5520"/>
        <n v="3816"/>
        <n v="6258"/>
        <n v="22878"/>
        <n v="8619"/>
        <n v="5309"/>
        <n v="4171"/>
        <n v="281"/>
        <n v="3818"/>
        <n v="421"/>
        <n v="915"/>
        <n v="5721"/>
        <n v="4304"/>
        <n v="2879"/>
        <n v="19194"/>
        <n v="11747"/>
        <n v="6822"/>
        <n v="3531"/>
        <n v="1524"/>
        <n v="3119"/>
        <n v="1222"/>
        <n v="6928"/>
        <n v="6656"/>
        <n v="4125"/>
        <n v="4804"/>
        <n v="19610"/>
        <n v="8311"/>
        <n v="3446"/>
        <n v="2255"/>
        <n v="4432"/>
        <n v="1108"/>
        <n v="6353"/>
        <n v="6896"/>
        <n v="2171"/>
        <n v="4192"/>
        <n v="18861"/>
        <n v="8383"/>
        <n v="3333"/>
        <n v="3194"/>
        <n v="2246"/>
        <n v="3499"/>
        <n v="3038"/>
        <n v="5995"/>
        <n v="7610"/>
        <n v="4182"/>
        <n v="16343"/>
        <n v="7815"/>
        <n v="2659"/>
        <n v="2934"/>
        <n v="2273"/>
        <n v="3221"/>
        <n v="840"/>
        <n v="5743"/>
        <n v="9043"/>
        <n v="2327"/>
        <n v="3968"/>
        <n v="16848"/>
        <n v="5071"/>
        <n v="2359"/>
        <n v="3805"/>
        <n v="4938"/>
        <n v="2212"/>
        <n v="5218"/>
        <n v="9032"/>
        <n v="5843"/>
        <n v="5971"/>
        <n v="5111"/>
        <n v="1669"/>
        <n v="4678"/>
        <n v="387"/>
        <n v="1688"/>
        <n v="12455"/>
        <n v="4619"/>
        <n v="7617"/>
        <n v="4824"/>
        <n v="4394"/>
        <n v="492"/>
        <n v="8867"/>
        <n v="2076"/>
        <n v="768"/>
        <n v="9412"/>
        <n v="2764"/>
        <n v="8154"/>
        <n v="2878"/>
        <n v="4780"/>
        <n v="264"/>
        <n v="3177"/>
        <n v="210"/>
        <n v="4652"/>
        <n v="11352"/>
        <n v="3396"/>
        <n v="6950"/>
        <n v="1531"/>
        <n v="2752"/>
        <n v="1296"/>
        <n v="3846"/>
        <n v="2424"/>
        <n v="5884"/>
        <n v="5092"/>
        <n v="1138"/>
        <n v="4789"/>
        <n v="2099"/>
        <n v="3376"/>
        <n v="3251"/>
        <n v="5254"/>
        <n v="1106"/>
        <n v="6124"/>
        <n v="7156"/>
        <n v="1656"/>
        <n v="4730"/>
        <n v="3642"/>
        <n v="3522"/>
        <n v="2823"/>
        <n v="4899"/>
        <n v="581"/>
        <n v="6716"/>
        <n v="9362"/>
        <n v="1834"/>
        <n v="3842"/>
        <n v="5171"/>
        <n v="3425"/>
        <n v="5178"/>
        <n v="1152"/>
        <n v="7283"/>
        <n v="7374"/>
        <n v="2193"/>
        <n v="4743"/>
        <n v="5029"/>
        <n v="1329"/>
        <n v="6209"/>
        <n v="8842"/>
        <n v="8218"/>
        <n v="1546"/>
        <n v="5419"/>
        <n v="6238"/>
        <n v="1043"/>
        <n v="5738"/>
        <n v="4879"/>
        <n v="8988"/>
        <n v="1967"/>
        <n v="5713"/>
        <n v="6341"/>
        <n v="2631"/>
        <n v="3165"/>
        <n v="774"/>
        <n v="4750"/>
        <n v="6945"/>
        <n v="10947"/>
        <n v="2346"/>
        <n v="4614"/>
        <n v="6233"/>
        <n v="10318"/>
        <n v="3114"/>
        <n v="2963"/>
        <n v="3976"/>
        <n v="4818"/>
        <n v="5318"/>
        <n v="1828"/>
        <n v="4200"/>
        <n v="7455"/>
        <n v="10018"/>
        <n v="1573"/>
        <n v="533"/>
        <n v="1702"/>
        <n v="2840"/>
        <n v="4556"/>
        <n v="342"/>
        <n v="2035"/>
        <n v="3382"/>
        <n v="14864"/>
        <n v="3878"/>
        <n v="2591"/>
        <n v="5508"/>
        <n v="5340"/>
        <n v="3401"/>
        <n v="1933"/>
        <n v="4660"/>
        <n v="6303"/>
        <n v="11941"/>
        <n v="4314"/>
        <n v="2713"/>
        <n v="5734"/>
        <n v="6408"/>
        <n v="7023"/>
        <n v="1401"/>
        <n v="4653"/>
        <n v="7359"/>
        <n v="12781"/>
        <n v="832"/>
        <n v="964"/>
        <n v="5854"/>
        <n v="3365"/>
        <n v="7344"/>
        <n v="1235"/>
        <n v="4687"/>
        <n v="7199"/>
        <n v="12779"/>
        <n v="2353"/>
        <n v="3104"/>
        <n v="1992"/>
        <n v="1917"/>
        <n v="9285"/>
        <n v="0"/>
        <n v="2450"/>
        <n v="1133"/>
        <n v="4121"/>
        <n v="4947"/>
        <n v="14100"/>
        <n v="505"/>
        <n v="8955"/>
        <n v="1031"/>
        <n v="1851"/>
        <n v="1975"/>
        <n v="2324"/>
        <n v="2334"/>
        <n v="1244"/>
        <n v="6578"/>
        <n v="5241"/>
        <n v="6120"/>
        <n v="338"/>
        <n v="13479"/>
        <n v="1038"/>
        <n v="4475"/>
        <n v="2066"/>
        <n v="1068"/>
        <n v="6123"/>
        <n v="4854"/>
        <n v="386"/>
        <n v="35402"/>
        <n v="1300"/>
        <n v="943"/>
        <n v="1442"/>
        <n v="6047"/>
        <n v="3193"/>
        <n v="2232"/>
        <n v="7159"/>
        <n v="5814"/>
        <n v="4366"/>
        <n v="518"/>
        <n v="32071"/>
        <n v="1148"/>
        <n v="1162"/>
        <n v="2143"/>
        <n v="5956"/>
        <n v="3873"/>
        <n v="2527"/>
        <n v="3423"/>
        <n v="316"/>
        <n v="24615"/>
        <n v="1415"/>
        <n v="1539"/>
        <n v="1276"/>
        <n v="9530"/>
        <n v="3750"/>
        <n v="3352"/>
        <n v="7941"/>
        <n v="7712"/>
        <n v="364"/>
        <n v="23774"/>
        <n v="797"/>
        <n v="1994"/>
        <n v="2413"/>
        <n v="11503"/>
        <n v="4355"/>
        <n v="2644"/>
        <n v="5492"/>
        <n v="10761"/>
        <n v="6754"/>
        <n v="365"/>
        <n v="2784"/>
        <n v="3884"/>
        <n v="1647"/>
        <n v="953"/>
        <n v="10891"/>
        <n v="2656"/>
        <n v="3234"/>
        <n v="6055"/>
        <n v="9849"/>
        <n v="4542"/>
        <n v="360"/>
        <n v="5426"/>
        <n v="6567"/>
        <n v="1969"/>
        <n v="3324"/>
        <n v="8907"/>
        <n v="3678"/>
        <n v="2955"/>
        <n v="4459"/>
        <n v="12100"/>
        <n v="2285"/>
        <n v="343"/>
        <n v="2909"/>
        <n v="4852"/>
        <n v="2125"/>
        <n v="1199"/>
        <n v="13121"/>
        <n v="5242"/>
        <n v="2939"/>
        <n v="9420"/>
        <n v="7856"/>
        <n v="3086"/>
        <n v="437"/>
        <n v="4591"/>
        <n v="5275"/>
        <n v="1981"/>
        <n v="1852"/>
        <n v="10288"/>
        <n v="5451"/>
        <n v="8815"/>
        <n v="8573"/>
        <n v="524"/>
        <n v="4101"/>
        <n v="7576"/>
        <m/>
      </sharedItems>
    </cacheField>
    <cacheField name="点击量" numFmtId="0">
      <sharedItems containsString="0" containsBlank="1" containsNumber="1" containsInteger="1" minValue="0" maxValue="2973" count="337">
        <n v="232"/>
        <n v="84"/>
        <n v="177"/>
        <n v="22"/>
        <n v="123"/>
        <n v="197"/>
        <n v="97"/>
        <n v="362"/>
        <n v="211"/>
        <n v="402"/>
        <n v="234"/>
        <n v="292"/>
        <n v="33"/>
        <n v="151"/>
        <n v="79"/>
        <n v="41"/>
        <n v="242"/>
        <n v="111"/>
        <n v="466"/>
        <n v="262"/>
        <n v="446"/>
        <n v="80"/>
        <n v="271"/>
        <n v="28"/>
        <n v="200"/>
        <n v="18"/>
        <n v="25"/>
        <n v="273"/>
        <n v="103"/>
        <n v="384"/>
        <n v="219"/>
        <n v="441"/>
        <n v="83"/>
        <n v="315"/>
        <n v="27"/>
        <n v="353"/>
        <n v="158"/>
        <n v="61"/>
        <n v="377"/>
        <n v="205"/>
        <n v="494"/>
        <n v="52"/>
        <n v="42"/>
        <n v="337"/>
        <n v="31"/>
        <n v="94"/>
        <n v="326"/>
        <n v="69"/>
        <n v="343"/>
        <n v="174"/>
        <n v="454"/>
        <n v="85"/>
        <n v="247"/>
        <n v="23"/>
        <n v="264"/>
        <n v="146"/>
        <n v="77"/>
        <n v="78"/>
        <n v="421"/>
        <n v="286"/>
        <n v="450"/>
        <n v="45"/>
        <n v="260"/>
        <n v="112"/>
        <n v="88"/>
        <n v="212"/>
        <n v="81"/>
        <n v="274"/>
        <n v="235"/>
        <n v="381"/>
        <n v="142"/>
        <n v="236"/>
        <n v="63"/>
        <n v="316"/>
        <n v="96"/>
        <n v="265"/>
        <n v="99"/>
        <n v="363"/>
        <n v="358"/>
        <n v="0"/>
        <n v="13"/>
        <n v="241"/>
        <n v="102"/>
        <n v="114"/>
        <n v="206"/>
        <n v="54"/>
        <n v="278"/>
        <n v="215"/>
        <n v="29"/>
        <n v="159"/>
        <n v="226"/>
        <n v="35"/>
        <n v="39"/>
        <n v="190"/>
        <n v="36"/>
        <n v="91"/>
        <n v="239"/>
        <n v="152"/>
        <n v="225"/>
        <n v="208"/>
        <n v="86"/>
        <n v="143"/>
        <n v="100"/>
        <n v="49"/>
        <n v="56"/>
        <n v="126"/>
        <n v="202"/>
        <n v="216"/>
        <n v="248"/>
        <n v="290"/>
        <n v="224"/>
        <n v="423"/>
        <n v="73"/>
        <n v="110"/>
        <n v="124"/>
        <n v="75"/>
        <n v="156"/>
        <n v="228"/>
        <n v="254"/>
        <n v="393"/>
        <n v="252"/>
        <n v="479"/>
        <n v="121"/>
        <n v="122"/>
        <n v="93"/>
        <n v="87"/>
        <n v="312"/>
        <n v="276"/>
        <n v="322"/>
        <n v="508"/>
        <n v="427"/>
        <n v="222"/>
        <n v="116"/>
        <n v="57"/>
        <n v="160"/>
        <n v="294"/>
        <n v="279"/>
        <n v="317"/>
        <n v="1035"/>
        <n v="243"/>
        <n v="635"/>
        <n v="106"/>
        <n v="172"/>
        <n v="204"/>
        <n v="351"/>
        <n v="373"/>
        <n v="339"/>
        <n v="1613"/>
        <n v="397"/>
        <n v="133"/>
        <n v="62"/>
        <n v="144"/>
        <n v="135"/>
        <n v="50"/>
        <n v="195"/>
        <n v="287"/>
        <n v="1614"/>
        <n v="395"/>
        <n v="140"/>
        <n v="141"/>
        <n v="203"/>
        <n v="30"/>
        <n v="76"/>
        <n v="297"/>
        <n v="1170"/>
        <n v="150"/>
        <n v="189"/>
        <n v="118"/>
        <n v="213"/>
        <n v="269"/>
        <n v="418"/>
        <n v="354"/>
        <n v="251"/>
        <n v="1375"/>
        <n v="399"/>
        <n v="210"/>
        <n v="164"/>
        <n v="467"/>
        <n v="220"/>
        <n v="1147"/>
        <n v="371"/>
        <n v="95"/>
        <n v="191"/>
        <n v="161"/>
        <n v="176"/>
        <n v="257"/>
        <n v="546"/>
        <n v="231"/>
        <n v="1110"/>
        <n v="188"/>
        <n v="153"/>
        <n v="185"/>
        <n v="68"/>
        <n v="249"/>
        <n v="555"/>
        <n v="1055"/>
        <n v="268"/>
        <n v="74"/>
        <n v="630"/>
        <n v="329"/>
        <n v="328"/>
        <n v="375"/>
        <n v="147"/>
        <n v="283"/>
        <n v="779"/>
        <n v="449"/>
        <n v="307"/>
        <n v="300"/>
        <n v="496"/>
        <n v="155"/>
        <n v="47"/>
        <n v="620"/>
        <n v="266"/>
        <n v="388"/>
        <n v="382"/>
        <n v="32"/>
        <n v="21"/>
        <n v="785"/>
        <n v="325"/>
        <n v="372"/>
        <n v="229"/>
        <n v="139"/>
        <n v="267"/>
        <n v="263"/>
        <n v="92"/>
        <n v="305"/>
        <n v="509"/>
        <n v="181"/>
        <n v="605"/>
        <n v="291"/>
        <n v="223"/>
        <n v="320"/>
        <n v="355"/>
        <n v="460"/>
        <n v="199"/>
        <n v="295"/>
        <n v="288"/>
        <n v="334"/>
        <n v="520"/>
        <n v="304"/>
        <n v="275"/>
        <n v="391"/>
        <n v="607"/>
        <n v="183"/>
        <n v="681"/>
        <n v="201"/>
        <n v="306"/>
        <n v="318"/>
        <n v="716"/>
        <n v="559"/>
        <n v="1152"/>
        <n v="162"/>
        <n v="390"/>
        <n v="809"/>
        <n v="933"/>
        <n v="113"/>
        <n v="127"/>
        <n v="1233"/>
        <n v="178"/>
        <n v="240"/>
        <n v="157"/>
        <n v="261"/>
        <n v="587"/>
        <n v="958"/>
        <n v="169"/>
        <n v="352"/>
        <n v="319"/>
        <n v="475"/>
        <n v="608"/>
        <n v="931"/>
        <n v="486"/>
        <n v="522"/>
        <n v="874"/>
        <n v="132"/>
        <n v="403"/>
        <n v="179"/>
        <n v="125"/>
        <n v="209"/>
        <n v="333"/>
        <n v="750"/>
        <n v="798"/>
        <n v="82"/>
        <n v="417"/>
        <n v="456"/>
        <n v="365"/>
        <n v="14"/>
        <n v="1286"/>
        <n v="98"/>
        <n v="66"/>
        <n v="170"/>
        <n v="217"/>
        <n v="186"/>
        <n v="130"/>
        <n v="364"/>
        <n v="26"/>
        <n v="2763"/>
        <n v="256"/>
        <n v="433"/>
        <n v="230"/>
        <n v="2973"/>
        <n v="459"/>
        <n v="24"/>
        <n v="2551"/>
        <n v="101"/>
        <n v="109"/>
        <n v="452"/>
        <n v="259"/>
        <n v="284"/>
        <n v="507"/>
        <n v="489"/>
        <n v="2281"/>
        <n v="136"/>
        <n v="165"/>
        <n v="529"/>
        <n v="277"/>
        <n v="490"/>
        <n v="296"/>
        <n v="272"/>
        <n v="562"/>
        <n v="396"/>
        <n v="117"/>
        <n v="238"/>
        <n v="430"/>
        <n v="250"/>
        <n v="624"/>
        <n v="148"/>
        <n v="563"/>
        <n v="392"/>
        <n v="346"/>
        <n v="386"/>
        <n v="447"/>
        <n v="360"/>
        <n v="431"/>
        <n v="457"/>
        <n v="246"/>
        <n v="519"/>
        <m/>
      </sharedItems>
    </cacheField>
    <cacheField name="点击率" numFmtId="0">
      <sharedItems containsString="0" containsBlank="1" containsNumber="1" minValue="0" maxValue="0.1316" count="363">
        <n v="0.0483"/>
        <n v="0.0943"/>
        <n v="0.0521"/>
        <n v="0.0898"/>
        <n v="0.0579"/>
        <n v="0.0355"/>
        <n v="0.064"/>
        <n v="0.0586"/>
        <n v="0.0963"/>
        <n v="0.0531"/>
        <n v="0.045"/>
        <n v="0.066"/>
        <n v="0.1093"/>
        <n v="0.0575"/>
        <n v="0.11"/>
        <n v="0.067"/>
        <n v="0.0437"/>
        <n v="0.074"/>
        <n v="0.0643"/>
        <n v="0.0962"/>
        <n v="0.0552"/>
        <n v="0.0401"/>
        <n v="0.0522"/>
        <n v="0.1186"/>
        <n v="0.0693"/>
        <n v="0.1029"/>
        <n v="0.0984"/>
        <n v="0.0454"/>
        <n v="0.0719"/>
        <n v="0.0658"/>
        <n v="0.1087"/>
        <n v="0.0598"/>
        <n v="0.0329"/>
        <n v="0.0684"/>
        <n v="0.1179"/>
        <n v="0.0625"/>
        <n v="0.0965"/>
        <n v="0.0493"/>
        <n v="0.0524"/>
        <n v="0.0588"/>
        <n v="0.1023"/>
        <n v="0.0566"/>
        <n v="0.0398"/>
        <n v="0.0656"/>
        <n v="0.1045"/>
        <n v="0.052"/>
        <n v="0.0948"/>
        <n v="0.0711"/>
        <n v="0.0497"/>
        <n v="0.0481"/>
        <n v="0.0577"/>
        <n v="0.0874"/>
        <n v="0.0537"/>
        <n v="0.0268"/>
        <n v="0.0573"/>
        <n v="0.0442"/>
        <n v="0.0514"/>
        <n v="0.0705"/>
        <n v="0.1019"/>
        <n v="0.0406"/>
        <n v="0.0901"/>
        <n v="0.0569"/>
        <n v="0.0293"/>
        <n v="0.0615"/>
        <n v="0.0638"/>
        <n v="0.0476"/>
        <n v="0.0818"/>
        <n v="0.0745"/>
        <n v="0.0448"/>
        <n v="0.0517"/>
        <n v="0.0616"/>
        <n v="0.0967"/>
        <n v="0.0543"/>
        <n v="0.0547"/>
        <n v="0.0474"/>
        <n v="0.0769"/>
        <n v="0.0473"/>
        <n v="0.0682"/>
        <n v="0.0574"/>
        <n v="0.0429"/>
        <n v="0.0438"/>
        <n v="0.1006"/>
        <n v="0.0506"/>
        <n v="0.0492"/>
        <n v="0"/>
        <n v="0.0581"/>
        <n v="0.0605"/>
        <n v="0.0498"/>
        <n v="0.049"/>
        <n v="0.0508"/>
        <n v="0.0611"/>
        <n v="0.0961"/>
        <n v="0.0812"/>
        <n v="0.0536"/>
        <n v="0.0854"/>
        <n v="0.0629"/>
        <n v="0.0302"/>
        <n v="0.055"/>
        <n v="0.0865"/>
        <n v="0.0459"/>
        <n v="0.1068"/>
        <n v="0.0695"/>
        <n v="0.048"/>
        <n v="0.058"/>
        <n v="0.0996"/>
        <n v="0.0558"/>
        <n v="0.0731"/>
        <n v="0.0944"/>
        <n v="0.0553"/>
        <n v="0.0316"/>
        <n v="0.0435"/>
        <n v="0.075"/>
        <n v="0.0519"/>
        <n v="0.0627"/>
        <n v="0.0534"/>
        <n v="0.0527"/>
        <n v="0.061"/>
        <n v="0.1035"/>
        <n v="0.0587"/>
        <n v="0.0609"/>
        <n v="0.054"/>
        <n v="0.0455"/>
        <n v="0.0244"/>
        <n v="0.0768"/>
        <n v="0.0376"/>
        <n v="0.0557"/>
        <n v="0.0426"/>
        <n v="0.0591"/>
        <n v="0.0788"/>
        <n v="0.0583"/>
        <n v="0.0749"/>
        <n v="0.0296"/>
        <n v="0.0814"/>
        <n v="0.0606"/>
        <n v="0.0599"/>
        <n v="0.0499"/>
        <n v="0.0666"/>
        <n v="0.1103"/>
        <n v="0.0639"/>
        <n v="0.0645"/>
        <n v="0.0556"/>
        <n v="0.0781"/>
        <n v="0.0563"/>
        <n v="0.0295"/>
        <n v="0.0532"/>
        <n v="0.0673"/>
        <n v="0.0549"/>
        <n v="0.0762"/>
        <n v="0.0551"/>
        <n v="0.0402"/>
        <n v="0.06"/>
        <n v="0.0884"/>
        <n v="0.0825"/>
        <n v="0.0528"/>
        <n v="0.0641"/>
        <n v="0.028"/>
        <n v="0.0686"/>
        <n v="0.0653"/>
        <n v="0.0696"/>
        <n v="0.0823"/>
        <n v="0.0738"/>
        <n v="0.0247"/>
        <n v="0.0978"/>
        <n v="0.0694"/>
        <n v="0.044"/>
        <n v="0.0649"/>
        <n v="0.0831"/>
        <n v="0.0458"/>
        <n v="0.0264"/>
        <n v="0.0338"/>
        <n v="0.1032"/>
        <n v="0.0713"/>
        <n v="0.0371"/>
        <n v="0.069"/>
        <n v="0.083"/>
        <n v="0.0491"/>
        <n v="0.022"/>
        <n v="0.0535"/>
        <n v="0.0774"/>
        <n v="0.0683"/>
        <n v="0.0761"/>
        <n v="0.0388"/>
        <n v="0.0628"/>
        <n v="0.0858"/>
        <n v="0.0701"/>
        <n v="0.0281"/>
        <n v="0.0727"/>
        <n v="0.056"/>
        <n v="0.0794"/>
        <n v="0.0431"/>
        <n v="0.0677"/>
        <n v="0.093"/>
        <n v="0.0525"/>
        <n v="0.0608"/>
        <n v="0.0443"/>
        <n v="0.0285"/>
        <n v="0.0717"/>
        <n v="0.0876"/>
        <n v="0.0679"/>
        <n v="0.0403"/>
        <n v="0.0357"/>
        <n v="0.081"/>
        <n v="0.0434"/>
        <n v="0.0614"/>
        <n v="0.0795"/>
        <n v="0.0567"/>
        <n v="0.0626"/>
        <n v="0.0314"/>
        <n v="0.0578"/>
        <n v="0.0852"/>
        <n v="0.0595"/>
        <n v="0.0698"/>
        <n v="0.0734"/>
        <n v="0.0881"/>
        <n v="0.0905"/>
        <n v="0.0589"/>
        <n v="0.0636"/>
        <n v="0.126"/>
        <n v="0.0559"/>
        <n v="0.0747"/>
        <n v="0.0612"/>
        <n v="0.0659"/>
        <n v="0.0799"/>
        <n v="0.1212"/>
        <n v="0.0718"/>
        <n v="0.1"/>
        <n v="0.0518"/>
        <n v="0.0692"/>
        <n v="0.0957"/>
        <n v="0.0621"/>
        <n v="0.0934"/>
        <n v="0.0445"/>
        <n v="0.078"/>
        <n v="0.1081"/>
        <n v="0.0478"/>
        <n v="0.0662"/>
        <n v="0.0699"/>
        <n v="0.0821"/>
        <n v="0.0501"/>
        <n v="0.0832"/>
        <n v="0.0482"/>
        <n v="0.0861"/>
        <n v="0.0723"/>
        <n v="0.0488"/>
        <n v="0.0646"/>
        <n v="0.0938"/>
        <n v="0.0545"/>
        <n v="0.0651"/>
        <n v="0.0618"/>
        <n v="0.0833"/>
        <n v="0.0487"/>
        <n v="0.0624"/>
        <n v="0.0907"/>
        <n v="0.062"/>
        <n v="0.091"/>
        <n v="0.0538"/>
        <n v="0.0439"/>
        <n v="0.0633"/>
        <n v="0.1028"/>
        <n v="0.0561"/>
        <n v="0.0675"/>
        <n v="0.0546"/>
        <n v="0.1016"/>
        <n v="0.0681"/>
        <n v="0.0496"/>
        <n v="0.1074"/>
        <n v="0.111"/>
        <n v="0.0635"/>
        <n v="0.1047"/>
        <n v="0.0644"/>
        <n v="0.0654"/>
        <n v="0.1083"/>
        <n v="0.0897"/>
        <n v="0.1116"/>
        <n v="0.0796"/>
        <n v="0.0733"/>
        <n v="0.1085"/>
        <n v="0.0931"/>
        <n v="0.0502"/>
        <n v="0.1013"/>
        <n v="0.0664"/>
        <n v="0.077"/>
        <n v="0.1316"/>
        <n v="0.0946"/>
        <n v="0.0687"/>
        <n v="0.0449"/>
        <n v="0.0594"/>
        <n v="0.0802"/>
        <n v="0.0489"/>
        <n v="0.0623"/>
        <n v="0.0676"/>
        <n v="0.0906"/>
        <n v="0.0826"/>
        <n v="0.0728"/>
        <n v="0.0601"/>
        <n v="0.0809"/>
        <n v="0.0475"/>
        <n v="0.0923"/>
        <n v="0.0725"/>
        <n v="0.037"/>
        <n v="0.088"/>
        <n v="0.0689"/>
        <n v="0.0507"/>
        <n v="0.0436"/>
        <n v="0.0891"/>
        <n v="0.0513"/>
        <n v="0.0815"/>
        <n v="0.0667"/>
        <n v="0.1214"/>
        <n v="0.0634"/>
        <n v="0.087"/>
        <n v="0.0596"/>
        <n v="0.0414"/>
        <n v="0.0954"/>
        <n v="0.0819"/>
        <n v="0.0485"/>
        <n v="0.09"/>
        <n v="0.1217"/>
        <n v="0.0669"/>
        <n v="0.0674"/>
        <n v="0.1007"/>
        <n v="0.0804"/>
        <n v="0.0486"/>
        <n v="0.1129"/>
        <n v="0.0927"/>
        <n v="0.0714"/>
        <n v="0.0742"/>
        <n v="0.1005"/>
        <n v="0.0452"/>
        <n v="0.0657"/>
        <n v="0.0759"/>
        <n v="0.1036"/>
        <n v="0.0708"/>
        <n v="0.0691"/>
        <n v="0.0847"/>
        <n v="0.0495"/>
        <n v="0.0959"/>
        <n v="0.059"/>
        <n v="0.046"/>
        <n v="0.1055"/>
        <n v="0.0585"/>
        <n v="0.0539"/>
        <n v="0.0791"/>
        <n v="0.0915"/>
        <n v="0.0571"/>
        <n v="0.073"/>
        <n v="0.0716"/>
        <n v="0.0726"/>
        <n v="0.0893"/>
        <n v="0.0516"/>
        <n v="0.0648"/>
        <n v="0.0732"/>
        <n v="0.0784"/>
        <n v="0.071"/>
        <n v="0.1004"/>
        <n v="0.0416"/>
        <n v="0.068"/>
        <n v="0.0754"/>
        <n v="0.0793"/>
        <n v="0.0729"/>
        <n v="0.0533"/>
        <n v="0.0685"/>
        <m/>
      </sharedItems>
    </cacheField>
    <cacheField name="平均点击成本" numFmtId="0">
      <sharedItems containsString="0" containsBlank="1" containsNumber="1" minValue="0" maxValue="1.56" count="104">
        <n v="0.96"/>
        <n v="0.5"/>
        <n v="0.48"/>
        <n v="0.39"/>
        <n v="1.39"/>
        <n v="0.9"/>
        <n v="0.32"/>
        <n v="0.3"/>
        <n v="0.49"/>
        <n v="0.52"/>
        <n v="0.91"/>
        <n v="0.21"/>
        <n v="0.7"/>
        <n v="1.13"/>
        <n v="0.94"/>
        <n v="0.31"/>
        <n v="0.27"/>
        <n v="0.26"/>
        <n v="0.42"/>
        <n v="0.37"/>
        <n v="1.05"/>
        <n v="0.23"/>
        <n v="1.07"/>
        <n v="0.36"/>
        <n v="0.58"/>
        <n v="0.47"/>
        <n v="0.51"/>
        <n v="0.84"/>
        <n v="0.82"/>
        <n v="0.34"/>
        <n v="0.35"/>
        <n v="0.57"/>
        <n v="0.81"/>
        <n v="0.43"/>
        <n v="0.45"/>
        <n v="0.41"/>
        <n v="0.74"/>
        <n v="0.92"/>
        <n v="0.76"/>
        <n v="0.68"/>
        <n v="0.79"/>
        <n v="0.77"/>
        <n v="0.89"/>
        <n v="0.46"/>
        <n v="0.78"/>
        <n v="0.44"/>
        <n v="0.75"/>
        <n v="0.83"/>
        <n v="0"/>
        <n v="1.03"/>
        <n v="0.33"/>
        <n v="0.63"/>
        <n v="0.61"/>
        <n v="0.4"/>
        <n v="0.67"/>
        <n v="0.65"/>
        <n v="1.22"/>
        <n v="1"/>
        <n v="0.64"/>
        <n v="0.29"/>
        <n v="1.18"/>
        <n v="0.25"/>
        <n v="0.56"/>
        <n v="1.56"/>
        <n v="0.98"/>
        <n v="0.59"/>
        <n v="0.85"/>
        <n v="0.28"/>
        <n v="0.38"/>
        <n v="0.2"/>
        <n v="0.54"/>
        <n v="0.95"/>
        <n v="0.19"/>
        <n v="0.6"/>
        <n v="1.14"/>
        <n v="0.87"/>
        <n v="0.16"/>
        <n v="0.14"/>
        <n v="0.73"/>
        <n v="0.07"/>
        <n v="0.86"/>
        <n v="1.06"/>
        <n v="0.09"/>
        <n v="1.24"/>
        <n v="0.22"/>
        <n v="0.72"/>
        <n v="0.71"/>
        <n v="0.24"/>
        <n v="0.88"/>
        <n v="0.66"/>
        <n v="0.53"/>
        <n v="0.12"/>
        <n v="0.13"/>
        <n v="0.62"/>
        <n v="0.08"/>
        <n v="0.55"/>
        <n v="0.18"/>
        <n v="0.69"/>
        <n v="0.15"/>
        <n v="0.17"/>
        <n v="0.1"/>
        <n v="0.97"/>
        <n v="0.11"/>
        <m/>
      </sharedItems>
    </cacheField>
    <cacheField name="平均千次展示费用" numFmtId="0">
      <sharedItems containsString="0" containsBlank="1" containsNumber="1" minValue="0" maxValue="87.3" count="476">
        <n v="46.33"/>
        <n v="46.9"/>
        <n v="25.03"/>
        <n v="35.35"/>
        <n v="80.68"/>
        <n v="32.03"/>
        <n v="20.77"/>
        <n v="17.66"/>
        <n v="28.55"/>
        <n v="26.12"/>
        <n v="23.54"/>
        <n v="59.91"/>
        <n v="23.05"/>
        <n v="22.25"/>
        <n v="76.78"/>
        <n v="75.87"/>
        <n v="41.2"/>
        <n v="22.74"/>
        <n v="17.31"/>
        <n v="24.94"/>
        <n v="23.41"/>
        <n v="14.69"/>
        <n v="55.05"/>
        <n v="37.42"/>
        <n v="29.36"/>
        <n v="23.2"/>
        <n v="49.41"/>
        <n v="48.65"/>
        <n v="26.2"/>
        <n v="17.86"/>
        <n v="29.29"/>
        <n v="21.57"/>
        <n v="19.24"/>
        <n v="61.3"/>
        <n v="54.93"/>
        <n v="26.99"/>
        <n v="52.36"/>
        <n v="87.3"/>
        <n v="40.62"/>
        <n v="18.06"/>
        <n v="18.74"/>
        <n v="32.91"/>
        <n v="20.1"/>
        <n v="22.81"/>
        <n v="53.42"/>
        <n v="44.98"/>
        <n v="23.36"/>
        <n v="53.94"/>
        <n v="66.44"/>
        <n v="40.23"/>
        <n v="17.72"/>
        <n v="17.53"/>
        <n v="25.95"/>
        <n v="21.91"/>
        <n v="19.74"/>
        <n v="52.96"/>
        <n v="14.83"/>
        <n v="21.62"/>
        <n v="53.7"/>
        <n v="69.25"/>
        <n v="32.01"/>
        <n v="19.45"/>
        <n v="17.71"/>
        <n v="27.27"/>
        <n v="23.71"/>
        <n v="22.7"/>
        <n v="54.87"/>
        <n v="24.78"/>
        <n v="21.71"/>
        <n v="73.54"/>
        <n v="66.95"/>
        <n v="35"/>
        <n v="18.17"/>
        <n v="18.81"/>
        <n v="29.62"/>
        <n v="25.61"/>
        <n v="38.54"/>
        <n v="45.51"/>
        <n v="33.86"/>
        <n v="21.58"/>
        <n v="51.35"/>
        <n v="52.9"/>
        <n v="35.42"/>
        <n v="15.21"/>
        <n v="20.22"/>
        <n v="29.78"/>
        <n v="25.42"/>
        <n v="34.36"/>
        <n v="0"/>
        <n v="49"/>
        <n v="26.88"/>
        <n v="19.47"/>
        <n v="38.25"/>
        <n v="52.39"/>
        <n v="40.45"/>
        <n v="14.12"/>
        <n v="18.37"/>
        <n v="28.38"/>
        <n v="30.93"/>
        <n v="28.95"/>
        <n v="46.92"/>
        <n v="21.32"/>
        <n v="37.07"/>
        <n v="42.3"/>
        <n v="19.7"/>
        <n v="53.01"/>
        <n v="30.98"/>
        <n v="22.01"/>
        <n v="51.57"/>
        <n v="84.87"/>
        <n v="47.94"/>
        <n v="17.94"/>
        <n v="29.94"/>
        <n v="35.65"/>
        <n v="37.86"/>
        <n v="19.1"/>
        <n v="27.03"/>
        <n v="28.29"/>
        <n v="20.57"/>
        <n v="51.18"/>
        <n v="19"/>
        <n v="28.96"/>
        <n v="40.55"/>
        <n v="83.3"/>
        <n v="51.61"/>
        <n v="18.39"/>
        <n v="28.18"/>
        <n v="28.94"/>
        <n v="26.21"/>
        <n v="20.33"/>
        <n v="17.22"/>
        <n v="20.01"/>
        <n v="20.72"/>
        <n v="62.33"/>
        <n v="29.23"/>
        <n v="13.95"/>
        <n v="36.29"/>
        <n v="45.07"/>
        <n v="31.59"/>
        <n v="17.41"/>
        <n v="22.35"/>
        <n v="27.58"/>
        <n v="22.28"/>
        <n v="17.62"/>
        <n v="15.11"/>
        <n v="25.39"/>
        <n v="22.32"/>
        <n v="63.21"/>
        <n v="23.5"/>
        <n v="15.85"/>
        <n v="51.6"/>
        <n v="56.96"/>
        <n v="39.59"/>
        <n v="19.82"/>
        <n v="27.22"/>
        <n v="28.28"/>
        <n v="18.1"/>
        <n v="19.06"/>
        <n v="14.9"/>
        <n v="28.27"/>
        <n v="18.82"/>
        <n v="40.4"/>
        <n v="40.27"/>
        <n v="23.76"/>
        <n v="44.39"/>
        <n v="62.68"/>
        <n v="35.13"/>
        <n v="17.33"/>
        <n v="23.18"/>
        <n v="25.14"/>
        <n v="13.17"/>
        <n v="11.22"/>
        <n v="18.61"/>
        <n v="20.4"/>
        <n v="53.45"/>
        <n v="33.07"/>
        <n v="17.64"/>
        <n v="40.86"/>
        <n v="32.41"/>
        <n v="16.74"/>
        <n v="21.77"/>
        <n v="21.73"/>
        <n v="5.5"/>
        <n v="12.87"/>
        <n v="21.25"/>
        <n v="57.82"/>
        <n v="40.35"/>
        <n v="19.32"/>
        <n v="49.52"/>
        <n v="73.89"/>
        <n v="34.27"/>
        <n v="19.34"/>
        <n v="21.86"/>
        <n v="6.32"/>
        <n v="13.02"/>
        <n v="26.4"/>
        <n v="41.83"/>
        <n v="22.42"/>
        <n v="19.63"/>
        <n v="59.56"/>
        <n v="26.41"/>
        <n v="20.24"/>
        <n v="22.83"/>
        <n v="9.73"/>
        <n v="12.22"/>
        <n v="46.98"/>
        <n v="39.97"/>
        <n v="34.66"/>
        <n v="25.44"/>
        <n v="18.44"/>
        <n v="23.11"/>
        <n v="27.66"/>
        <n v="8.6"/>
        <n v="11.51"/>
        <n v="24.24"/>
        <n v="49.62"/>
        <n v="34.31"/>
        <n v="20.97"/>
        <n v="37.44"/>
        <n v="26.47"/>
        <n v="20.38"/>
        <n v="27.94"/>
        <n v="22.06"/>
        <n v="7.68"/>
        <n v="16.84"/>
        <n v="27.89"/>
        <n v="45.68"/>
        <n v="37.06"/>
        <n v="21.85"/>
        <n v="40.36"/>
        <n v="26.44"/>
        <n v="21.04"/>
        <n v="26.26"/>
        <n v="6.41"/>
        <n v="13.77"/>
        <n v="30.99"/>
        <n v="52.44"/>
        <n v="36.45"/>
        <n v="39.32"/>
        <n v="27.41"/>
        <n v="17.58"/>
        <n v="22.48"/>
        <n v="24.72"/>
        <n v="4.92"/>
        <n v="13.29"/>
        <n v="27.4"/>
        <n v="46.78"/>
        <n v="26.15"/>
        <n v="20.75"/>
        <n v="37.77"/>
        <n v="25.87"/>
        <n v="20.34"/>
        <n v="24.79"/>
        <n v="30.71"/>
        <n v="12.84"/>
        <n v="55.8"/>
        <n v="33.04"/>
        <n v="22.84"/>
        <n v="19.41"/>
        <n v="18.8"/>
        <n v="22.79"/>
        <n v="18.27"/>
        <n v="14.04"/>
        <n v="57.32"/>
        <n v="19.54"/>
        <n v="39.16"/>
        <n v="20.12"/>
        <n v="19.94"/>
        <n v="23.22"/>
        <n v="21.93"/>
        <n v="11.13"/>
        <n v="62.03"/>
        <n v="15.64"/>
        <n v="24.3"/>
        <n v="28.62"/>
        <n v="24.59"/>
        <n v="23.39"/>
        <n v="24.97"/>
        <n v="11.37"/>
        <n v="68.3"/>
        <n v="56"/>
        <n v="28.35"/>
        <n v="47.27"/>
        <n v="33.63"/>
        <n v="23.89"/>
        <n v="26.86"/>
        <n v="28.53"/>
        <n v="16.12"/>
        <n v="45.63"/>
        <n v="43.76"/>
        <n v="18.57"/>
        <n v="52.92"/>
        <n v="23.01"/>
        <n v="30.48"/>
        <n v="16.8"/>
        <n v="47.05"/>
        <n v="46.01"/>
        <n v="19.53"/>
        <n v="27.09"/>
        <n v="26.66"/>
        <n v="21.79"/>
        <n v="31.1"/>
        <n v="17.52"/>
        <n v="38.87"/>
        <n v="28.56"/>
        <n v="21.29"/>
        <n v="53.39"/>
        <n v="24.61"/>
        <n v="20.84"/>
        <n v="22.38"/>
        <n v="15.13"/>
        <n v="40.92"/>
        <n v="31.66"/>
        <n v="18.43"/>
        <n v="24.42"/>
        <n v="19.12"/>
        <n v="24.73"/>
        <n v="21.09"/>
        <n v="19.57"/>
        <n v="41.35"/>
        <n v="28.84"/>
        <n v="20.83"/>
        <n v="20.06"/>
        <n v="25.79"/>
        <n v="18.92"/>
        <n v="20.7"/>
        <n v="50.02"/>
        <n v="23.45"/>
        <n v="16.82"/>
        <n v="25.46"/>
        <n v="18.2"/>
        <n v="26.87"/>
        <n v="22.54"/>
        <n v="13.81"/>
        <n v="13.34"/>
        <n v="48"/>
        <n v="38.66"/>
        <n v="27.5"/>
        <n v="21.87"/>
        <n v="28.87"/>
        <n v="22.58"/>
        <n v="18.09"/>
        <n v="14.1"/>
        <n v="44.01"/>
        <n v="34.8"/>
        <n v="19.86"/>
        <n v="23.25"/>
        <n v="20.61"/>
        <n v="19.62"/>
        <n v="28.12"/>
        <n v="14.88"/>
        <n v="8.65"/>
        <n v="47.54"/>
        <n v="35.88"/>
        <n v="19.92"/>
        <n v="30.33"/>
        <n v="19.35"/>
        <n v="22.78"/>
        <n v="27.43"/>
        <n v="9.08"/>
        <n v="36.55"/>
        <n v="31"/>
        <n v="18.96"/>
        <n v="20.23"/>
        <n v="25.27"/>
        <n v="19.44"/>
        <n v="14.94"/>
        <n v="9.78"/>
        <n v="49.9"/>
        <n v="16.54"/>
        <n v="22.96"/>
        <n v="19.87"/>
        <n v="25.6"/>
        <n v="18.56"/>
        <n v="17.24"/>
        <n v="19.3"/>
        <n v="10.48"/>
        <n v="11.61"/>
        <n v="27.01"/>
        <n v="23.42"/>
        <n v="48.75"/>
        <n v="34.79"/>
        <n v="17.92"/>
        <n v="22.04"/>
        <n v="30.92"/>
        <n v="13.93"/>
        <n v="21.33"/>
        <n v="19.61"/>
        <n v="46.93"/>
        <n v="51.06"/>
        <n v="25.56"/>
        <n v="33.51"/>
        <n v="23.38"/>
        <n v="25.78"/>
        <n v="18.03"/>
        <n v="18.02"/>
        <n v="13.87"/>
        <n v="53.86"/>
        <n v="64.43"/>
        <n v="22.86"/>
        <n v="27.56"/>
        <n v="33.4"/>
        <n v="25.01"/>
        <n v="18.49"/>
        <n v="15.1"/>
        <n v="29.04"/>
        <n v="6.78"/>
        <n v="27.06"/>
        <n v="66.5"/>
        <n v="20.98"/>
        <n v="24.34"/>
        <n v="30.09"/>
        <n v="21.3"/>
        <n v="20.36"/>
        <n v="16.04"/>
        <n v="27.2"/>
        <n v="7.55"/>
        <n v="59.72"/>
        <n v="55.9"/>
        <n v="22.8"/>
        <n v="26.83"/>
        <n v="16.47"/>
        <n v="18.66"/>
        <n v="20.52"/>
        <n v="8.15"/>
        <n v="48.98"/>
        <n v="34.58"/>
        <n v="21.4"/>
        <n v="23.14"/>
        <n v="13.52"/>
        <n v="17.87"/>
        <n v="17.74"/>
        <n v="7.39"/>
        <n v="43.59"/>
        <n v="32.37"/>
        <n v="15.37"/>
        <n v="20.32"/>
        <n v="28.5"/>
        <n v="14"/>
        <n v="16.38"/>
        <n v="15.48"/>
        <n v="17.39"/>
        <n v="23.06"/>
        <n v="55.33"/>
        <n v="32.19"/>
        <n v="15.32"/>
        <n v="24.2"/>
        <n v="15.01"/>
        <n v="16.26"/>
        <n v="18.69"/>
        <n v="20.59"/>
        <n v="48.78"/>
        <n v="41.27"/>
        <n v="20.88"/>
        <n v="23.03"/>
        <n v="21.41"/>
        <n v="15.46"/>
        <n v="18.13"/>
        <n v="45"/>
        <n v="14.96"/>
        <n v="22.07"/>
        <n v="23.59"/>
        <n v="14.31"/>
        <n v="16.31"/>
        <n v="18.95"/>
        <n v="28.05"/>
        <n v="15.62"/>
        <n v="18.77"/>
        <n v="49.78"/>
        <n v="35.24"/>
        <n v="14.91"/>
        <n v="14.97"/>
        <n v="15.89"/>
        <n v="17.2"/>
        <n v="18.14"/>
        <m/>
      </sharedItems>
    </cacheField>
    <cacheField name="点赞" numFmtId="0">
      <sharedItems containsString="0" containsBlank="1" containsNumber="1" containsInteger="1" minValue="-1" maxValue="14" count="17">
        <n v="0"/>
        <n v="1"/>
        <n v="4"/>
        <n v="2"/>
        <n v="5"/>
        <n v="7"/>
        <n v="3"/>
        <n v="8"/>
        <n v="-1"/>
        <n v="11"/>
        <n v="13"/>
        <n v="6"/>
        <n v="10"/>
        <n v="14"/>
        <n v="9"/>
        <n v="12"/>
        <m/>
      </sharedItems>
    </cacheField>
    <cacheField name="评论" numFmtId="0">
      <sharedItems containsString="0" containsBlank="1" containsNumber="1" containsInteger="1" minValue="0" maxValue="7" count="8">
        <n v="1"/>
        <n v="0"/>
        <n v="2"/>
        <n v="4"/>
        <n v="3"/>
        <n v="7"/>
        <n v="6"/>
        <m/>
      </sharedItems>
    </cacheField>
    <cacheField name="收藏" numFmtId="0">
      <sharedItems containsString="0" containsBlank="1" containsNumber="1" containsInteger="1" minValue="0" maxValue="10" count="10">
        <n v="0"/>
        <n v="1"/>
        <n v="2"/>
        <n v="4"/>
        <n v="3"/>
        <n v="5"/>
        <n v="10"/>
        <n v="6"/>
        <n v="8"/>
        <m/>
      </sharedItems>
    </cacheField>
    <cacheField name="关注" numFmtId="0">
      <sharedItems containsString="0" containsBlank="1" containsNumber="1" containsInteger="1" minValue="-1" maxValue="9" count="12">
        <n v="0"/>
        <n v="2"/>
        <n v="1"/>
        <n v="4"/>
        <n v="9"/>
        <n v="6"/>
        <n v="5"/>
        <n v="3"/>
        <n v="7"/>
        <n v="-1"/>
        <n v="8"/>
        <m/>
      </sharedItems>
    </cacheField>
    <cacheField name="分享" numFmtId="0">
      <sharedItems containsString="0" containsBlank="1" containsNumber="1" containsInteger="1" minValue="0" maxValue="4" count="6">
        <n v="0"/>
        <n v="1"/>
        <n v="3"/>
        <n v="2"/>
        <n v="4"/>
        <m/>
      </sharedItems>
    </cacheField>
    <cacheField name="互动量" numFmtId="0">
      <sharedItems containsString="0" containsBlank="1" containsNumber="1" containsInteger="1" minValue="-1" maxValue="26" count="25">
        <n v="1"/>
        <n v="3"/>
        <n v="2"/>
        <n v="10"/>
        <n v="4"/>
        <n v="12"/>
        <n v="5"/>
        <n v="0"/>
        <n v="15"/>
        <n v="11"/>
        <n v="6"/>
        <n v="8"/>
        <n v="7"/>
        <n v="9"/>
        <n v="19"/>
        <n v="24"/>
        <n v="17"/>
        <n v="22"/>
        <n v="13"/>
        <n v="26"/>
        <n v="14"/>
        <n v="16"/>
        <n v="18"/>
        <n v="-1"/>
        <m/>
      </sharedItems>
    </cacheField>
    <cacheField name="平均互动成本" numFmtId="0">
      <sharedItems containsString="0" containsBlank="1" containsNumber="1" minValue="0" maxValue="222.51" count="440">
        <n v="222.51"/>
        <n v="13.93"/>
        <n v="42.54"/>
        <n v="4.33"/>
        <n v="171.29"/>
        <n v="17.77"/>
        <n v="15.74"/>
        <n v="36.35"/>
        <n v="15.63"/>
        <n v="49.45"/>
        <n v="10.19"/>
        <n v="53.03"/>
        <n v="0"/>
        <n v="11.68"/>
        <n v="18.38"/>
        <n v="23.22"/>
        <n v="15.2"/>
        <n v="17.06"/>
        <n v="11.4"/>
        <n v="22.64"/>
        <n v="15.75"/>
        <n v="29.28"/>
        <n v="47.61"/>
        <n v="21.2"/>
        <n v="4.06"/>
        <n v="24.37"/>
        <n v="17.36"/>
        <n v="29.51"/>
        <n v="13.26"/>
        <n v="12.14"/>
        <n v="35.28"/>
        <n v="6.29"/>
        <n v="44.87"/>
        <n v="41.86"/>
        <n v="32.54"/>
        <n v="60.03"/>
        <n v="8.24"/>
        <n v="17.53"/>
        <n v="32.05"/>
        <n v="18.08"/>
        <n v="30.28"/>
        <n v="8.82"/>
        <n v="43.95"/>
        <n v="23.99"/>
        <n v="14.89"/>
        <n v="51.67"/>
        <n v="23.15"/>
        <n v="10.44"/>
        <n v="57.08"/>
        <n v="18.49"/>
        <n v="37.09"/>
        <n v="52.35"/>
        <n v="19.18"/>
        <n v="26.82"/>
        <n v="10.61"/>
        <n v="10.82"/>
        <n v="20.82"/>
        <n v="17.43"/>
        <n v="33.16"/>
        <n v="10.48"/>
        <n v="30.75"/>
        <n v="26.38"/>
        <n v="15.05"/>
        <n v="28.45"/>
        <n v="13.94"/>
        <n v="9.46"/>
        <n v="24.99"/>
        <n v="113.42"/>
        <n v="28.83"/>
        <n v="18.25"/>
        <n v="15.89"/>
        <n v="68.71"/>
        <n v="16.34"/>
        <n v="6.8"/>
        <n v="27.93"/>
        <n v="31.4"/>
        <n v="39.8"/>
        <n v="58.81"/>
        <n v="15.4"/>
        <n v="8.89"/>
        <n v="11.94"/>
        <n v="19.38"/>
        <n v="18.37"/>
        <n v="14.97"/>
        <n v="16.72"/>
        <n v="83.78"/>
        <n v="18.24"/>
        <n v="111.1"/>
        <n v="36.93"/>
        <n v="22.84"/>
        <n v="23.94"/>
        <n v="26.92"/>
        <n v="38.82"/>
        <n v="36.32"/>
        <n v="55.92"/>
        <n v="56.13"/>
        <n v="4.56"/>
        <n v="55.8"/>
        <n v="31.67"/>
        <n v="87.38"/>
        <n v="41.13"/>
        <n v="60.93"/>
        <n v="19.61"/>
        <n v="12.12"/>
        <n v="11.77"/>
        <n v="24.93"/>
        <n v="26.98"/>
        <n v="61.88"/>
        <n v="17.85"/>
        <n v="63.7"/>
        <n v="27.1"/>
        <n v="48.88"/>
        <n v="19.27"/>
        <n v="15.31"/>
        <n v="21.02"/>
        <n v="6.26"/>
        <n v="9.52"/>
        <n v="32.23"/>
        <n v="40.05"/>
        <n v="16"/>
        <n v="18.79"/>
        <n v="43.77"/>
        <n v="29.34"/>
        <n v="41.38"/>
        <n v="21.03"/>
        <n v="15.47"/>
        <n v="13.63"/>
        <n v="8.38"/>
        <n v="15.84"/>
        <n v="12.82"/>
        <n v="16.28"/>
        <n v="27.87"/>
        <n v="36.98"/>
        <n v="38.49"/>
        <n v="18.74"/>
        <n v="26.62"/>
        <n v="23.88"/>
        <n v="64.87"/>
        <n v="19.96"/>
        <n v="21.23"/>
        <n v="36.58"/>
        <n v="34.67"/>
        <n v="7.51"/>
        <n v="28.77"/>
        <n v="21.78"/>
        <n v="55.16"/>
        <n v="22.32"/>
        <n v="17.88"/>
        <n v="9.45"/>
        <n v="12.35"/>
        <n v="12.86"/>
        <n v="53.31"/>
        <n v="10.97"/>
        <n v="13.72"/>
        <n v="9.24"/>
        <n v="12.5"/>
        <n v="52.85"/>
        <n v="22.54"/>
        <n v="12.79"/>
        <n v="55.02"/>
        <n v="101.97"/>
        <n v="26.6"/>
        <n v="12.67"/>
        <n v="26.7"/>
        <n v="20.85"/>
        <n v="30.47"/>
        <n v="9.65"/>
        <n v="9.35"/>
        <n v="17.52"/>
        <n v="87.24"/>
        <n v="12.02"/>
        <n v="9.08"/>
        <n v="13.74"/>
        <n v="14.56"/>
        <n v="21.4"/>
        <n v="7.18"/>
        <n v="11.05"/>
        <n v="30.02"/>
        <n v="33.18"/>
        <n v="20.31"/>
        <n v="20.43"/>
        <n v="42.36"/>
        <n v="12.59"/>
        <n v="30.68"/>
        <n v="31.78"/>
        <n v="16.61"/>
        <n v="12.04"/>
        <n v="6.38"/>
        <n v="26.78"/>
        <n v="21.37"/>
        <n v="38.68"/>
        <n v="18.59"/>
        <n v="20.74"/>
        <n v="33.63"/>
        <n v="23.42"/>
        <n v="12.13"/>
        <n v="46.24"/>
        <n v="12.07"/>
        <n v="23.53"/>
        <n v="30.98"/>
        <n v="36.48"/>
        <n v="41.62"/>
        <n v="25.48"/>
        <n v="61.31"/>
        <n v="10.57"/>
        <n v="26.69"/>
        <n v="83.35"/>
        <n v="91.37"/>
        <n v="8.06"/>
        <n v="17.94"/>
        <n v="16.48"/>
        <n v="19.23"/>
        <n v="41.42"/>
        <n v="35.06"/>
        <n v="11.24"/>
        <n v="13.25"/>
        <n v="52.32"/>
        <n v="19.62"/>
        <n v="9.21"/>
        <n v="22.47"/>
        <n v="10.77"/>
        <n v="44.5"/>
        <n v="11.96"/>
        <n v="12.81"/>
        <n v="13.92"/>
        <n v="12.27"/>
        <n v="26.25"/>
        <n v="53.81"/>
        <n v="29.91"/>
        <n v="15.33"/>
        <n v="23.77"/>
        <n v="13.82"/>
        <n v="4.68"/>
        <n v="14.63"/>
        <n v="26.32"/>
        <n v="17.39"/>
        <n v="11.28"/>
        <n v="31.48"/>
        <n v="5.62"/>
        <n v="19.25"/>
        <n v="81.3"/>
        <n v="2.21"/>
        <n v="37.54"/>
        <n v="64.17"/>
        <n v="12.77"/>
        <n v="4.58"/>
        <n v="32.94"/>
        <n v="25.73"/>
        <n v="10.4"/>
        <n v="16.14"/>
        <n v="15.88"/>
        <n v="34.71"/>
        <n v="37.59"/>
        <n v="18.14"/>
        <n v="114.58"/>
        <n v="16.49"/>
        <n v="11.06"/>
        <n v="22.77"/>
        <n v="25.68"/>
        <n v="71.14"/>
        <n v="19.52"/>
        <n v="29.26"/>
        <n v="12.49"/>
        <n v="25.43"/>
        <n v="7.62"/>
        <n v="16.02"/>
        <n v="12.24"/>
        <n v="41.43"/>
        <n v="21.65"/>
        <n v="13.67"/>
        <n v="7.87"/>
        <n v="44.77"/>
        <n v="21.93"/>
        <n v="6.66"/>
        <n v="23.89"/>
        <n v="12.94"/>
        <n v="27.2"/>
        <n v="48.92"/>
        <n v="20.5"/>
        <n v="9.43"/>
        <n v="68.47"/>
        <n v="30.58"/>
        <n v="102.9"/>
        <n v="16.35"/>
        <n v="11.99"/>
        <n v="17.46"/>
        <n v="38.24"/>
        <n v="38.09"/>
        <n v="12.21"/>
        <n v="17.37"/>
        <n v="15.04"/>
        <n v="17.08"/>
        <n v="12.88"/>
        <n v="25.36"/>
        <n v="21.62"/>
        <n v="13.13"/>
        <n v="23.03"/>
        <n v="22.62"/>
        <n v="9.07"/>
        <n v="79.89"/>
        <n v="14.74"/>
        <n v="13.28"/>
        <n v="31.52"/>
        <n v="14.86"/>
        <n v="5.38"/>
        <n v="19.67"/>
        <n v="37.37"/>
        <n v="19.09"/>
        <n v="18.43"/>
        <n v="22.08"/>
        <n v="12.92"/>
        <n v="17.59"/>
        <n v="31.61"/>
        <n v="10.37"/>
        <n v="23.54"/>
        <n v="23.08"/>
        <n v="18.55"/>
        <n v="8.45"/>
        <n v="22.01"/>
        <n v="8.54"/>
        <n v="19.07"/>
        <n v="10.06"/>
        <n v="18.36"/>
        <n v="46.09"/>
        <n v="92.97"/>
        <n v="40.49"/>
        <n v="65.81"/>
        <n v="44.04"/>
        <n v="25.56"/>
        <n v="10.56"/>
        <n v="36.14"/>
        <n v="78.83"/>
        <n v="28.03"/>
        <n v="15.53"/>
        <n v="11.84"/>
        <n v="14.21"/>
        <n v="17.7"/>
        <n v="8.46"/>
        <n v="41.52"/>
        <n v="7.22"/>
        <n v="19.37"/>
        <n v="6.44"/>
        <n v="13.27"/>
        <n v="31.62"/>
        <n v="12.43"/>
        <n v="8.87"/>
        <n v="133.98"/>
        <n v="41.92"/>
        <n v="9.33"/>
        <n v="23.36"/>
        <n v="24.73"/>
        <n v="15.12"/>
        <n v="9"/>
        <n v="13.7"/>
        <n v="32.75"/>
        <n v="196.44"/>
        <n v="58.55"/>
        <n v="25.21"/>
        <n v="41.69"/>
        <n v="17.09"/>
        <n v="67.54"/>
        <n v="23.37"/>
        <n v="16.05"/>
        <n v="56.5"/>
        <n v="33.44"/>
        <n v="14.62"/>
        <n v="14.23"/>
        <n v="17.02"/>
        <n v="11.21"/>
        <n v="29.99"/>
        <n v="5.03"/>
        <n v="15.68"/>
        <n v="17.57"/>
        <n v="15.86"/>
        <n v="12.95"/>
        <n v="33.58"/>
        <n v="9.53"/>
        <n v="29.6"/>
        <n v="17.51"/>
        <n v="60.54"/>
        <n v="29.18"/>
        <n v="23.13"/>
        <n v="39.93"/>
        <n v="128.51"/>
        <n v="11.04"/>
        <n v="22.6"/>
        <n v="9.14"/>
        <n v="131.02"/>
        <n v="17.56"/>
        <n v="25.08"/>
        <n v="22.06"/>
        <n v="23.7"/>
        <n v="26.75"/>
        <n v="12.93"/>
        <n v="14.41"/>
        <n v="17.74"/>
        <n v="22.8"/>
        <n v="43.92"/>
        <n v="17.38"/>
        <n v="39.06"/>
        <n v="14.73"/>
        <n v="12.64"/>
        <n v="15.07"/>
        <n v="10.98"/>
        <n v="44.06"/>
        <n v="29.86"/>
        <n v="30.38"/>
        <n v="33.56"/>
        <n v="26.09"/>
        <n v="15.15"/>
        <n v="32.04"/>
        <n v="24.8"/>
        <n v="50.7"/>
        <n v="45.08"/>
        <n v="32.02"/>
        <n v="34.3"/>
        <n v="15.5"/>
        <n v="10.59"/>
        <n v="10.55"/>
        <n v="18.77"/>
        <n v="14.05"/>
        <n v="21.21"/>
        <n v="43.98"/>
        <n v="11.95"/>
        <n v="10.52"/>
        <n v="23.11"/>
        <n v="12.25"/>
        <n v="58.49"/>
        <n v="23.91"/>
        <n v="49.51"/>
        <n v="16.44"/>
        <n v="12.78"/>
        <n v="18.52"/>
        <n v="26.27"/>
        <n v="68.1"/>
        <n v="71.74"/>
        <n v="2.42"/>
        <n v="53.38"/>
        <n v="34.36"/>
        <m/>
      </sharedItems>
    </cacheField>
    <cacheField name="行动按钮点击量" numFmtId="0">
      <sharedItems containsString="0" containsBlank="1" containsNumber="1" containsInteger="1" minValue="0" maxValue="22" count="22">
        <n v="6"/>
        <n v="0"/>
        <n v="1"/>
        <n v="10"/>
        <n v="3"/>
        <n v="4"/>
        <n v="9"/>
        <n v="2"/>
        <n v="5"/>
        <n v="18"/>
        <n v="7"/>
        <n v="16"/>
        <n v="8"/>
        <n v="13"/>
        <n v="12"/>
        <n v="11"/>
        <n v="14"/>
        <n v="20"/>
        <n v="15"/>
        <n v="21"/>
        <n v="22"/>
        <m/>
      </sharedItems>
    </cacheField>
    <cacheField name="行动按钮点击率" numFmtId="0">
      <sharedItems containsString="0" containsBlank="1" containsNumber="1" minValue="0" maxValue="0.0947" count="241">
        <n v="0.0259"/>
        <n v="0"/>
        <n v="0.0056"/>
        <n v="0.0813"/>
        <n v="0.0152"/>
        <n v="0.011"/>
        <n v="0.0149"/>
        <n v="0.0171"/>
        <n v="0.0205"/>
        <n v="0.0066"/>
        <n v="0.0127"/>
        <n v="0.0244"/>
        <n v="0.0193"/>
        <n v="0.0076"/>
        <n v="0.0112"/>
        <n v="0.0664"/>
        <n v="0.015"/>
        <n v="0.0256"/>
        <n v="0.0078"/>
        <n v="0.0137"/>
        <n v="0.0091"/>
        <n v="0.012"/>
        <n v="0.0317"/>
        <n v="0.0453"/>
        <n v="0.02"/>
        <n v="0.008"/>
        <n v="0.0293"/>
        <n v="0.0162"/>
        <n v="0.0286"/>
        <n v="0.0267"/>
        <n v="0.0532"/>
        <n v="0.0123"/>
        <n v="0.0233"/>
        <n v="0.0517"/>
        <n v="0.0044"/>
        <n v="0.0118"/>
        <n v="0.0121"/>
        <n v="0.0227"/>
        <n v="0.013"/>
        <n v="0.0128"/>
        <n v="0.0143"/>
        <n v="0.0105"/>
        <n v="0.0156"/>
        <n v="0.0231"/>
        <n v="0.0386"/>
        <n v="0.0357"/>
        <n v="0.0047"/>
        <n v="0.0073"/>
        <n v="0.0052"/>
        <n v="0.007"/>
        <n v="0.0424"/>
        <n v="0.0222"/>
        <n v="0.0104"/>
        <n v="0.0226"/>
        <n v="0.0202"/>
        <n v="0.0083"/>
        <n v="0.0086"/>
        <n v="0.0028"/>
        <n v="0.0302"/>
        <n v="0.0332"/>
        <n v="0.0196"/>
        <n v="0.0526"/>
        <n v="0.0097"/>
        <n v="0.037"/>
        <n v="0.0144"/>
        <n v="0.0093"/>
        <n v="0.0314"/>
        <n v="0.0575"/>
        <n v="0.0158"/>
        <n v="0.0879"/>
        <n v="0.0189"/>
        <n v="0.0209"/>
        <n v="0.0337"/>
        <n v="0.0124"/>
        <n v="0.049"/>
        <n v="0.01"/>
        <n v="0.0204"/>
        <n v="0.0714"/>
        <n v="0.0238"/>
        <n v="0.0396"/>
        <n v="0.0046"/>
        <n v="0.004"/>
        <n v="0.0207"/>
        <n v="0.0161"/>
        <n v="0.0068"/>
        <n v="0.0192"/>
        <n v="0.0088"/>
        <n v="0.0039"/>
        <n v="0.0025"/>
        <n v="0.0331"/>
        <n v="0.0108"/>
        <n v="0.0345"/>
        <n v="0.0072"/>
        <n v="0.0059"/>
        <n v="0.0115"/>
        <n v="0.0431"/>
        <n v="0.0395"/>
        <n v="0.0106"/>
        <n v="0.0351"/>
        <n v="0.025"/>
        <n v="0.0179"/>
        <n v="0.0063"/>
        <n v="0.0041"/>
        <n v="0.0016"/>
        <n v="0.0094"/>
        <n v="0.0407"/>
        <n v="0.0245"/>
        <n v="0.029"/>
        <n v="0.0288"/>
        <n v="0.0134"/>
        <n v="0.0074"/>
        <n v="0.0163"/>
        <n v="0.0359"/>
        <n v="0.0223"/>
        <n v="0.005"/>
        <n v="0.0214"/>
        <n v="0.0213"/>
        <n v="0.0099"/>
        <n v="0.0789"/>
        <n v="0.0142"/>
        <n v="0.0101"/>
        <n v="0.0067"/>
        <n v="0.0254"/>
        <n v="0.061"/>
        <n v="0.0186"/>
        <n v="0.0191"/>
        <n v="0.0113"/>
        <n v="0.0476"/>
        <n v="0.0122"/>
        <n v="0.0565"/>
        <n v="0.0109"/>
        <n v="0.0021"/>
        <n v="0.0045"/>
        <n v="0.0027"/>
        <n v="0.0316"/>
        <n v="0.0419"/>
        <n v="0.0308"/>
        <n v="0.017"/>
        <n v="0.0092"/>
        <n v="0.0036"/>
        <n v="0.0479"/>
        <n v="0.0131"/>
        <n v="0.0054"/>
        <n v="0.009"/>
        <n v="0.0135"/>
        <n v="0.0306"/>
        <n v="0.0467"/>
        <n v="0.0111"/>
        <n v="0.032"/>
        <n v="0.0136"/>
        <n v="0.0024"/>
        <n v="0.0033"/>
        <n v="0.0403"/>
        <n v="0.0194"/>
        <n v="0.0065"/>
        <n v="0.0155"/>
        <n v="0.0249"/>
        <n v="0.0102"/>
        <n v="0.0062"/>
        <n v="0.0465"/>
        <n v="0.0236"/>
        <n v="0.0188"/>
        <n v="0.0534"/>
        <n v="0.0126"/>
        <n v="0.0175"/>
        <n v="0.0212"/>
        <n v="0.0262"/>
        <n v="0.023"/>
        <n v="0.0098"/>
        <n v="0.0581"/>
        <n v="0.0577"/>
        <n v="0.0305"/>
        <n v="0.0116"/>
        <n v="0.0095"/>
        <n v="0.0103"/>
        <n v="0.0487"/>
        <n v="0.0208"/>
        <n v="0.0225"/>
        <n v="0.0034"/>
        <n v="0.0312"/>
        <n v="0.0629"/>
        <n v="0.0387"/>
        <n v="0.0173"/>
        <n v="0.0048"/>
        <n v="0.0509"/>
        <n v="0.0281"/>
        <n v="0.0198"/>
        <n v="0.0164"/>
        <n v="0.0597"/>
        <n v="0.0252"/>
        <n v="0.0079"/>
        <n v="0.0026"/>
        <n v="0.0399"/>
        <n v="0.0037"/>
        <n v="0.0253"/>
        <n v="0.0265"/>
        <n v="0.0071"/>
        <n v="0.0157"/>
        <n v="0.0053"/>
        <n v="0.0169"/>
        <n v="0.022"/>
        <n v="0.0167"/>
        <n v="0.0077"/>
        <n v="0.001"/>
        <n v="0.0426"/>
        <n v="0.0038"/>
        <n v="0.0032"/>
        <n v="0.06"/>
        <n v="0.0324"/>
        <n v="0.0011"/>
        <n v="0.0455"/>
        <n v="0.0221"/>
        <n v="0.003"/>
        <n v="0.0645"/>
        <n v="0.0022"/>
        <n v="0.0909"/>
        <n v="0.0353"/>
        <n v="0.0369"/>
        <n v="0.0947"/>
        <n v="0.0087"/>
        <n v="0.0017"/>
        <n v="0.0211"/>
        <n v="0.0153"/>
        <n v="0.0008"/>
        <n v="0.0183"/>
        <n v="0.0141"/>
        <n v="0.002"/>
        <n v="0.0061"/>
        <n v="0.0325"/>
        <n v="0.0224"/>
        <n v="0.019"/>
        <n v="0.0051"/>
        <n v="0.0084"/>
        <n v="0.0375"/>
        <n v="0.0029"/>
        <n v="0.0492"/>
        <n v="0.0139"/>
        <n v="0.0023"/>
        <n v="0.0081"/>
        <n v="0.0019"/>
        <m/>
      </sharedItems>
    </cacheField>
    <cacheField name="截图" numFmtId="0">
      <sharedItems containsString="0" containsBlank="1" containsNumber="1" containsInteger="1" minValue="0" maxValue="18" count="14">
        <n v="2"/>
        <n v="0"/>
        <n v="1"/>
        <n v="6"/>
        <n v="4"/>
        <n v="3"/>
        <n v="8"/>
        <n v="7"/>
        <n v="5"/>
        <n v="12"/>
        <n v="9"/>
        <n v="10"/>
        <n v="18"/>
        <m/>
      </sharedItems>
    </cacheField>
    <cacheField name="保存图片" numFmtId="0">
      <sharedItems containsString="0" containsBlank="1" containsNumber="1" containsInteger="1" minValue="0" maxValue="16" count="16">
        <n v="1"/>
        <n v="5"/>
        <n v="0"/>
        <n v="6"/>
        <n v="2"/>
        <n v="4"/>
        <n v="3"/>
        <n v="16"/>
        <n v="9"/>
        <n v="7"/>
        <n v="8"/>
        <n v="10"/>
        <n v="14"/>
        <n v="11"/>
        <n v="12"/>
        <m/>
      </sharedItems>
    </cacheField>
    <cacheField name="私信咨询人数" numFmtId="0">
      <sharedItems containsString="0" containsBlank="1" containsNumber="1" containsInteger="1" minValue="0" maxValue="17" count="18">
        <n v="6"/>
        <n v="1"/>
        <n v="0"/>
        <n v="9"/>
        <n v="4"/>
        <n v="8"/>
        <n v="10"/>
        <n v="2"/>
        <n v="5"/>
        <n v="15"/>
        <n v="7"/>
        <n v="3"/>
        <n v="11"/>
        <n v="12"/>
        <n v="13"/>
        <n v="14"/>
        <n v="17"/>
        <m/>
      </sharedItems>
    </cacheField>
    <cacheField name="私信咨询条数" numFmtId="0">
      <sharedItems containsString="0" containsBlank="1" containsNumber="1" containsInteger="1" minValue="0" maxValue="46" count="32">
        <n v="11"/>
        <n v="2"/>
        <n v="4"/>
        <n v="0"/>
        <n v="19"/>
        <n v="6"/>
        <n v="15"/>
        <n v="1"/>
        <n v="14"/>
        <n v="31"/>
        <n v="12"/>
        <n v="3"/>
        <n v="24"/>
        <n v="13"/>
        <n v="16"/>
        <n v="30"/>
        <n v="5"/>
        <n v="9"/>
        <n v="7"/>
        <n v="20"/>
        <n v="10"/>
        <n v="8"/>
        <n v="17"/>
        <n v="18"/>
        <n v="34"/>
        <n v="46"/>
        <n v="21"/>
        <n v="28"/>
        <n v="23"/>
        <n v="29"/>
        <n v="37"/>
        <m/>
      </sharedItems>
    </cacheField>
    <cacheField name="私信咨询数" numFmtId="0">
      <sharedItems containsString="0" containsBlank="1" containsNumber="1" containsInteger="1" minValue="0" maxValue="17" count="19">
        <n v="6"/>
        <n v="1"/>
        <n v="0"/>
        <n v="9"/>
        <n v="4"/>
        <n v="8"/>
        <n v="10"/>
        <n v="2"/>
        <n v="5"/>
        <n v="15"/>
        <n v="7"/>
        <n v="3"/>
        <n v="11"/>
        <n v="12"/>
        <n v="13"/>
        <n v="14"/>
        <n v="16"/>
        <n v="17"/>
        <m/>
      </sharedItems>
    </cacheField>
    <cacheField name="私信开口数" numFmtId="0">
      <sharedItems containsString="0" containsBlank="1" containsNumber="1" containsInteger="1" minValue="0" maxValue="9" count="11">
        <n v="2"/>
        <n v="1"/>
        <n v="0"/>
        <n v="4"/>
        <n v="3"/>
        <n v="5"/>
        <n v="6"/>
        <n v="8"/>
        <n v="7"/>
        <n v="9"/>
        <m/>
      </sharedItems>
    </cacheField>
    <cacheField name="私信咨询成本" numFmtId="0">
      <sharedItems containsString="0" containsBlank="1" containsNumber="1" minValue="0" maxValue="177.74" count="416">
        <n v="37.08"/>
        <n v="41.79"/>
        <n v="85.08"/>
        <n v="0"/>
        <n v="19.03"/>
        <n v="177.74"/>
        <n v="27.26"/>
        <n v="32.96"/>
        <n v="30.58"/>
        <n v="33.15"/>
        <n v="55.13"/>
        <n v="46.43"/>
        <n v="12.54"/>
        <n v="33.96"/>
        <n v="37.8"/>
        <n v="29.28"/>
        <n v="19.04"/>
        <n v="42.4"/>
        <n v="41.77"/>
        <n v="26.04"/>
        <n v="14.76"/>
        <n v="53.05"/>
        <n v="48.54"/>
        <n v="25.66"/>
        <n v="14.96"/>
        <n v="27.91"/>
        <n v="130.15"/>
        <n v="120.06"/>
        <n v="9.42"/>
        <n v="25.04"/>
        <n v="25.64"/>
        <n v="30.28"/>
        <n v="29.3"/>
        <n v="43.99"/>
        <n v="13.03"/>
        <n v="12.92"/>
        <n v="92.59"/>
        <n v="62.65"/>
        <n v="76.1"/>
        <n v="27.74"/>
        <n v="27.82"/>
        <n v="52.35"/>
        <n v="26.82"/>
        <n v="12.73"/>
        <n v="21.64"/>
        <n v="23.42"/>
        <n v="29.01"/>
        <n v="25.62"/>
        <n v="50.34"/>
        <n v="39.56"/>
        <n v="165.53"/>
        <n v="20.91"/>
        <n v="59.92"/>
        <n v="49.98"/>
        <n v="22.68"/>
        <n v="24.02"/>
        <n v="72.25"/>
        <n v="74.64"/>
        <n v="54.74"/>
        <n v="17.2"/>
        <n v="22.9"/>
        <n v="44.92"/>
        <n v="27.21"/>
        <n v="24.44"/>
        <n v="31.4"/>
        <n v="39.8"/>
        <n v="23.52"/>
        <n v="84.7"/>
        <n v="17.78"/>
        <n v="13.93"/>
        <n v="31.76"/>
        <n v="22.15"/>
        <n v="22.96"/>
        <n v="20.95"/>
        <n v="30.4"/>
        <n v="18.52"/>
        <n v="39.72"/>
        <n v="18.46"/>
        <n v="45.69"/>
        <n v="35.91"/>
        <n v="21.54"/>
        <n v="25.46"/>
        <n v="77.64"/>
        <n v="72.64"/>
        <n v="27.96"/>
        <n v="21.05"/>
        <n v="55.8"/>
        <n v="31.67"/>
        <n v="21.84"/>
        <n v="61.7"/>
        <n v="8.7"/>
        <n v="58.82"/>
        <n v="48.49"/>
        <n v="21.58"/>
        <n v="74.8"/>
        <n v="67.45"/>
        <n v="61.88"/>
        <n v="21.23"/>
        <n v="54.21"/>
        <n v="63.82"/>
        <n v="38.55"/>
        <n v="61.24"/>
        <n v="32.32"/>
        <n v="36.78"/>
        <n v="75.11"/>
        <n v="76.15"/>
        <n v="120.16"/>
        <n v="63.98"/>
        <n v="18.79"/>
        <n v="58.67"/>
        <n v="27.59"/>
        <n v="31.54"/>
        <n v="13.26"/>
        <n v="34.07"/>
        <n v="23.76"/>
        <n v="35.65"/>
        <n v="29.92"/>
        <n v="55.74"/>
        <n v="24.65"/>
        <n v="14.43"/>
        <n v="56.22"/>
        <n v="23.88"/>
        <n v="32.44"/>
        <n v="34.93"/>
        <n v="16.98"/>
        <n v="12.19"/>
        <n v="46.23"/>
        <n v="20.65"/>
        <n v="43.16"/>
        <n v="87.1"/>
        <n v="55.16"/>
        <n v="77.33"/>
        <n v="13.39"/>
        <n v="71.52"/>
        <n v="15.12"/>
        <n v="49.4"/>
        <n v="25.94"/>
        <n v="22.04"/>
        <n v="11.85"/>
        <n v="14.1"/>
        <n v="45.75"/>
        <n v="13.35"/>
        <n v="18.75"/>
        <n v="52.85"/>
        <n v="37.57"/>
        <n v="55.02"/>
        <n v="50.98"/>
        <n v="53.2"/>
        <n v="19"/>
        <n v="11.86"/>
        <n v="27.8"/>
        <n v="40.62"/>
        <n v="20.67"/>
        <n v="28.06"/>
        <n v="35.04"/>
        <n v="58.16"/>
        <n v="37.48"/>
        <n v="9.08"/>
        <n v="50.37"/>
        <n v="58.26"/>
        <n v="24.96"/>
        <n v="20.74"/>
        <n v="143.59"/>
        <n v="75.06"/>
        <n v="20.31"/>
        <n v="16.35"/>
        <n v="42.36"/>
        <n v="35.25"/>
        <n v="11.16"/>
        <n v="13.62"/>
        <n v="26.58"/>
        <n v="16.86"/>
        <n v="31.88"/>
        <n v="80.34"/>
        <n v="14.25"/>
        <n v="38.68"/>
        <n v="13.28"/>
        <n v="42.04"/>
        <n v="70.26"/>
        <n v="30.33"/>
        <n v="92.49"/>
        <n v="12.07"/>
        <n v="70.6"/>
        <n v="92.95"/>
        <n v="24.32"/>
        <n v="27.75"/>
        <n v="38.22"/>
        <n v="40.87"/>
        <n v="39.63"/>
        <n v="26.69"/>
        <n v="41.68"/>
        <n v="91.37"/>
        <n v="10.48"/>
        <n v="53.82"/>
        <n v="82.4"/>
        <n v="11.84"/>
        <n v="41.42"/>
        <n v="70.12"/>
        <n v="39.35"/>
        <n v="19.88"/>
        <n v="17.44"/>
        <n v="24.52"/>
        <n v="16.58"/>
        <n v="67.4"/>
        <n v="64.63"/>
        <n v="59.33"/>
        <n v="51.23"/>
        <n v="41.78"/>
        <n v="22.5"/>
        <n v="15.31"/>
        <n v="59.82"/>
        <n v="25.55"/>
        <n v="20.37"/>
        <n v="27.57"/>
        <n v="82.89"/>
        <n v="18.01"/>
        <n v="105.27"/>
        <n v="23.19"/>
        <n v="67.71"/>
        <n v="15.74"/>
        <n v="15.75"/>
        <n v="20.32"/>
        <n v="46.92"/>
        <n v="64.17"/>
        <n v="22.35"/>
        <n v="10.68"/>
        <n v="19.3"/>
        <n v="19.06"/>
        <n v="24.21"/>
        <n v="26.47"/>
        <n v="57.85"/>
        <n v="20.88"/>
        <n v="36.35"/>
        <n v="28.64"/>
        <n v="17.99"/>
        <n v="17.38"/>
        <n v="45.54"/>
        <n v="33.83"/>
        <n v="30.81"/>
        <n v="23.71"/>
        <n v="97.58"/>
        <n v="24.98"/>
        <n v="30.51"/>
        <n v="19.05"/>
        <n v="20.6"/>
        <n v="20.4"/>
        <n v="10.36"/>
        <n v="43.29"/>
        <n v="15.94"/>
        <n v="19.9"/>
        <n v="35.09"/>
        <n v="19.98"/>
        <n v="59.74"/>
        <n v="22.64"/>
        <n v="12.69"/>
        <n v="48.92"/>
        <n v="27.56"/>
        <n v="30.75"/>
        <n v="22.4"/>
        <n v="22.82"/>
        <n v="45.71"/>
        <n v="40.77"/>
        <n v="71.76"/>
        <n v="20.58"/>
        <n v="19.08"/>
        <n v="19.64"/>
        <n v="28.56"/>
        <n v="24.42"/>
        <n v="12.26"/>
        <n v="29.89"/>
        <n v="55.72"/>
        <n v="12.88"/>
        <n v="16.91"/>
        <n v="108.11"/>
        <n v="32.82"/>
        <n v="69.1"/>
        <n v="14.39"/>
        <n v="18.15"/>
        <n v="39.94"/>
        <n v="22.1"/>
        <n v="18.11"/>
        <n v="21.01"/>
        <n v="52"/>
        <n v="86.05"/>
        <n v="34.42"/>
        <n v="74.74"/>
        <n v="22.91"/>
        <n v="30.72"/>
        <n v="44.17"/>
        <n v="11.63"/>
        <n v="94.82"/>
        <n v="35.3"/>
        <n v="34.62"/>
        <n v="16.9"/>
        <n v="66.02"/>
        <n v="11.74"/>
        <n v="19.07"/>
        <n v="42.85"/>
        <n v="92.18"/>
        <n v="30.99"/>
        <n v="54.87"/>
        <n v="40.49"/>
        <n v="32.9"/>
        <n v="25.56"/>
        <n v="25.33"/>
        <n v="108.41"/>
        <n v="78.83"/>
        <n v="42.05"/>
        <n v="18.12"/>
        <n v="27.63"/>
        <n v="14.21"/>
        <n v="11.8"/>
        <n v="45.24"/>
        <n v="41.66"/>
        <n v="10.38"/>
        <n v="48.42"/>
        <n v="77.26"/>
        <n v="29.18"/>
        <n v="31.62"/>
        <n v="43.5"/>
        <n v="20.69"/>
        <n v="43.76"/>
        <n v="133.98"/>
        <n v="27.94"/>
        <n v="15.58"/>
        <n v="32.98"/>
        <n v="20.79"/>
        <n v="18"/>
        <n v="49.12"/>
        <n v="49.11"/>
        <n v="35.13"/>
        <n v="14.48"/>
        <n v="33.61"/>
        <n v="11.93"/>
        <n v="20.84"/>
        <n v="38.46"/>
        <n v="135.09"/>
        <n v="31.16"/>
        <n v="26.75"/>
        <n v="25.58"/>
        <n v="11.39"/>
        <n v="35.67"/>
        <n v="30.63"/>
        <n v="53.08"/>
        <n v="26.66"/>
        <n v="6.97"/>
        <n v="52.71"/>
        <n v="25.37"/>
        <n v="25.9"/>
        <n v="67.16"/>
        <n v="30.49"/>
        <n v="19.73"/>
        <n v="35.02"/>
        <n v="14.09"/>
        <n v="40.36"/>
        <n v="34.7"/>
        <n v="39.93"/>
        <n v="25.7"/>
        <n v="88.32"/>
        <n v="33.9"/>
        <n v="45.72"/>
        <n v="65.51"/>
        <n v="35.12"/>
        <n v="8.55"/>
        <n v="100.32"/>
        <n v="37.69"/>
        <n v="44.13"/>
        <n v="16.59"/>
        <n v="16.05"/>
        <n v="19.4"/>
        <n v="43.24"/>
        <n v="70.94"/>
        <n v="136.79"/>
        <n v="28.97"/>
        <n v="39.06"/>
        <n v="35.35"/>
        <n v="44.24"/>
        <n v="15.07"/>
        <n v="38.44"/>
        <n v="102.16"/>
        <n v="30.38"/>
        <n v="16.78"/>
        <n v="78.26"/>
        <n v="30.3"/>
        <n v="53.39"/>
        <n v="74.39"/>
        <n v="50.7"/>
        <n v="45.08"/>
        <n v="32.02"/>
        <n v="34.3"/>
        <n v="26.57"/>
        <n v="9.41"/>
        <n v="10.55"/>
        <n v="75.1"/>
        <n v="36.54"/>
        <n v="42.42"/>
        <n v="13.66"/>
        <n v="21.8"/>
        <n v="14.46"/>
        <n v="23.11"/>
        <n v="33.7"/>
        <n v="25.63"/>
        <n v="71.73"/>
        <n v="99.02"/>
        <n v="32.87"/>
        <n v="65.27"/>
        <n v="51.12"/>
        <n v="22.22"/>
        <n v="26.27"/>
        <n v="43.98"/>
        <n v="34.05"/>
        <n v="23.91"/>
        <n v="9.69"/>
        <n v="53.38"/>
        <n v="137.43"/>
        <m/>
      </sharedItems>
    </cacheField>
    <cacheField name="私信开口成本" numFmtId="0">
      <sharedItems containsString="0" containsBlank="1" containsNumber="1" minValue="0" maxValue="263.94" count="297">
        <n v="111.26"/>
        <n v="41.79"/>
        <n v="85.08"/>
        <n v="0"/>
        <n v="42.82"/>
        <n v="177.74"/>
        <n v="109.06"/>
        <n v="65.93"/>
        <n v="66.29"/>
        <n v="55.13"/>
        <n v="31.34"/>
        <n v="67.91"/>
        <n v="94.51"/>
        <n v="57.13"/>
        <n v="146.21"/>
        <n v="104.15"/>
        <n v="47.04"/>
        <n v="44.87"/>
        <n v="55.82"/>
        <n v="32.96"/>
        <n v="43.82"/>
        <n v="32.05"/>
        <n v="75.71"/>
        <n v="263.94"/>
        <n v="104.25"/>
        <n v="51.67"/>
        <n v="62.65"/>
        <n v="114.16"/>
        <n v="55.63"/>
        <n v="18.18"/>
        <n v="86.54"/>
        <n v="37.47"/>
        <n v="77.36"/>
        <n v="51.25"/>
        <n v="100.68"/>
        <n v="165.53"/>
        <n v="41.82"/>
        <n v="179.76"/>
        <n v="99.96"/>
        <n v="56.71"/>
        <n v="48.05"/>
        <n v="34.4"/>
        <n v="55.62"/>
        <n v="59.9"/>
        <n v="27.21"/>
        <n v="48.88"/>
        <n v="117.62"/>
        <n v="27.86"/>
        <n v="63.52"/>
        <n v="155.03"/>
        <n v="55.86"/>
        <n v="45.6"/>
        <n v="111.1"/>
        <n v="158.87"/>
        <n v="18.46"/>
        <n v="45.69"/>
        <n v="71.82"/>
        <n v="76.39"/>
        <n v="77.64"/>
        <n v="72.64"/>
        <n v="55.92"/>
        <n v="42.1"/>
        <n v="87.38"/>
        <n v="30.46"/>
        <n v="72.74"/>
        <n v="74.8"/>
        <n v="31.85"/>
        <n v="54.21"/>
        <n v="63.82"/>
        <n v="115.64"/>
        <n v="61.24"/>
        <n v="73.56"/>
        <n v="150.22"/>
        <n v="76.15"/>
        <n v="120.16"/>
        <n v="18.79"/>
        <n v="126.18"/>
        <n v="23.2"/>
        <n v="68.14"/>
        <n v="35.63"/>
        <n v="111.48"/>
        <n v="73.96"/>
        <n v="38.49"/>
        <n v="64.87"/>
        <n v="139.73"/>
        <n v="28.31"/>
        <n v="36.58"/>
        <n v="69.35"/>
        <n v="165.23"/>
        <n v="86.32"/>
        <n v="55.16"/>
        <n v="26.79"/>
        <n v="18.9"/>
        <n v="77.14"/>
        <n v="53.31"/>
        <n v="49.34"/>
        <n v="137.24"/>
        <n v="37.49"/>
        <n v="112.7"/>
        <n v="55.02"/>
        <n v="50.98"/>
        <n v="152.01"/>
        <n v="35.59"/>
        <n v="41.7"/>
        <n v="37.41"/>
        <n v="46.73"/>
        <n v="58.16"/>
        <n v="54.5"/>
        <n v="41.86"/>
        <n v="58.26"/>
        <n v="74.9"/>
        <n v="143.59"/>
        <n v="55.3"/>
        <n v="81.74"/>
        <n v="24.55"/>
        <n v="23.84"/>
        <n v="33.22"/>
        <n v="84.28"/>
        <n v="95.65"/>
        <n v="28.5"/>
        <n v="77.37"/>
        <n v="46.48"/>
        <n v="42.04"/>
        <n v="140.51"/>
        <n v="60.66"/>
        <n v="144.88"/>
        <n v="141.19"/>
        <n v="72.96"/>
        <n v="83.24"/>
        <n v="122.62"/>
        <n v="79.26"/>
        <n v="80.06"/>
        <n v="91.37"/>
        <n v="107.63"/>
        <n v="19.23"/>
        <n v="41.42"/>
        <n v="70.12"/>
        <n v="157.39"/>
        <n v="26.5"/>
        <n v="26.16"/>
        <n v="32.7"/>
        <n v="82.91"/>
        <n v="67.4"/>
        <n v="59.33"/>
        <n v="102.46"/>
        <n v="135.01"/>
        <n v="36.75"/>
        <n v="47.53"/>
        <n v="55.14"/>
        <n v="29.27"/>
        <n v="139.13"/>
        <n v="35.98"/>
        <n v="43.31"/>
        <n v="81.3"/>
        <n v="64.17"/>
        <n v="59.61"/>
        <n v="16.02"/>
        <n v="59.3"/>
        <n v="77.19"/>
        <n v="114.37"/>
        <n v="60.52"/>
        <n v="79.42"/>
        <n v="57.85"/>
        <n v="46.99"/>
        <n v="109.04"/>
        <n v="38.19"/>
        <n v="49.46"/>
        <n v="60.84"/>
        <n v="33.83"/>
        <n v="51.35"/>
        <n v="47.42"/>
        <n v="87.43"/>
        <n v="50.86"/>
        <n v="38.1"/>
        <n v="72.09"/>
        <n v="61.19"/>
        <n v="27.62"/>
        <n v="64.94"/>
        <n v="23.92"/>
        <n v="89.54"/>
        <n v="87.74"/>
        <n v="39.97"/>
        <n v="119.47"/>
        <n v="90.58"/>
        <n v="190.4"/>
        <n v="97.83"/>
        <n v="89.6"/>
        <n v="136.95"/>
        <n v="122.31"/>
        <n v="51.45"/>
        <n v="57.23"/>
        <n v="107.94"/>
        <n v="78.56"/>
        <n v="30.52"/>
        <n v="23.16"/>
        <n v="59.78"/>
        <n v="111.45"/>
        <n v="36.06"/>
        <n v="50.72"/>
        <n v="108.11"/>
        <n v="131.26"/>
        <n v="22.62"/>
        <n v="18.15"/>
        <n v="79.89"/>
        <n v="88.42"/>
        <n v="33.2"/>
        <n v="63.04"/>
        <n v="104.01"/>
        <n v="86.05"/>
        <n v="137.66"/>
        <n v="149.48"/>
        <n v="57.28"/>
        <n v="58.15"/>
        <n v="141.22"/>
        <n v="34.62"/>
        <n v="66.02"/>
        <n v="15.65"/>
        <n v="128.55"/>
        <n v="184.35"/>
        <n v="161.96"/>
        <n v="65.81"/>
        <n v="63.91"/>
        <n v="42.22"/>
        <n v="84.1"/>
        <n v="108.7"/>
        <n v="82.9"/>
        <n v="35.52"/>
        <n v="17.7"/>
        <n v="20.76"/>
        <n v="36.48"/>
        <n v="87"/>
        <n v="62.07"/>
        <n v="93.45"/>
        <n v="166.35"/>
        <n v="27"/>
        <n v="98.24"/>
        <n v="196.44"/>
        <n v="21.72"/>
        <n v="50.42"/>
        <n v="29.83"/>
        <n v="20.84"/>
        <n v="76.91"/>
        <n v="186.95"/>
        <n v="28.25"/>
        <n v="44.59"/>
        <n v="102.31"/>
        <n v="28.46"/>
        <n v="35.67"/>
        <n v="12.54"/>
        <n v="52.71"/>
        <n v="63.43"/>
        <n v="77.71"/>
        <n v="14.09"/>
        <n v="121.08"/>
        <n v="69.39"/>
        <n v="119.79"/>
        <n v="32.13"/>
        <n v="67.79"/>
        <n v="91.43"/>
        <n v="65.51"/>
        <n v="35.12"/>
        <n v="8.55"/>
        <n v="75.38"/>
        <n v="44.13"/>
        <n v="55.29"/>
        <n v="40.12"/>
        <n v="38.79"/>
        <n v="141.89"/>
        <n v="86.92"/>
        <n v="78.12"/>
        <n v="88.38"/>
        <n v="88.48"/>
        <n v="37.68"/>
        <n v="38.44"/>
        <n v="91.13"/>
        <n v="90.91"/>
        <n v="160.18"/>
        <n v="74.39"/>
        <n v="96.05"/>
        <n v="68.6"/>
        <n v="61.99"/>
        <n v="84.72"/>
        <n v="21.09"/>
        <n v="75.1"/>
        <n v="182.71"/>
        <n v="42.42"/>
        <n v="19.13"/>
        <n v="196.24"/>
        <n v="28.92"/>
        <n v="69.32"/>
        <n v="64.08"/>
        <n v="98.62"/>
        <n v="65.27"/>
        <n v="111.11"/>
        <n v="131.93"/>
        <n v="9.69"/>
        <m/>
      </sharedItems>
    </cacheField>
    <cacheField name="笔记标题" numFmtId="0">
      <sharedItems containsBlank="1" count="24">
        <s v="翡翠小米珠已经不多了❓听说你们都在找🧐🧐"/>
        <s v="必入翡翠无事牌👆任性挑选价位齐全❤️"/>
        <s v="入门级的满绿翡翠，性价比也太高了！ 😍"/>
        <s v="请大数据推给喜欢翡翠耳钉的刘亦菲们‼️"/>
        <s v="被刷屏了‼️为什么翡翠珠串最近这么火🔥"/>
        <s v="强烈安利‼️耳畔上的灵动✨美到窒息翡翠耳坠"/>
        <s v="真的好难选😭😭每一条我都好爱💕"/>
        <s v="别找了‼️一口价的翡翠商家在这里👆"/>
        <s v="入门级翡翠戒指｜第一次买翡翠必入戒指合集"/>
        <s v="价值过亿😱这就是广州玉器街批发商家的实力"/>
        <s v="佳士得/苏富比也看不到这么多高端满绿珠链"/>
        <s v="保姆级✅翡翠知识‼️新手小白赶紧收藏👆"/>
        <s v="请大数据把我推荐给身价过亿的人‼️"/>
        <s v="怀一颗虔诚的心，看世间风景🌿"/>
        <s v="来店里看货的90后小姐姐😍喝茶赏翠🌿"/>
        <s v="喜欢翡翠的翠友👆这是不是你要的高品质😍"/>
        <s v="翡翠之美，来之不易🙏🏻拍卖会级珠链大赏"/>
        <s v="翡翠干货｜一分钟学会如何挑选翡翠挂件"/>
        <s v="有佛就有福｜人生中第一件翡翠佛公在这"/>
        <s v="挖到广州有名的翡翠店✅狠狠码住‼️"/>
        <s v="收·藏｜择一物，伴一生💕"/>
        <s v="右滑帮选嫁妆👉 翡翠嫁妆里的王者出击‼️"/>
        <s v="卡塔尔正确看球姿势‼️“钞能力”穿搭"/>
        <m/>
      </sharedItems>
    </cacheField>
    <cacheField name=" 点击率" numFmtId="0" formula="点击量/展现量" databaseField="0"/>
    <cacheField name="点击成本" numFmtId="0" formula="消费/点击量" databaseField="0"/>
    <cacheField name="千展费用" numFmtId="0" formula="消费/展现量*1000" databaseField="0"/>
    <cacheField name="私信成本" numFmtId="0" formula="消费/私信咨询人数" databaseField="0"/>
    <cacheField name="开口成本" numFmtId="0" formula="消费/私信开口数" databaseField="0"/>
    <cacheField name="互动成本" numFmtId="0" formula="消费/互动量" databaseField="0"/>
    <cacheField name="私信率" numFmtId="0" formula="私信咨询人数/点击量" databaseFiel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914.651099537" refreshedBy="12131" recordCount="530">
  <cacheSource type="worksheet">
    <worksheetSource ref="A1:AH1000000" sheet="总数据源"/>
  </cacheSource>
  <cacheFields count="41">
    <cacheField name="时间" numFmtId="0">
      <sharedItems containsBlank="1" count="49">
        <s v="2022-11-01"/>
        <s v="2022-11-02"/>
        <s v="2022-11-03"/>
        <s v="2022-11-04"/>
        <s v="2022-11-05"/>
        <s v="2022-11-06"/>
        <s v="2022-11-07"/>
        <s v="2022-11-08"/>
        <s v="2022-11-09"/>
        <s v="2022-11-10"/>
        <s v="2022-11-11"/>
        <s v="2022-11-12"/>
        <s v="2022-11-13"/>
        <s v="2022-11-14"/>
        <s v="2022-11-15"/>
        <s v="2022-11-16"/>
        <s v="2022-11-17"/>
        <s v="2022-11-18"/>
        <s v="2022-11-19"/>
        <s v="2022-11-20"/>
        <s v="2022-11-21"/>
        <s v="2022-11-22"/>
        <s v="2022-11-23"/>
        <s v="2022-11-24"/>
        <s v="2022-11-25"/>
        <s v="2022-11-26"/>
        <s v="2022-11-27"/>
        <s v="2022-11-28"/>
        <s v="2022-11-29"/>
        <s v="2022-11-30"/>
        <s v="2022-12-01"/>
        <s v="2022-12-02"/>
        <s v="2022-12-03"/>
        <s v="2022-12-04"/>
        <s v="2022-12-05"/>
        <s v="2022-12-06"/>
        <s v="2022-12-07"/>
        <s v="2022-12-08"/>
        <s v="2022-12-09"/>
        <s v="2022-12-10"/>
        <s v="2022-12-11"/>
        <s v="2022-12-12"/>
        <s v="2022-12-13"/>
        <s v="2022-12-14"/>
        <s v="2022-12-15"/>
        <s v="2022-12-16"/>
        <s v="2022-12-17"/>
        <s v="2022-12-18"/>
        <m/>
      </sharedItems>
    </cacheField>
    <cacheField name="创意名称" numFmtId="0">
      <sharedItems containsBlank="1" count="28">
        <s v="翡翠小米珠"/>
        <s v="翡翠无事牌"/>
        <s v="客资收集_创意_20220604_1"/>
        <s v="客资收集_创意_20220701_1"/>
        <s v="客资收集_创意_20220708_1"/>
        <s v="客资收集_创意_20220906_1"/>
        <s v="客资收集_创意_20220927_1"/>
        <s v="客资收集_创意_20221018_1"/>
        <s v="客资收集_创意_20221026_1"/>
        <s v="客资收集_创意_20221108_1"/>
        <s v="客资收集_创意_20221109_1"/>
        <s v="628b3f680000000021035d7d"/>
        <s v="6246d3320000000021036914"/>
        <s v="5fcb49260000000001007112"/>
        <s v="6227193e000000000102a2d6"/>
        <s v="62c3b6a2000000000a002276"/>
        <s v="632d8f030000000018019a1d"/>
        <s v="63423db7000000000b010977"/>
        <s v="6357bacd000000001502c8f2"/>
        <s v="635bb15400000000150214a3"/>
        <s v="637740d0000000000c02141d"/>
        <s v="637f114f00000000220398d8"/>
        <s v="1206-私信-信息流- 有佛就有福"/>
        <s v="63761085000000002301a2e1"/>
        <s v="63639b70000000000600837d"/>
        <s v="6390721000000000180108be"/>
        <s v="637f4d60000000001c006b2e"/>
        <m/>
      </sharedItems>
    </cacheField>
    <cacheField name="创意ID" numFmtId="0">
      <sharedItems containsString="0" containsBlank="1" containsNumber="1" containsInteger="1" minValue="14596181" maxValue="25784902" count="24">
        <n v="14596181"/>
        <n v="14619863"/>
        <n v="15170740"/>
        <n v="15170796"/>
        <n v="16499560"/>
        <n v="16755251"/>
        <n v="19269974"/>
        <n v="20245254"/>
        <n v="21387444"/>
        <n v="22048778"/>
        <n v="22048976"/>
        <n v="23018617"/>
        <n v="23018730"/>
        <n v="23071372"/>
        <n v="23071440"/>
        <n v="23071497"/>
        <n v="24908627"/>
        <n v="24908564"/>
        <n v="25234424"/>
        <n v="25234532"/>
        <n v="25234601"/>
        <n v="25784839"/>
        <n v="25784902"/>
        <m/>
      </sharedItems>
    </cacheField>
    <cacheField name="广告类型" numFmtId="0">
      <sharedItems containsBlank="1" count="3">
        <s v="信息流广告"/>
        <s v="全站智投广告"/>
        <m/>
      </sharedItems>
    </cacheField>
    <cacheField name="笔记ID" numFmtId="0">
      <sharedItems containsBlank="1" count="24">
        <s v="628b3f680000000021035d7d"/>
        <s v="6246d3320000000021036914"/>
        <s v="5fcb49260000000001007112"/>
        <s v="6227193e000000000102a2d6"/>
        <s v="62baa90300000000040053d9"/>
        <s v="62c3b6a2000000000a002276"/>
        <s v="6311ce5d0000000012017668"/>
        <s v="632d8f030000000018019a1d"/>
        <s v="63423db7000000000b010977"/>
        <s v="6357bacd000000001502c8f2"/>
        <s v="63527985000000001400c2e5"/>
        <s v="634e79660000000007035aca"/>
        <s v="635bb15400000000150214a3"/>
        <s v="6364c98d0000000009000098"/>
        <s v="6334273600000000170164f1"/>
        <s v="6360edc0000000000801168c"/>
        <s v="637740d0000000000c02141d"/>
        <s v="637f114f00000000220398d8"/>
        <s v="6380a3a6000000001f002ad3"/>
        <s v="63761085000000002301a2e1"/>
        <s v="63639b70000000000600837d"/>
        <s v="6390721000000000180108be"/>
        <s v="637f4d60000000001c006b2e"/>
        <m/>
      </sharedItems>
    </cacheField>
    <cacheField name="单元名称" numFmtId="0">
      <sharedItems containsBlank="1" count="24">
        <s v="0523-客资-信息流- 翡翠小米珠"/>
        <s v="0524-客资-信息流-翡翠无事牌2"/>
        <s v="0530-客资-信息流-翡翠合集"/>
        <s v="0530-客资-信息流-翡翠耳饰合集"/>
        <s v="0616-客资-信息流-小米珠合集"/>
        <s v="0708-客资-信息流-翡翠耳坠-点击"/>
        <s v="0906-客资-信息流-翡翠手链-点击"/>
        <s v="0927-客资-信息流-翡翠商家-点击"/>
        <s v="1018-客资-信息流- 入门级翡翠戒指"/>
        <s v="1026-私信-信息流-广州玉器街-点击"/>
        <s v="1026-全站-高端满绿珠链"/>
        <s v="1108-私信--全站- 保姆级"/>
        <s v="1108-私信--全站- 保姆级_复制185204"/>
        <s v="1109-私信-全站- 怀一颗虔诚的"/>
        <s v="1109-私信-全站-  来店里看货的90后小姐"/>
        <s v="1109-私信-全站- 喜欢翡翠的翠友"/>
        <s v="1201-私信-信息流-  翡翠之美"/>
        <s v="1201-私信-信息流- 翡翠干货"/>
        <s v="1206-私信-信息流- 有佛就有福"/>
        <s v="1206-私信-信息流- 广州有名的翡翠店"/>
        <s v="1206-私信-信息流-  收·藏"/>
        <s v="1214-私信-信息流- 右滑帮选嫁妆"/>
        <s v="1214-私信-信息流-  卡塔尔正确看球姿势"/>
        <m/>
      </sharedItems>
    </cacheField>
    <cacheField name="单元ID" numFmtId="0">
      <sharedItems containsString="0" containsBlank="1" containsNumber="1" containsInteger="1" minValue="2936476" maxValue="7095631" count="24">
        <n v="2936476"/>
        <n v="2939454"/>
        <n v="2978075"/>
        <n v="2977959"/>
        <n v="3092118"/>
        <n v="3251566"/>
        <n v="4160119"/>
        <n v="4628915"/>
        <n v="5205193"/>
        <n v="5509802"/>
        <n v="5509910"/>
        <n v="5980098"/>
        <n v="5980131"/>
        <n v="6006086"/>
        <n v="6006112"/>
        <n v="6006153"/>
        <n v="6688083"/>
        <n v="6688065"/>
        <n v="6837225"/>
        <n v="6837262"/>
        <n v="6837284"/>
        <n v="7095608"/>
        <n v="7095631"/>
        <m/>
      </sharedItems>
    </cacheField>
    <cacheField name="计划名称" numFmtId="0">
      <sharedItems containsBlank="1" count="24">
        <s v="0523-客资-信息流- 翡翠小米珠"/>
        <s v="0524-客资-信息流-翡翠无事牌2"/>
        <s v="0604-客资-信息流-翡翠合集"/>
        <s v="0530-客资-信息流-翡翠耳饰合集"/>
        <s v="0701-客资-信息流-小米珠合集"/>
        <s v="0708-客资-信息流-翡翠耳坠-点击"/>
        <s v="0906-客资-信息流-翡翠手链-点击"/>
        <s v="0927-客资-信息流-翡翠商家-点击"/>
        <s v="1018-客资-信息流- 入门级翡翠戒指"/>
        <s v="1026-私信-信息流-广州玉器街-点击"/>
        <s v="1026-全站-高端满绿珠链"/>
        <s v="1108-私信--全站- 保姆级"/>
        <s v="1108-私信--全站- 请大数据把"/>
        <s v="1109-私信-全站- 怀一颗虔诚的"/>
        <s v="1109-私信-全站-  来店里看货的90后小姐"/>
        <s v="1109-私信-全站- 喜欢翡翠的翠友"/>
        <s v="1201-私信-信息流-  翡翠之美"/>
        <s v="1201-私信-信息流- 翡翠干货"/>
        <s v="1206-私信-信息流- 有佛就有福"/>
        <s v="1206-私信-信息流- 广州有名的翡翠店"/>
        <s v="1206-私信-信息流-  收·藏"/>
        <s v="1214-私信-信息流- 右滑帮选嫁妆"/>
        <s v="1214-私信-信息流-  卡塔尔正确看球姿势"/>
        <m/>
      </sharedItems>
    </cacheField>
    <cacheField name="计划ID" numFmtId="0">
      <sharedItems containsString="0" containsBlank="1" containsNumber="1" containsInteger="1" minValue="2341327" maxValue="5852777" count="24">
        <n v="2341327"/>
        <n v="2343844"/>
        <n v="2380067"/>
        <n v="2379943"/>
        <n v="2477175"/>
        <n v="2637997"/>
        <n v="3542960"/>
        <n v="3960246"/>
        <n v="4389137"/>
        <n v="4621049"/>
        <n v="4621116"/>
        <n v="4980162"/>
        <n v="4980197"/>
        <n v="5000078"/>
        <n v="5000114"/>
        <n v="5000153"/>
        <n v="5533364"/>
        <n v="5533337"/>
        <n v="5649814"/>
        <n v="5649852"/>
        <n v="5649868"/>
        <n v="5852742"/>
        <n v="5852777"/>
        <m/>
      </sharedItems>
    </cacheField>
    <cacheField name="创意组合方式" numFmtId="0">
      <sharedItems containsBlank="1" count="2">
        <s v="自定义创意"/>
        <m/>
      </sharedItems>
    </cacheField>
    <cacheField name="消费" numFmtId="0">
      <sharedItems containsString="0" containsBlank="1" containsNumber="1" minValue="0" maxValue="296.48" count="519">
        <n v="222.51"/>
        <n v="41.79"/>
        <n v="85.08"/>
        <n v="8.66"/>
        <n v="171.29"/>
        <n v="177.74"/>
        <n v="31.47"/>
        <n v="109.06"/>
        <n v="62.52"/>
        <n v="197.79"/>
        <n v="122.33"/>
        <n v="265.16"/>
        <n v="6.96"/>
        <n v="58.39"/>
        <n v="55.13"/>
        <n v="46.43"/>
        <n v="227.99"/>
        <n v="34.11"/>
        <n v="125.37"/>
        <n v="67.91"/>
        <n v="189.02"/>
        <n v="29.28"/>
        <n v="285.66"/>
        <n v="8.83"/>
        <n v="84.8"/>
        <n v="4.06"/>
        <n v="12.55"/>
        <n v="292.42"/>
        <n v="37.52"/>
        <n v="104.15"/>
        <n v="59.02"/>
        <n v="159.14"/>
        <n v="48.54"/>
        <n v="282.21"/>
        <n v="12.58"/>
        <n v="179.48"/>
        <n v="167.46"/>
        <n v="22.61"/>
        <n v="130.15"/>
        <n v="21.04"/>
        <n v="120.06"/>
        <n v="65.91"/>
        <n v="175.3"/>
        <n v="29.79"/>
        <n v="256.38"/>
        <n v="18.08"/>
        <n v="151.42"/>
        <n v="17.64"/>
        <n v="87.9"/>
        <n v="263.94"/>
        <n v="25.45"/>
        <n v="104.25"/>
        <n v="51.67"/>
        <n v="185.18"/>
        <n v="62.65"/>
        <n v="228.31"/>
        <n v="7.71"/>
        <n v="110.96"/>
        <n v="111.26"/>
        <n v="52.35"/>
        <n v="230.11"/>
        <n v="26.82"/>
        <n v="127.27"/>
        <n v="86.54"/>
        <n v="187.36"/>
        <n v="34.87"/>
        <n v="232.09"/>
        <n v="10.48"/>
        <n v="153.74"/>
        <n v="100.68"/>
        <n v="79.13"/>
        <n v="165.53"/>
        <n v="28.45"/>
        <n v="83.65"/>
        <n v="71.98"/>
        <n v="179.76"/>
        <n v="99.96"/>
        <n v="226.83"/>
        <n v="27.73"/>
        <n v="144.15"/>
        <n v="72.25"/>
        <n v="74.64"/>
        <n v="218.96"/>
        <n v="34.4"/>
        <n v="111.23"/>
        <n v="68.71"/>
        <n v="179.7"/>
        <n v="54.42"/>
        <n v="0"/>
        <n v="195.52"/>
        <n v="5.78"/>
        <n v="94.2"/>
        <n v="79.6"/>
        <n v="117.62"/>
        <n v="169.4"/>
        <n v="17.78"/>
        <n v="83.59"/>
        <n v="63.52"/>
        <n v="155.03"/>
        <n v="17.72"/>
        <n v="91.83"/>
        <n v="89.84"/>
        <n v="33.44"/>
        <n v="23.52"/>
        <n v="21.53"/>
        <n v="167.57"/>
        <n v="13.97"/>
        <n v="91.2"/>
        <n v="17.38"/>
        <n v="111.1"/>
        <n v="158.87"/>
        <n v="73.86"/>
        <n v="45.69"/>
        <n v="143.63"/>
        <n v="107.68"/>
        <n v="76.39"/>
        <n v="77.64"/>
        <n v="72.64"/>
        <n v="55.92"/>
        <n v="168.39"/>
        <n v="4.56"/>
        <n v="55.8"/>
        <n v="31.67"/>
        <n v="87.38"/>
        <n v="123.4"/>
        <n v="60.93"/>
        <n v="58.82"/>
        <n v="145.48"/>
        <n v="129.46"/>
        <n v="74.8"/>
        <n v="134.9"/>
        <n v="61.88"/>
        <n v="89.26"/>
        <n v="63.7"/>
        <n v="54.21"/>
        <n v="48.88"/>
        <n v="63.82"/>
        <n v="115.64"/>
        <n v="61.24"/>
        <n v="64.63"/>
        <n v="147.11"/>
        <n v="150.22"/>
        <n v="76.15"/>
        <n v="96.7"/>
        <n v="120.16"/>
        <n v="63.98"/>
        <n v="93.93"/>
        <n v="15.91"/>
        <n v="43.77"/>
        <n v="58.67"/>
        <n v="82.76"/>
        <n v="126.18"/>
        <n v="92.79"/>
        <n v="68.14"/>
        <n v="142.53"/>
        <n v="142.6"/>
        <n v="89.77"/>
        <n v="81.41"/>
        <n v="111.48"/>
        <n v="73.96"/>
        <n v="115.46"/>
        <n v="56.22"/>
        <n v="53.25"/>
        <n v="23.88"/>
        <n v="64.87"/>
        <n v="139.73"/>
        <n v="84.92"/>
        <n v="73.16"/>
        <n v="138.7"/>
        <n v="165.23"/>
        <n v="86.32"/>
        <n v="87.1"/>
        <n v="55.16"/>
        <n v="77.33"/>
        <n v="133.94"/>
        <n v="71.52"/>
        <n v="75.62"/>
        <n v="49.4"/>
        <n v="51.89"/>
        <n v="154.28"/>
        <n v="106.62"/>
        <n v="98.69"/>
        <n v="137.24"/>
        <n v="112.48"/>
        <n v="105.7"/>
        <n v="112.7"/>
        <n v="25.58"/>
        <n v="55.02"/>
        <n v="101.97"/>
        <n v="53.2"/>
        <n v="152.01"/>
        <n v="106.78"/>
        <n v="83.41"/>
        <n v="121.87"/>
        <n v="144.69"/>
        <n v="112.22"/>
        <n v="140.18"/>
        <n v="174.49"/>
        <n v="6.3"/>
        <n v="74.96"/>
        <n v="12.02"/>
        <n v="54.5"/>
        <n v="151.1"/>
        <n v="83.72"/>
        <n v="58.26"/>
        <n v="149.79"/>
        <n v="186.68"/>
        <n v="143.59"/>
        <n v="150.12"/>
        <n v="165.9"/>
        <n v="60.92"/>
        <n v="81.74"/>
        <n v="42.36"/>
        <n v="176.25"/>
        <n v="122.74"/>
        <n v="95.34"/>
        <n v="132.88"/>
        <n v="168.56"/>
        <n v="95.65"/>
        <n v="80.34"/>
        <n v="170.98"/>
        <n v="77.37"/>
        <n v="92.95"/>
        <n v="41.48"/>
        <n v="168.16"/>
        <n v="140.51"/>
        <n v="60.66"/>
        <n v="92.49"/>
        <n v="144.88"/>
        <n v="141.19"/>
        <n v="145.91"/>
        <n v="83.24"/>
        <n v="76.45"/>
        <n v="122.62"/>
        <n v="158.51"/>
        <n v="160.12"/>
        <n v="83.35"/>
        <n v="91.37"/>
        <n v="104.79"/>
        <n v="107.63"/>
        <n v="82.4"/>
        <n v="153.87"/>
        <n v="82.84"/>
        <n v="70.12"/>
        <n v="33.03"/>
        <n v="157.39"/>
        <n v="159.02"/>
        <n v="52.32"/>
        <n v="98.09"/>
        <n v="82.91"/>
        <n v="67.4"/>
        <n v="177.98"/>
        <n v="23.93"/>
        <n v="102.46"/>
        <n v="83.55"/>
        <n v="135.01"/>
        <n v="183.75"/>
        <n v="53.81"/>
        <n v="179.46"/>
        <n v="76.65"/>
        <n v="285.2"/>
        <n v="55.14"/>
        <n v="82.89"/>
        <n v="8.84"/>
        <n v="32.76"/>
        <n v="234.13"/>
        <n v="105.27"/>
        <n v="139.13"/>
        <n v="67.71"/>
        <n v="251.88"/>
        <n v="16.86"/>
        <n v="173.24"/>
        <n v="81.3"/>
        <n v="15.45"/>
        <n v="187.69"/>
        <n v="64.17"/>
        <n v="178.82"/>
        <n v="32.03"/>
        <n v="296.48"/>
        <n v="4.13"/>
        <n v="77.19"/>
        <n v="6.01"/>
        <n v="114.37"/>
        <n v="242.08"/>
        <n v="79.42"/>
        <n v="173.56"/>
        <n v="17.4"/>
        <n v="187.95"/>
        <n v="72.57"/>
        <n v="109.04"/>
        <n v="114.58"/>
        <n v="197.86"/>
        <n v="121.67"/>
        <n v="30.57"/>
        <n v="136.62"/>
        <n v="33.83"/>
        <n v="154.05"/>
        <n v="142.27"/>
        <n v="97.58"/>
        <n v="58.53"/>
        <n v="174.86"/>
        <n v="152.57"/>
        <n v="38.1"/>
        <n v="144.18"/>
        <n v="61.19"/>
        <n v="165.72"/>
        <n v="129.88"/>
        <n v="95.66"/>
        <n v="15.74"/>
        <n v="179.07"/>
        <n v="175.47"/>
        <n v="39.97"/>
        <n v="119.47"/>
        <n v="90.58"/>
        <n v="190.4"/>
        <n v="97.83"/>
        <n v="110.22"/>
        <n v="61.5"/>
        <n v="179.2"/>
        <n v="136.95"/>
        <n v="45.71"/>
        <n v="122.31"/>
        <n v="71.76"/>
        <n v="205.81"/>
        <n v="42.08"/>
        <n v="114.46"/>
        <n v="215.89"/>
        <n v="157.13"/>
        <n v="38.24"/>
        <n v="114.26"/>
        <n v="122.1"/>
        <n v="208.41"/>
        <n v="30.08"/>
        <n v="119.55"/>
        <n v="111.45"/>
        <n v="180.32"/>
        <n v="50.72"/>
        <n v="108.11"/>
        <n v="131.26"/>
        <n v="69.1"/>
        <n v="158.31"/>
        <n v="18.15"/>
        <n v="79.89"/>
        <n v="176.84"/>
        <n v="199.19"/>
        <n v="63.04"/>
        <n v="104.01"/>
        <n v="86.05"/>
        <n v="137.66"/>
        <n v="149.48"/>
        <n v="114.55"/>
        <n v="92.16"/>
        <n v="132.51"/>
        <n v="116.3"/>
        <n v="52.77"/>
        <n v="94.82"/>
        <n v="134.85"/>
        <n v="141.22"/>
        <n v="69.23"/>
        <n v="18.55"/>
        <n v="33.8"/>
        <n v="66.02"/>
        <n v="93.9"/>
        <n v="6.71"/>
        <n v="57.22"/>
        <n v="50.32"/>
        <n v="128.55"/>
        <n v="184.35"/>
        <n v="92.97"/>
        <n v="109.74"/>
        <n v="161.96"/>
        <n v="65.81"/>
        <n v="44.04"/>
        <n v="127.82"/>
        <n v="126.67"/>
        <n v="108.41"/>
        <n v="157.67"/>
        <n v="84.1"/>
        <n v="108.7"/>
        <n v="165.79"/>
        <n v="142.07"/>
        <n v="35.41"/>
        <n v="90.47"/>
        <n v="109.93"/>
        <n v="124.98"/>
        <n v="41.52"/>
        <n v="28.86"/>
        <n v="96.83"/>
        <n v="77.26"/>
        <n v="145.92"/>
        <n v="31.62"/>
        <n v="87"/>
        <n v="124.14"/>
        <n v="87.52"/>
        <n v="133.98"/>
        <n v="27.31"/>
        <n v="83.83"/>
        <n v="46.66"/>
        <n v="93.45"/>
        <n v="98.93"/>
        <n v="166.35"/>
        <n v="54"/>
        <n v="35.03"/>
        <n v="54.78"/>
        <n v="98.24"/>
        <n v="196.44"/>
        <n v="10.77"/>
        <n v="175.65"/>
        <n v="29.41"/>
        <n v="86.87"/>
        <n v="100.84"/>
        <n v="67.09"/>
        <n v="59.66"/>
        <n v="41.69"/>
        <n v="153.82"/>
        <n v="135.09"/>
        <n v="110.36"/>
        <n v="6.09"/>
        <n v="186.95"/>
        <n v="32.09"/>
        <n v="56.5"/>
        <n v="133.76"/>
        <n v="102.31"/>
        <n v="56.93"/>
        <n v="35.67"/>
        <n v="153.14"/>
        <n v="106.16"/>
        <n v="73.3"/>
        <n v="11.21"/>
        <n v="239.92"/>
        <n v="35.18"/>
        <n v="62.71"/>
        <n v="52.71"/>
        <n v="126.86"/>
        <n v="77.71"/>
        <n v="67.16"/>
        <n v="152.47"/>
        <n v="118.39"/>
        <n v="70.04"/>
        <n v="14.09"/>
        <n v="242.16"/>
        <n v="29.18"/>
        <n v="69.39"/>
        <n v="119.79"/>
        <n v="128.51"/>
        <n v="88.32"/>
        <n v="67.79"/>
        <n v="91.43"/>
        <n v="131.02"/>
        <n v="70.25"/>
        <n v="8.55"/>
        <n v="200.63"/>
        <n v="34.8"/>
        <n v="75.38"/>
        <n v="44.13"/>
        <n v="165.88"/>
        <n v="80.24"/>
        <n v="77.58"/>
        <n v="86.48"/>
        <n v="141.89"/>
        <n v="136.79"/>
        <n v="5.77"/>
        <n v="175.67"/>
        <n v="17.81"/>
        <n v="86.92"/>
        <n v="78.12"/>
        <n v="176.75"/>
        <n v="88.48"/>
        <n v="75.36"/>
        <n v="76.89"/>
        <n v="176.23"/>
        <n v="102.16"/>
        <n v="5.65"/>
        <n v="48.42"/>
        <n v="89.58"/>
        <n v="91.13"/>
        <n v="30.68"/>
        <n v="166.82"/>
        <n v="67.11"/>
        <n v="78.26"/>
        <n v="90.91"/>
        <n v="160.18"/>
        <n v="74.39"/>
        <n v="8.21"/>
        <n v="101.41"/>
        <n v="135.23"/>
        <n v="96.05"/>
        <n v="137.19"/>
        <n v="185.97"/>
        <n v="84.72"/>
        <n v="63.28"/>
        <n v="75.1"/>
        <n v="182.71"/>
        <n v="42.42"/>
        <n v="44.96"/>
        <n v="87.95"/>
        <n v="95.63"/>
        <n v="32.23"/>
        <n v="196.24"/>
        <n v="115.67"/>
        <n v="69.32"/>
        <n v="134.8"/>
        <n v="128.16"/>
        <n v="58.49"/>
        <n v="12.26"/>
        <n v="71.73"/>
        <n v="99.02"/>
        <n v="98.62"/>
        <n v="65.27"/>
        <n v="153.35"/>
        <n v="111.11"/>
        <n v="52.54"/>
        <n v="131.93"/>
        <n v="136.2"/>
        <n v="71.74"/>
        <n v="9.69"/>
        <n v="53.38"/>
        <n v="137.43"/>
        <m/>
      </sharedItems>
    </cacheField>
    <cacheField name="展现量" numFmtId="0">
      <sharedItems containsString="0" containsBlank="1" containsNumber="1" containsInteger="1" minValue="0" maxValue="35402" count="504">
        <n v="4803"/>
        <n v="891"/>
        <n v="3399"/>
        <n v="245"/>
        <n v="2123"/>
        <n v="5550"/>
        <n v="1515"/>
        <n v="6174"/>
        <n v="2190"/>
        <n v="7571"/>
        <n v="5196"/>
        <n v="4426"/>
        <n v="302"/>
        <n v="2624"/>
        <n v="718"/>
        <n v="612"/>
        <n v="5534"/>
        <n v="1500"/>
        <n v="7244"/>
        <n v="2723"/>
        <n v="8073"/>
        <n v="1993"/>
        <n v="5189"/>
        <n v="236"/>
        <n v="2888"/>
        <n v="175"/>
        <n v="254"/>
        <n v="6011"/>
        <n v="1432"/>
        <n v="5833"/>
        <n v="2015"/>
        <n v="7377"/>
        <n v="2523"/>
        <n v="4604"/>
        <n v="229"/>
        <n v="6651"/>
        <n v="3198"/>
        <n v="259"/>
        <n v="3204"/>
        <n v="1165"/>
        <n v="6407"/>
        <n v="2003"/>
        <n v="8723"/>
        <n v="1306"/>
        <n v="4799"/>
        <n v="402"/>
        <n v="6483"/>
        <n v="327"/>
        <n v="1323"/>
        <n v="6560"/>
        <n v="1436"/>
        <n v="5948"/>
        <n v="1991"/>
        <n v="8450"/>
        <n v="3174"/>
        <n v="4311"/>
        <n v="520"/>
        <n v="5132"/>
        <n v="2072"/>
        <n v="756"/>
        <n v="7188"/>
        <n v="1379"/>
        <n v="3173"/>
        <n v="7903"/>
        <n v="1536"/>
        <n v="4230"/>
        <n v="423"/>
        <n v="7083"/>
        <n v="1369"/>
        <n v="1182"/>
        <n v="4729"/>
        <n v="1566"/>
        <n v="4447"/>
        <n v="2430"/>
        <n v="7020"/>
        <n v="2594"/>
        <n v="4984"/>
        <n v="819"/>
        <n v="6680"/>
        <n v="1407"/>
        <n v="1411"/>
        <n v="6182"/>
        <n v="2261"/>
        <n v="5500"/>
        <n v="2307"/>
        <n v="7070"/>
        <n v="1584"/>
        <n v="18"/>
        <n v="12"/>
        <n v="3990"/>
        <n v="215"/>
        <n v="4838"/>
        <n v="2081"/>
        <n v="2245"/>
        <n v="4188"/>
        <n v="1259"/>
        <n v="4551"/>
        <n v="2238"/>
        <n v="5013"/>
        <n v="1957"/>
        <n v="4214"/>
        <n v="902"/>
        <n v="556"/>
        <n v="1093"/>
        <n v="3161"/>
        <n v="451"/>
        <n v="4143"/>
        <n v="337"/>
        <n v="1309"/>
        <n v="3314"/>
        <n v="4118"/>
        <n v="1526"/>
        <n v="4029"/>
        <n v="2844"/>
        <n v="4000"/>
        <n v="2872"/>
        <n v="2568"/>
        <n v="2719"/>
        <n v="3290"/>
        <n v="240"/>
        <n v="1927"/>
        <n v="781"/>
        <n v="1049"/>
        <n v="2391"/>
        <n v="2087"/>
        <n v="5027"/>
        <n v="4939"/>
        <n v="3679"/>
        <n v="7835"/>
        <n v="4177"/>
        <n v="2986"/>
        <n v="2179"/>
        <n v="3886"/>
        <n v="1347"/>
        <n v="1416"/>
        <n v="3661"/>
        <n v="3518"/>
        <n v="2892"/>
        <n v="5333"/>
        <n v="6743"/>
        <n v="4323"/>
        <n v="6398"/>
        <n v="4733"/>
        <n v="2867"/>
        <n v="1486"/>
        <n v="677"/>
        <n v="2762"/>
        <n v="1137"/>
        <n v="1453"/>
        <n v="3187"/>
        <n v="4682"/>
        <n v="2503"/>
        <n v="5040"/>
        <n v="7878"/>
        <n v="4711"/>
        <n v="5465"/>
        <n v="3944"/>
        <n v="3929"/>
        <n v="2858"/>
        <n v="1396"/>
        <n v="2241"/>
        <n v="538"/>
        <n v="1035"/>
        <n v="3977"/>
        <n v="4901"/>
        <n v="3156"/>
        <n v="5517"/>
        <n v="12548"/>
        <n v="4606"/>
        <n v="7760"/>
        <n v="2964"/>
        <n v="3791"/>
        <n v="2506"/>
        <n v="2163"/>
        <n v="4286"/>
        <n v="1209"/>
        <n v="991"/>
        <n v="4760"/>
        <n v="6368"/>
        <n v="4534"/>
        <n v="6315"/>
        <n v="21854"/>
        <n v="8739"/>
        <n v="4974"/>
        <n v="1949"/>
        <n v="634"/>
        <n v="2848"/>
        <n v="2059"/>
        <n v="720"/>
        <n v="4436"/>
        <n v="5520"/>
        <n v="3816"/>
        <n v="6258"/>
        <n v="22878"/>
        <n v="8619"/>
        <n v="5309"/>
        <n v="4171"/>
        <n v="281"/>
        <n v="3818"/>
        <n v="421"/>
        <n v="915"/>
        <n v="5721"/>
        <n v="4304"/>
        <n v="2879"/>
        <n v="19194"/>
        <n v="11747"/>
        <n v="6822"/>
        <n v="3531"/>
        <n v="1524"/>
        <n v="3119"/>
        <n v="1222"/>
        <n v="6928"/>
        <n v="6656"/>
        <n v="4125"/>
        <n v="4804"/>
        <n v="19610"/>
        <n v="8311"/>
        <n v="3446"/>
        <n v="2255"/>
        <n v="4432"/>
        <n v="1108"/>
        <n v="6353"/>
        <n v="6896"/>
        <n v="2171"/>
        <n v="4192"/>
        <n v="18861"/>
        <n v="8383"/>
        <n v="3333"/>
        <n v="3194"/>
        <n v="2246"/>
        <n v="3499"/>
        <n v="3038"/>
        <n v="5995"/>
        <n v="7610"/>
        <n v="4182"/>
        <n v="16343"/>
        <n v="7815"/>
        <n v="2659"/>
        <n v="2934"/>
        <n v="2273"/>
        <n v="3221"/>
        <n v="840"/>
        <n v="5743"/>
        <n v="9043"/>
        <n v="2327"/>
        <n v="3968"/>
        <n v="16848"/>
        <n v="5071"/>
        <n v="2359"/>
        <n v="3805"/>
        <n v="4938"/>
        <n v="2212"/>
        <n v="5218"/>
        <n v="9032"/>
        <n v="5843"/>
        <n v="5971"/>
        <n v="5111"/>
        <n v="1669"/>
        <n v="4678"/>
        <n v="387"/>
        <n v="1688"/>
        <n v="12455"/>
        <n v="4619"/>
        <n v="7617"/>
        <n v="4824"/>
        <n v="4394"/>
        <n v="492"/>
        <n v="8867"/>
        <n v="2076"/>
        <n v="768"/>
        <n v="9412"/>
        <n v="2764"/>
        <n v="8154"/>
        <n v="2878"/>
        <n v="4780"/>
        <n v="264"/>
        <n v="3177"/>
        <n v="210"/>
        <n v="4652"/>
        <n v="11352"/>
        <n v="3396"/>
        <n v="6950"/>
        <n v="1531"/>
        <n v="2752"/>
        <n v="1296"/>
        <n v="3846"/>
        <n v="2424"/>
        <n v="5884"/>
        <n v="5092"/>
        <n v="1138"/>
        <n v="4789"/>
        <n v="2099"/>
        <n v="3376"/>
        <n v="3251"/>
        <n v="5254"/>
        <n v="1106"/>
        <n v="6124"/>
        <n v="7156"/>
        <n v="1656"/>
        <n v="4730"/>
        <n v="3642"/>
        <n v="3522"/>
        <n v="2823"/>
        <n v="4899"/>
        <n v="581"/>
        <n v="6716"/>
        <n v="9362"/>
        <n v="1834"/>
        <n v="3842"/>
        <n v="5171"/>
        <n v="3425"/>
        <n v="5178"/>
        <n v="1152"/>
        <n v="7283"/>
        <n v="7374"/>
        <n v="2193"/>
        <n v="4743"/>
        <n v="5029"/>
        <n v="1329"/>
        <n v="6209"/>
        <n v="8842"/>
        <n v="8218"/>
        <n v="1546"/>
        <n v="5419"/>
        <n v="6238"/>
        <n v="1043"/>
        <n v="5738"/>
        <n v="4879"/>
        <n v="8988"/>
        <n v="1967"/>
        <n v="5713"/>
        <n v="6341"/>
        <n v="2631"/>
        <n v="3165"/>
        <n v="774"/>
        <n v="4750"/>
        <n v="6945"/>
        <n v="10947"/>
        <n v="2346"/>
        <n v="4614"/>
        <n v="6233"/>
        <n v="10318"/>
        <n v="3114"/>
        <n v="2963"/>
        <n v="3976"/>
        <n v="4818"/>
        <n v="5318"/>
        <n v="1828"/>
        <n v="4200"/>
        <n v="7455"/>
        <n v="10018"/>
        <n v="1573"/>
        <n v="533"/>
        <n v="1702"/>
        <n v="2840"/>
        <n v="4556"/>
        <n v="342"/>
        <n v="2035"/>
        <n v="3382"/>
        <n v="14864"/>
        <n v="3878"/>
        <n v="2591"/>
        <n v="5508"/>
        <n v="5340"/>
        <n v="3401"/>
        <n v="1933"/>
        <n v="4660"/>
        <n v="6303"/>
        <n v="11941"/>
        <n v="4314"/>
        <n v="2713"/>
        <n v="5734"/>
        <n v="6408"/>
        <n v="7023"/>
        <n v="1401"/>
        <n v="4653"/>
        <n v="7359"/>
        <n v="12781"/>
        <n v="832"/>
        <n v="964"/>
        <n v="5854"/>
        <n v="3365"/>
        <n v="7344"/>
        <n v="1235"/>
        <n v="4687"/>
        <n v="7199"/>
        <n v="12779"/>
        <n v="2353"/>
        <n v="3104"/>
        <n v="1992"/>
        <n v="1917"/>
        <n v="9285"/>
        <n v="0"/>
        <n v="2450"/>
        <n v="1133"/>
        <n v="4121"/>
        <n v="4947"/>
        <n v="14100"/>
        <n v="505"/>
        <n v="8955"/>
        <n v="1031"/>
        <n v="1851"/>
        <n v="1975"/>
        <n v="2324"/>
        <n v="2334"/>
        <n v="1244"/>
        <n v="6578"/>
        <n v="5241"/>
        <n v="6120"/>
        <n v="338"/>
        <n v="13479"/>
        <n v="1038"/>
        <n v="4475"/>
        <n v="2066"/>
        <n v="1068"/>
        <n v="6123"/>
        <n v="4854"/>
        <n v="386"/>
        <n v="35402"/>
        <n v="1300"/>
        <n v="943"/>
        <n v="1442"/>
        <n v="6047"/>
        <n v="3193"/>
        <n v="2232"/>
        <n v="7159"/>
        <n v="5814"/>
        <n v="4366"/>
        <n v="518"/>
        <n v="32071"/>
        <n v="1148"/>
        <n v="1162"/>
        <n v="2143"/>
        <n v="5956"/>
        <n v="3873"/>
        <n v="2527"/>
        <n v="3423"/>
        <n v="316"/>
        <n v="24615"/>
        <n v="1415"/>
        <n v="1539"/>
        <n v="1276"/>
        <n v="9530"/>
        <n v="3750"/>
        <n v="3352"/>
        <n v="7941"/>
        <n v="7712"/>
        <n v="364"/>
        <n v="23774"/>
        <n v="797"/>
        <n v="1994"/>
        <n v="2413"/>
        <n v="11503"/>
        <n v="4355"/>
        <n v="2644"/>
        <n v="5492"/>
        <n v="10761"/>
        <n v="6754"/>
        <n v="365"/>
        <n v="2784"/>
        <n v="3884"/>
        <n v="1647"/>
        <n v="953"/>
        <n v="10891"/>
        <n v="2656"/>
        <n v="3234"/>
        <n v="6055"/>
        <n v="9849"/>
        <n v="4542"/>
        <n v="360"/>
        <n v="5426"/>
        <n v="6567"/>
        <n v="1969"/>
        <n v="3324"/>
        <n v="8907"/>
        <n v="3678"/>
        <n v="2955"/>
        <n v="4459"/>
        <n v="12100"/>
        <n v="2285"/>
        <n v="343"/>
        <n v="2909"/>
        <n v="4852"/>
        <n v="2125"/>
        <n v="1199"/>
        <n v="13121"/>
        <n v="5242"/>
        <n v="2939"/>
        <n v="9420"/>
        <n v="7856"/>
        <n v="3086"/>
        <n v="437"/>
        <n v="4591"/>
        <n v="5275"/>
        <n v="1981"/>
        <n v="1852"/>
        <n v="10288"/>
        <n v="5451"/>
        <n v="8815"/>
        <n v="8573"/>
        <n v="524"/>
        <n v="4101"/>
        <n v="7576"/>
        <m/>
      </sharedItems>
    </cacheField>
    <cacheField name="点击量" numFmtId="0">
      <sharedItems containsString="0" containsBlank="1" containsNumber="1" containsInteger="1" minValue="0" maxValue="2973" count="337">
        <n v="232"/>
        <n v="84"/>
        <n v="177"/>
        <n v="22"/>
        <n v="123"/>
        <n v="197"/>
        <n v="97"/>
        <n v="362"/>
        <n v="211"/>
        <n v="402"/>
        <n v="234"/>
        <n v="292"/>
        <n v="33"/>
        <n v="151"/>
        <n v="79"/>
        <n v="41"/>
        <n v="242"/>
        <n v="111"/>
        <n v="466"/>
        <n v="262"/>
        <n v="446"/>
        <n v="80"/>
        <n v="271"/>
        <n v="28"/>
        <n v="200"/>
        <n v="18"/>
        <n v="25"/>
        <n v="273"/>
        <n v="103"/>
        <n v="384"/>
        <n v="219"/>
        <n v="441"/>
        <n v="83"/>
        <n v="315"/>
        <n v="27"/>
        <n v="353"/>
        <n v="158"/>
        <n v="61"/>
        <n v="377"/>
        <n v="205"/>
        <n v="494"/>
        <n v="52"/>
        <n v="42"/>
        <n v="337"/>
        <n v="31"/>
        <n v="94"/>
        <n v="326"/>
        <n v="69"/>
        <n v="343"/>
        <n v="174"/>
        <n v="454"/>
        <n v="85"/>
        <n v="247"/>
        <n v="23"/>
        <n v="264"/>
        <n v="146"/>
        <n v="77"/>
        <n v="78"/>
        <n v="421"/>
        <n v="286"/>
        <n v="450"/>
        <n v="45"/>
        <n v="260"/>
        <n v="112"/>
        <n v="88"/>
        <n v="212"/>
        <n v="81"/>
        <n v="274"/>
        <n v="235"/>
        <n v="381"/>
        <n v="142"/>
        <n v="236"/>
        <n v="63"/>
        <n v="316"/>
        <n v="96"/>
        <n v="265"/>
        <n v="99"/>
        <n v="363"/>
        <n v="358"/>
        <n v="0"/>
        <n v="13"/>
        <n v="241"/>
        <n v="102"/>
        <n v="114"/>
        <n v="206"/>
        <n v="54"/>
        <n v="278"/>
        <n v="215"/>
        <n v="29"/>
        <n v="159"/>
        <n v="226"/>
        <n v="35"/>
        <n v="39"/>
        <n v="190"/>
        <n v="36"/>
        <n v="91"/>
        <n v="239"/>
        <n v="152"/>
        <n v="225"/>
        <n v="208"/>
        <n v="86"/>
        <n v="143"/>
        <n v="100"/>
        <n v="49"/>
        <n v="56"/>
        <n v="126"/>
        <n v="202"/>
        <n v="216"/>
        <n v="248"/>
        <n v="290"/>
        <n v="224"/>
        <n v="423"/>
        <n v="73"/>
        <n v="110"/>
        <n v="124"/>
        <n v="75"/>
        <n v="156"/>
        <n v="228"/>
        <n v="254"/>
        <n v="393"/>
        <n v="252"/>
        <n v="479"/>
        <n v="121"/>
        <n v="122"/>
        <n v="93"/>
        <n v="87"/>
        <n v="312"/>
        <n v="276"/>
        <n v="322"/>
        <n v="508"/>
        <n v="427"/>
        <n v="222"/>
        <n v="116"/>
        <n v="57"/>
        <n v="160"/>
        <n v="294"/>
        <n v="279"/>
        <n v="317"/>
        <n v="1035"/>
        <n v="243"/>
        <n v="635"/>
        <n v="106"/>
        <n v="172"/>
        <n v="204"/>
        <n v="351"/>
        <n v="373"/>
        <n v="339"/>
        <n v="1613"/>
        <n v="397"/>
        <n v="133"/>
        <n v="62"/>
        <n v="144"/>
        <n v="135"/>
        <n v="50"/>
        <n v="195"/>
        <n v="287"/>
        <n v="1614"/>
        <n v="395"/>
        <n v="140"/>
        <n v="141"/>
        <n v="203"/>
        <n v="30"/>
        <n v="76"/>
        <n v="297"/>
        <n v="1170"/>
        <n v="150"/>
        <n v="189"/>
        <n v="118"/>
        <n v="213"/>
        <n v="269"/>
        <n v="418"/>
        <n v="354"/>
        <n v="251"/>
        <n v="1375"/>
        <n v="399"/>
        <n v="210"/>
        <n v="164"/>
        <n v="467"/>
        <n v="220"/>
        <n v="1147"/>
        <n v="371"/>
        <n v="95"/>
        <n v="191"/>
        <n v="161"/>
        <n v="176"/>
        <n v="257"/>
        <n v="546"/>
        <n v="231"/>
        <n v="1110"/>
        <n v="188"/>
        <n v="153"/>
        <n v="185"/>
        <n v="68"/>
        <n v="249"/>
        <n v="555"/>
        <n v="1055"/>
        <n v="268"/>
        <n v="74"/>
        <n v="630"/>
        <n v="329"/>
        <n v="328"/>
        <n v="375"/>
        <n v="147"/>
        <n v="283"/>
        <n v="779"/>
        <n v="449"/>
        <n v="307"/>
        <n v="300"/>
        <n v="496"/>
        <n v="155"/>
        <n v="47"/>
        <n v="620"/>
        <n v="266"/>
        <n v="388"/>
        <n v="382"/>
        <n v="32"/>
        <n v="21"/>
        <n v="785"/>
        <n v="325"/>
        <n v="372"/>
        <n v="229"/>
        <n v="139"/>
        <n v="267"/>
        <n v="263"/>
        <n v="92"/>
        <n v="305"/>
        <n v="509"/>
        <n v="181"/>
        <n v="605"/>
        <n v="291"/>
        <n v="223"/>
        <n v="320"/>
        <n v="355"/>
        <n v="460"/>
        <n v="199"/>
        <n v="295"/>
        <n v="288"/>
        <n v="334"/>
        <n v="520"/>
        <n v="304"/>
        <n v="275"/>
        <n v="391"/>
        <n v="607"/>
        <n v="183"/>
        <n v="681"/>
        <n v="201"/>
        <n v="306"/>
        <n v="318"/>
        <n v="716"/>
        <n v="559"/>
        <n v="1152"/>
        <n v="162"/>
        <n v="390"/>
        <n v="809"/>
        <n v="933"/>
        <n v="113"/>
        <n v="127"/>
        <n v="1233"/>
        <n v="178"/>
        <n v="240"/>
        <n v="157"/>
        <n v="261"/>
        <n v="587"/>
        <n v="958"/>
        <n v="169"/>
        <n v="352"/>
        <n v="319"/>
        <n v="475"/>
        <n v="608"/>
        <n v="931"/>
        <n v="486"/>
        <n v="522"/>
        <n v="874"/>
        <n v="132"/>
        <n v="403"/>
        <n v="179"/>
        <n v="125"/>
        <n v="209"/>
        <n v="333"/>
        <n v="750"/>
        <n v="798"/>
        <n v="82"/>
        <n v="417"/>
        <n v="456"/>
        <n v="365"/>
        <n v="14"/>
        <n v="1286"/>
        <n v="98"/>
        <n v="66"/>
        <n v="170"/>
        <n v="217"/>
        <n v="186"/>
        <n v="130"/>
        <n v="364"/>
        <n v="26"/>
        <n v="2763"/>
        <n v="256"/>
        <n v="433"/>
        <n v="230"/>
        <n v="2973"/>
        <n v="459"/>
        <n v="24"/>
        <n v="2551"/>
        <n v="101"/>
        <n v="109"/>
        <n v="452"/>
        <n v="259"/>
        <n v="284"/>
        <n v="507"/>
        <n v="489"/>
        <n v="2281"/>
        <n v="136"/>
        <n v="165"/>
        <n v="529"/>
        <n v="277"/>
        <n v="490"/>
        <n v="296"/>
        <n v="272"/>
        <n v="562"/>
        <n v="396"/>
        <n v="117"/>
        <n v="238"/>
        <n v="430"/>
        <n v="250"/>
        <n v="624"/>
        <n v="148"/>
        <n v="563"/>
        <n v="392"/>
        <n v="346"/>
        <n v="386"/>
        <n v="447"/>
        <n v="360"/>
        <n v="431"/>
        <n v="457"/>
        <n v="246"/>
        <n v="519"/>
        <m/>
      </sharedItems>
    </cacheField>
    <cacheField name="点击率" numFmtId="0">
      <sharedItems containsString="0" containsBlank="1" containsNumber="1" minValue="0" maxValue="0.1316" count="363">
        <n v="0.0483"/>
        <n v="0.0943"/>
        <n v="0.0521"/>
        <n v="0.0898"/>
        <n v="0.0579"/>
        <n v="0.0355"/>
        <n v="0.064"/>
        <n v="0.0586"/>
        <n v="0.0963"/>
        <n v="0.0531"/>
        <n v="0.045"/>
        <n v="0.066"/>
        <n v="0.1093"/>
        <n v="0.0575"/>
        <n v="0.11"/>
        <n v="0.067"/>
        <n v="0.0437"/>
        <n v="0.074"/>
        <n v="0.0643"/>
        <n v="0.0962"/>
        <n v="0.0552"/>
        <n v="0.0401"/>
        <n v="0.0522"/>
        <n v="0.1186"/>
        <n v="0.0693"/>
        <n v="0.1029"/>
        <n v="0.0984"/>
        <n v="0.0454"/>
        <n v="0.0719"/>
        <n v="0.0658"/>
        <n v="0.1087"/>
        <n v="0.0598"/>
        <n v="0.0329"/>
        <n v="0.0684"/>
        <n v="0.1179"/>
        <n v="0.0625"/>
        <n v="0.0965"/>
        <n v="0.0493"/>
        <n v="0.0524"/>
        <n v="0.0588"/>
        <n v="0.1023"/>
        <n v="0.0566"/>
        <n v="0.0398"/>
        <n v="0.0656"/>
        <n v="0.1045"/>
        <n v="0.052"/>
        <n v="0.0948"/>
        <n v="0.0711"/>
        <n v="0.0497"/>
        <n v="0.0481"/>
        <n v="0.0577"/>
        <n v="0.0874"/>
        <n v="0.0537"/>
        <n v="0.0268"/>
        <n v="0.0573"/>
        <n v="0.0442"/>
        <n v="0.0514"/>
        <n v="0.0705"/>
        <n v="0.1019"/>
        <n v="0.0406"/>
        <n v="0.0901"/>
        <n v="0.0569"/>
        <n v="0.0293"/>
        <n v="0.0615"/>
        <n v="0.0638"/>
        <n v="0.0476"/>
        <n v="0.0818"/>
        <n v="0.0745"/>
        <n v="0.0448"/>
        <n v="0.0517"/>
        <n v="0.0616"/>
        <n v="0.0967"/>
        <n v="0.0543"/>
        <n v="0.0547"/>
        <n v="0.0474"/>
        <n v="0.0769"/>
        <n v="0.0473"/>
        <n v="0.0682"/>
        <n v="0.0574"/>
        <n v="0.0429"/>
        <n v="0.0438"/>
        <n v="0.1006"/>
        <n v="0.0506"/>
        <n v="0.0492"/>
        <n v="0"/>
        <n v="0.0581"/>
        <n v="0.0605"/>
        <n v="0.0498"/>
        <n v="0.049"/>
        <n v="0.0508"/>
        <n v="0.0611"/>
        <n v="0.0961"/>
        <n v="0.0812"/>
        <n v="0.0536"/>
        <n v="0.0854"/>
        <n v="0.0629"/>
        <n v="0.0302"/>
        <n v="0.055"/>
        <n v="0.0865"/>
        <n v="0.0459"/>
        <n v="0.1068"/>
        <n v="0.0695"/>
        <n v="0.048"/>
        <n v="0.058"/>
        <n v="0.0996"/>
        <n v="0.0558"/>
        <n v="0.0731"/>
        <n v="0.0944"/>
        <n v="0.0553"/>
        <n v="0.0316"/>
        <n v="0.0435"/>
        <n v="0.075"/>
        <n v="0.0519"/>
        <n v="0.0627"/>
        <n v="0.0534"/>
        <n v="0.0527"/>
        <n v="0.061"/>
        <n v="0.1035"/>
        <n v="0.0587"/>
        <n v="0.0609"/>
        <n v="0.054"/>
        <n v="0.0455"/>
        <n v="0.0244"/>
        <n v="0.0768"/>
        <n v="0.0376"/>
        <n v="0.0557"/>
        <n v="0.0426"/>
        <n v="0.0591"/>
        <n v="0.0788"/>
        <n v="0.0583"/>
        <n v="0.0749"/>
        <n v="0.0296"/>
        <n v="0.0814"/>
        <n v="0.0606"/>
        <n v="0.0599"/>
        <n v="0.0499"/>
        <n v="0.0666"/>
        <n v="0.1103"/>
        <n v="0.0639"/>
        <n v="0.0645"/>
        <n v="0.0556"/>
        <n v="0.0781"/>
        <n v="0.0563"/>
        <n v="0.0295"/>
        <n v="0.0532"/>
        <n v="0.0673"/>
        <n v="0.0549"/>
        <n v="0.0762"/>
        <n v="0.0551"/>
        <n v="0.0402"/>
        <n v="0.06"/>
        <n v="0.0884"/>
        <n v="0.0825"/>
        <n v="0.0528"/>
        <n v="0.0641"/>
        <n v="0.028"/>
        <n v="0.0686"/>
        <n v="0.0653"/>
        <n v="0.0696"/>
        <n v="0.0823"/>
        <n v="0.0738"/>
        <n v="0.0247"/>
        <n v="0.0978"/>
        <n v="0.0694"/>
        <n v="0.044"/>
        <n v="0.0649"/>
        <n v="0.0831"/>
        <n v="0.0458"/>
        <n v="0.0264"/>
        <n v="0.0338"/>
        <n v="0.1032"/>
        <n v="0.0713"/>
        <n v="0.0371"/>
        <n v="0.069"/>
        <n v="0.083"/>
        <n v="0.0491"/>
        <n v="0.022"/>
        <n v="0.0535"/>
        <n v="0.0774"/>
        <n v="0.0683"/>
        <n v="0.0761"/>
        <n v="0.0388"/>
        <n v="0.0628"/>
        <n v="0.0858"/>
        <n v="0.0701"/>
        <n v="0.0281"/>
        <n v="0.0727"/>
        <n v="0.056"/>
        <n v="0.0794"/>
        <n v="0.0431"/>
        <n v="0.0677"/>
        <n v="0.093"/>
        <n v="0.0525"/>
        <n v="0.0608"/>
        <n v="0.0443"/>
        <n v="0.0285"/>
        <n v="0.0717"/>
        <n v="0.0876"/>
        <n v="0.0679"/>
        <n v="0.0403"/>
        <n v="0.0357"/>
        <n v="0.081"/>
        <n v="0.0434"/>
        <n v="0.0614"/>
        <n v="0.0795"/>
        <n v="0.0567"/>
        <n v="0.0626"/>
        <n v="0.0314"/>
        <n v="0.0578"/>
        <n v="0.0852"/>
        <n v="0.0595"/>
        <n v="0.0698"/>
        <n v="0.0734"/>
        <n v="0.0881"/>
        <n v="0.0905"/>
        <n v="0.0589"/>
        <n v="0.0636"/>
        <n v="0.126"/>
        <n v="0.0559"/>
        <n v="0.0747"/>
        <n v="0.0612"/>
        <n v="0.0659"/>
        <n v="0.0799"/>
        <n v="0.1212"/>
        <n v="0.0718"/>
        <n v="0.1"/>
        <n v="0.0518"/>
        <n v="0.0692"/>
        <n v="0.0957"/>
        <n v="0.0621"/>
        <n v="0.0934"/>
        <n v="0.0445"/>
        <n v="0.078"/>
        <n v="0.1081"/>
        <n v="0.0478"/>
        <n v="0.0662"/>
        <n v="0.0699"/>
        <n v="0.0821"/>
        <n v="0.0501"/>
        <n v="0.0832"/>
        <n v="0.0482"/>
        <n v="0.0861"/>
        <n v="0.0723"/>
        <n v="0.0488"/>
        <n v="0.0646"/>
        <n v="0.0938"/>
        <n v="0.0545"/>
        <n v="0.0651"/>
        <n v="0.0618"/>
        <n v="0.0833"/>
        <n v="0.0487"/>
        <n v="0.0624"/>
        <n v="0.0907"/>
        <n v="0.062"/>
        <n v="0.091"/>
        <n v="0.0538"/>
        <n v="0.0439"/>
        <n v="0.0633"/>
        <n v="0.1028"/>
        <n v="0.0561"/>
        <n v="0.0675"/>
        <n v="0.0546"/>
        <n v="0.1016"/>
        <n v="0.0681"/>
        <n v="0.0496"/>
        <n v="0.1074"/>
        <n v="0.111"/>
        <n v="0.0635"/>
        <n v="0.1047"/>
        <n v="0.0644"/>
        <n v="0.0654"/>
        <n v="0.1083"/>
        <n v="0.0897"/>
        <n v="0.1116"/>
        <n v="0.0796"/>
        <n v="0.0733"/>
        <n v="0.1085"/>
        <n v="0.0931"/>
        <n v="0.0502"/>
        <n v="0.1013"/>
        <n v="0.0664"/>
        <n v="0.077"/>
        <n v="0.1316"/>
        <n v="0.0946"/>
        <n v="0.0687"/>
        <n v="0.0449"/>
        <n v="0.0594"/>
        <n v="0.0802"/>
        <n v="0.0489"/>
        <n v="0.0623"/>
        <n v="0.0676"/>
        <n v="0.0906"/>
        <n v="0.0826"/>
        <n v="0.0728"/>
        <n v="0.0601"/>
        <n v="0.0809"/>
        <n v="0.0475"/>
        <n v="0.0923"/>
        <n v="0.0725"/>
        <n v="0.037"/>
        <n v="0.088"/>
        <n v="0.0689"/>
        <n v="0.0507"/>
        <n v="0.0436"/>
        <n v="0.0891"/>
        <n v="0.0513"/>
        <n v="0.0815"/>
        <n v="0.0667"/>
        <n v="0.1214"/>
        <n v="0.0634"/>
        <n v="0.087"/>
        <n v="0.0596"/>
        <n v="0.0414"/>
        <n v="0.0954"/>
        <n v="0.0819"/>
        <n v="0.0485"/>
        <n v="0.09"/>
        <n v="0.1217"/>
        <n v="0.0669"/>
        <n v="0.0674"/>
        <n v="0.1007"/>
        <n v="0.0804"/>
        <n v="0.0486"/>
        <n v="0.1129"/>
        <n v="0.0927"/>
        <n v="0.0714"/>
        <n v="0.0742"/>
        <n v="0.1005"/>
        <n v="0.0452"/>
        <n v="0.0657"/>
        <n v="0.0759"/>
        <n v="0.1036"/>
        <n v="0.0708"/>
        <n v="0.0691"/>
        <n v="0.0847"/>
        <n v="0.0495"/>
        <n v="0.0959"/>
        <n v="0.059"/>
        <n v="0.046"/>
        <n v="0.1055"/>
        <n v="0.0585"/>
        <n v="0.0539"/>
        <n v="0.0791"/>
        <n v="0.0915"/>
        <n v="0.0571"/>
        <n v="0.073"/>
        <n v="0.0716"/>
        <n v="0.0726"/>
        <n v="0.0893"/>
        <n v="0.0516"/>
        <n v="0.0648"/>
        <n v="0.0732"/>
        <n v="0.0784"/>
        <n v="0.071"/>
        <n v="0.1004"/>
        <n v="0.0416"/>
        <n v="0.068"/>
        <n v="0.0754"/>
        <n v="0.0793"/>
        <n v="0.0729"/>
        <n v="0.0533"/>
        <n v="0.0685"/>
        <m/>
      </sharedItems>
    </cacheField>
    <cacheField name="平均点击成本" numFmtId="0">
      <sharedItems containsString="0" containsBlank="1" containsNumber="1" minValue="0" maxValue="1.56" count="104">
        <n v="0.96"/>
        <n v="0.5"/>
        <n v="0.48"/>
        <n v="0.39"/>
        <n v="1.39"/>
        <n v="0.9"/>
        <n v="0.32"/>
        <n v="0.3"/>
        <n v="0.49"/>
        <n v="0.52"/>
        <n v="0.91"/>
        <n v="0.21"/>
        <n v="0.7"/>
        <n v="1.13"/>
        <n v="0.94"/>
        <n v="0.31"/>
        <n v="0.27"/>
        <n v="0.26"/>
        <n v="0.42"/>
        <n v="0.37"/>
        <n v="1.05"/>
        <n v="0.23"/>
        <n v="1.07"/>
        <n v="0.36"/>
        <n v="0.58"/>
        <n v="0.47"/>
        <n v="0.51"/>
        <n v="0.84"/>
        <n v="0.82"/>
        <n v="0.34"/>
        <n v="0.35"/>
        <n v="0.57"/>
        <n v="0.81"/>
        <n v="0.43"/>
        <n v="0.45"/>
        <n v="0.41"/>
        <n v="0.74"/>
        <n v="0.92"/>
        <n v="0.76"/>
        <n v="0.68"/>
        <n v="0.79"/>
        <n v="0.77"/>
        <n v="0.89"/>
        <n v="0.46"/>
        <n v="0.78"/>
        <n v="0.44"/>
        <n v="0.75"/>
        <n v="0.83"/>
        <n v="0"/>
        <n v="1.03"/>
        <n v="0.33"/>
        <n v="0.63"/>
        <n v="0.61"/>
        <n v="0.4"/>
        <n v="0.67"/>
        <n v="0.65"/>
        <n v="1.22"/>
        <n v="1"/>
        <n v="0.64"/>
        <n v="0.29"/>
        <n v="1.18"/>
        <n v="0.25"/>
        <n v="0.56"/>
        <n v="1.56"/>
        <n v="0.98"/>
        <n v="0.59"/>
        <n v="0.85"/>
        <n v="0.28"/>
        <n v="0.38"/>
        <n v="0.2"/>
        <n v="0.54"/>
        <n v="0.95"/>
        <n v="0.19"/>
        <n v="0.6"/>
        <n v="1.14"/>
        <n v="0.87"/>
        <n v="0.16"/>
        <n v="0.14"/>
        <n v="0.73"/>
        <n v="0.07"/>
        <n v="0.86"/>
        <n v="1.06"/>
        <n v="0.09"/>
        <n v="1.24"/>
        <n v="0.22"/>
        <n v="0.72"/>
        <n v="0.71"/>
        <n v="0.24"/>
        <n v="0.88"/>
        <n v="0.66"/>
        <n v="0.53"/>
        <n v="0.12"/>
        <n v="0.13"/>
        <n v="0.62"/>
        <n v="0.08"/>
        <n v="0.55"/>
        <n v="0.18"/>
        <n v="0.69"/>
        <n v="0.15"/>
        <n v="0.17"/>
        <n v="0.1"/>
        <n v="0.97"/>
        <n v="0.11"/>
        <m/>
      </sharedItems>
    </cacheField>
    <cacheField name="平均千次展示费用" numFmtId="0">
      <sharedItems containsString="0" containsBlank="1" containsNumber="1" minValue="0" maxValue="87.3" count="476">
        <n v="46.33"/>
        <n v="46.9"/>
        <n v="25.03"/>
        <n v="35.35"/>
        <n v="80.68"/>
        <n v="32.03"/>
        <n v="20.77"/>
        <n v="17.66"/>
        <n v="28.55"/>
        <n v="26.12"/>
        <n v="23.54"/>
        <n v="59.91"/>
        <n v="23.05"/>
        <n v="22.25"/>
        <n v="76.78"/>
        <n v="75.87"/>
        <n v="41.2"/>
        <n v="22.74"/>
        <n v="17.31"/>
        <n v="24.94"/>
        <n v="23.41"/>
        <n v="14.69"/>
        <n v="55.05"/>
        <n v="37.42"/>
        <n v="29.36"/>
        <n v="23.2"/>
        <n v="49.41"/>
        <n v="48.65"/>
        <n v="26.2"/>
        <n v="17.86"/>
        <n v="29.29"/>
        <n v="21.57"/>
        <n v="19.24"/>
        <n v="61.3"/>
        <n v="54.93"/>
        <n v="26.99"/>
        <n v="52.36"/>
        <n v="87.3"/>
        <n v="40.62"/>
        <n v="18.06"/>
        <n v="18.74"/>
        <n v="32.91"/>
        <n v="20.1"/>
        <n v="22.81"/>
        <n v="53.42"/>
        <n v="44.98"/>
        <n v="23.36"/>
        <n v="53.94"/>
        <n v="66.44"/>
        <n v="40.23"/>
        <n v="17.72"/>
        <n v="17.53"/>
        <n v="25.95"/>
        <n v="21.91"/>
        <n v="19.74"/>
        <n v="52.96"/>
        <n v="14.83"/>
        <n v="21.62"/>
        <n v="53.7"/>
        <n v="69.25"/>
        <n v="32.01"/>
        <n v="19.45"/>
        <n v="17.71"/>
        <n v="27.27"/>
        <n v="23.71"/>
        <n v="22.7"/>
        <n v="54.87"/>
        <n v="24.78"/>
        <n v="21.71"/>
        <n v="73.54"/>
        <n v="66.95"/>
        <n v="35"/>
        <n v="18.17"/>
        <n v="18.81"/>
        <n v="29.62"/>
        <n v="25.61"/>
        <n v="38.54"/>
        <n v="45.51"/>
        <n v="33.86"/>
        <n v="21.58"/>
        <n v="51.35"/>
        <n v="52.9"/>
        <n v="35.42"/>
        <n v="15.21"/>
        <n v="20.22"/>
        <n v="29.78"/>
        <n v="25.42"/>
        <n v="34.36"/>
        <n v="0"/>
        <n v="49"/>
        <n v="26.88"/>
        <n v="19.47"/>
        <n v="38.25"/>
        <n v="52.39"/>
        <n v="40.45"/>
        <n v="14.12"/>
        <n v="18.37"/>
        <n v="28.38"/>
        <n v="30.93"/>
        <n v="28.95"/>
        <n v="46.92"/>
        <n v="21.32"/>
        <n v="37.07"/>
        <n v="42.3"/>
        <n v="19.7"/>
        <n v="53.01"/>
        <n v="30.98"/>
        <n v="22.01"/>
        <n v="51.57"/>
        <n v="84.87"/>
        <n v="47.94"/>
        <n v="17.94"/>
        <n v="29.94"/>
        <n v="35.65"/>
        <n v="37.86"/>
        <n v="19.1"/>
        <n v="27.03"/>
        <n v="28.29"/>
        <n v="20.57"/>
        <n v="51.18"/>
        <n v="19"/>
        <n v="28.96"/>
        <n v="40.55"/>
        <n v="83.3"/>
        <n v="51.61"/>
        <n v="18.39"/>
        <n v="28.18"/>
        <n v="28.94"/>
        <n v="26.21"/>
        <n v="20.33"/>
        <n v="17.22"/>
        <n v="20.01"/>
        <n v="20.72"/>
        <n v="62.33"/>
        <n v="29.23"/>
        <n v="13.95"/>
        <n v="36.29"/>
        <n v="45.07"/>
        <n v="31.59"/>
        <n v="17.41"/>
        <n v="22.35"/>
        <n v="27.58"/>
        <n v="22.28"/>
        <n v="17.62"/>
        <n v="15.11"/>
        <n v="25.39"/>
        <n v="22.32"/>
        <n v="63.21"/>
        <n v="23.5"/>
        <n v="15.85"/>
        <n v="51.6"/>
        <n v="56.96"/>
        <n v="39.59"/>
        <n v="19.82"/>
        <n v="27.22"/>
        <n v="28.28"/>
        <n v="18.1"/>
        <n v="19.06"/>
        <n v="14.9"/>
        <n v="28.27"/>
        <n v="18.82"/>
        <n v="40.4"/>
        <n v="40.27"/>
        <n v="23.76"/>
        <n v="44.39"/>
        <n v="62.68"/>
        <n v="35.13"/>
        <n v="17.33"/>
        <n v="23.18"/>
        <n v="25.14"/>
        <n v="13.17"/>
        <n v="11.22"/>
        <n v="18.61"/>
        <n v="20.4"/>
        <n v="53.45"/>
        <n v="33.07"/>
        <n v="17.64"/>
        <n v="40.86"/>
        <n v="32.41"/>
        <n v="16.74"/>
        <n v="21.77"/>
        <n v="21.73"/>
        <n v="5.5"/>
        <n v="12.87"/>
        <n v="21.25"/>
        <n v="57.82"/>
        <n v="40.35"/>
        <n v="19.32"/>
        <n v="49.52"/>
        <n v="73.89"/>
        <n v="34.27"/>
        <n v="19.34"/>
        <n v="21.86"/>
        <n v="6.32"/>
        <n v="13.02"/>
        <n v="26.4"/>
        <n v="41.83"/>
        <n v="22.42"/>
        <n v="19.63"/>
        <n v="59.56"/>
        <n v="26.41"/>
        <n v="20.24"/>
        <n v="22.83"/>
        <n v="9.73"/>
        <n v="12.22"/>
        <n v="46.98"/>
        <n v="39.97"/>
        <n v="34.66"/>
        <n v="25.44"/>
        <n v="18.44"/>
        <n v="23.11"/>
        <n v="27.66"/>
        <n v="8.6"/>
        <n v="11.51"/>
        <n v="24.24"/>
        <n v="49.62"/>
        <n v="34.31"/>
        <n v="20.97"/>
        <n v="37.44"/>
        <n v="26.47"/>
        <n v="20.38"/>
        <n v="27.94"/>
        <n v="22.06"/>
        <n v="7.68"/>
        <n v="16.84"/>
        <n v="27.89"/>
        <n v="45.68"/>
        <n v="37.06"/>
        <n v="21.85"/>
        <n v="40.36"/>
        <n v="26.44"/>
        <n v="21.04"/>
        <n v="26.26"/>
        <n v="6.41"/>
        <n v="13.77"/>
        <n v="30.99"/>
        <n v="52.44"/>
        <n v="36.45"/>
        <n v="39.32"/>
        <n v="27.41"/>
        <n v="17.58"/>
        <n v="22.48"/>
        <n v="24.72"/>
        <n v="4.92"/>
        <n v="13.29"/>
        <n v="27.4"/>
        <n v="46.78"/>
        <n v="26.15"/>
        <n v="20.75"/>
        <n v="37.77"/>
        <n v="25.87"/>
        <n v="20.34"/>
        <n v="24.79"/>
        <n v="30.71"/>
        <n v="12.84"/>
        <n v="55.8"/>
        <n v="33.04"/>
        <n v="22.84"/>
        <n v="19.41"/>
        <n v="18.8"/>
        <n v="22.79"/>
        <n v="18.27"/>
        <n v="14.04"/>
        <n v="57.32"/>
        <n v="19.54"/>
        <n v="39.16"/>
        <n v="20.12"/>
        <n v="19.94"/>
        <n v="23.22"/>
        <n v="21.93"/>
        <n v="11.13"/>
        <n v="62.03"/>
        <n v="15.64"/>
        <n v="24.3"/>
        <n v="28.62"/>
        <n v="24.59"/>
        <n v="23.39"/>
        <n v="24.97"/>
        <n v="11.37"/>
        <n v="68.3"/>
        <n v="56"/>
        <n v="28.35"/>
        <n v="47.27"/>
        <n v="33.63"/>
        <n v="23.89"/>
        <n v="26.86"/>
        <n v="28.53"/>
        <n v="16.12"/>
        <n v="45.63"/>
        <n v="43.76"/>
        <n v="18.57"/>
        <n v="52.92"/>
        <n v="23.01"/>
        <n v="30.48"/>
        <n v="16.8"/>
        <n v="47.05"/>
        <n v="46.01"/>
        <n v="19.53"/>
        <n v="27.09"/>
        <n v="26.66"/>
        <n v="21.79"/>
        <n v="31.1"/>
        <n v="17.52"/>
        <n v="38.87"/>
        <n v="28.56"/>
        <n v="21.29"/>
        <n v="53.39"/>
        <n v="24.61"/>
        <n v="20.84"/>
        <n v="22.38"/>
        <n v="15.13"/>
        <n v="40.92"/>
        <n v="31.66"/>
        <n v="18.43"/>
        <n v="24.42"/>
        <n v="19.12"/>
        <n v="24.73"/>
        <n v="21.09"/>
        <n v="19.57"/>
        <n v="41.35"/>
        <n v="28.84"/>
        <n v="20.83"/>
        <n v="20.06"/>
        <n v="25.79"/>
        <n v="18.92"/>
        <n v="20.7"/>
        <n v="50.02"/>
        <n v="23.45"/>
        <n v="16.82"/>
        <n v="25.46"/>
        <n v="18.2"/>
        <n v="26.87"/>
        <n v="22.54"/>
        <n v="13.81"/>
        <n v="13.34"/>
        <n v="48"/>
        <n v="38.66"/>
        <n v="27.5"/>
        <n v="21.87"/>
        <n v="28.87"/>
        <n v="22.58"/>
        <n v="18.09"/>
        <n v="14.1"/>
        <n v="44.01"/>
        <n v="34.8"/>
        <n v="19.86"/>
        <n v="23.25"/>
        <n v="20.61"/>
        <n v="19.62"/>
        <n v="28.12"/>
        <n v="14.88"/>
        <n v="8.65"/>
        <n v="47.54"/>
        <n v="35.88"/>
        <n v="19.92"/>
        <n v="30.33"/>
        <n v="19.35"/>
        <n v="22.78"/>
        <n v="27.43"/>
        <n v="9.08"/>
        <n v="36.55"/>
        <n v="31"/>
        <n v="18.96"/>
        <n v="20.23"/>
        <n v="25.27"/>
        <n v="19.44"/>
        <n v="14.94"/>
        <n v="9.78"/>
        <n v="49.9"/>
        <n v="16.54"/>
        <n v="22.96"/>
        <n v="19.87"/>
        <n v="25.6"/>
        <n v="18.56"/>
        <n v="17.24"/>
        <n v="19.3"/>
        <n v="10.48"/>
        <n v="11.61"/>
        <n v="27.01"/>
        <n v="23.42"/>
        <n v="48.75"/>
        <n v="34.79"/>
        <n v="17.92"/>
        <n v="22.04"/>
        <n v="30.92"/>
        <n v="13.93"/>
        <n v="21.33"/>
        <n v="19.61"/>
        <n v="46.93"/>
        <n v="51.06"/>
        <n v="25.56"/>
        <n v="33.51"/>
        <n v="23.38"/>
        <n v="25.78"/>
        <n v="18.03"/>
        <n v="18.02"/>
        <n v="13.87"/>
        <n v="53.86"/>
        <n v="64.43"/>
        <n v="22.86"/>
        <n v="27.56"/>
        <n v="33.4"/>
        <n v="25.01"/>
        <n v="18.49"/>
        <n v="15.1"/>
        <n v="29.04"/>
        <n v="6.78"/>
        <n v="27.06"/>
        <n v="66.5"/>
        <n v="20.98"/>
        <n v="24.34"/>
        <n v="30.09"/>
        <n v="21.3"/>
        <n v="20.36"/>
        <n v="16.04"/>
        <n v="27.2"/>
        <n v="7.55"/>
        <n v="59.72"/>
        <n v="55.9"/>
        <n v="22.8"/>
        <n v="26.83"/>
        <n v="16.47"/>
        <n v="18.66"/>
        <n v="20.52"/>
        <n v="8.15"/>
        <n v="48.98"/>
        <n v="34.58"/>
        <n v="21.4"/>
        <n v="23.14"/>
        <n v="13.52"/>
        <n v="17.87"/>
        <n v="17.74"/>
        <n v="7.39"/>
        <n v="43.59"/>
        <n v="32.37"/>
        <n v="15.37"/>
        <n v="20.32"/>
        <n v="28.5"/>
        <n v="14"/>
        <n v="16.38"/>
        <n v="15.48"/>
        <n v="17.39"/>
        <n v="23.06"/>
        <n v="55.33"/>
        <n v="32.19"/>
        <n v="15.32"/>
        <n v="24.2"/>
        <n v="15.01"/>
        <n v="16.26"/>
        <n v="18.69"/>
        <n v="20.59"/>
        <n v="48.78"/>
        <n v="41.27"/>
        <n v="20.88"/>
        <n v="23.03"/>
        <n v="21.41"/>
        <n v="15.46"/>
        <n v="18.13"/>
        <n v="45"/>
        <n v="14.96"/>
        <n v="22.07"/>
        <n v="23.59"/>
        <n v="14.31"/>
        <n v="16.31"/>
        <n v="18.95"/>
        <n v="28.05"/>
        <n v="15.62"/>
        <n v="18.77"/>
        <n v="49.78"/>
        <n v="35.24"/>
        <n v="14.91"/>
        <n v="14.97"/>
        <n v="15.89"/>
        <n v="17.2"/>
        <n v="18.14"/>
        <m/>
      </sharedItems>
    </cacheField>
    <cacheField name="点赞" numFmtId="0">
      <sharedItems containsString="0" containsBlank="1" containsNumber="1" containsInteger="1" minValue="-1" maxValue="14" count="17">
        <n v="0"/>
        <n v="1"/>
        <n v="4"/>
        <n v="2"/>
        <n v="5"/>
        <n v="7"/>
        <n v="3"/>
        <n v="8"/>
        <n v="-1"/>
        <n v="11"/>
        <n v="13"/>
        <n v="6"/>
        <n v="10"/>
        <n v="14"/>
        <n v="9"/>
        <n v="12"/>
        <m/>
      </sharedItems>
    </cacheField>
    <cacheField name="评论" numFmtId="0">
      <sharedItems containsString="0" containsBlank="1" containsNumber="1" containsInteger="1" minValue="0" maxValue="7" count="8">
        <n v="1"/>
        <n v="0"/>
        <n v="2"/>
        <n v="4"/>
        <n v="3"/>
        <n v="7"/>
        <n v="6"/>
        <m/>
      </sharedItems>
    </cacheField>
    <cacheField name="收藏" numFmtId="0">
      <sharedItems containsString="0" containsBlank="1" containsNumber="1" containsInteger="1" minValue="0" maxValue="10" count="10">
        <n v="0"/>
        <n v="1"/>
        <n v="2"/>
        <n v="4"/>
        <n v="3"/>
        <n v="5"/>
        <n v="10"/>
        <n v="6"/>
        <n v="8"/>
        <m/>
      </sharedItems>
    </cacheField>
    <cacheField name="关注" numFmtId="0">
      <sharedItems containsString="0" containsBlank="1" containsNumber="1" containsInteger="1" minValue="-1" maxValue="9" count="12">
        <n v="0"/>
        <n v="2"/>
        <n v="1"/>
        <n v="4"/>
        <n v="9"/>
        <n v="6"/>
        <n v="5"/>
        <n v="3"/>
        <n v="7"/>
        <n v="-1"/>
        <n v="8"/>
        <m/>
      </sharedItems>
    </cacheField>
    <cacheField name="分享" numFmtId="0">
      <sharedItems containsString="0" containsBlank="1" containsNumber="1" containsInteger="1" minValue="0" maxValue="4" count="6">
        <n v="0"/>
        <n v="1"/>
        <n v="3"/>
        <n v="2"/>
        <n v="4"/>
        <m/>
      </sharedItems>
    </cacheField>
    <cacheField name="互动量" numFmtId="0">
      <sharedItems containsString="0" containsBlank="1" containsNumber="1" containsInteger="1" minValue="-1" maxValue="26" count="25">
        <n v="1"/>
        <n v="3"/>
        <n v="2"/>
        <n v="10"/>
        <n v="4"/>
        <n v="12"/>
        <n v="5"/>
        <n v="0"/>
        <n v="15"/>
        <n v="11"/>
        <n v="6"/>
        <n v="8"/>
        <n v="7"/>
        <n v="9"/>
        <n v="19"/>
        <n v="24"/>
        <n v="17"/>
        <n v="22"/>
        <n v="13"/>
        <n v="26"/>
        <n v="14"/>
        <n v="16"/>
        <n v="18"/>
        <n v="-1"/>
        <m/>
      </sharedItems>
    </cacheField>
    <cacheField name="平均互动成本" numFmtId="0">
      <sharedItems containsString="0" containsBlank="1" containsNumber="1" minValue="0" maxValue="222.51" count="440">
        <n v="222.51"/>
        <n v="13.93"/>
        <n v="42.54"/>
        <n v="4.33"/>
        <n v="171.29"/>
        <n v="17.77"/>
        <n v="15.74"/>
        <n v="36.35"/>
        <n v="15.63"/>
        <n v="49.45"/>
        <n v="10.19"/>
        <n v="53.03"/>
        <n v="0"/>
        <n v="11.68"/>
        <n v="18.38"/>
        <n v="23.22"/>
        <n v="15.2"/>
        <n v="17.06"/>
        <n v="11.4"/>
        <n v="22.64"/>
        <n v="15.75"/>
        <n v="29.28"/>
        <n v="47.61"/>
        <n v="21.2"/>
        <n v="4.06"/>
        <n v="24.37"/>
        <n v="17.36"/>
        <n v="29.51"/>
        <n v="13.26"/>
        <n v="12.14"/>
        <n v="35.28"/>
        <n v="6.29"/>
        <n v="44.87"/>
        <n v="41.86"/>
        <n v="32.54"/>
        <n v="60.03"/>
        <n v="8.24"/>
        <n v="17.53"/>
        <n v="32.05"/>
        <n v="18.08"/>
        <n v="30.28"/>
        <n v="8.82"/>
        <n v="43.95"/>
        <n v="23.99"/>
        <n v="14.89"/>
        <n v="51.67"/>
        <n v="23.15"/>
        <n v="10.44"/>
        <n v="57.08"/>
        <n v="18.49"/>
        <n v="37.09"/>
        <n v="52.35"/>
        <n v="19.18"/>
        <n v="26.82"/>
        <n v="10.61"/>
        <n v="10.82"/>
        <n v="20.82"/>
        <n v="17.43"/>
        <n v="33.16"/>
        <n v="10.48"/>
        <n v="30.75"/>
        <n v="26.38"/>
        <n v="15.05"/>
        <n v="28.45"/>
        <n v="13.94"/>
        <n v="9.46"/>
        <n v="24.99"/>
        <n v="113.42"/>
        <n v="28.83"/>
        <n v="18.25"/>
        <n v="15.89"/>
        <n v="68.71"/>
        <n v="16.34"/>
        <n v="6.8"/>
        <n v="27.93"/>
        <n v="31.4"/>
        <n v="39.8"/>
        <n v="58.81"/>
        <n v="15.4"/>
        <n v="8.89"/>
        <n v="11.94"/>
        <n v="19.38"/>
        <n v="18.37"/>
        <n v="14.97"/>
        <n v="16.72"/>
        <n v="83.78"/>
        <n v="18.24"/>
        <n v="111.1"/>
        <n v="36.93"/>
        <n v="22.84"/>
        <n v="23.94"/>
        <n v="26.92"/>
        <n v="38.82"/>
        <n v="36.32"/>
        <n v="55.92"/>
        <n v="56.13"/>
        <n v="4.56"/>
        <n v="55.8"/>
        <n v="31.67"/>
        <n v="87.38"/>
        <n v="41.13"/>
        <n v="60.93"/>
        <n v="19.61"/>
        <n v="12.12"/>
        <n v="11.77"/>
        <n v="24.93"/>
        <n v="26.98"/>
        <n v="61.88"/>
        <n v="17.85"/>
        <n v="63.7"/>
        <n v="27.1"/>
        <n v="48.88"/>
        <n v="19.27"/>
        <n v="15.31"/>
        <n v="21.02"/>
        <n v="6.26"/>
        <n v="9.52"/>
        <n v="32.23"/>
        <n v="40.05"/>
        <n v="16"/>
        <n v="18.79"/>
        <n v="43.77"/>
        <n v="29.34"/>
        <n v="41.38"/>
        <n v="21.03"/>
        <n v="15.47"/>
        <n v="13.63"/>
        <n v="8.38"/>
        <n v="15.84"/>
        <n v="12.82"/>
        <n v="16.28"/>
        <n v="27.87"/>
        <n v="36.98"/>
        <n v="38.49"/>
        <n v="18.74"/>
        <n v="26.62"/>
        <n v="23.88"/>
        <n v="64.87"/>
        <n v="19.96"/>
        <n v="21.23"/>
        <n v="36.58"/>
        <n v="34.67"/>
        <n v="7.51"/>
        <n v="28.77"/>
        <n v="21.78"/>
        <n v="55.16"/>
        <n v="22.32"/>
        <n v="17.88"/>
        <n v="9.45"/>
        <n v="12.35"/>
        <n v="12.86"/>
        <n v="53.31"/>
        <n v="10.97"/>
        <n v="13.72"/>
        <n v="9.24"/>
        <n v="12.5"/>
        <n v="52.85"/>
        <n v="22.54"/>
        <n v="12.79"/>
        <n v="55.02"/>
        <n v="101.97"/>
        <n v="26.6"/>
        <n v="12.67"/>
        <n v="26.7"/>
        <n v="20.85"/>
        <n v="30.47"/>
        <n v="9.65"/>
        <n v="9.35"/>
        <n v="17.52"/>
        <n v="87.24"/>
        <n v="12.02"/>
        <n v="9.08"/>
        <n v="13.74"/>
        <n v="14.56"/>
        <n v="21.4"/>
        <n v="7.18"/>
        <n v="11.05"/>
        <n v="30.02"/>
        <n v="33.18"/>
        <n v="20.31"/>
        <n v="20.43"/>
        <n v="42.36"/>
        <n v="12.59"/>
        <n v="30.68"/>
        <n v="31.78"/>
        <n v="16.61"/>
        <n v="12.04"/>
        <n v="6.38"/>
        <n v="26.78"/>
        <n v="21.37"/>
        <n v="38.68"/>
        <n v="18.59"/>
        <n v="20.74"/>
        <n v="33.63"/>
        <n v="23.42"/>
        <n v="12.13"/>
        <n v="46.24"/>
        <n v="12.07"/>
        <n v="23.53"/>
        <n v="30.98"/>
        <n v="36.48"/>
        <n v="41.62"/>
        <n v="25.48"/>
        <n v="61.31"/>
        <n v="10.57"/>
        <n v="26.69"/>
        <n v="83.35"/>
        <n v="91.37"/>
        <n v="8.06"/>
        <n v="17.94"/>
        <n v="16.48"/>
        <n v="19.23"/>
        <n v="41.42"/>
        <n v="35.06"/>
        <n v="11.24"/>
        <n v="13.25"/>
        <n v="52.32"/>
        <n v="19.62"/>
        <n v="9.21"/>
        <n v="22.47"/>
        <n v="10.77"/>
        <n v="44.5"/>
        <n v="11.96"/>
        <n v="12.81"/>
        <n v="13.92"/>
        <n v="12.27"/>
        <n v="26.25"/>
        <n v="53.81"/>
        <n v="29.91"/>
        <n v="15.33"/>
        <n v="23.77"/>
        <n v="13.82"/>
        <n v="4.68"/>
        <n v="14.63"/>
        <n v="26.32"/>
        <n v="17.39"/>
        <n v="11.28"/>
        <n v="31.48"/>
        <n v="5.62"/>
        <n v="19.25"/>
        <n v="81.3"/>
        <n v="2.21"/>
        <n v="37.54"/>
        <n v="64.17"/>
        <n v="12.77"/>
        <n v="4.58"/>
        <n v="32.94"/>
        <n v="25.73"/>
        <n v="10.4"/>
        <n v="16.14"/>
        <n v="15.88"/>
        <n v="34.71"/>
        <n v="37.59"/>
        <n v="18.14"/>
        <n v="114.58"/>
        <n v="16.49"/>
        <n v="11.06"/>
        <n v="22.77"/>
        <n v="25.68"/>
        <n v="71.14"/>
        <n v="19.52"/>
        <n v="29.26"/>
        <n v="12.49"/>
        <n v="25.43"/>
        <n v="7.62"/>
        <n v="16.02"/>
        <n v="12.24"/>
        <n v="41.43"/>
        <n v="21.65"/>
        <n v="13.67"/>
        <n v="7.87"/>
        <n v="44.77"/>
        <n v="21.93"/>
        <n v="6.66"/>
        <n v="23.89"/>
        <n v="12.94"/>
        <n v="27.2"/>
        <n v="48.92"/>
        <n v="20.5"/>
        <n v="9.43"/>
        <n v="68.47"/>
        <n v="30.58"/>
        <n v="102.9"/>
        <n v="16.35"/>
        <n v="11.99"/>
        <n v="17.46"/>
        <n v="38.24"/>
        <n v="38.09"/>
        <n v="12.21"/>
        <n v="17.37"/>
        <n v="15.04"/>
        <n v="17.08"/>
        <n v="12.88"/>
        <n v="25.36"/>
        <n v="21.62"/>
        <n v="13.13"/>
        <n v="23.03"/>
        <n v="22.62"/>
        <n v="9.07"/>
        <n v="79.89"/>
        <n v="14.74"/>
        <n v="13.28"/>
        <n v="31.52"/>
        <n v="14.86"/>
        <n v="5.38"/>
        <n v="19.67"/>
        <n v="37.37"/>
        <n v="19.09"/>
        <n v="18.43"/>
        <n v="22.08"/>
        <n v="12.92"/>
        <n v="17.59"/>
        <n v="31.61"/>
        <n v="10.37"/>
        <n v="23.54"/>
        <n v="23.08"/>
        <n v="18.55"/>
        <n v="8.45"/>
        <n v="22.01"/>
        <n v="8.54"/>
        <n v="19.07"/>
        <n v="10.06"/>
        <n v="18.36"/>
        <n v="46.09"/>
        <n v="92.97"/>
        <n v="40.49"/>
        <n v="65.81"/>
        <n v="44.04"/>
        <n v="25.56"/>
        <n v="10.56"/>
        <n v="36.14"/>
        <n v="78.83"/>
        <n v="28.03"/>
        <n v="15.53"/>
        <n v="11.84"/>
        <n v="14.21"/>
        <n v="17.7"/>
        <n v="8.46"/>
        <n v="41.52"/>
        <n v="7.22"/>
        <n v="19.37"/>
        <n v="6.44"/>
        <n v="13.27"/>
        <n v="31.62"/>
        <n v="12.43"/>
        <n v="8.87"/>
        <n v="133.98"/>
        <n v="41.92"/>
        <n v="9.33"/>
        <n v="23.36"/>
        <n v="24.73"/>
        <n v="15.12"/>
        <n v="9"/>
        <n v="13.7"/>
        <n v="32.75"/>
        <n v="196.44"/>
        <n v="58.55"/>
        <n v="25.21"/>
        <n v="41.69"/>
        <n v="17.09"/>
        <n v="67.54"/>
        <n v="23.37"/>
        <n v="16.05"/>
        <n v="56.5"/>
        <n v="33.44"/>
        <n v="14.62"/>
        <n v="14.23"/>
        <n v="17.02"/>
        <n v="11.21"/>
        <n v="29.99"/>
        <n v="5.03"/>
        <n v="15.68"/>
        <n v="17.57"/>
        <n v="15.86"/>
        <n v="12.95"/>
        <n v="33.58"/>
        <n v="9.53"/>
        <n v="29.6"/>
        <n v="17.51"/>
        <n v="60.54"/>
        <n v="29.18"/>
        <n v="23.13"/>
        <n v="39.93"/>
        <n v="128.51"/>
        <n v="11.04"/>
        <n v="22.6"/>
        <n v="9.14"/>
        <n v="131.02"/>
        <n v="17.56"/>
        <n v="25.08"/>
        <n v="22.06"/>
        <n v="23.7"/>
        <n v="26.75"/>
        <n v="12.93"/>
        <n v="14.41"/>
        <n v="17.74"/>
        <n v="22.8"/>
        <n v="43.92"/>
        <n v="17.38"/>
        <n v="39.06"/>
        <n v="14.73"/>
        <n v="12.64"/>
        <n v="15.07"/>
        <n v="10.98"/>
        <n v="44.06"/>
        <n v="29.86"/>
        <n v="30.38"/>
        <n v="33.56"/>
        <n v="26.09"/>
        <n v="15.15"/>
        <n v="32.04"/>
        <n v="24.8"/>
        <n v="50.7"/>
        <n v="45.08"/>
        <n v="32.02"/>
        <n v="34.3"/>
        <n v="15.5"/>
        <n v="10.59"/>
        <n v="10.55"/>
        <n v="18.77"/>
        <n v="14.05"/>
        <n v="21.21"/>
        <n v="43.98"/>
        <n v="11.95"/>
        <n v="10.52"/>
        <n v="23.11"/>
        <n v="12.25"/>
        <n v="58.49"/>
        <n v="23.91"/>
        <n v="49.51"/>
        <n v="16.44"/>
        <n v="12.78"/>
        <n v="18.52"/>
        <n v="26.27"/>
        <n v="68.1"/>
        <n v="71.74"/>
        <n v="2.42"/>
        <n v="53.38"/>
        <n v="34.36"/>
        <m/>
      </sharedItems>
    </cacheField>
    <cacheField name="行动按钮点击量" numFmtId="0">
      <sharedItems containsString="0" containsBlank="1" containsNumber="1" containsInteger="1" minValue="0" maxValue="22" count="22">
        <n v="6"/>
        <n v="0"/>
        <n v="1"/>
        <n v="10"/>
        <n v="3"/>
        <n v="4"/>
        <n v="9"/>
        <n v="2"/>
        <n v="5"/>
        <n v="18"/>
        <n v="7"/>
        <n v="16"/>
        <n v="8"/>
        <n v="13"/>
        <n v="12"/>
        <n v="11"/>
        <n v="14"/>
        <n v="20"/>
        <n v="15"/>
        <n v="21"/>
        <n v="22"/>
        <m/>
      </sharedItems>
    </cacheField>
    <cacheField name="行动按钮点击率" numFmtId="0">
      <sharedItems containsString="0" containsBlank="1" containsNumber="1" minValue="0" maxValue="0.0947" count="241">
        <n v="0.0259"/>
        <n v="0"/>
        <n v="0.0056"/>
        <n v="0.0813"/>
        <n v="0.0152"/>
        <n v="0.011"/>
        <n v="0.0149"/>
        <n v="0.0171"/>
        <n v="0.0205"/>
        <n v="0.0066"/>
        <n v="0.0127"/>
        <n v="0.0244"/>
        <n v="0.0193"/>
        <n v="0.0076"/>
        <n v="0.0112"/>
        <n v="0.0664"/>
        <n v="0.015"/>
        <n v="0.0256"/>
        <n v="0.0078"/>
        <n v="0.0137"/>
        <n v="0.0091"/>
        <n v="0.012"/>
        <n v="0.0317"/>
        <n v="0.0453"/>
        <n v="0.02"/>
        <n v="0.008"/>
        <n v="0.0293"/>
        <n v="0.0162"/>
        <n v="0.0286"/>
        <n v="0.0267"/>
        <n v="0.0532"/>
        <n v="0.0123"/>
        <n v="0.0233"/>
        <n v="0.0517"/>
        <n v="0.0044"/>
        <n v="0.0118"/>
        <n v="0.0121"/>
        <n v="0.0227"/>
        <n v="0.013"/>
        <n v="0.0128"/>
        <n v="0.0143"/>
        <n v="0.0105"/>
        <n v="0.0156"/>
        <n v="0.0231"/>
        <n v="0.0386"/>
        <n v="0.0357"/>
        <n v="0.0047"/>
        <n v="0.0073"/>
        <n v="0.0052"/>
        <n v="0.007"/>
        <n v="0.0424"/>
        <n v="0.0222"/>
        <n v="0.0104"/>
        <n v="0.0226"/>
        <n v="0.0202"/>
        <n v="0.0083"/>
        <n v="0.0086"/>
        <n v="0.0028"/>
        <n v="0.0302"/>
        <n v="0.0332"/>
        <n v="0.0196"/>
        <n v="0.0526"/>
        <n v="0.0097"/>
        <n v="0.037"/>
        <n v="0.0144"/>
        <n v="0.0093"/>
        <n v="0.0314"/>
        <n v="0.0575"/>
        <n v="0.0158"/>
        <n v="0.0879"/>
        <n v="0.0189"/>
        <n v="0.0209"/>
        <n v="0.0337"/>
        <n v="0.0124"/>
        <n v="0.049"/>
        <n v="0.01"/>
        <n v="0.0204"/>
        <n v="0.0714"/>
        <n v="0.0238"/>
        <n v="0.0396"/>
        <n v="0.0046"/>
        <n v="0.004"/>
        <n v="0.0207"/>
        <n v="0.0161"/>
        <n v="0.0068"/>
        <n v="0.0192"/>
        <n v="0.0088"/>
        <n v="0.0039"/>
        <n v="0.0025"/>
        <n v="0.0331"/>
        <n v="0.0108"/>
        <n v="0.0345"/>
        <n v="0.0072"/>
        <n v="0.0059"/>
        <n v="0.0115"/>
        <n v="0.0431"/>
        <n v="0.0395"/>
        <n v="0.0106"/>
        <n v="0.0351"/>
        <n v="0.025"/>
        <n v="0.0179"/>
        <n v="0.0063"/>
        <n v="0.0041"/>
        <n v="0.0016"/>
        <n v="0.0094"/>
        <n v="0.0407"/>
        <n v="0.0245"/>
        <n v="0.029"/>
        <n v="0.0288"/>
        <n v="0.0134"/>
        <n v="0.0074"/>
        <n v="0.0163"/>
        <n v="0.0359"/>
        <n v="0.0223"/>
        <n v="0.005"/>
        <n v="0.0214"/>
        <n v="0.0213"/>
        <n v="0.0099"/>
        <n v="0.0789"/>
        <n v="0.0142"/>
        <n v="0.0101"/>
        <n v="0.0067"/>
        <n v="0.0254"/>
        <n v="0.061"/>
        <n v="0.0186"/>
        <n v="0.0191"/>
        <n v="0.0113"/>
        <n v="0.0476"/>
        <n v="0.0122"/>
        <n v="0.0565"/>
        <n v="0.0109"/>
        <n v="0.0021"/>
        <n v="0.0045"/>
        <n v="0.0027"/>
        <n v="0.0316"/>
        <n v="0.0419"/>
        <n v="0.0308"/>
        <n v="0.017"/>
        <n v="0.0092"/>
        <n v="0.0036"/>
        <n v="0.0479"/>
        <n v="0.0131"/>
        <n v="0.0054"/>
        <n v="0.009"/>
        <n v="0.0135"/>
        <n v="0.0306"/>
        <n v="0.0467"/>
        <n v="0.0111"/>
        <n v="0.032"/>
        <n v="0.0136"/>
        <n v="0.0024"/>
        <n v="0.0033"/>
        <n v="0.0403"/>
        <n v="0.0194"/>
        <n v="0.0065"/>
        <n v="0.0155"/>
        <n v="0.0249"/>
        <n v="0.0102"/>
        <n v="0.0062"/>
        <n v="0.0465"/>
        <n v="0.0236"/>
        <n v="0.0188"/>
        <n v="0.0534"/>
        <n v="0.0126"/>
        <n v="0.0175"/>
        <n v="0.0212"/>
        <n v="0.0262"/>
        <n v="0.023"/>
        <n v="0.0098"/>
        <n v="0.0581"/>
        <n v="0.0577"/>
        <n v="0.0305"/>
        <n v="0.0116"/>
        <n v="0.0095"/>
        <n v="0.0103"/>
        <n v="0.0487"/>
        <n v="0.0208"/>
        <n v="0.0225"/>
        <n v="0.0034"/>
        <n v="0.0312"/>
        <n v="0.0629"/>
        <n v="0.0387"/>
        <n v="0.0173"/>
        <n v="0.0048"/>
        <n v="0.0509"/>
        <n v="0.0281"/>
        <n v="0.0198"/>
        <n v="0.0164"/>
        <n v="0.0597"/>
        <n v="0.0252"/>
        <n v="0.0079"/>
        <n v="0.0026"/>
        <n v="0.0399"/>
        <n v="0.0037"/>
        <n v="0.0253"/>
        <n v="0.0265"/>
        <n v="0.0071"/>
        <n v="0.0157"/>
        <n v="0.0053"/>
        <n v="0.0169"/>
        <n v="0.022"/>
        <n v="0.0167"/>
        <n v="0.0077"/>
        <n v="0.001"/>
        <n v="0.0426"/>
        <n v="0.0038"/>
        <n v="0.0032"/>
        <n v="0.06"/>
        <n v="0.0324"/>
        <n v="0.0011"/>
        <n v="0.0455"/>
        <n v="0.0221"/>
        <n v="0.003"/>
        <n v="0.0645"/>
        <n v="0.0022"/>
        <n v="0.0909"/>
        <n v="0.0353"/>
        <n v="0.0369"/>
        <n v="0.0947"/>
        <n v="0.0087"/>
        <n v="0.0017"/>
        <n v="0.0211"/>
        <n v="0.0153"/>
        <n v="0.0008"/>
        <n v="0.0183"/>
        <n v="0.0141"/>
        <n v="0.002"/>
        <n v="0.0061"/>
        <n v="0.0325"/>
        <n v="0.0224"/>
        <n v="0.019"/>
        <n v="0.0051"/>
        <n v="0.0084"/>
        <n v="0.0375"/>
        <n v="0.0029"/>
        <n v="0.0492"/>
        <n v="0.0139"/>
        <n v="0.0023"/>
        <n v="0.0081"/>
        <n v="0.0019"/>
        <m/>
      </sharedItems>
    </cacheField>
    <cacheField name="截图" numFmtId="0">
      <sharedItems containsString="0" containsBlank="1" containsNumber="1" containsInteger="1" minValue="0" maxValue="18" count="14">
        <n v="2"/>
        <n v="0"/>
        <n v="1"/>
        <n v="6"/>
        <n v="4"/>
        <n v="3"/>
        <n v="8"/>
        <n v="7"/>
        <n v="5"/>
        <n v="12"/>
        <n v="9"/>
        <n v="10"/>
        <n v="18"/>
        <m/>
      </sharedItems>
    </cacheField>
    <cacheField name="保存图片" numFmtId="0">
      <sharedItems containsString="0" containsBlank="1" containsNumber="1" containsInteger="1" minValue="0" maxValue="16" count="16">
        <n v="1"/>
        <n v="5"/>
        <n v="0"/>
        <n v="6"/>
        <n v="2"/>
        <n v="4"/>
        <n v="3"/>
        <n v="16"/>
        <n v="9"/>
        <n v="7"/>
        <n v="8"/>
        <n v="10"/>
        <n v="14"/>
        <n v="11"/>
        <n v="12"/>
        <m/>
      </sharedItems>
    </cacheField>
    <cacheField name="私信咨询人数" numFmtId="0">
      <sharedItems containsString="0" containsBlank="1" containsNumber="1" containsInteger="1" minValue="0" maxValue="17" count="18">
        <n v="6"/>
        <n v="1"/>
        <n v="0"/>
        <n v="9"/>
        <n v="4"/>
        <n v="8"/>
        <n v="10"/>
        <n v="2"/>
        <n v="5"/>
        <n v="15"/>
        <n v="7"/>
        <n v="3"/>
        <n v="11"/>
        <n v="12"/>
        <n v="13"/>
        <n v="14"/>
        <n v="17"/>
        <m/>
      </sharedItems>
    </cacheField>
    <cacheField name="私信咨询条数" numFmtId="0">
      <sharedItems containsString="0" containsBlank="1" containsNumber="1" containsInteger="1" minValue="0" maxValue="46" count="32">
        <n v="11"/>
        <n v="2"/>
        <n v="4"/>
        <n v="0"/>
        <n v="19"/>
        <n v="6"/>
        <n v="15"/>
        <n v="1"/>
        <n v="14"/>
        <n v="31"/>
        <n v="12"/>
        <n v="3"/>
        <n v="24"/>
        <n v="13"/>
        <n v="16"/>
        <n v="30"/>
        <n v="5"/>
        <n v="9"/>
        <n v="7"/>
        <n v="20"/>
        <n v="10"/>
        <n v="8"/>
        <n v="17"/>
        <n v="18"/>
        <n v="34"/>
        <n v="46"/>
        <n v="21"/>
        <n v="28"/>
        <n v="23"/>
        <n v="29"/>
        <n v="37"/>
        <m/>
      </sharedItems>
    </cacheField>
    <cacheField name="私信咨询数" numFmtId="0">
      <sharedItems containsString="0" containsBlank="1" containsNumber="1" containsInteger="1" minValue="0" maxValue="17" count="19">
        <n v="6"/>
        <n v="1"/>
        <n v="0"/>
        <n v="9"/>
        <n v="4"/>
        <n v="8"/>
        <n v="10"/>
        <n v="2"/>
        <n v="5"/>
        <n v="15"/>
        <n v="7"/>
        <n v="3"/>
        <n v="11"/>
        <n v="12"/>
        <n v="13"/>
        <n v="14"/>
        <n v="16"/>
        <n v="17"/>
        <m/>
      </sharedItems>
    </cacheField>
    <cacheField name="私信开口数" numFmtId="0">
      <sharedItems containsString="0" containsBlank="1" containsNumber="1" containsInteger="1" minValue="0" maxValue="9" count="11">
        <n v="2"/>
        <n v="1"/>
        <n v="0"/>
        <n v="4"/>
        <n v="3"/>
        <n v="5"/>
        <n v="6"/>
        <n v="8"/>
        <n v="7"/>
        <n v="9"/>
        <m/>
      </sharedItems>
    </cacheField>
    <cacheField name="私信咨询成本" numFmtId="0">
      <sharedItems containsString="0" containsBlank="1" containsNumber="1" minValue="0" maxValue="177.74" count="416">
        <n v="37.08"/>
        <n v="41.79"/>
        <n v="85.08"/>
        <n v="0"/>
        <n v="19.03"/>
        <n v="177.74"/>
        <n v="27.26"/>
        <n v="32.96"/>
        <n v="30.58"/>
        <n v="33.15"/>
        <n v="55.13"/>
        <n v="46.43"/>
        <n v="12.54"/>
        <n v="33.96"/>
        <n v="37.8"/>
        <n v="29.28"/>
        <n v="19.04"/>
        <n v="42.4"/>
        <n v="41.77"/>
        <n v="26.04"/>
        <n v="14.76"/>
        <n v="53.05"/>
        <n v="48.54"/>
        <n v="25.66"/>
        <n v="14.96"/>
        <n v="27.91"/>
        <n v="130.15"/>
        <n v="120.06"/>
        <n v="9.42"/>
        <n v="25.04"/>
        <n v="25.64"/>
        <n v="30.28"/>
        <n v="29.3"/>
        <n v="43.99"/>
        <n v="13.03"/>
        <n v="12.92"/>
        <n v="92.59"/>
        <n v="62.65"/>
        <n v="76.1"/>
        <n v="27.74"/>
        <n v="27.82"/>
        <n v="52.35"/>
        <n v="26.82"/>
        <n v="12.73"/>
        <n v="21.64"/>
        <n v="23.42"/>
        <n v="29.01"/>
        <n v="25.62"/>
        <n v="50.34"/>
        <n v="39.56"/>
        <n v="165.53"/>
        <n v="20.91"/>
        <n v="59.92"/>
        <n v="49.98"/>
        <n v="22.68"/>
        <n v="24.02"/>
        <n v="72.25"/>
        <n v="74.64"/>
        <n v="54.74"/>
        <n v="17.2"/>
        <n v="22.9"/>
        <n v="44.92"/>
        <n v="27.21"/>
        <n v="24.44"/>
        <n v="31.4"/>
        <n v="39.8"/>
        <n v="23.52"/>
        <n v="84.7"/>
        <n v="17.78"/>
        <n v="13.93"/>
        <n v="31.76"/>
        <n v="22.15"/>
        <n v="22.96"/>
        <n v="20.95"/>
        <n v="30.4"/>
        <n v="18.52"/>
        <n v="39.72"/>
        <n v="18.46"/>
        <n v="45.69"/>
        <n v="35.91"/>
        <n v="21.54"/>
        <n v="25.46"/>
        <n v="77.64"/>
        <n v="72.64"/>
        <n v="27.96"/>
        <n v="21.05"/>
        <n v="55.8"/>
        <n v="31.67"/>
        <n v="21.84"/>
        <n v="61.7"/>
        <n v="8.7"/>
        <n v="58.82"/>
        <n v="48.49"/>
        <n v="21.58"/>
        <n v="74.8"/>
        <n v="67.45"/>
        <n v="61.88"/>
        <n v="21.23"/>
        <n v="54.21"/>
        <n v="63.82"/>
        <n v="38.55"/>
        <n v="61.24"/>
        <n v="32.32"/>
        <n v="36.78"/>
        <n v="75.11"/>
        <n v="76.15"/>
        <n v="120.16"/>
        <n v="63.98"/>
        <n v="18.79"/>
        <n v="58.67"/>
        <n v="27.59"/>
        <n v="31.54"/>
        <n v="13.26"/>
        <n v="34.07"/>
        <n v="23.76"/>
        <n v="35.65"/>
        <n v="29.92"/>
        <n v="55.74"/>
        <n v="24.65"/>
        <n v="14.43"/>
        <n v="56.22"/>
        <n v="23.88"/>
        <n v="32.44"/>
        <n v="34.93"/>
        <n v="16.98"/>
        <n v="12.19"/>
        <n v="46.23"/>
        <n v="20.65"/>
        <n v="43.16"/>
        <n v="87.1"/>
        <n v="55.16"/>
        <n v="77.33"/>
        <n v="13.39"/>
        <n v="71.52"/>
        <n v="15.12"/>
        <n v="49.4"/>
        <n v="25.94"/>
        <n v="22.04"/>
        <n v="11.85"/>
        <n v="14.1"/>
        <n v="45.75"/>
        <n v="13.35"/>
        <n v="18.75"/>
        <n v="52.85"/>
        <n v="37.57"/>
        <n v="55.02"/>
        <n v="50.98"/>
        <n v="53.2"/>
        <n v="19"/>
        <n v="11.86"/>
        <n v="27.8"/>
        <n v="40.62"/>
        <n v="20.67"/>
        <n v="28.06"/>
        <n v="35.04"/>
        <n v="58.16"/>
        <n v="37.48"/>
        <n v="9.08"/>
        <n v="50.37"/>
        <n v="58.26"/>
        <n v="24.96"/>
        <n v="20.74"/>
        <n v="143.59"/>
        <n v="75.06"/>
        <n v="20.31"/>
        <n v="16.35"/>
        <n v="42.36"/>
        <n v="35.25"/>
        <n v="11.16"/>
        <n v="13.62"/>
        <n v="26.58"/>
        <n v="16.86"/>
        <n v="31.88"/>
        <n v="80.34"/>
        <n v="14.25"/>
        <n v="38.68"/>
        <n v="13.28"/>
        <n v="42.04"/>
        <n v="70.26"/>
        <n v="30.33"/>
        <n v="92.49"/>
        <n v="12.07"/>
        <n v="70.6"/>
        <n v="92.95"/>
        <n v="24.32"/>
        <n v="27.75"/>
        <n v="38.22"/>
        <n v="40.87"/>
        <n v="39.63"/>
        <n v="26.69"/>
        <n v="41.68"/>
        <n v="91.37"/>
        <n v="10.48"/>
        <n v="53.82"/>
        <n v="82.4"/>
        <n v="11.84"/>
        <n v="41.42"/>
        <n v="70.12"/>
        <n v="39.35"/>
        <n v="19.88"/>
        <n v="17.44"/>
        <n v="24.52"/>
        <n v="16.58"/>
        <n v="67.4"/>
        <n v="64.63"/>
        <n v="59.33"/>
        <n v="51.23"/>
        <n v="41.78"/>
        <n v="22.5"/>
        <n v="15.31"/>
        <n v="59.82"/>
        <n v="25.55"/>
        <n v="20.37"/>
        <n v="27.57"/>
        <n v="82.89"/>
        <n v="18.01"/>
        <n v="105.27"/>
        <n v="23.19"/>
        <n v="67.71"/>
        <n v="15.74"/>
        <n v="15.75"/>
        <n v="20.32"/>
        <n v="46.92"/>
        <n v="64.17"/>
        <n v="22.35"/>
        <n v="10.68"/>
        <n v="19.3"/>
        <n v="19.06"/>
        <n v="24.21"/>
        <n v="26.47"/>
        <n v="57.85"/>
        <n v="20.88"/>
        <n v="36.35"/>
        <n v="28.64"/>
        <n v="17.99"/>
        <n v="17.38"/>
        <n v="45.54"/>
        <n v="33.83"/>
        <n v="30.81"/>
        <n v="23.71"/>
        <n v="97.58"/>
        <n v="24.98"/>
        <n v="30.51"/>
        <n v="19.05"/>
        <n v="20.6"/>
        <n v="20.4"/>
        <n v="10.36"/>
        <n v="43.29"/>
        <n v="15.94"/>
        <n v="19.9"/>
        <n v="35.09"/>
        <n v="19.98"/>
        <n v="59.74"/>
        <n v="22.64"/>
        <n v="12.69"/>
        <n v="48.92"/>
        <n v="27.56"/>
        <n v="30.75"/>
        <n v="22.4"/>
        <n v="22.82"/>
        <n v="45.71"/>
        <n v="40.77"/>
        <n v="71.76"/>
        <n v="20.58"/>
        <n v="19.08"/>
        <n v="19.64"/>
        <n v="28.56"/>
        <n v="24.42"/>
        <n v="12.26"/>
        <n v="29.89"/>
        <n v="55.72"/>
        <n v="12.88"/>
        <n v="16.91"/>
        <n v="108.11"/>
        <n v="32.82"/>
        <n v="69.1"/>
        <n v="14.39"/>
        <n v="18.15"/>
        <n v="39.94"/>
        <n v="22.1"/>
        <n v="18.11"/>
        <n v="21.01"/>
        <n v="52"/>
        <n v="86.05"/>
        <n v="34.42"/>
        <n v="74.74"/>
        <n v="22.91"/>
        <n v="30.72"/>
        <n v="44.17"/>
        <n v="11.63"/>
        <n v="94.82"/>
        <n v="35.3"/>
        <n v="34.62"/>
        <n v="16.9"/>
        <n v="66.02"/>
        <n v="11.74"/>
        <n v="19.07"/>
        <n v="42.85"/>
        <n v="92.18"/>
        <n v="30.99"/>
        <n v="54.87"/>
        <n v="40.49"/>
        <n v="32.9"/>
        <n v="25.56"/>
        <n v="25.33"/>
        <n v="108.41"/>
        <n v="78.83"/>
        <n v="42.05"/>
        <n v="18.12"/>
        <n v="27.63"/>
        <n v="14.21"/>
        <n v="11.8"/>
        <n v="45.24"/>
        <n v="41.66"/>
        <n v="10.38"/>
        <n v="48.42"/>
        <n v="77.26"/>
        <n v="29.18"/>
        <n v="31.62"/>
        <n v="43.5"/>
        <n v="20.69"/>
        <n v="43.76"/>
        <n v="133.98"/>
        <n v="27.94"/>
        <n v="15.58"/>
        <n v="32.98"/>
        <n v="20.79"/>
        <n v="18"/>
        <n v="49.12"/>
        <n v="49.11"/>
        <n v="35.13"/>
        <n v="14.48"/>
        <n v="33.61"/>
        <n v="11.93"/>
        <n v="20.84"/>
        <n v="38.46"/>
        <n v="135.09"/>
        <n v="31.16"/>
        <n v="26.75"/>
        <n v="25.58"/>
        <n v="11.39"/>
        <n v="35.67"/>
        <n v="30.63"/>
        <n v="53.08"/>
        <n v="26.66"/>
        <n v="6.97"/>
        <n v="52.71"/>
        <n v="25.37"/>
        <n v="25.9"/>
        <n v="67.16"/>
        <n v="30.49"/>
        <n v="19.73"/>
        <n v="35.02"/>
        <n v="14.09"/>
        <n v="40.36"/>
        <n v="34.7"/>
        <n v="39.93"/>
        <n v="25.7"/>
        <n v="88.32"/>
        <n v="33.9"/>
        <n v="45.72"/>
        <n v="65.51"/>
        <n v="35.12"/>
        <n v="8.55"/>
        <n v="100.32"/>
        <n v="37.69"/>
        <n v="44.13"/>
        <n v="16.59"/>
        <n v="16.05"/>
        <n v="19.4"/>
        <n v="43.24"/>
        <n v="70.94"/>
        <n v="136.79"/>
        <n v="28.97"/>
        <n v="39.06"/>
        <n v="35.35"/>
        <n v="44.24"/>
        <n v="15.07"/>
        <n v="38.44"/>
        <n v="102.16"/>
        <n v="30.38"/>
        <n v="16.78"/>
        <n v="78.26"/>
        <n v="30.3"/>
        <n v="53.39"/>
        <n v="74.39"/>
        <n v="50.7"/>
        <n v="45.08"/>
        <n v="32.02"/>
        <n v="34.3"/>
        <n v="26.57"/>
        <n v="9.41"/>
        <n v="10.55"/>
        <n v="75.1"/>
        <n v="36.54"/>
        <n v="42.42"/>
        <n v="13.66"/>
        <n v="21.8"/>
        <n v="14.46"/>
        <n v="23.11"/>
        <n v="33.7"/>
        <n v="25.63"/>
        <n v="71.73"/>
        <n v="99.02"/>
        <n v="32.87"/>
        <n v="65.27"/>
        <n v="51.12"/>
        <n v="22.22"/>
        <n v="26.27"/>
        <n v="43.98"/>
        <n v="34.05"/>
        <n v="23.91"/>
        <n v="9.69"/>
        <n v="53.38"/>
        <n v="137.43"/>
        <m/>
      </sharedItems>
    </cacheField>
    <cacheField name="私信开口成本" numFmtId="0">
      <sharedItems containsString="0" containsBlank="1" containsNumber="1" minValue="0" maxValue="263.94" count="297">
        <n v="111.26"/>
        <n v="41.79"/>
        <n v="85.08"/>
        <n v="0"/>
        <n v="42.82"/>
        <n v="177.74"/>
        <n v="109.06"/>
        <n v="65.93"/>
        <n v="66.29"/>
        <n v="55.13"/>
        <n v="31.34"/>
        <n v="67.91"/>
        <n v="94.51"/>
        <n v="57.13"/>
        <n v="146.21"/>
        <n v="104.15"/>
        <n v="47.04"/>
        <n v="44.87"/>
        <n v="55.82"/>
        <n v="32.96"/>
        <n v="43.82"/>
        <n v="32.05"/>
        <n v="75.71"/>
        <n v="263.94"/>
        <n v="104.25"/>
        <n v="51.67"/>
        <n v="62.65"/>
        <n v="114.16"/>
        <n v="55.63"/>
        <n v="18.18"/>
        <n v="86.54"/>
        <n v="37.47"/>
        <n v="77.36"/>
        <n v="51.25"/>
        <n v="100.68"/>
        <n v="165.53"/>
        <n v="41.82"/>
        <n v="179.76"/>
        <n v="99.96"/>
        <n v="56.71"/>
        <n v="48.05"/>
        <n v="34.4"/>
        <n v="55.62"/>
        <n v="59.9"/>
        <n v="27.21"/>
        <n v="48.88"/>
        <n v="117.62"/>
        <n v="27.86"/>
        <n v="63.52"/>
        <n v="155.03"/>
        <n v="55.86"/>
        <n v="45.6"/>
        <n v="111.1"/>
        <n v="158.87"/>
        <n v="18.46"/>
        <n v="45.69"/>
        <n v="71.82"/>
        <n v="76.39"/>
        <n v="77.64"/>
        <n v="72.64"/>
        <n v="55.92"/>
        <n v="42.1"/>
        <n v="87.38"/>
        <n v="30.46"/>
        <n v="72.74"/>
        <n v="74.8"/>
        <n v="31.85"/>
        <n v="54.21"/>
        <n v="63.82"/>
        <n v="115.64"/>
        <n v="61.24"/>
        <n v="73.56"/>
        <n v="150.22"/>
        <n v="76.15"/>
        <n v="120.16"/>
        <n v="18.79"/>
        <n v="126.18"/>
        <n v="23.2"/>
        <n v="68.14"/>
        <n v="35.63"/>
        <n v="111.48"/>
        <n v="73.96"/>
        <n v="38.49"/>
        <n v="64.87"/>
        <n v="139.73"/>
        <n v="28.31"/>
        <n v="36.58"/>
        <n v="69.35"/>
        <n v="165.23"/>
        <n v="86.32"/>
        <n v="55.16"/>
        <n v="26.79"/>
        <n v="18.9"/>
        <n v="77.14"/>
        <n v="53.31"/>
        <n v="49.34"/>
        <n v="137.24"/>
        <n v="37.49"/>
        <n v="112.7"/>
        <n v="55.02"/>
        <n v="50.98"/>
        <n v="152.01"/>
        <n v="35.59"/>
        <n v="41.7"/>
        <n v="37.41"/>
        <n v="46.73"/>
        <n v="58.16"/>
        <n v="54.5"/>
        <n v="41.86"/>
        <n v="58.26"/>
        <n v="74.9"/>
        <n v="143.59"/>
        <n v="55.3"/>
        <n v="81.74"/>
        <n v="24.55"/>
        <n v="23.84"/>
        <n v="33.22"/>
        <n v="84.28"/>
        <n v="95.65"/>
        <n v="28.5"/>
        <n v="77.37"/>
        <n v="46.48"/>
        <n v="42.04"/>
        <n v="140.51"/>
        <n v="60.66"/>
        <n v="144.88"/>
        <n v="141.19"/>
        <n v="72.96"/>
        <n v="83.24"/>
        <n v="122.62"/>
        <n v="79.26"/>
        <n v="80.06"/>
        <n v="91.37"/>
        <n v="107.63"/>
        <n v="19.23"/>
        <n v="41.42"/>
        <n v="70.12"/>
        <n v="157.39"/>
        <n v="26.5"/>
        <n v="26.16"/>
        <n v="32.7"/>
        <n v="82.91"/>
        <n v="67.4"/>
        <n v="59.33"/>
        <n v="102.46"/>
        <n v="135.01"/>
        <n v="36.75"/>
        <n v="47.53"/>
        <n v="55.14"/>
        <n v="29.27"/>
        <n v="139.13"/>
        <n v="35.98"/>
        <n v="43.31"/>
        <n v="81.3"/>
        <n v="64.17"/>
        <n v="59.61"/>
        <n v="16.02"/>
        <n v="59.3"/>
        <n v="77.19"/>
        <n v="114.37"/>
        <n v="60.52"/>
        <n v="79.42"/>
        <n v="57.85"/>
        <n v="46.99"/>
        <n v="109.04"/>
        <n v="38.19"/>
        <n v="49.46"/>
        <n v="60.84"/>
        <n v="33.83"/>
        <n v="51.35"/>
        <n v="47.42"/>
        <n v="87.43"/>
        <n v="50.86"/>
        <n v="38.1"/>
        <n v="72.09"/>
        <n v="61.19"/>
        <n v="27.62"/>
        <n v="64.94"/>
        <n v="23.92"/>
        <n v="89.54"/>
        <n v="87.74"/>
        <n v="39.97"/>
        <n v="119.47"/>
        <n v="90.58"/>
        <n v="190.4"/>
        <n v="97.83"/>
        <n v="89.6"/>
        <n v="136.95"/>
        <n v="122.31"/>
        <n v="51.45"/>
        <n v="57.23"/>
        <n v="107.94"/>
        <n v="78.56"/>
        <n v="30.52"/>
        <n v="23.16"/>
        <n v="59.78"/>
        <n v="111.45"/>
        <n v="36.06"/>
        <n v="50.72"/>
        <n v="108.11"/>
        <n v="131.26"/>
        <n v="22.62"/>
        <n v="18.15"/>
        <n v="79.89"/>
        <n v="88.42"/>
        <n v="33.2"/>
        <n v="63.04"/>
        <n v="104.01"/>
        <n v="86.05"/>
        <n v="137.66"/>
        <n v="149.48"/>
        <n v="57.28"/>
        <n v="58.15"/>
        <n v="141.22"/>
        <n v="34.62"/>
        <n v="66.02"/>
        <n v="15.65"/>
        <n v="128.55"/>
        <n v="184.35"/>
        <n v="161.96"/>
        <n v="65.81"/>
        <n v="63.91"/>
        <n v="42.22"/>
        <n v="84.1"/>
        <n v="108.7"/>
        <n v="82.9"/>
        <n v="35.52"/>
        <n v="17.7"/>
        <n v="20.76"/>
        <n v="36.48"/>
        <n v="87"/>
        <n v="62.07"/>
        <n v="93.45"/>
        <n v="166.35"/>
        <n v="27"/>
        <n v="98.24"/>
        <n v="196.44"/>
        <n v="21.72"/>
        <n v="50.42"/>
        <n v="29.83"/>
        <n v="20.84"/>
        <n v="76.91"/>
        <n v="186.95"/>
        <n v="28.25"/>
        <n v="44.59"/>
        <n v="102.31"/>
        <n v="28.46"/>
        <n v="35.67"/>
        <n v="12.54"/>
        <n v="52.71"/>
        <n v="63.43"/>
        <n v="77.71"/>
        <n v="14.09"/>
        <n v="121.08"/>
        <n v="69.39"/>
        <n v="119.79"/>
        <n v="32.13"/>
        <n v="67.79"/>
        <n v="91.43"/>
        <n v="65.51"/>
        <n v="35.12"/>
        <n v="8.55"/>
        <n v="75.38"/>
        <n v="44.13"/>
        <n v="55.29"/>
        <n v="40.12"/>
        <n v="38.79"/>
        <n v="141.89"/>
        <n v="86.92"/>
        <n v="78.12"/>
        <n v="88.38"/>
        <n v="88.48"/>
        <n v="37.68"/>
        <n v="38.44"/>
        <n v="91.13"/>
        <n v="90.91"/>
        <n v="160.18"/>
        <n v="74.39"/>
        <n v="96.05"/>
        <n v="68.6"/>
        <n v="61.99"/>
        <n v="84.72"/>
        <n v="21.09"/>
        <n v="75.1"/>
        <n v="182.71"/>
        <n v="42.42"/>
        <n v="19.13"/>
        <n v="196.24"/>
        <n v="28.92"/>
        <n v="69.32"/>
        <n v="64.08"/>
        <n v="98.62"/>
        <n v="65.27"/>
        <n v="111.11"/>
        <n v="131.93"/>
        <n v="9.69"/>
        <m/>
      </sharedItems>
    </cacheField>
    <cacheField name="笔记标题" numFmtId="0">
      <sharedItems containsBlank="1" count="34">
        <s v="翡翠小米珠已经不多了❓听说你们都在找🧐🧐"/>
        <s v="必入翡翠无事牌👆任性挑选价位齐全❤️"/>
        <s v="入门级的满绿翡翠，性价比也太高了！ 😍"/>
        <s v="请大数据推给喜欢翡翠耳钉的刘亦菲们‼️"/>
        <s v="被刷屏了‼️为什么翡翠珠串最近这么火🔥"/>
        <s v="强烈安利‼️耳畔上的灵动✨美到窒息翡翠耳坠"/>
        <s v="真的好难选😭😭每一条我都好爱💕"/>
        <s v="别找了‼️一口价的翡翠商家在这里👆"/>
        <s v="入门级翡翠戒指｜第一次买翡翠必入戒指合集"/>
        <s v="价值过亿😱这就是广州玉器街批发商家的实力"/>
        <s v="佳士得/苏富比也看不到这么多高端满绿珠链"/>
        <s v="保姆级✅翡翠知识‼️新手小白赶紧收藏👆"/>
        <s v="请大数据把我推荐给身价过亿的人‼️"/>
        <s v="怀一颗虔诚的心，看世间风景🌿"/>
        <s v="来店里看货的90后小姐姐😍喝茶赏翠🌿"/>
        <s v="喜欢翡翠的翠友👆这是不是你要的高品质😍"/>
        <s v="翡翠之美，来之不易🙏🏻拍卖会级珠链大赏"/>
        <s v="翡翠干货｜一分钟学会如何挑选翡翠挂件"/>
        <s v="有佛就有福｜人生中第一件翡翠佛公在这"/>
        <s v="挖到广州有名的翡翠店✅狠狠码住‼️"/>
        <s v="收·藏｜择一物，伴一生💕"/>
        <s v="右滑帮选嫁妆👉 翡翠嫁妆里的王者出击‼️"/>
        <s v="卡塔尔正确看球姿势‼️“钞能力”穿搭"/>
        <m/>
        <s v="_x000a_翡翠之美，来之不易🙏🏻拍卖会级珠链大赏" u="1"/>
        <s v="_x000a_翡翠小米珠已经不多了❓听说你们都在找🧐🧐" u="1"/>
        <s v="_x000a_请大数据推给喜欢翡翠耳钉的刘亦菲们‼️" u="1"/>
        <s v="_x000a_被刷屏了‼️为什么翡翠珠串最近这么火🔥" u="1"/>
        <s v="_x000a_强烈安利‼️耳畔上的灵动✨美到窒息翡翠耳坠" u="1"/>
        <s v="_x000a_真的好难选😭😭每一条我都好爱💕" u="1"/>
        <s v="_x000a_入门级翡翠戒指｜第一次买翡翠必入戒指合集" u="1"/>
        <s v="_x000a_怀一颗虔诚的心，看世间风景🌿" u="1"/>
        <s v="_x000a_来店里看货的90后小姐姐😍喝茶赏翠🌿" u="1"/>
        <s v="_x000a_喜欢翡翠的翠友👆这是不是你要的高品质😍" u="1"/>
      </sharedItems>
    </cacheField>
    <cacheField name=" 点击率" numFmtId="0" formula="点击量/展现量" databaseField="0"/>
    <cacheField name="点击成本" numFmtId="0" formula="消费/点击量" databaseField="0"/>
    <cacheField name="千展费用" numFmtId="0" formula="消费/展现量*1000" databaseField="0"/>
    <cacheField name="私信成本" numFmtId="0" formula="消费/私信咨询人数" databaseField="0"/>
    <cacheField name="开口成本" numFmtId="0" formula="消费/私信开口数" databaseField="0"/>
    <cacheField name="互动成本" numFmtId="0" formula="消费/互动量" databaseField="0"/>
    <cacheField name="私信率" numFmtId="0" formula="私信咨询人数/点击量" databaseFiel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30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0"/>
    <x v="1"/>
    <x v="1"/>
    <x v="1"/>
    <x v="1"/>
    <x v="1"/>
    <x v="0"/>
    <x v="1"/>
    <x v="1"/>
    <x v="1"/>
    <x v="1"/>
    <x v="1"/>
    <x v="1"/>
    <x v="0"/>
    <x v="0"/>
    <x v="0"/>
    <x v="1"/>
    <x v="0"/>
    <x v="1"/>
    <x v="1"/>
    <x v="1"/>
    <x v="1"/>
    <x v="1"/>
    <x v="0"/>
    <x v="1"/>
    <x v="1"/>
    <x v="1"/>
    <x v="1"/>
    <x v="1"/>
    <x v="1"/>
    <x v="1"/>
  </r>
  <r>
    <x v="0"/>
    <x v="2"/>
    <x v="2"/>
    <x v="0"/>
    <x v="2"/>
    <x v="2"/>
    <x v="2"/>
    <x v="2"/>
    <x v="2"/>
    <x v="0"/>
    <x v="2"/>
    <x v="2"/>
    <x v="2"/>
    <x v="2"/>
    <x v="2"/>
    <x v="2"/>
    <x v="0"/>
    <x v="0"/>
    <x v="0"/>
    <x v="2"/>
    <x v="0"/>
    <x v="2"/>
    <x v="2"/>
    <x v="2"/>
    <x v="2"/>
    <x v="2"/>
    <x v="1"/>
    <x v="1"/>
    <x v="2"/>
    <x v="1"/>
    <x v="1"/>
    <x v="2"/>
    <x v="2"/>
    <x v="2"/>
  </r>
  <r>
    <x v="0"/>
    <x v="2"/>
    <x v="3"/>
    <x v="0"/>
    <x v="3"/>
    <x v="3"/>
    <x v="3"/>
    <x v="3"/>
    <x v="3"/>
    <x v="0"/>
    <x v="3"/>
    <x v="3"/>
    <x v="3"/>
    <x v="3"/>
    <x v="3"/>
    <x v="3"/>
    <x v="1"/>
    <x v="0"/>
    <x v="0"/>
    <x v="0"/>
    <x v="0"/>
    <x v="2"/>
    <x v="3"/>
    <x v="1"/>
    <x v="1"/>
    <x v="1"/>
    <x v="1"/>
    <x v="2"/>
    <x v="3"/>
    <x v="2"/>
    <x v="2"/>
    <x v="3"/>
    <x v="3"/>
    <x v="3"/>
  </r>
  <r>
    <x v="0"/>
    <x v="3"/>
    <x v="4"/>
    <x v="0"/>
    <x v="4"/>
    <x v="4"/>
    <x v="4"/>
    <x v="4"/>
    <x v="4"/>
    <x v="0"/>
    <x v="4"/>
    <x v="4"/>
    <x v="4"/>
    <x v="4"/>
    <x v="4"/>
    <x v="4"/>
    <x v="1"/>
    <x v="1"/>
    <x v="0"/>
    <x v="0"/>
    <x v="0"/>
    <x v="0"/>
    <x v="4"/>
    <x v="3"/>
    <x v="3"/>
    <x v="2"/>
    <x v="2"/>
    <x v="3"/>
    <x v="4"/>
    <x v="3"/>
    <x v="3"/>
    <x v="4"/>
    <x v="4"/>
    <x v="4"/>
  </r>
  <r>
    <x v="0"/>
    <x v="4"/>
    <x v="5"/>
    <x v="0"/>
    <x v="5"/>
    <x v="5"/>
    <x v="5"/>
    <x v="5"/>
    <x v="5"/>
    <x v="0"/>
    <x v="5"/>
    <x v="5"/>
    <x v="5"/>
    <x v="5"/>
    <x v="5"/>
    <x v="5"/>
    <x v="2"/>
    <x v="0"/>
    <x v="1"/>
    <x v="3"/>
    <x v="0"/>
    <x v="3"/>
    <x v="5"/>
    <x v="4"/>
    <x v="4"/>
    <x v="1"/>
    <x v="2"/>
    <x v="1"/>
    <x v="2"/>
    <x v="1"/>
    <x v="1"/>
    <x v="5"/>
    <x v="5"/>
    <x v="5"/>
  </r>
  <r>
    <x v="0"/>
    <x v="5"/>
    <x v="6"/>
    <x v="0"/>
    <x v="6"/>
    <x v="6"/>
    <x v="6"/>
    <x v="6"/>
    <x v="6"/>
    <x v="0"/>
    <x v="6"/>
    <x v="6"/>
    <x v="6"/>
    <x v="6"/>
    <x v="6"/>
    <x v="6"/>
    <x v="0"/>
    <x v="2"/>
    <x v="0"/>
    <x v="0"/>
    <x v="0"/>
    <x v="2"/>
    <x v="6"/>
    <x v="1"/>
    <x v="1"/>
    <x v="1"/>
    <x v="2"/>
    <x v="2"/>
    <x v="3"/>
    <x v="2"/>
    <x v="2"/>
    <x v="3"/>
    <x v="3"/>
    <x v="6"/>
  </r>
  <r>
    <x v="0"/>
    <x v="6"/>
    <x v="7"/>
    <x v="0"/>
    <x v="7"/>
    <x v="7"/>
    <x v="7"/>
    <x v="7"/>
    <x v="7"/>
    <x v="0"/>
    <x v="7"/>
    <x v="7"/>
    <x v="7"/>
    <x v="7"/>
    <x v="7"/>
    <x v="7"/>
    <x v="3"/>
    <x v="0"/>
    <x v="0"/>
    <x v="0"/>
    <x v="0"/>
    <x v="1"/>
    <x v="7"/>
    <x v="5"/>
    <x v="5"/>
    <x v="0"/>
    <x v="2"/>
    <x v="4"/>
    <x v="5"/>
    <x v="4"/>
    <x v="1"/>
    <x v="6"/>
    <x v="6"/>
    <x v="7"/>
  </r>
  <r>
    <x v="0"/>
    <x v="7"/>
    <x v="8"/>
    <x v="0"/>
    <x v="8"/>
    <x v="8"/>
    <x v="8"/>
    <x v="8"/>
    <x v="8"/>
    <x v="0"/>
    <x v="8"/>
    <x v="8"/>
    <x v="8"/>
    <x v="8"/>
    <x v="7"/>
    <x v="8"/>
    <x v="1"/>
    <x v="1"/>
    <x v="2"/>
    <x v="2"/>
    <x v="0"/>
    <x v="4"/>
    <x v="8"/>
    <x v="1"/>
    <x v="1"/>
    <x v="2"/>
    <x v="3"/>
    <x v="2"/>
    <x v="3"/>
    <x v="2"/>
    <x v="2"/>
    <x v="3"/>
    <x v="3"/>
    <x v="8"/>
  </r>
  <r>
    <x v="0"/>
    <x v="8"/>
    <x v="9"/>
    <x v="1"/>
    <x v="9"/>
    <x v="9"/>
    <x v="9"/>
    <x v="9"/>
    <x v="9"/>
    <x v="0"/>
    <x v="9"/>
    <x v="9"/>
    <x v="9"/>
    <x v="9"/>
    <x v="8"/>
    <x v="9"/>
    <x v="0"/>
    <x v="0"/>
    <x v="1"/>
    <x v="1"/>
    <x v="0"/>
    <x v="4"/>
    <x v="9"/>
    <x v="0"/>
    <x v="6"/>
    <x v="3"/>
    <x v="4"/>
    <x v="0"/>
    <x v="0"/>
    <x v="0"/>
    <x v="4"/>
    <x v="7"/>
    <x v="7"/>
    <x v="9"/>
  </r>
  <r>
    <x v="0"/>
    <x v="8"/>
    <x v="10"/>
    <x v="1"/>
    <x v="10"/>
    <x v="10"/>
    <x v="10"/>
    <x v="10"/>
    <x v="10"/>
    <x v="0"/>
    <x v="10"/>
    <x v="10"/>
    <x v="10"/>
    <x v="10"/>
    <x v="9"/>
    <x v="10"/>
    <x v="4"/>
    <x v="1"/>
    <x v="3"/>
    <x v="1"/>
    <x v="1"/>
    <x v="5"/>
    <x v="10"/>
    <x v="5"/>
    <x v="7"/>
    <x v="4"/>
    <x v="2"/>
    <x v="4"/>
    <x v="2"/>
    <x v="4"/>
    <x v="2"/>
    <x v="8"/>
    <x v="3"/>
    <x v="10"/>
  </r>
  <r>
    <x v="1"/>
    <x v="0"/>
    <x v="0"/>
    <x v="0"/>
    <x v="0"/>
    <x v="0"/>
    <x v="0"/>
    <x v="0"/>
    <x v="0"/>
    <x v="0"/>
    <x v="11"/>
    <x v="11"/>
    <x v="11"/>
    <x v="11"/>
    <x v="10"/>
    <x v="11"/>
    <x v="3"/>
    <x v="0"/>
    <x v="1"/>
    <x v="2"/>
    <x v="0"/>
    <x v="6"/>
    <x v="11"/>
    <x v="0"/>
    <x v="8"/>
    <x v="2"/>
    <x v="4"/>
    <x v="5"/>
    <x v="6"/>
    <x v="5"/>
    <x v="3"/>
    <x v="9"/>
    <x v="8"/>
    <x v="0"/>
  </r>
  <r>
    <x v="1"/>
    <x v="1"/>
    <x v="1"/>
    <x v="0"/>
    <x v="1"/>
    <x v="1"/>
    <x v="1"/>
    <x v="1"/>
    <x v="1"/>
    <x v="0"/>
    <x v="12"/>
    <x v="12"/>
    <x v="12"/>
    <x v="12"/>
    <x v="11"/>
    <x v="12"/>
    <x v="0"/>
    <x v="1"/>
    <x v="0"/>
    <x v="0"/>
    <x v="0"/>
    <x v="7"/>
    <x v="12"/>
    <x v="1"/>
    <x v="1"/>
    <x v="2"/>
    <x v="2"/>
    <x v="2"/>
    <x v="3"/>
    <x v="2"/>
    <x v="2"/>
    <x v="3"/>
    <x v="3"/>
    <x v="1"/>
  </r>
  <r>
    <x v="1"/>
    <x v="2"/>
    <x v="2"/>
    <x v="0"/>
    <x v="2"/>
    <x v="2"/>
    <x v="2"/>
    <x v="2"/>
    <x v="2"/>
    <x v="0"/>
    <x v="13"/>
    <x v="13"/>
    <x v="13"/>
    <x v="13"/>
    <x v="3"/>
    <x v="13"/>
    <x v="1"/>
    <x v="0"/>
    <x v="0"/>
    <x v="1"/>
    <x v="1"/>
    <x v="6"/>
    <x v="13"/>
    <x v="2"/>
    <x v="9"/>
    <x v="5"/>
    <x v="2"/>
    <x v="2"/>
    <x v="3"/>
    <x v="2"/>
    <x v="2"/>
    <x v="3"/>
    <x v="3"/>
    <x v="2"/>
  </r>
  <r>
    <x v="1"/>
    <x v="2"/>
    <x v="3"/>
    <x v="0"/>
    <x v="3"/>
    <x v="3"/>
    <x v="3"/>
    <x v="3"/>
    <x v="3"/>
    <x v="0"/>
    <x v="14"/>
    <x v="14"/>
    <x v="14"/>
    <x v="14"/>
    <x v="12"/>
    <x v="14"/>
    <x v="1"/>
    <x v="0"/>
    <x v="0"/>
    <x v="2"/>
    <x v="0"/>
    <x v="1"/>
    <x v="14"/>
    <x v="2"/>
    <x v="10"/>
    <x v="0"/>
    <x v="2"/>
    <x v="1"/>
    <x v="1"/>
    <x v="1"/>
    <x v="1"/>
    <x v="10"/>
    <x v="9"/>
    <x v="3"/>
  </r>
  <r>
    <x v="1"/>
    <x v="3"/>
    <x v="4"/>
    <x v="0"/>
    <x v="4"/>
    <x v="4"/>
    <x v="4"/>
    <x v="4"/>
    <x v="4"/>
    <x v="0"/>
    <x v="15"/>
    <x v="15"/>
    <x v="15"/>
    <x v="15"/>
    <x v="13"/>
    <x v="15"/>
    <x v="1"/>
    <x v="1"/>
    <x v="1"/>
    <x v="0"/>
    <x v="0"/>
    <x v="2"/>
    <x v="15"/>
    <x v="2"/>
    <x v="11"/>
    <x v="1"/>
    <x v="2"/>
    <x v="1"/>
    <x v="7"/>
    <x v="1"/>
    <x v="2"/>
    <x v="11"/>
    <x v="3"/>
    <x v="4"/>
  </r>
  <r>
    <x v="1"/>
    <x v="4"/>
    <x v="5"/>
    <x v="0"/>
    <x v="5"/>
    <x v="5"/>
    <x v="5"/>
    <x v="5"/>
    <x v="5"/>
    <x v="0"/>
    <x v="16"/>
    <x v="16"/>
    <x v="16"/>
    <x v="16"/>
    <x v="14"/>
    <x v="16"/>
    <x v="4"/>
    <x v="1"/>
    <x v="1"/>
    <x v="4"/>
    <x v="0"/>
    <x v="8"/>
    <x v="16"/>
    <x v="1"/>
    <x v="1"/>
    <x v="5"/>
    <x v="2"/>
    <x v="2"/>
    <x v="3"/>
    <x v="2"/>
    <x v="2"/>
    <x v="3"/>
    <x v="3"/>
    <x v="5"/>
  </r>
  <r>
    <x v="1"/>
    <x v="5"/>
    <x v="6"/>
    <x v="0"/>
    <x v="6"/>
    <x v="6"/>
    <x v="6"/>
    <x v="6"/>
    <x v="6"/>
    <x v="0"/>
    <x v="17"/>
    <x v="17"/>
    <x v="17"/>
    <x v="17"/>
    <x v="15"/>
    <x v="17"/>
    <x v="3"/>
    <x v="1"/>
    <x v="0"/>
    <x v="0"/>
    <x v="0"/>
    <x v="2"/>
    <x v="17"/>
    <x v="1"/>
    <x v="1"/>
    <x v="1"/>
    <x v="2"/>
    <x v="2"/>
    <x v="3"/>
    <x v="2"/>
    <x v="2"/>
    <x v="3"/>
    <x v="3"/>
    <x v="6"/>
  </r>
  <r>
    <x v="1"/>
    <x v="6"/>
    <x v="7"/>
    <x v="0"/>
    <x v="7"/>
    <x v="7"/>
    <x v="7"/>
    <x v="7"/>
    <x v="7"/>
    <x v="0"/>
    <x v="18"/>
    <x v="18"/>
    <x v="18"/>
    <x v="18"/>
    <x v="16"/>
    <x v="18"/>
    <x v="2"/>
    <x v="1"/>
    <x v="1"/>
    <x v="5"/>
    <x v="0"/>
    <x v="9"/>
    <x v="18"/>
    <x v="6"/>
    <x v="12"/>
    <x v="0"/>
    <x v="2"/>
    <x v="6"/>
    <x v="8"/>
    <x v="6"/>
    <x v="3"/>
    <x v="12"/>
    <x v="10"/>
    <x v="7"/>
  </r>
  <r>
    <x v="1"/>
    <x v="7"/>
    <x v="8"/>
    <x v="0"/>
    <x v="8"/>
    <x v="8"/>
    <x v="8"/>
    <x v="8"/>
    <x v="8"/>
    <x v="0"/>
    <x v="19"/>
    <x v="19"/>
    <x v="19"/>
    <x v="19"/>
    <x v="17"/>
    <x v="19"/>
    <x v="0"/>
    <x v="1"/>
    <x v="2"/>
    <x v="2"/>
    <x v="0"/>
    <x v="1"/>
    <x v="19"/>
    <x v="7"/>
    <x v="13"/>
    <x v="5"/>
    <x v="5"/>
    <x v="7"/>
    <x v="5"/>
    <x v="7"/>
    <x v="1"/>
    <x v="13"/>
    <x v="11"/>
    <x v="8"/>
  </r>
  <r>
    <x v="1"/>
    <x v="8"/>
    <x v="9"/>
    <x v="1"/>
    <x v="9"/>
    <x v="9"/>
    <x v="9"/>
    <x v="9"/>
    <x v="9"/>
    <x v="0"/>
    <x v="20"/>
    <x v="20"/>
    <x v="20"/>
    <x v="20"/>
    <x v="18"/>
    <x v="20"/>
    <x v="5"/>
    <x v="0"/>
    <x v="0"/>
    <x v="3"/>
    <x v="0"/>
    <x v="5"/>
    <x v="20"/>
    <x v="8"/>
    <x v="14"/>
    <x v="1"/>
    <x v="6"/>
    <x v="8"/>
    <x v="0"/>
    <x v="8"/>
    <x v="0"/>
    <x v="14"/>
    <x v="12"/>
    <x v="9"/>
  </r>
  <r>
    <x v="1"/>
    <x v="8"/>
    <x v="10"/>
    <x v="1"/>
    <x v="10"/>
    <x v="10"/>
    <x v="10"/>
    <x v="10"/>
    <x v="10"/>
    <x v="0"/>
    <x v="21"/>
    <x v="21"/>
    <x v="21"/>
    <x v="21"/>
    <x v="19"/>
    <x v="21"/>
    <x v="0"/>
    <x v="1"/>
    <x v="0"/>
    <x v="2"/>
    <x v="0"/>
    <x v="0"/>
    <x v="21"/>
    <x v="1"/>
    <x v="1"/>
    <x v="1"/>
    <x v="2"/>
    <x v="1"/>
    <x v="7"/>
    <x v="1"/>
    <x v="2"/>
    <x v="15"/>
    <x v="3"/>
    <x v="10"/>
  </r>
  <r>
    <x v="2"/>
    <x v="0"/>
    <x v="0"/>
    <x v="0"/>
    <x v="0"/>
    <x v="0"/>
    <x v="0"/>
    <x v="0"/>
    <x v="0"/>
    <x v="0"/>
    <x v="22"/>
    <x v="22"/>
    <x v="22"/>
    <x v="22"/>
    <x v="20"/>
    <x v="22"/>
    <x v="6"/>
    <x v="0"/>
    <x v="0"/>
    <x v="1"/>
    <x v="0"/>
    <x v="10"/>
    <x v="22"/>
    <x v="9"/>
    <x v="15"/>
    <x v="1"/>
    <x v="2"/>
    <x v="9"/>
    <x v="9"/>
    <x v="9"/>
    <x v="5"/>
    <x v="16"/>
    <x v="13"/>
    <x v="0"/>
  </r>
  <r>
    <x v="2"/>
    <x v="1"/>
    <x v="1"/>
    <x v="0"/>
    <x v="1"/>
    <x v="1"/>
    <x v="1"/>
    <x v="1"/>
    <x v="1"/>
    <x v="0"/>
    <x v="23"/>
    <x v="23"/>
    <x v="23"/>
    <x v="23"/>
    <x v="6"/>
    <x v="23"/>
    <x v="0"/>
    <x v="1"/>
    <x v="0"/>
    <x v="0"/>
    <x v="0"/>
    <x v="7"/>
    <x v="12"/>
    <x v="1"/>
    <x v="1"/>
    <x v="1"/>
    <x v="2"/>
    <x v="2"/>
    <x v="3"/>
    <x v="2"/>
    <x v="2"/>
    <x v="3"/>
    <x v="3"/>
    <x v="1"/>
  </r>
  <r>
    <x v="2"/>
    <x v="2"/>
    <x v="2"/>
    <x v="0"/>
    <x v="2"/>
    <x v="2"/>
    <x v="2"/>
    <x v="2"/>
    <x v="2"/>
    <x v="0"/>
    <x v="24"/>
    <x v="24"/>
    <x v="24"/>
    <x v="24"/>
    <x v="18"/>
    <x v="24"/>
    <x v="1"/>
    <x v="1"/>
    <x v="1"/>
    <x v="1"/>
    <x v="0"/>
    <x v="4"/>
    <x v="23"/>
    <x v="4"/>
    <x v="16"/>
    <x v="6"/>
    <x v="5"/>
    <x v="7"/>
    <x v="1"/>
    <x v="7"/>
    <x v="2"/>
    <x v="17"/>
    <x v="3"/>
    <x v="2"/>
  </r>
  <r>
    <x v="2"/>
    <x v="2"/>
    <x v="3"/>
    <x v="0"/>
    <x v="3"/>
    <x v="3"/>
    <x v="3"/>
    <x v="3"/>
    <x v="3"/>
    <x v="0"/>
    <x v="25"/>
    <x v="25"/>
    <x v="25"/>
    <x v="25"/>
    <x v="21"/>
    <x v="25"/>
    <x v="1"/>
    <x v="1"/>
    <x v="0"/>
    <x v="0"/>
    <x v="0"/>
    <x v="0"/>
    <x v="24"/>
    <x v="1"/>
    <x v="1"/>
    <x v="1"/>
    <x v="2"/>
    <x v="2"/>
    <x v="3"/>
    <x v="2"/>
    <x v="2"/>
    <x v="3"/>
    <x v="3"/>
    <x v="3"/>
  </r>
  <r>
    <x v="2"/>
    <x v="3"/>
    <x v="4"/>
    <x v="0"/>
    <x v="4"/>
    <x v="4"/>
    <x v="4"/>
    <x v="4"/>
    <x v="4"/>
    <x v="0"/>
    <x v="26"/>
    <x v="26"/>
    <x v="26"/>
    <x v="26"/>
    <x v="1"/>
    <x v="26"/>
    <x v="0"/>
    <x v="1"/>
    <x v="0"/>
    <x v="0"/>
    <x v="0"/>
    <x v="7"/>
    <x v="12"/>
    <x v="1"/>
    <x v="1"/>
    <x v="1"/>
    <x v="2"/>
    <x v="2"/>
    <x v="3"/>
    <x v="2"/>
    <x v="2"/>
    <x v="3"/>
    <x v="3"/>
    <x v="4"/>
  </r>
  <r>
    <x v="2"/>
    <x v="4"/>
    <x v="5"/>
    <x v="0"/>
    <x v="5"/>
    <x v="5"/>
    <x v="5"/>
    <x v="5"/>
    <x v="5"/>
    <x v="0"/>
    <x v="27"/>
    <x v="27"/>
    <x v="27"/>
    <x v="27"/>
    <x v="22"/>
    <x v="27"/>
    <x v="6"/>
    <x v="1"/>
    <x v="1"/>
    <x v="6"/>
    <x v="2"/>
    <x v="5"/>
    <x v="25"/>
    <x v="10"/>
    <x v="17"/>
    <x v="1"/>
    <x v="5"/>
    <x v="10"/>
    <x v="10"/>
    <x v="10"/>
    <x v="0"/>
    <x v="18"/>
    <x v="14"/>
    <x v="5"/>
  </r>
  <r>
    <x v="2"/>
    <x v="5"/>
    <x v="6"/>
    <x v="0"/>
    <x v="6"/>
    <x v="6"/>
    <x v="6"/>
    <x v="6"/>
    <x v="6"/>
    <x v="0"/>
    <x v="28"/>
    <x v="28"/>
    <x v="28"/>
    <x v="28"/>
    <x v="23"/>
    <x v="28"/>
    <x v="0"/>
    <x v="1"/>
    <x v="0"/>
    <x v="0"/>
    <x v="0"/>
    <x v="7"/>
    <x v="12"/>
    <x v="1"/>
    <x v="1"/>
    <x v="1"/>
    <x v="0"/>
    <x v="2"/>
    <x v="3"/>
    <x v="2"/>
    <x v="2"/>
    <x v="3"/>
    <x v="3"/>
    <x v="6"/>
  </r>
  <r>
    <x v="2"/>
    <x v="6"/>
    <x v="7"/>
    <x v="0"/>
    <x v="7"/>
    <x v="7"/>
    <x v="7"/>
    <x v="7"/>
    <x v="7"/>
    <x v="0"/>
    <x v="29"/>
    <x v="29"/>
    <x v="29"/>
    <x v="29"/>
    <x v="16"/>
    <x v="29"/>
    <x v="1"/>
    <x v="0"/>
    <x v="0"/>
    <x v="3"/>
    <x v="0"/>
    <x v="10"/>
    <x v="26"/>
    <x v="4"/>
    <x v="18"/>
    <x v="2"/>
    <x v="0"/>
    <x v="4"/>
    <x v="2"/>
    <x v="4"/>
    <x v="1"/>
    <x v="19"/>
    <x v="15"/>
    <x v="7"/>
  </r>
  <r>
    <x v="2"/>
    <x v="7"/>
    <x v="8"/>
    <x v="0"/>
    <x v="8"/>
    <x v="8"/>
    <x v="8"/>
    <x v="8"/>
    <x v="8"/>
    <x v="0"/>
    <x v="30"/>
    <x v="30"/>
    <x v="30"/>
    <x v="30"/>
    <x v="16"/>
    <x v="30"/>
    <x v="1"/>
    <x v="1"/>
    <x v="0"/>
    <x v="0"/>
    <x v="1"/>
    <x v="2"/>
    <x v="27"/>
    <x v="4"/>
    <x v="19"/>
    <x v="2"/>
    <x v="4"/>
    <x v="11"/>
    <x v="2"/>
    <x v="4"/>
    <x v="2"/>
    <x v="20"/>
    <x v="3"/>
    <x v="8"/>
  </r>
  <r>
    <x v="2"/>
    <x v="8"/>
    <x v="9"/>
    <x v="1"/>
    <x v="9"/>
    <x v="9"/>
    <x v="9"/>
    <x v="9"/>
    <x v="9"/>
    <x v="0"/>
    <x v="31"/>
    <x v="31"/>
    <x v="31"/>
    <x v="31"/>
    <x v="23"/>
    <x v="31"/>
    <x v="2"/>
    <x v="0"/>
    <x v="1"/>
    <x v="3"/>
    <x v="3"/>
    <x v="5"/>
    <x v="28"/>
    <x v="5"/>
    <x v="20"/>
    <x v="2"/>
    <x v="3"/>
    <x v="11"/>
    <x v="11"/>
    <x v="11"/>
    <x v="2"/>
    <x v="21"/>
    <x v="3"/>
    <x v="9"/>
  </r>
  <r>
    <x v="2"/>
    <x v="8"/>
    <x v="10"/>
    <x v="1"/>
    <x v="10"/>
    <x v="10"/>
    <x v="10"/>
    <x v="10"/>
    <x v="10"/>
    <x v="0"/>
    <x v="32"/>
    <x v="32"/>
    <x v="32"/>
    <x v="32"/>
    <x v="24"/>
    <x v="32"/>
    <x v="3"/>
    <x v="1"/>
    <x v="0"/>
    <x v="2"/>
    <x v="1"/>
    <x v="4"/>
    <x v="29"/>
    <x v="2"/>
    <x v="21"/>
    <x v="2"/>
    <x v="2"/>
    <x v="1"/>
    <x v="7"/>
    <x v="1"/>
    <x v="2"/>
    <x v="22"/>
    <x v="3"/>
    <x v="10"/>
  </r>
  <r>
    <x v="3"/>
    <x v="0"/>
    <x v="0"/>
    <x v="0"/>
    <x v="0"/>
    <x v="0"/>
    <x v="0"/>
    <x v="0"/>
    <x v="0"/>
    <x v="0"/>
    <x v="33"/>
    <x v="33"/>
    <x v="33"/>
    <x v="33"/>
    <x v="5"/>
    <x v="33"/>
    <x v="2"/>
    <x v="2"/>
    <x v="0"/>
    <x v="1"/>
    <x v="0"/>
    <x v="11"/>
    <x v="30"/>
    <x v="3"/>
    <x v="22"/>
    <x v="5"/>
    <x v="2"/>
    <x v="12"/>
    <x v="12"/>
    <x v="12"/>
    <x v="6"/>
    <x v="23"/>
    <x v="16"/>
    <x v="0"/>
  </r>
  <r>
    <x v="3"/>
    <x v="1"/>
    <x v="1"/>
    <x v="0"/>
    <x v="1"/>
    <x v="1"/>
    <x v="1"/>
    <x v="1"/>
    <x v="1"/>
    <x v="0"/>
    <x v="34"/>
    <x v="34"/>
    <x v="34"/>
    <x v="34"/>
    <x v="25"/>
    <x v="34"/>
    <x v="1"/>
    <x v="0"/>
    <x v="0"/>
    <x v="0"/>
    <x v="0"/>
    <x v="2"/>
    <x v="31"/>
    <x v="1"/>
    <x v="1"/>
    <x v="2"/>
    <x v="2"/>
    <x v="2"/>
    <x v="3"/>
    <x v="2"/>
    <x v="2"/>
    <x v="3"/>
    <x v="3"/>
    <x v="1"/>
  </r>
  <r>
    <x v="3"/>
    <x v="2"/>
    <x v="2"/>
    <x v="0"/>
    <x v="2"/>
    <x v="2"/>
    <x v="2"/>
    <x v="2"/>
    <x v="2"/>
    <x v="0"/>
    <x v="35"/>
    <x v="35"/>
    <x v="35"/>
    <x v="9"/>
    <x v="26"/>
    <x v="35"/>
    <x v="2"/>
    <x v="1"/>
    <x v="0"/>
    <x v="0"/>
    <x v="0"/>
    <x v="4"/>
    <x v="32"/>
    <x v="11"/>
    <x v="23"/>
    <x v="2"/>
    <x v="0"/>
    <x v="13"/>
    <x v="4"/>
    <x v="13"/>
    <x v="3"/>
    <x v="24"/>
    <x v="17"/>
    <x v="2"/>
  </r>
  <r>
    <x v="3"/>
    <x v="2"/>
    <x v="3"/>
    <x v="0"/>
    <x v="3"/>
    <x v="3"/>
    <x v="3"/>
    <x v="3"/>
    <x v="3"/>
    <x v="0"/>
    <x v="36"/>
    <x v="36"/>
    <x v="24"/>
    <x v="35"/>
    <x v="27"/>
    <x v="36"/>
    <x v="0"/>
    <x v="2"/>
    <x v="1"/>
    <x v="2"/>
    <x v="0"/>
    <x v="4"/>
    <x v="33"/>
    <x v="5"/>
    <x v="24"/>
    <x v="5"/>
    <x v="4"/>
    <x v="0"/>
    <x v="13"/>
    <x v="0"/>
    <x v="4"/>
    <x v="25"/>
    <x v="18"/>
    <x v="3"/>
  </r>
  <r>
    <x v="3"/>
    <x v="3"/>
    <x v="4"/>
    <x v="0"/>
    <x v="4"/>
    <x v="4"/>
    <x v="4"/>
    <x v="4"/>
    <x v="4"/>
    <x v="0"/>
    <x v="37"/>
    <x v="37"/>
    <x v="26"/>
    <x v="36"/>
    <x v="5"/>
    <x v="37"/>
    <x v="0"/>
    <x v="1"/>
    <x v="0"/>
    <x v="0"/>
    <x v="0"/>
    <x v="7"/>
    <x v="12"/>
    <x v="1"/>
    <x v="1"/>
    <x v="1"/>
    <x v="2"/>
    <x v="2"/>
    <x v="3"/>
    <x v="2"/>
    <x v="2"/>
    <x v="3"/>
    <x v="3"/>
    <x v="4"/>
  </r>
  <r>
    <x v="3"/>
    <x v="4"/>
    <x v="5"/>
    <x v="0"/>
    <x v="5"/>
    <x v="5"/>
    <x v="5"/>
    <x v="5"/>
    <x v="5"/>
    <x v="0"/>
    <x v="38"/>
    <x v="38"/>
    <x v="36"/>
    <x v="37"/>
    <x v="28"/>
    <x v="38"/>
    <x v="0"/>
    <x v="0"/>
    <x v="1"/>
    <x v="1"/>
    <x v="0"/>
    <x v="4"/>
    <x v="34"/>
    <x v="7"/>
    <x v="10"/>
    <x v="0"/>
    <x v="2"/>
    <x v="1"/>
    <x v="7"/>
    <x v="1"/>
    <x v="2"/>
    <x v="26"/>
    <x v="3"/>
    <x v="5"/>
  </r>
  <r>
    <x v="3"/>
    <x v="5"/>
    <x v="6"/>
    <x v="0"/>
    <x v="6"/>
    <x v="6"/>
    <x v="6"/>
    <x v="6"/>
    <x v="6"/>
    <x v="0"/>
    <x v="39"/>
    <x v="39"/>
    <x v="37"/>
    <x v="38"/>
    <x v="29"/>
    <x v="39"/>
    <x v="0"/>
    <x v="1"/>
    <x v="0"/>
    <x v="0"/>
    <x v="0"/>
    <x v="7"/>
    <x v="12"/>
    <x v="1"/>
    <x v="1"/>
    <x v="1"/>
    <x v="2"/>
    <x v="2"/>
    <x v="3"/>
    <x v="2"/>
    <x v="2"/>
    <x v="3"/>
    <x v="3"/>
    <x v="6"/>
  </r>
  <r>
    <x v="3"/>
    <x v="6"/>
    <x v="7"/>
    <x v="0"/>
    <x v="7"/>
    <x v="7"/>
    <x v="7"/>
    <x v="7"/>
    <x v="7"/>
    <x v="0"/>
    <x v="40"/>
    <x v="40"/>
    <x v="38"/>
    <x v="39"/>
    <x v="6"/>
    <x v="40"/>
    <x v="0"/>
    <x v="0"/>
    <x v="0"/>
    <x v="2"/>
    <x v="0"/>
    <x v="2"/>
    <x v="35"/>
    <x v="4"/>
    <x v="25"/>
    <x v="2"/>
    <x v="2"/>
    <x v="1"/>
    <x v="7"/>
    <x v="1"/>
    <x v="2"/>
    <x v="27"/>
    <x v="3"/>
    <x v="7"/>
  </r>
  <r>
    <x v="3"/>
    <x v="7"/>
    <x v="8"/>
    <x v="0"/>
    <x v="8"/>
    <x v="8"/>
    <x v="8"/>
    <x v="8"/>
    <x v="8"/>
    <x v="0"/>
    <x v="41"/>
    <x v="41"/>
    <x v="39"/>
    <x v="40"/>
    <x v="6"/>
    <x v="41"/>
    <x v="2"/>
    <x v="2"/>
    <x v="0"/>
    <x v="1"/>
    <x v="0"/>
    <x v="11"/>
    <x v="36"/>
    <x v="0"/>
    <x v="26"/>
    <x v="0"/>
    <x v="2"/>
    <x v="10"/>
    <x v="14"/>
    <x v="10"/>
    <x v="0"/>
    <x v="28"/>
    <x v="19"/>
    <x v="8"/>
  </r>
  <r>
    <x v="3"/>
    <x v="8"/>
    <x v="9"/>
    <x v="1"/>
    <x v="9"/>
    <x v="9"/>
    <x v="9"/>
    <x v="9"/>
    <x v="9"/>
    <x v="0"/>
    <x v="42"/>
    <x v="42"/>
    <x v="40"/>
    <x v="41"/>
    <x v="30"/>
    <x v="42"/>
    <x v="2"/>
    <x v="1"/>
    <x v="1"/>
    <x v="6"/>
    <x v="0"/>
    <x v="3"/>
    <x v="37"/>
    <x v="12"/>
    <x v="27"/>
    <x v="7"/>
    <x v="5"/>
    <x v="10"/>
    <x v="10"/>
    <x v="10"/>
    <x v="3"/>
    <x v="29"/>
    <x v="20"/>
    <x v="9"/>
  </r>
  <r>
    <x v="3"/>
    <x v="8"/>
    <x v="10"/>
    <x v="1"/>
    <x v="10"/>
    <x v="10"/>
    <x v="10"/>
    <x v="10"/>
    <x v="10"/>
    <x v="0"/>
    <x v="43"/>
    <x v="43"/>
    <x v="41"/>
    <x v="42"/>
    <x v="31"/>
    <x v="43"/>
    <x v="0"/>
    <x v="1"/>
    <x v="0"/>
    <x v="0"/>
    <x v="0"/>
    <x v="7"/>
    <x v="12"/>
    <x v="1"/>
    <x v="1"/>
    <x v="1"/>
    <x v="2"/>
    <x v="2"/>
    <x v="3"/>
    <x v="2"/>
    <x v="2"/>
    <x v="3"/>
    <x v="3"/>
    <x v="10"/>
  </r>
  <r>
    <x v="4"/>
    <x v="0"/>
    <x v="0"/>
    <x v="0"/>
    <x v="0"/>
    <x v="0"/>
    <x v="0"/>
    <x v="0"/>
    <x v="0"/>
    <x v="0"/>
    <x v="44"/>
    <x v="44"/>
    <x v="33"/>
    <x v="43"/>
    <x v="32"/>
    <x v="44"/>
    <x v="1"/>
    <x v="0"/>
    <x v="2"/>
    <x v="7"/>
    <x v="1"/>
    <x v="11"/>
    <x v="38"/>
    <x v="6"/>
    <x v="28"/>
    <x v="8"/>
    <x v="0"/>
    <x v="3"/>
    <x v="15"/>
    <x v="6"/>
    <x v="7"/>
    <x v="30"/>
    <x v="21"/>
    <x v="0"/>
  </r>
  <r>
    <x v="4"/>
    <x v="1"/>
    <x v="1"/>
    <x v="0"/>
    <x v="1"/>
    <x v="1"/>
    <x v="1"/>
    <x v="1"/>
    <x v="1"/>
    <x v="0"/>
    <x v="45"/>
    <x v="45"/>
    <x v="42"/>
    <x v="44"/>
    <x v="33"/>
    <x v="45"/>
    <x v="1"/>
    <x v="1"/>
    <x v="0"/>
    <x v="0"/>
    <x v="0"/>
    <x v="0"/>
    <x v="39"/>
    <x v="1"/>
    <x v="1"/>
    <x v="1"/>
    <x v="2"/>
    <x v="2"/>
    <x v="3"/>
    <x v="2"/>
    <x v="2"/>
    <x v="3"/>
    <x v="3"/>
    <x v="1"/>
  </r>
  <r>
    <x v="4"/>
    <x v="2"/>
    <x v="2"/>
    <x v="0"/>
    <x v="2"/>
    <x v="2"/>
    <x v="2"/>
    <x v="2"/>
    <x v="2"/>
    <x v="0"/>
    <x v="46"/>
    <x v="46"/>
    <x v="43"/>
    <x v="45"/>
    <x v="34"/>
    <x v="46"/>
    <x v="4"/>
    <x v="1"/>
    <x v="0"/>
    <x v="0"/>
    <x v="0"/>
    <x v="6"/>
    <x v="40"/>
    <x v="6"/>
    <x v="29"/>
    <x v="1"/>
    <x v="2"/>
    <x v="8"/>
    <x v="0"/>
    <x v="8"/>
    <x v="0"/>
    <x v="31"/>
    <x v="22"/>
    <x v="2"/>
  </r>
  <r>
    <x v="4"/>
    <x v="2"/>
    <x v="3"/>
    <x v="0"/>
    <x v="3"/>
    <x v="3"/>
    <x v="3"/>
    <x v="3"/>
    <x v="3"/>
    <x v="0"/>
    <x v="47"/>
    <x v="47"/>
    <x v="44"/>
    <x v="46"/>
    <x v="31"/>
    <x v="47"/>
    <x v="1"/>
    <x v="1"/>
    <x v="0"/>
    <x v="2"/>
    <x v="0"/>
    <x v="2"/>
    <x v="41"/>
    <x v="1"/>
    <x v="1"/>
    <x v="1"/>
    <x v="2"/>
    <x v="2"/>
    <x v="3"/>
    <x v="2"/>
    <x v="2"/>
    <x v="3"/>
    <x v="3"/>
    <x v="3"/>
  </r>
  <r>
    <x v="4"/>
    <x v="3"/>
    <x v="4"/>
    <x v="0"/>
    <x v="4"/>
    <x v="4"/>
    <x v="4"/>
    <x v="4"/>
    <x v="4"/>
    <x v="0"/>
    <x v="48"/>
    <x v="48"/>
    <x v="45"/>
    <x v="47"/>
    <x v="14"/>
    <x v="48"/>
    <x v="1"/>
    <x v="1"/>
    <x v="1"/>
    <x v="0"/>
    <x v="0"/>
    <x v="2"/>
    <x v="42"/>
    <x v="8"/>
    <x v="30"/>
    <x v="2"/>
    <x v="0"/>
    <x v="11"/>
    <x v="16"/>
    <x v="11"/>
    <x v="2"/>
    <x v="32"/>
    <x v="3"/>
    <x v="4"/>
  </r>
  <r>
    <x v="4"/>
    <x v="4"/>
    <x v="5"/>
    <x v="0"/>
    <x v="5"/>
    <x v="5"/>
    <x v="5"/>
    <x v="5"/>
    <x v="5"/>
    <x v="0"/>
    <x v="49"/>
    <x v="49"/>
    <x v="46"/>
    <x v="48"/>
    <x v="32"/>
    <x v="49"/>
    <x v="2"/>
    <x v="1"/>
    <x v="3"/>
    <x v="1"/>
    <x v="1"/>
    <x v="9"/>
    <x v="43"/>
    <x v="5"/>
    <x v="31"/>
    <x v="1"/>
    <x v="2"/>
    <x v="0"/>
    <x v="5"/>
    <x v="0"/>
    <x v="1"/>
    <x v="33"/>
    <x v="23"/>
    <x v="5"/>
  </r>
  <r>
    <x v="4"/>
    <x v="5"/>
    <x v="6"/>
    <x v="0"/>
    <x v="6"/>
    <x v="6"/>
    <x v="6"/>
    <x v="6"/>
    <x v="6"/>
    <x v="0"/>
    <x v="50"/>
    <x v="50"/>
    <x v="47"/>
    <x v="49"/>
    <x v="19"/>
    <x v="50"/>
    <x v="0"/>
    <x v="1"/>
    <x v="0"/>
    <x v="0"/>
    <x v="0"/>
    <x v="7"/>
    <x v="12"/>
    <x v="1"/>
    <x v="1"/>
    <x v="2"/>
    <x v="2"/>
    <x v="2"/>
    <x v="3"/>
    <x v="2"/>
    <x v="2"/>
    <x v="3"/>
    <x v="3"/>
    <x v="6"/>
  </r>
  <r>
    <x v="4"/>
    <x v="6"/>
    <x v="7"/>
    <x v="0"/>
    <x v="7"/>
    <x v="7"/>
    <x v="7"/>
    <x v="7"/>
    <x v="7"/>
    <x v="0"/>
    <x v="51"/>
    <x v="51"/>
    <x v="48"/>
    <x v="50"/>
    <x v="7"/>
    <x v="51"/>
    <x v="3"/>
    <x v="0"/>
    <x v="0"/>
    <x v="3"/>
    <x v="0"/>
    <x v="12"/>
    <x v="44"/>
    <x v="12"/>
    <x v="32"/>
    <x v="0"/>
    <x v="2"/>
    <x v="5"/>
    <x v="17"/>
    <x v="5"/>
    <x v="1"/>
    <x v="34"/>
    <x v="24"/>
    <x v="7"/>
  </r>
  <r>
    <x v="4"/>
    <x v="7"/>
    <x v="8"/>
    <x v="0"/>
    <x v="8"/>
    <x v="8"/>
    <x v="8"/>
    <x v="8"/>
    <x v="8"/>
    <x v="0"/>
    <x v="52"/>
    <x v="52"/>
    <x v="49"/>
    <x v="51"/>
    <x v="7"/>
    <x v="52"/>
    <x v="1"/>
    <x v="1"/>
    <x v="0"/>
    <x v="0"/>
    <x v="0"/>
    <x v="0"/>
    <x v="45"/>
    <x v="6"/>
    <x v="33"/>
    <x v="1"/>
    <x v="4"/>
    <x v="11"/>
    <x v="17"/>
    <x v="4"/>
    <x v="1"/>
    <x v="35"/>
    <x v="25"/>
    <x v="8"/>
  </r>
  <r>
    <x v="4"/>
    <x v="8"/>
    <x v="9"/>
    <x v="1"/>
    <x v="9"/>
    <x v="9"/>
    <x v="9"/>
    <x v="9"/>
    <x v="9"/>
    <x v="0"/>
    <x v="53"/>
    <x v="53"/>
    <x v="50"/>
    <x v="52"/>
    <x v="35"/>
    <x v="53"/>
    <x v="3"/>
    <x v="1"/>
    <x v="1"/>
    <x v="6"/>
    <x v="0"/>
    <x v="11"/>
    <x v="46"/>
    <x v="7"/>
    <x v="34"/>
    <x v="2"/>
    <x v="0"/>
    <x v="7"/>
    <x v="1"/>
    <x v="7"/>
    <x v="2"/>
    <x v="36"/>
    <x v="3"/>
    <x v="9"/>
  </r>
  <r>
    <x v="4"/>
    <x v="8"/>
    <x v="10"/>
    <x v="1"/>
    <x v="10"/>
    <x v="10"/>
    <x v="10"/>
    <x v="10"/>
    <x v="10"/>
    <x v="0"/>
    <x v="54"/>
    <x v="54"/>
    <x v="51"/>
    <x v="53"/>
    <x v="36"/>
    <x v="54"/>
    <x v="2"/>
    <x v="1"/>
    <x v="1"/>
    <x v="2"/>
    <x v="0"/>
    <x v="10"/>
    <x v="47"/>
    <x v="2"/>
    <x v="35"/>
    <x v="2"/>
    <x v="2"/>
    <x v="1"/>
    <x v="11"/>
    <x v="1"/>
    <x v="1"/>
    <x v="37"/>
    <x v="26"/>
    <x v="10"/>
  </r>
  <r>
    <x v="5"/>
    <x v="0"/>
    <x v="0"/>
    <x v="0"/>
    <x v="0"/>
    <x v="0"/>
    <x v="0"/>
    <x v="0"/>
    <x v="0"/>
    <x v="0"/>
    <x v="55"/>
    <x v="55"/>
    <x v="52"/>
    <x v="54"/>
    <x v="37"/>
    <x v="55"/>
    <x v="0"/>
    <x v="0"/>
    <x v="0"/>
    <x v="1"/>
    <x v="1"/>
    <x v="4"/>
    <x v="48"/>
    <x v="4"/>
    <x v="36"/>
    <x v="1"/>
    <x v="2"/>
    <x v="11"/>
    <x v="0"/>
    <x v="11"/>
    <x v="0"/>
    <x v="38"/>
    <x v="27"/>
    <x v="0"/>
  </r>
  <r>
    <x v="5"/>
    <x v="1"/>
    <x v="1"/>
    <x v="0"/>
    <x v="1"/>
    <x v="1"/>
    <x v="1"/>
    <x v="1"/>
    <x v="1"/>
    <x v="0"/>
    <x v="56"/>
    <x v="56"/>
    <x v="53"/>
    <x v="55"/>
    <x v="29"/>
    <x v="56"/>
    <x v="0"/>
    <x v="1"/>
    <x v="0"/>
    <x v="0"/>
    <x v="0"/>
    <x v="7"/>
    <x v="12"/>
    <x v="1"/>
    <x v="1"/>
    <x v="1"/>
    <x v="2"/>
    <x v="2"/>
    <x v="3"/>
    <x v="2"/>
    <x v="2"/>
    <x v="3"/>
    <x v="3"/>
    <x v="1"/>
  </r>
  <r>
    <x v="5"/>
    <x v="2"/>
    <x v="2"/>
    <x v="0"/>
    <x v="2"/>
    <x v="2"/>
    <x v="2"/>
    <x v="2"/>
    <x v="2"/>
    <x v="0"/>
    <x v="57"/>
    <x v="57"/>
    <x v="54"/>
    <x v="56"/>
    <x v="18"/>
    <x v="57"/>
    <x v="3"/>
    <x v="1"/>
    <x v="4"/>
    <x v="2"/>
    <x v="0"/>
    <x v="10"/>
    <x v="49"/>
    <x v="0"/>
    <x v="37"/>
    <x v="1"/>
    <x v="0"/>
    <x v="4"/>
    <x v="2"/>
    <x v="4"/>
    <x v="2"/>
    <x v="39"/>
    <x v="3"/>
    <x v="2"/>
  </r>
  <r>
    <x v="5"/>
    <x v="2"/>
    <x v="3"/>
    <x v="0"/>
    <x v="3"/>
    <x v="3"/>
    <x v="3"/>
    <x v="3"/>
    <x v="3"/>
    <x v="0"/>
    <x v="58"/>
    <x v="58"/>
    <x v="55"/>
    <x v="57"/>
    <x v="38"/>
    <x v="58"/>
    <x v="0"/>
    <x v="2"/>
    <x v="1"/>
    <x v="0"/>
    <x v="0"/>
    <x v="1"/>
    <x v="50"/>
    <x v="4"/>
    <x v="8"/>
    <x v="1"/>
    <x v="3"/>
    <x v="4"/>
    <x v="18"/>
    <x v="4"/>
    <x v="0"/>
    <x v="40"/>
    <x v="28"/>
    <x v="3"/>
  </r>
  <r>
    <x v="5"/>
    <x v="3"/>
    <x v="4"/>
    <x v="0"/>
    <x v="4"/>
    <x v="4"/>
    <x v="4"/>
    <x v="4"/>
    <x v="4"/>
    <x v="0"/>
    <x v="59"/>
    <x v="59"/>
    <x v="56"/>
    <x v="58"/>
    <x v="39"/>
    <x v="59"/>
    <x v="1"/>
    <x v="1"/>
    <x v="0"/>
    <x v="0"/>
    <x v="0"/>
    <x v="0"/>
    <x v="51"/>
    <x v="2"/>
    <x v="38"/>
    <x v="1"/>
    <x v="2"/>
    <x v="1"/>
    <x v="7"/>
    <x v="1"/>
    <x v="2"/>
    <x v="41"/>
    <x v="3"/>
    <x v="4"/>
  </r>
  <r>
    <x v="5"/>
    <x v="4"/>
    <x v="5"/>
    <x v="0"/>
    <x v="5"/>
    <x v="5"/>
    <x v="5"/>
    <x v="5"/>
    <x v="5"/>
    <x v="0"/>
    <x v="60"/>
    <x v="60"/>
    <x v="11"/>
    <x v="59"/>
    <x v="40"/>
    <x v="60"/>
    <x v="2"/>
    <x v="1"/>
    <x v="1"/>
    <x v="8"/>
    <x v="0"/>
    <x v="5"/>
    <x v="52"/>
    <x v="1"/>
    <x v="1"/>
    <x v="3"/>
    <x v="0"/>
    <x v="2"/>
    <x v="3"/>
    <x v="2"/>
    <x v="2"/>
    <x v="3"/>
    <x v="3"/>
    <x v="5"/>
  </r>
  <r>
    <x v="5"/>
    <x v="5"/>
    <x v="6"/>
    <x v="0"/>
    <x v="6"/>
    <x v="6"/>
    <x v="6"/>
    <x v="6"/>
    <x v="6"/>
    <x v="0"/>
    <x v="61"/>
    <x v="61"/>
    <x v="57"/>
    <x v="41"/>
    <x v="29"/>
    <x v="61"/>
    <x v="1"/>
    <x v="1"/>
    <x v="0"/>
    <x v="0"/>
    <x v="0"/>
    <x v="0"/>
    <x v="53"/>
    <x v="2"/>
    <x v="39"/>
    <x v="2"/>
    <x v="0"/>
    <x v="1"/>
    <x v="7"/>
    <x v="1"/>
    <x v="2"/>
    <x v="42"/>
    <x v="3"/>
    <x v="6"/>
  </r>
  <r>
    <x v="5"/>
    <x v="6"/>
    <x v="7"/>
    <x v="0"/>
    <x v="7"/>
    <x v="7"/>
    <x v="7"/>
    <x v="7"/>
    <x v="7"/>
    <x v="0"/>
    <x v="62"/>
    <x v="60"/>
    <x v="58"/>
    <x v="7"/>
    <x v="7"/>
    <x v="62"/>
    <x v="1"/>
    <x v="3"/>
    <x v="0"/>
    <x v="8"/>
    <x v="0"/>
    <x v="5"/>
    <x v="54"/>
    <x v="0"/>
    <x v="40"/>
    <x v="2"/>
    <x v="0"/>
    <x v="6"/>
    <x v="4"/>
    <x v="6"/>
    <x v="8"/>
    <x v="43"/>
    <x v="29"/>
    <x v="7"/>
  </r>
  <r>
    <x v="5"/>
    <x v="7"/>
    <x v="8"/>
    <x v="0"/>
    <x v="8"/>
    <x v="8"/>
    <x v="8"/>
    <x v="8"/>
    <x v="8"/>
    <x v="0"/>
    <x v="63"/>
    <x v="62"/>
    <x v="59"/>
    <x v="60"/>
    <x v="7"/>
    <x v="63"/>
    <x v="0"/>
    <x v="0"/>
    <x v="2"/>
    <x v="2"/>
    <x v="4"/>
    <x v="11"/>
    <x v="55"/>
    <x v="4"/>
    <x v="41"/>
    <x v="5"/>
    <x v="2"/>
    <x v="4"/>
    <x v="2"/>
    <x v="4"/>
    <x v="1"/>
    <x v="44"/>
    <x v="30"/>
    <x v="8"/>
  </r>
  <r>
    <x v="5"/>
    <x v="8"/>
    <x v="9"/>
    <x v="1"/>
    <x v="9"/>
    <x v="9"/>
    <x v="9"/>
    <x v="9"/>
    <x v="9"/>
    <x v="0"/>
    <x v="64"/>
    <x v="63"/>
    <x v="60"/>
    <x v="61"/>
    <x v="18"/>
    <x v="64"/>
    <x v="6"/>
    <x v="0"/>
    <x v="0"/>
    <x v="6"/>
    <x v="0"/>
    <x v="13"/>
    <x v="56"/>
    <x v="10"/>
    <x v="42"/>
    <x v="1"/>
    <x v="4"/>
    <x v="5"/>
    <x v="19"/>
    <x v="5"/>
    <x v="5"/>
    <x v="45"/>
    <x v="31"/>
    <x v="9"/>
  </r>
  <r>
    <x v="5"/>
    <x v="8"/>
    <x v="10"/>
    <x v="1"/>
    <x v="10"/>
    <x v="10"/>
    <x v="10"/>
    <x v="10"/>
    <x v="10"/>
    <x v="0"/>
    <x v="65"/>
    <x v="64"/>
    <x v="61"/>
    <x v="62"/>
    <x v="41"/>
    <x v="65"/>
    <x v="1"/>
    <x v="1"/>
    <x v="0"/>
    <x v="2"/>
    <x v="0"/>
    <x v="2"/>
    <x v="57"/>
    <x v="1"/>
    <x v="1"/>
    <x v="2"/>
    <x v="2"/>
    <x v="2"/>
    <x v="3"/>
    <x v="2"/>
    <x v="2"/>
    <x v="3"/>
    <x v="3"/>
    <x v="10"/>
  </r>
  <r>
    <x v="6"/>
    <x v="0"/>
    <x v="0"/>
    <x v="0"/>
    <x v="0"/>
    <x v="0"/>
    <x v="0"/>
    <x v="0"/>
    <x v="0"/>
    <x v="0"/>
    <x v="66"/>
    <x v="65"/>
    <x v="62"/>
    <x v="63"/>
    <x v="42"/>
    <x v="66"/>
    <x v="6"/>
    <x v="0"/>
    <x v="2"/>
    <x v="2"/>
    <x v="0"/>
    <x v="12"/>
    <x v="58"/>
    <x v="0"/>
    <x v="43"/>
    <x v="1"/>
    <x v="1"/>
    <x v="10"/>
    <x v="6"/>
    <x v="5"/>
    <x v="4"/>
    <x v="46"/>
    <x v="32"/>
    <x v="0"/>
  </r>
  <r>
    <x v="6"/>
    <x v="1"/>
    <x v="1"/>
    <x v="0"/>
    <x v="1"/>
    <x v="1"/>
    <x v="1"/>
    <x v="1"/>
    <x v="1"/>
    <x v="0"/>
    <x v="67"/>
    <x v="66"/>
    <x v="34"/>
    <x v="64"/>
    <x v="3"/>
    <x v="67"/>
    <x v="0"/>
    <x v="0"/>
    <x v="0"/>
    <x v="0"/>
    <x v="0"/>
    <x v="0"/>
    <x v="59"/>
    <x v="1"/>
    <x v="1"/>
    <x v="2"/>
    <x v="2"/>
    <x v="2"/>
    <x v="3"/>
    <x v="2"/>
    <x v="2"/>
    <x v="3"/>
    <x v="3"/>
    <x v="1"/>
  </r>
  <r>
    <x v="6"/>
    <x v="2"/>
    <x v="2"/>
    <x v="0"/>
    <x v="2"/>
    <x v="2"/>
    <x v="2"/>
    <x v="2"/>
    <x v="2"/>
    <x v="0"/>
    <x v="68"/>
    <x v="67"/>
    <x v="43"/>
    <x v="65"/>
    <x v="43"/>
    <x v="68"/>
    <x v="1"/>
    <x v="0"/>
    <x v="0"/>
    <x v="7"/>
    <x v="0"/>
    <x v="6"/>
    <x v="60"/>
    <x v="13"/>
    <x v="44"/>
    <x v="1"/>
    <x v="0"/>
    <x v="0"/>
    <x v="20"/>
    <x v="0"/>
    <x v="4"/>
    <x v="47"/>
    <x v="33"/>
    <x v="2"/>
  </r>
  <r>
    <x v="6"/>
    <x v="2"/>
    <x v="3"/>
    <x v="0"/>
    <x v="3"/>
    <x v="3"/>
    <x v="3"/>
    <x v="3"/>
    <x v="3"/>
    <x v="0"/>
    <x v="69"/>
    <x v="68"/>
    <x v="63"/>
    <x v="66"/>
    <x v="5"/>
    <x v="69"/>
    <x v="0"/>
    <x v="1"/>
    <x v="0"/>
    <x v="0"/>
    <x v="0"/>
    <x v="7"/>
    <x v="12"/>
    <x v="5"/>
    <x v="45"/>
    <x v="2"/>
    <x v="2"/>
    <x v="7"/>
    <x v="5"/>
    <x v="7"/>
    <x v="1"/>
    <x v="48"/>
    <x v="34"/>
    <x v="3"/>
  </r>
  <r>
    <x v="6"/>
    <x v="3"/>
    <x v="4"/>
    <x v="0"/>
    <x v="4"/>
    <x v="4"/>
    <x v="4"/>
    <x v="4"/>
    <x v="4"/>
    <x v="0"/>
    <x v="70"/>
    <x v="69"/>
    <x v="64"/>
    <x v="67"/>
    <x v="5"/>
    <x v="70"/>
    <x v="1"/>
    <x v="0"/>
    <x v="0"/>
    <x v="2"/>
    <x v="0"/>
    <x v="1"/>
    <x v="61"/>
    <x v="7"/>
    <x v="37"/>
    <x v="0"/>
    <x v="2"/>
    <x v="7"/>
    <x v="1"/>
    <x v="7"/>
    <x v="2"/>
    <x v="49"/>
    <x v="3"/>
    <x v="4"/>
  </r>
  <r>
    <x v="6"/>
    <x v="4"/>
    <x v="5"/>
    <x v="0"/>
    <x v="5"/>
    <x v="5"/>
    <x v="5"/>
    <x v="5"/>
    <x v="5"/>
    <x v="0"/>
    <x v="71"/>
    <x v="70"/>
    <x v="65"/>
    <x v="68"/>
    <x v="44"/>
    <x v="71"/>
    <x v="1"/>
    <x v="0"/>
    <x v="1"/>
    <x v="6"/>
    <x v="2"/>
    <x v="9"/>
    <x v="62"/>
    <x v="2"/>
    <x v="46"/>
    <x v="4"/>
    <x v="0"/>
    <x v="1"/>
    <x v="11"/>
    <x v="1"/>
    <x v="1"/>
    <x v="50"/>
    <x v="35"/>
    <x v="5"/>
  </r>
  <r>
    <x v="6"/>
    <x v="5"/>
    <x v="6"/>
    <x v="0"/>
    <x v="6"/>
    <x v="6"/>
    <x v="6"/>
    <x v="6"/>
    <x v="6"/>
    <x v="0"/>
    <x v="72"/>
    <x v="71"/>
    <x v="66"/>
    <x v="69"/>
    <x v="30"/>
    <x v="72"/>
    <x v="1"/>
    <x v="1"/>
    <x v="0"/>
    <x v="0"/>
    <x v="0"/>
    <x v="0"/>
    <x v="63"/>
    <x v="1"/>
    <x v="1"/>
    <x v="1"/>
    <x v="6"/>
    <x v="2"/>
    <x v="3"/>
    <x v="2"/>
    <x v="2"/>
    <x v="3"/>
    <x v="3"/>
    <x v="6"/>
  </r>
  <r>
    <x v="6"/>
    <x v="6"/>
    <x v="7"/>
    <x v="0"/>
    <x v="7"/>
    <x v="7"/>
    <x v="7"/>
    <x v="7"/>
    <x v="7"/>
    <x v="0"/>
    <x v="73"/>
    <x v="72"/>
    <x v="67"/>
    <x v="70"/>
    <x v="15"/>
    <x v="73"/>
    <x v="1"/>
    <x v="0"/>
    <x v="1"/>
    <x v="7"/>
    <x v="0"/>
    <x v="10"/>
    <x v="64"/>
    <x v="7"/>
    <x v="47"/>
    <x v="1"/>
    <x v="0"/>
    <x v="4"/>
    <x v="21"/>
    <x v="4"/>
    <x v="0"/>
    <x v="51"/>
    <x v="36"/>
    <x v="7"/>
  </r>
  <r>
    <x v="6"/>
    <x v="7"/>
    <x v="8"/>
    <x v="0"/>
    <x v="8"/>
    <x v="8"/>
    <x v="8"/>
    <x v="8"/>
    <x v="8"/>
    <x v="0"/>
    <x v="74"/>
    <x v="73"/>
    <x v="68"/>
    <x v="71"/>
    <x v="15"/>
    <x v="74"/>
    <x v="1"/>
    <x v="2"/>
    <x v="0"/>
    <x v="0"/>
    <x v="0"/>
    <x v="1"/>
    <x v="43"/>
    <x v="1"/>
    <x v="1"/>
    <x v="0"/>
    <x v="0"/>
    <x v="2"/>
    <x v="3"/>
    <x v="2"/>
    <x v="2"/>
    <x v="3"/>
    <x v="3"/>
    <x v="8"/>
  </r>
  <r>
    <x v="6"/>
    <x v="8"/>
    <x v="9"/>
    <x v="1"/>
    <x v="9"/>
    <x v="9"/>
    <x v="9"/>
    <x v="9"/>
    <x v="9"/>
    <x v="0"/>
    <x v="75"/>
    <x v="74"/>
    <x v="69"/>
    <x v="72"/>
    <x v="25"/>
    <x v="75"/>
    <x v="7"/>
    <x v="1"/>
    <x v="2"/>
    <x v="4"/>
    <x v="0"/>
    <x v="14"/>
    <x v="65"/>
    <x v="7"/>
    <x v="48"/>
    <x v="1"/>
    <x v="6"/>
    <x v="11"/>
    <x v="11"/>
    <x v="11"/>
    <x v="1"/>
    <x v="52"/>
    <x v="37"/>
    <x v="9"/>
  </r>
  <r>
    <x v="6"/>
    <x v="8"/>
    <x v="10"/>
    <x v="1"/>
    <x v="10"/>
    <x v="10"/>
    <x v="10"/>
    <x v="10"/>
    <x v="10"/>
    <x v="0"/>
    <x v="76"/>
    <x v="75"/>
    <x v="70"/>
    <x v="73"/>
    <x v="12"/>
    <x v="76"/>
    <x v="1"/>
    <x v="1"/>
    <x v="1"/>
    <x v="1"/>
    <x v="0"/>
    <x v="4"/>
    <x v="66"/>
    <x v="2"/>
    <x v="49"/>
    <x v="0"/>
    <x v="2"/>
    <x v="7"/>
    <x v="1"/>
    <x v="7"/>
    <x v="1"/>
    <x v="53"/>
    <x v="38"/>
    <x v="10"/>
  </r>
  <r>
    <x v="7"/>
    <x v="0"/>
    <x v="0"/>
    <x v="0"/>
    <x v="0"/>
    <x v="0"/>
    <x v="0"/>
    <x v="0"/>
    <x v="0"/>
    <x v="0"/>
    <x v="77"/>
    <x v="76"/>
    <x v="71"/>
    <x v="74"/>
    <x v="0"/>
    <x v="77"/>
    <x v="1"/>
    <x v="0"/>
    <x v="0"/>
    <x v="0"/>
    <x v="0"/>
    <x v="2"/>
    <x v="67"/>
    <x v="3"/>
    <x v="50"/>
    <x v="0"/>
    <x v="0"/>
    <x v="6"/>
    <x v="4"/>
    <x v="6"/>
    <x v="3"/>
    <x v="54"/>
    <x v="39"/>
    <x v="0"/>
  </r>
  <r>
    <x v="7"/>
    <x v="1"/>
    <x v="1"/>
    <x v="0"/>
    <x v="1"/>
    <x v="1"/>
    <x v="1"/>
    <x v="1"/>
    <x v="1"/>
    <x v="0"/>
    <x v="78"/>
    <x v="77"/>
    <x v="72"/>
    <x v="75"/>
    <x v="45"/>
    <x v="78"/>
    <x v="0"/>
    <x v="1"/>
    <x v="0"/>
    <x v="0"/>
    <x v="0"/>
    <x v="7"/>
    <x v="12"/>
    <x v="1"/>
    <x v="1"/>
    <x v="1"/>
    <x v="0"/>
    <x v="2"/>
    <x v="3"/>
    <x v="2"/>
    <x v="2"/>
    <x v="3"/>
    <x v="3"/>
    <x v="1"/>
  </r>
  <r>
    <x v="7"/>
    <x v="2"/>
    <x v="2"/>
    <x v="0"/>
    <x v="2"/>
    <x v="2"/>
    <x v="2"/>
    <x v="2"/>
    <x v="2"/>
    <x v="0"/>
    <x v="79"/>
    <x v="78"/>
    <x v="73"/>
    <x v="76"/>
    <x v="43"/>
    <x v="79"/>
    <x v="2"/>
    <x v="1"/>
    <x v="0"/>
    <x v="2"/>
    <x v="0"/>
    <x v="6"/>
    <x v="68"/>
    <x v="10"/>
    <x v="51"/>
    <x v="5"/>
    <x v="4"/>
    <x v="0"/>
    <x v="13"/>
    <x v="0"/>
    <x v="4"/>
    <x v="55"/>
    <x v="40"/>
    <x v="2"/>
  </r>
  <r>
    <x v="7"/>
    <x v="2"/>
    <x v="3"/>
    <x v="0"/>
    <x v="3"/>
    <x v="3"/>
    <x v="3"/>
    <x v="3"/>
    <x v="3"/>
    <x v="0"/>
    <x v="80"/>
    <x v="79"/>
    <x v="74"/>
    <x v="77"/>
    <x v="46"/>
    <x v="80"/>
    <x v="0"/>
    <x v="1"/>
    <x v="0"/>
    <x v="0"/>
    <x v="0"/>
    <x v="7"/>
    <x v="12"/>
    <x v="2"/>
    <x v="52"/>
    <x v="2"/>
    <x v="2"/>
    <x v="1"/>
    <x v="7"/>
    <x v="1"/>
    <x v="2"/>
    <x v="56"/>
    <x v="3"/>
    <x v="3"/>
  </r>
  <r>
    <x v="7"/>
    <x v="3"/>
    <x v="4"/>
    <x v="0"/>
    <x v="4"/>
    <x v="4"/>
    <x v="4"/>
    <x v="4"/>
    <x v="4"/>
    <x v="0"/>
    <x v="81"/>
    <x v="80"/>
    <x v="66"/>
    <x v="78"/>
    <x v="37"/>
    <x v="81"/>
    <x v="0"/>
    <x v="1"/>
    <x v="0"/>
    <x v="0"/>
    <x v="0"/>
    <x v="7"/>
    <x v="12"/>
    <x v="2"/>
    <x v="31"/>
    <x v="2"/>
    <x v="2"/>
    <x v="1"/>
    <x v="7"/>
    <x v="1"/>
    <x v="2"/>
    <x v="57"/>
    <x v="3"/>
    <x v="4"/>
  </r>
  <r>
    <x v="7"/>
    <x v="4"/>
    <x v="5"/>
    <x v="0"/>
    <x v="5"/>
    <x v="5"/>
    <x v="5"/>
    <x v="5"/>
    <x v="5"/>
    <x v="0"/>
    <x v="82"/>
    <x v="81"/>
    <x v="75"/>
    <x v="79"/>
    <x v="47"/>
    <x v="82"/>
    <x v="2"/>
    <x v="1"/>
    <x v="1"/>
    <x v="8"/>
    <x v="0"/>
    <x v="5"/>
    <x v="69"/>
    <x v="0"/>
    <x v="53"/>
    <x v="0"/>
    <x v="2"/>
    <x v="4"/>
    <x v="5"/>
    <x v="4"/>
    <x v="2"/>
    <x v="58"/>
    <x v="3"/>
    <x v="5"/>
  </r>
  <r>
    <x v="7"/>
    <x v="5"/>
    <x v="6"/>
    <x v="0"/>
    <x v="6"/>
    <x v="6"/>
    <x v="6"/>
    <x v="6"/>
    <x v="6"/>
    <x v="0"/>
    <x v="83"/>
    <x v="82"/>
    <x v="76"/>
    <x v="80"/>
    <x v="30"/>
    <x v="83"/>
    <x v="0"/>
    <x v="1"/>
    <x v="0"/>
    <x v="0"/>
    <x v="0"/>
    <x v="7"/>
    <x v="12"/>
    <x v="7"/>
    <x v="54"/>
    <x v="1"/>
    <x v="0"/>
    <x v="7"/>
    <x v="16"/>
    <x v="7"/>
    <x v="1"/>
    <x v="59"/>
    <x v="41"/>
    <x v="6"/>
  </r>
  <r>
    <x v="7"/>
    <x v="6"/>
    <x v="7"/>
    <x v="0"/>
    <x v="7"/>
    <x v="7"/>
    <x v="7"/>
    <x v="7"/>
    <x v="7"/>
    <x v="0"/>
    <x v="84"/>
    <x v="83"/>
    <x v="77"/>
    <x v="11"/>
    <x v="15"/>
    <x v="84"/>
    <x v="1"/>
    <x v="2"/>
    <x v="1"/>
    <x v="7"/>
    <x v="0"/>
    <x v="12"/>
    <x v="70"/>
    <x v="4"/>
    <x v="55"/>
    <x v="0"/>
    <x v="0"/>
    <x v="11"/>
    <x v="5"/>
    <x v="11"/>
    <x v="0"/>
    <x v="0"/>
    <x v="42"/>
    <x v="7"/>
  </r>
  <r>
    <x v="7"/>
    <x v="7"/>
    <x v="8"/>
    <x v="0"/>
    <x v="8"/>
    <x v="8"/>
    <x v="8"/>
    <x v="8"/>
    <x v="8"/>
    <x v="0"/>
    <x v="85"/>
    <x v="84"/>
    <x v="0"/>
    <x v="81"/>
    <x v="7"/>
    <x v="85"/>
    <x v="0"/>
    <x v="1"/>
    <x v="1"/>
    <x v="0"/>
    <x v="0"/>
    <x v="0"/>
    <x v="71"/>
    <x v="7"/>
    <x v="56"/>
    <x v="2"/>
    <x v="0"/>
    <x v="11"/>
    <x v="11"/>
    <x v="11"/>
    <x v="2"/>
    <x v="60"/>
    <x v="3"/>
    <x v="8"/>
  </r>
  <r>
    <x v="7"/>
    <x v="8"/>
    <x v="9"/>
    <x v="1"/>
    <x v="9"/>
    <x v="9"/>
    <x v="9"/>
    <x v="9"/>
    <x v="9"/>
    <x v="0"/>
    <x v="86"/>
    <x v="85"/>
    <x v="78"/>
    <x v="82"/>
    <x v="1"/>
    <x v="86"/>
    <x v="2"/>
    <x v="1"/>
    <x v="2"/>
    <x v="6"/>
    <x v="0"/>
    <x v="9"/>
    <x v="72"/>
    <x v="2"/>
    <x v="57"/>
    <x v="1"/>
    <x v="7"/>
    <x v="4"/>
    <x v="2"/>
    <x v="4"/>
    <x v="4"/>
    <x v="61"/>
    <x v="43"/>
    <x v="9"/>
  </r>
  <r>
    <x v="7"/>
    <x v="8"/>
    <x v="10"/>
    <x v="1"/>
    <x v="10"/>
    <x v="10"/>
    <x v="10"/>
    <x v="10"/>
    <x v="10"/>
    <x v="0"/>
    <x v="87"/>
    <x v="86"/>
    <x v="57"/>
    <x v="83"/>
    <x v="12"/>
    <x v="87"/>
    <x v="1"/>
    <x v="1"/>
    <x v="4"/>
    <x v="3"/>
    <x v="0"/>
    <x v="11"/>
    <x v="73"/>
    <x v="1"/>
    <x v="1"/>
    <x v="0"/>
    <x v="2"/>
    <x v="7"/>
    <x v="11"/>
    <x v="7"/>
    <x v="0"/>
    <x v="62"/>
    <x v="44"/>
    <x v="10"/>
  </r>
  <r>
    <x v="7"/>
    <x v="9"/>
    <x v="11"/>
    <x v="1"/>
    <x v="11"/>
    <x v="11"/>
    <x v="11"/>
    <x v="11"/>
    <x v="11"/>
    <x v="0"/>
    <x v="88"/>
    <x v="87"/>
    <x v="79"/>
    <x v="84"/>
    <x v="48"/>
    <x v="88"/>
    <x v="0"/>
    <x v="1"/>
    <x v="0"/>
    <x v="0"/>
    <x v="0"/>
    <x v="7"/>
    <x v="12"/>
    <x v="1"/>
    <x v="1"/>
    <x v="1"/>
    <x v="2"/>
    <x v="2"/>
    <x v="3"/>
    <x v="2"/>
    <x v="2"/>
    <x v="3"/>
    <x v="3"/>
    <x v="11"/>
  </r>
  <r>
    <x v="7"/>
    <x v="9"/>
    <x v="12"/>
    <x v="1"/>
    <x v="12"/>
    <x v="12"/>
    <x v="12"/>
    <x v="12"/>
    <x v="12"/>
    <x v="0"/>
    <x v="88"/>
    <x v="88"/>
    <x v="79"/>
    <x v="84"/>
    <x v="48"/>
    <x v="88"/>
    <x v="0"/>
    <x v="1"/>
    <x v="0"/>
    <x v="0"/>
    <x v="0"/>
    <x v="7"/>
    <x v="12"/>
    <x v="1"/>
    <x v="1"/>
    <x v="1"/>
    <x v="2"/>
    <x v="2"/>
    <x v="3"/>
    <x v="2"/>
    <x v="2"/>
    <x v="3"/>
    <x v="3"/>
    <x v="12"/>
  </r>
  <r>
    <x v="8"/>
    <x v="0"/>
    <x v="0"/>
    <x v="0"/>
    <x v="0"/>
    <x v="0"/>
    <x v="0"/>
    <x v="0"/>
    <x v="0"/>
    <x v="0"/>
    <x v="89"/>
    <x v="89"/>
    <x v="0"/>
    <x v="85"/>
    <x v="27"/>
    <x v="89"/>
    <x v="3"/>
    <x v="0"/>
    <x v="1"/>
    <x v="7"/>
    <x v="0"/>
    <x v="12"/>
    <x v="74"/>
    <x v="10"/>
    <x v="58"/>
    <x v="5"/>
    <x v="2"/>
    <x v="5"/>
    <x v="8"/>
    <x v="5"/>
    <x v="3"/>
    <x v="63"/>
    <x v="45"/>
    <x v="0"/>
  </r>
  <r>
    <x v="8"/>
    <x v="1"/>
    <x v="1"/>
    <x v="0"/>
    <x v="1"/>
    <x v="1"/>
    <x v="1"/>
    <x v="1"/>
    <x v="1"/>
    <x v="0"/>
    <x v="90"/>
    <x v="90"/>
    <x v="80"/>
    <x v="86"/>
    <x v="45"/>
    <x v="90"/>
    <x v="0"/>
    <x v="1"/>
    <x v="0"/>
    <x v="0"/>
    <x v="0"/>
    <x v="7"/>
    <x v="12"/>
    <x v="1"/>
    <x v="1"/>
    <x v="1"/>
    <x v="2"/>
    <x v="2"/>
    <x v="3"/>
    <x v="2"/>
    <x v="2"/>
    <x v="3"/>
    <x v="3"/>
    <x v="1"/>
  </r>
  <r>
    <x v="8"/>
    <x v="2"/>
    <x v="2"/>
    <x v="0"/>
    <x v="2"/>
    <x v="2"/>
    <x v="2"/>
    <x v="2"/>
    <x v="2"/>
    <x v="0"/>
    <x v="91"/>
    <x v="91"/>
    <x v="81"/>
    <x v="87"/>
    <x v="3"/>
    <x v="91"/>
    <x v="3"/>
    <x v="1"/>
    <x v="1"/>
    <x v="0"/>
    <x v="0"/>
    <x v="1"/>
    <x v="75"/>
    <x v="12"/>
    <x v="59"/>
    <x v="1"/>
    <x v="2"/>
    <x v="11"/>
    <x v="11"/>
    <x v="11"/>
    <x v="2"/>
    <x v="64"/>
    <x v="3"/>
    <x v="2"/>
  </r>
  <r>
    <x v="8"/>
    <x v="2"/>
    <x v="3"/>
    <x v="0"/>
    <x v="3"/>
    <x v="3"/>
    <x v="3"/>
    <x v="3"/>
    <x v="3"/>
    <x v="0"/>
    <x v="92"/>
    <x v="92"/>
    <x v="82"/>
    <x v="88"/>
    <x v="44"/>
    <x v="92"/>
    <x v="1"/>
    <x v="2"/>
    <x v="0"/>
    <x v="9"/>
    <x v="0"/>
    <x v="2"/>
    <x v="76"/>
    <x v="7"/>
    <x v="60"/>
    <x v="1"/>
    <x v="4"/>
    <x v="7"/>
    <x v="1"/>
    <x v="7"/>
    <x v="2"/>
    <x v="65"/>
    <x v="3"/>
    <x v="3"/>
  </r>
  <r>
    <x v="8"/>
    <x v="3"/>
    <x v="4"/>
    <x v="0"/>
    <x v="4"/>
    <x v="4"/>
    <x v="4"/>
    <x v="4"/>
    <x v="4"/>
    <x v="0"/>
    <x v="93"/>
    <x v="93"/>
    <x v="83"/>
    <x v="89"/>
    <x v="49"/>
    <x v="93"/>
    <x v="3"/>
    <x v="1"/>
    <x v="0"/>
    <x v="0"/>
    <x v="0"/>
    <x v="2"/>
    <x v="77"/>
    <x v="0"/>
    <x v="61"/>
    <x v="2"/>
    <x v="2"/>
    <x v="8"/>
    <x v="18"/>
    <x v="8"/>
    <x v="1"/>
    <x v="66"/>
    <x v="46"/>
    <x v="4"/>
  </r>
  <r>
    <x v="8"/>
    <x v="4"/>
    <x v="5"/>
    <x v="0"/>
    <x v="5"/>
    <x v="5"/>
    <x v="5"/>
    <x v="5"/>
    <x v="5"/>
    <x v="0"/>
    <x v="94"/>
    <x v="94"/>
    <x v="84"/>
    <x v="83"/>
    <x v="28"/>
    <x v="94"/>
    <x v="2"/>
    <x v="1"/>
    <x v="1"/>
    <x v="5"/>
    <x v="0"/>
    <x v="9"/>
    <x v="78"/>
    <x v="7"/>
    <x v="62"/>
    <x v="7"/>
    <x v="2"/>
    <x v="7"/>
    <x v="1"/>
    <x v="7"/>
    <x v="2"/>
    <x v="67"/>
    <x v="3"/>
    <x v="5"/>
  </r>
  <r>
    <x v="8"/>
    <x v="5"/>
    <x v="6"/>
    <x v="0"/>
    <x v="6"/>
    <x v="6"/>
    <x v="6"/>
    <x v="6"/>
    <x v="6"/>
    <x v="0"/>
    <x v="95"/>
    <x v="95"/>
    <x v="85"/>
    <x v="79"/>
    <x v="50"/>
    <x v="95"/>
    <x v="0"/>
    <x v="1"/>
    <x v="0"/>
    <x v="1"/>
    <x v="0"/>
    <x v="2"/>
    <x v="79"/>
    <x v="7"/>
    <x v="63"/>
    <x v="2"/>
    <x v="2"/>
    <x v="1"/>
    <x v="7"/>
    <x v="1"/>
    <x v="2"/>
    <x v="68"/>
    <x v="3"/>
    <x v="6"/>
  </r>
  <r>
    <x v="8"/>
    <x v="6"/>
    <x v="7"/>
    <x v="0"/>
    <x v="7"/>
    <x v="7"/>
    <x v="7"/>
    <x v="7"/>
    <x v="7"/>
    <x v="0"/>
    <x v="96"/>
    <x v="96"/>
    <x v="86"/>
    <x v="90"/>
    <x v="7"/>
    <x v="96"/>
    <x v="3"/>
    <x v="1"/>
    <x v="1"/>
    <x v="3"/>
    <x v="0"/>
    <x v="12"/>
    <x v="80"/>
    <x v="5"/>
    <x v="64"/>
    <x v="1"/>
    <x v="2"/>
    <x v="0"/>
    <x v="21"/>
    <x v="0"/>
    <x v="4"/>
    <x v="69"/>
    <x v="47"/>
    <x v="7"/>
  </r>
  <r>
    <x v="8"/>
    <x v="7"/>
    <x v="8"/>
    <x v="0"/>
    <x v="8"/>
    <x v="8"/>
    <x v="8"/>
    <x v="8"/>
    <x v="8"/>
    <x v="0"/>
    <x v="97"/>
    <x v="97"/>
    <x v="87"/>
    <x v="91"/>
    <x v="7"/>
    <x v="97"/>
    <x v="0"/>
    <x v="1"/>
    <x v="0"/>
    <x v="0"/>
    <x v="0"/>
    <x v="7"/>
    <x v="12"/>
    <x v="7"/>
    <x v="65"/>
    <x v="0"/>
    <x v="4"/>
    <x v="7"/>
    <x v="16"/>
    <x v="7"/>
    <x v="1"/>
    <x v="70"/>
    <x v="48"/>
    <x v="8"/>
  </r>
  <r>
    <x v="8"/>
    <x v="8"/>
    <x v="9"/>
    <x v="1"/>
    <x v="9"/>
    <x v="9"/>
    <x v="9"/>
    <x v="9"/>
    <x v="9"/>
    <x v="0"/>
    <x v="98"/>
    <x v="98"/>
    <x v="52"/>
    <x v="37"/>
    <x v="51"/>
    <x v="98"/>
    <x v="2"/>
    <x v="1"/>
    <x v="1"/>
    <x v="7"/>
    <x v="0"/>
    <x v="11"/>
    <x v="81"/>
    <x v="8"/>
    <x v="54"/>
    <x v="0"/>
    <x v="0"/>
    <x v="0"/>
    <x v="20"/>
    <x v="10"/>
    <x v="1"/>
    <x v="71"/>
    <x v="49"/>
    <x v="9"/>
  </r>
  <r>
    <x v="8"/>
    <x v="8"/>
    <x v="10"/>
    <x v="1"/>
    <x v="10"/>
    <x v="10"/>
    <x v="10"/>
    <x v="10"/>
    <x v="10"/>
    <x v="0"/>
    <x v="99"/>
    <x v="15"/>
    <x v="88"/>
    <x v="74"/>
    <x v="52"/>
    <x v="99"/>
    <x v="0"/>
    <x v="1"/>
    <x v="0"/>
    <x v="0"/>
    <x v="0"/>
    <x v="7"/>
    <x v="12"/>
    <x v="1"/>
    <x v="1"/>
    <x v="1"/>
    <x v="2"/>
    <x v="2"/>
    <x v="3"/>
    <x v="2"/>
    <x v="2"/>
    <x v="3"/>
    <x v="3"/>
    <x v="10"/>
  </r>
  <r>
    <x v="8"/>
    <x v="9"/>
    <x v="11"/>
    <x v="1"/>
    <x v="11"/>
    <x v="11"/>
    <x v="11"/>
    <x v="11"/>
    <x v="11"/>
    <x v="0"/>
    <x v="100"/>
    <x v="99"/>
    <x v="89"/>
    <x v="92"/>
    <x v="24"/>
    <x v="100"/>
    <x v="1"/>
    <x v="1"/>
    <x v="1"/>
    <x v="7"/>
    <x v="0"/>
    <x v="6"/>
    <x v="82"/>
    <x v="8"/>
    <x v="66"/>
    <x v="3"/>
    <x v="3"/>
    <x v="11"/>
    <x v="16"/>
    <x v="4"/>
    <x v="2"/>
    <x v="72"/>
    <x v="3"/>
    <x v="11"/>
  </r>
  <r>
    <x v="8"/>
    <x v="9"/>
    <x v="12"/>
    <x v="1"/>
    <x v="12"/>
    <x v="12"/>
    <x v="12"/>
    <x v="12"/>
    <x v="12"/>
    <x v="0"/>
    <x v="101"/>
    <x v="100"/>
    <x v="90"/>
    <x v="93"/>
    <x v="53"/>
    <x v="101"/>
    <x v="3"/>
    <x v="2"/>
    <x v="1"/>
    <x v="2"/>
    <x v="0"/>
    <x v="10"/>
    <x v="83"/>
    <x v="2"/>
    <x v="34"/>
    <x v="1"/>
    <x v="2"/>
    <x v="2"/>
    <x v="3"/>
    <x v="2"/>
    <x v="2"/>
    <x v="3"/>
    <x v="3"/>
    <x v="12"/>
  </r>
  <r>
    <x v="8"/>
    <x v="10"/>
    <x v="13"/>
    <x v="1"/>
    <x v="13"/>
    <x v="13"/>
    <x v="13"/>
    <x v="13"/>
    <x v="13"/>
    <x v="0"/>
    <x v="102"/>
    <x v="101"/>
    <x v="56"/>
    <x v="94"/>
    <x v="33"/>
    <x v="102"/>
    <x v="3"/>
    <x v="1"/>
    <x v="0"/>
    <x v="0"/>
    <x v="0"/>
    <x v="2"/>
    <x v="84"/>
    <x v="1"/>
    <x v="1"/>
    <x v="2"/>
    <x v="0"/>
    <x v="2"/>
    <x v="3"/>
    <x v="2"/>
    <x v="2"/>
    <x v="3"/>
    <x v="3"/>
    <x v="13"/>
  </r>
  <r>
    <x v="8"/>
    <x v="10"/>
    <x v="14"/>
    <x v="1"/>
    <x v="14"/>
    <x v="14"/>
    <x v="14"/>
    <x v="14"/>
    <x v="14"/>
    <x v="0"/>
    <x v="103"/>
    <x v="102"/>
    <x v="91"/>
    <x v="95"/>
    <x v="54"/>
    <x v="103"/>
    <x v="0"/>
    <x v="1"/>
    <x v="0"/>
    <x v="0"/>
    <x v="0"/>
    <x v="7"/>
    <x v="12"/>
    <x v="1"/>
    <x v="1"/>
    <x v="1"/>
    <x v="2"/>
    <x v="2"/>
    <x v="3"/>
    <x v="2"/>
    <x v="2"/>
    <x v="3"/>
    <x v="3"/>
    <x v="14"/>
  </r>
  <r>
    <x v="8"/>
    <x v="10"/>
    <x v="15"/>
    <x v="1"/>
    <x v="15"/>
    <x v="15"/>
    <x v="15"/>
    <x v="15"/>
    <x v="15"/>
    <x v="0"/>
    <x v="104"/>
    <x v="103"/>
    <x v="12"/>
    <x v="96"/>
    <x v="55"/>
    <x v="104"/>
    <x v="0"/>
    <x v="1"/>
    <x v="0"/>
    <x v="0"/>
    <x v="0"/>
    <x v="7"/>
    <x v="12"/>
    <x v="1"/>
    <x v="1"/>
    <x v="1"/>
    <x v="2"/>
    <x v="2"/>
    <x v="3"/>
    <x v="2"/>
    <x v="2"/>
    <x v="3"/>
    <x v="3"/>
    <x v="15"/>
  </r>
  <r>
    <x v="9"/>
    <x v="0"/>
    <x v="0"/>
    <x v="0"/>
    <x v="0"/>
    <x v="0"/>
    <x v="0"/>
    <x v="0"/>
    <x v="0"/>
    <x v="0"/>
    <x v="105"/>
    <x v="104"/>
    <x v="49"/>
    <x v="97"/>
    <x v="0"/>
    <x v="105"/>
    <x v="0"/>
    <x v="0"/>
    <x v="0"/>
    <x v="2"/>
    <x v="0"/>
    <x v="2"/>
    <x v="85"/>
    <x v="3"/>
    <x v="67"/>
    <x v="2"/>
    <x v="2"/>
    <x v="5"/>
    <x v="22"/>
    <x v="5"/>
    <x v="4"/>
    <x v="73"/>
    <x v="50"/>
    <x v="0"/>
  </r>
  <r>
    <x v="9"/>
    <x v="1"/>
    <x v="1"/>
    <x v="0"/>
    <x v="1"/>
    <x v="1"/>
    <x v="1"/>
    <x v="1"/>
    <x v="1"/>
    <x v="0"/>
    <x v="106"/>
    <x v="105"/>
    <x v="92"/>
    <x v="98"/>
    <x v="23"/>
    <x v="106"/>
    <x v="0"/>
    <x v="1"/>
    <x v="0"/>
    <x v="0"/>
    <x v="0"/>
    <x v="7"/>
    <x v="12"/>
    <x v="1"/>
    <x v="1"/>
    <x v="1"/>
    <x v="2"/>
    <x v="2"/>
    <x v="3"/>
    <x v="2"/>
    <x v="2"/>
    <x v="3"/>
    <x v="3"/>
    <x v="1"/>
  </r>
  <r>
    <x v="9"/>
    <x v="2"/>
    <x v="2"/>
    <x v="0"/>
    <x v="2"/>
    <x v="2"/>
    <x v="2"/>
    <x v="2"/>
    <x v="2"/>
    <x v="0"/>
    <x v="107"/>
    <x v="106"/>
    <x v="93"/>
    <x v="99"/>
    <x v="2"/>
    <x v="107"/>
    <x v="1"/>
    <x v="0"/>
    <x v="0"/>
    <x v="7"/>
    <x v="0"/>
    <x v="6"/>
    <x v="86"/>
    <x v="4"/>
    <x v="68"/>
    <x v="2"/>
    <x v="2"/>
    <x v="11"/>
    <x v="17"/>
    <x v="11"/>
    <x v="0"/>
    <x v="74"/>
    <x v="51"/>
    <x v="2"/>
  </r>
  <r>
    <x v="9"/>
    <x v="2"/>
    <x v="3"/>
    <x v="0"/>
    <x v="3"/>
    <x v="3"/>
    <x v="3"/>
    <x v="3"/>
    <x v="3"/>
    <x v="0"/>
    <x v="108"/>
    <x v="107"/>
    <x v="94"/>
    <x v="100"/>
    <x v="2"/>
    <x v="108"/>
    <x v="0"/>
    <x v="1"/>
    <x v="0"/>
    <x v="0"/>
    <x v="0"/>
    <x v="7"/>
    <x v="12"/>
    <x v="1"/>
    <x v="1"/>
    <x v="1"/>
    <x v="2"/>
    <x v="2"/>
    <x v="3"/>
    <x v="2"/>
    <x v="2"/>
    <x v="3"/>
    <x v="3"/>
    <x v="3"/>
  </r>
  <r>
    <x v="9"/>
    <x v="3"/>
    <x v="4"/>
    <x v="0"/>
    <x v="4"/>
    <x v="4"/>
    <x v="4"/>
    <x v="4"/>
    <x v="4"/>
    <x v="0"/>
    <x v="109"/>
    <x v="108"/>
    <x v="95"/>
    <x v="101"/>
    <x v="56"/>
    <x v="109"/>
    <x v="1"/>
    <x v="1"/>
    <x v="0"/>
    <x v="0"/>
    <x v="0"/>
    <x v="0"/>
    <x v="87"/>
    <x v="12"/>
    <x v="69"/>
    <x v="1"/>
    <x v="2"/>
    <x v="0"/>
    <x v="20"/>
    <x v="0"/>
    <x v="1"/>
    <x v="75"/>
    <x v="52"/>
    <x v="4"/>
  </r>
  <r>
    <x v="9"/>
    <x v="4"/>
    <x v="5"/>
    <x v="0"/>
    <x v="5"/>
    <x v="5"/>
    <x v="5"/>
    <x v="5"/>
    <x v="5"/>
    <x v="0"/>
    <x v="110"/>
    <x v="109"/>
    <x v="89"/>
    <x v="102"/>
    <x v="57"/>
    <x v="110"/>
    <x v="6"/>
    <x v="1"/>
    <x v="1"/>
    <x v="5"/>
    <x v="0"/>
    <x v="3"/>
    <x v="70"/>
    <x v="4"/>
    <x v="70"/>
    <x v="1"/>
    <x v="2"/>
    <x v="4"/>
    <x v="2"/>
    <x v="4"/>
    <x v="1"/>
    <x v="76"/>
    <x v="53"/>
    <x v="5"/>
  </r>
  <r>
    <x v="9"/>
    <x v="6"/>
    <x v="7"/>
    <x v="0"/>
    <x v="7"/>
    <x v="7"/>
    <x v="7"/>
    <x v="7"/>
    <x v="7"/>
    <x v="0"/>
    <x v="111"/>
    <x v="110"/>
    <x v="96"/>
    <x v="103"/>
    <x v="15"/>
    <x v="111"/>
    <x v="1"/>
    <x v="0"/>
    <x v="0"/>
    <x v="0"/>
    <x v="0"/>
    <x v="2"/>
    <x v="88"/>
    <x v="8"/>
    <x v="71"/>
    <x v="1"/>
    <x v="4"/>
    <x v="4"/>
    <x v="8"/>
    <x v="4"/>
    <x v="3"/>
    <x v="77"/>
    <x v="54"/>
    <x v="7"/>
  </r>
  <r>
    <x v="9"/>
    <x v="7"/>
    <x v="8"/>
    <x v="0"/>
    <x v="8"/>
    <x v="8"/>
    <x v="8"/>
    <x v="8"/>
    <x v="8"/>
    <x v="0"/>
    <x v="112"/>
    <x v="111"/>
    <x v="97"/>
    <x v="104"/>
    <x v="7"/>
    <x v="112"/>
    <x v="0"/>
    <x v="1"/>
    <x v="1"/>
    <x v="2"/>
    <x v="0"/>
    <x v="2"/>
    <x v="89"/>
    <x v="2"/>
    <x v="9"/>
    <x v="1"/>
    <x v="2"/>
    <x v="1"/>
    <x v="1"/>
    <x v="1"/>
    <x v="1"/>
    <x v="78"/>
    <x v="55"/>
    <x v="8"/>
  </r>
  <r>
    <x v="9"/>
    <x v="8"/>
    <x v="9"/>
    <x v="1"/>
    <x v="9"/>
    <x v="9"/>
    <x v="9"/>
    <x v="9"/>
    <x v="9"/>
    <x v="0"/>
    <x v="113"/>
    <x v="112"/>
    <x v="98"/>
    <x v="105"/>
    <x v="58"/>
    <x v="113"/>
    <x v="1"/>
    <x v="0"/>
    <x v="0"/>
    <x v="7"/>
    <x v="1"/>
    <x v="10"/>
    <x v="90"/>
    <x v="2"/>
    <x v="34"/>
    <x v="0"/>
    <x v="0"/>
    <x v="4"/>
    <x v="5"/>
    <x v="4"/>
    <x v="0"/>
    <x v="79"/>
    <x v="56"/>
    <x v="9"/>
  </r>
  <r>
    <x v="9"/>
    <x v="9"/>
    <x v="11"/>
    <x v="1"/>
    <x v="11"/>
    <x v="11"/>
    <x v="11"/>
    <x v="11"/>
    <x v="11"/>
    <x v="0"/>
    <x v="114"/>
    <x v="113"/>
    <x v="99"/>
    <x v="106"/>
    <x v="9"/>
    <x v="114"/>
    <x v="1"/>
    <x v="1"/>
    <x v="4"/>
    <x v="0"/>
    <x v="0"/>
    <x v="4"/>
    <x v="91"/>
    <x v="10"/>
    <x v="72"/>
    <x v="8"/>
    <x v="0"/>
    <x v="8"/>
    <x v="18"/>
    <x v="8"/>
    <x v="2"/>
    <x v="80"/>
    <x v="3"/>
    <x v="11"/>
  </r>
  <r>
    <x v="9"/>
    <x v="9"/>
    <x v="12"/>
    <x v="1"/>
    <x v="12"/>
    <x v="12"/>
    <x v="12"/>
    <x v="12"/>
    <x v="12"/>
    <x v="0"/>
    <x v="115"/>
    <x v="114"/>
    <x v="16"/>
    <x v="86"/>
    <x v="6"/>
    <x v="115"/>
    <x v="0"/>
    <x v="1"/>
    <x v="0"/>
    <x v="0"/>
    <x v="0"/>
    <x v="7"/>
    <x v="12"/>
    <x v="4"/>
    <x v="73"/>
    <x v="1"/>
    <x v="2"/>
    <x v="11"/>
    <x v="16"/>
    <x v="11"/>
    <x v="1"/>
    <x v="81"/>
    <x v="57"/>
    <x v="12"/>
  </r>
  <r>
    <x v="9"/>
    <x v="10"/>
    <x v="13"/>
    <x v="1"/>
    <x v="13"/>
    <x v="13"/>
    <x v="13"/>
    <x v="13"/>
    <x v="13"/>
    <x v="0"/>
    <x v="116"/>
    <x v="115"/>
    <x v="22"/>
    <x v="107"/>
    <x v="59"/>
    <x v="116"/>
    <x v="0"/>
    <x v="0"/>
    <x v="0"/>
    <x v="2"/>
    <x v="0"/>
    <x v="2"/>
    <x v="92"/>
    <x v="1"/>
    <x v="1"/>
    <x v="2"/>
    <x v="0"/>
    <x v="1"/>
    <x v="7"/>
    <x v="1"/>
    <x v="1"/>
    <x v="82"/>
    <x v="58"/>
    <x v="13"/>
  </r>
  <r>
    <x v="9"/>
    <x v="10"/>
    <x v="14"/>
    <x v="1"/>
    <x v="14"/>
    <x v="14"/>
    <x v="14"/>
    <x v="14"/>
    <x v="14"/>
    <x v="0"/>
    <x v="117"/>
    <x v="116"/>
    <x v="70"/>
    <x v="108"/>
    <x v="26"/>
    <x v="117"/>
    <x v="0"/>
    <x v="1"/>
    <x v="1"/>
    <x v="2"/>
    <x v="0"/>
    <x v="2"/>
    <x v="93"/>
    <x v="1"/>
    <x v="1"/>
    <x v="1"/>
    <x v="2"/>
    <x v="1"/>
    <x v="1"/>
    <x v="1"/>
    <x v="1"/>
    <x v="83"/>
    <x v="59"/>
    <x v="14"/>
  </r>
  <r>
    <x v="9"/>
    <x v="10"/>
    <x v="15"/>
    <x v="1"/>
    <x v="15"/>
    <x v="15"/>
    <x v="15"/>
    <x v="15"/>
    <x v="15"/>
    <x v="0"/>
    <x v="118"/>
    <x v="117"/>
    <x v="100"/>
    <x v="109"/>
    <x v="55"/>
    <x v="118"/>
    <x v="1"/>
    <x v="1"/>
    <x v="0"/>
    <x v="0"/>
    <x v="0"/>
    <x v="0"/>
    <x v="94"/>
    <x v="7"/>
    <x v="32"/>
    <x v="1"/>
    <x v="4"/>
    <x v="7"/>
    <x v="2"/>
    <x v="7"/>
    <x v="1"/>
    <x v="84"/>
    <x v="60"/>
    <x v="15"/>
  </r>
  <r>
    <x v="10"/>
    <x v="0"/>
    <x v="0"/>
    <x v="0"/>
    <x v="0"/>
    <x v="0"/>
    <x v="0"/>
    <x v="0"/>
    <x v="0"/>
    <x v="0"/>
    <x v="119"/>
    <x v="118"/>
    <x v="101"/>
    <x v="110"/>
    <x v="60"/>
    <x v="119"/>
    <x v="1"/>
    <x v="0"/>
    <x v="0"/>
    <x v="2"/>
    <x v="0"/>
    <x v="1"/>
    <x v="95"/>
    <x v="10"/>
    <x v="74"/>
    <x v="1"/>
    <x v="0"/>
    <x v="5"/>
    <x v="22"/>
    <x v="5"/>
    <x v="3"/>
    <x v="85"/>
    <x v="61"/>
    <x v="0"/>
  </r>
  <r>
    <x v="10"/>
    <x v="1"/>
    <x v="1"/>
    <x v="0"/>
    <x v="1"/>
    <x v="1"/>
    <x v="1"/>
    <x v="1"/>
    <x v="1"/>
    <x v="0"/>
    <x v="120"/>
    <x v="119"/>
    <x v="25"/>
    <x v="111"/>
    <x v="61"/>
    <x v="120"/>
    <x v="0"/>
    <x v="1"/>
    <x v="1"/>
    <x v="0"/>
    <x v="0"/>
    <x v="0"/>
    <x v="96"/>
    <x v="1"/>
    <x v="1"/>
    <x v="1"/>
    <x v="2"/>
    <x v="2"/>
    <x v="3"/>
    <x v="2"/>
    <x v="2"/>
    <x v="3"/>
    <x v="3"/>
    <x v="1"/>
  </r>
  <r>
    <x v="10"/>
    <x v="2"/>
    <x v="2"/>
    <x v="0"/>
    <x v="2"/>
    <x v="2"/>
    <x v="2"/>
    <x v="2"/>
    <x v="2"/>
    <x v="0"/>
    <x v="121"/>
    <x v="120"/>
    <x v="102"/>
    <x v="112"/>
    <x v="62"/>
    <x v="121"/>
    <x v="0"/>
    <x v="1"/>
    <x v="1"/>
    <x v="0"/>
    <x v="0"/>
    <x v="0"/>
    <x v="97"/>
    <x v="2"/>
    <x v="75"/>
    <x v="1"/>
    <x v="8"/>
    <x v="1"/>
    <x v="7"/>
    <x v="1"/>
    <x v="2"/>
    <x v="86"/>
    <x v="3"/>
    <x v="2"/>
  </r>
  <r>
    <x v="10"/>
    <x v="2"/>
    <x v="3"/>
    <x v="0"/>
    <x v="3"/>
    <x v="3"/>
    <x v="3"/>
    <x v="3"/>
    <x v="3"/>
    <x v="0"/>
    <x v="122"/>
    <x v="121"/>
    <x v="103"/>
    <x v="113"/>
    <x v="55"/>
    <x v="122"/>
    <x v="1"/>
    <x v="1"/>
    <x v="0"/>
    <x v="0"/>
    <x v="0"/>
    <x v="0"/>
    <x v="98"/>
    <x v="2"/>
    <x v="76"/>
    <x v="1"/>
    <x v="2"/>
    <x v="1"/>
    <x v="7"/>
    <x v="1"/>
    <x v="2"/>
    <x v="87"/>
    <x v="3"/>
    <x v="3"/>
  </r>
  <r>
    <x v="10"/>
    <x v="3"/>
    <x v="4"/>
    <x v="0"/>
    <x v="4"/>
    <x v="4"/>
    <x v="4"/>
    <x v="4"/>
    <x v="4"/>
    <x v="0"/>
    <x v="123"/>
    <x v="122"/>
    <x v="104"/>
    <x v="114"/>
    <x v="63"/>
    <x v="123"/>
    <x v="0"/>
    <x v="1"/>
    <x v="0"/>
    <x v="2"/>
    <x v="0"/>
    <x v="0"/>
    <x v="99"/>
    <x v="5"/>
    <x v="77"/>
    <x v="2"/>
    <x v="2"/>
    <x v="4"/>
    <x v="5"/>
    <x v="4"/>
    <x v="1"/>
    <x v="88"/>
    <x v="62"/>
    <x v="4"/>
  </r>
  <r>
    <x v="10"/>
    <x v="4"/>
    <x v="5"/>
    <x v="0"/>
    <x v="5"/>
    <x v="5"/>
    <x v="5"/>
    <x v="5"/>
    <x v="5"/>
    <x v="0"/>
    <x v="124"/>
    <x v="123"/>
    <x v="105"/>
    <x v="115"/>
    <x v="64"/>
    <x v="124"/>
    <x v="3"/>
    <x v="1"/>
    <x v="0"/>
    <x v="2"/>
    <x v="0"/>
    <x v="1"/>
    <x v="100"/>
    <x v="4"/>
    <x v="78"/>
    <x v="2"/>
    <x v="2"/>
    <x v="7"/>
    <x v="11"/>
    <x v="7"/>
    <x v="2"/>
    <x v="89"/>
    <x v="3"/>
    <x v="5"/>
  </r>
  <r>
    <x v="10"/>
    <x v="6"/>
    <x v="7"/>
    <x v="0"/>
    <x v="7"/>
    <x v="7"/>
    <x v="7"/>
    <x v="7"/>
    <x v="7"/>
    <x v="0"/>
    <x v="125"/>
    <x v="109"/>
    <x v="106"/>
    <x v="116"/>
    <x v="7"/>
    <x v="125"/>
    <x v="1"/>
    <x v="1"/>
    <x v="0"/>
    <x v="0"/>
    <x v="0"/>
    <x v="0"/>
    <x v="101"/>
    <x v="12"/>
    <x v="79"/>
    <x v="1"/>
    <x v="2"/>
    <x v="0"/>
    <x v="0"/>
    <x v="10"/>
    <x v="0"/>
    <x v="90"/>
    <x v="63"/>
    <x v="7"/>
  </r>
  <r>
    <x v="10"/>
    <x v="7"/>
    <x v="8"/>
    <x v="0"/>
    <x v="8"/>
    <x v="8"/>
    <x v="8"/>
    <x v="8"/>
    <x v="8"/>
    <x v="0"/>
    <x v="126"/>
    <x v="124"/>
    <x v="107"/>
    <x v="117"/>
    <x v="16"/>
    <x v="126"/>
    <x v="1"/>
    <x v="0"/>
    <x v="0"/>
    <x v="2"/>
    <x v="0"/>
    <x v="1"/>
    <x v="102"/>
    <x v="2"/>
    <x v="80"/>
    <x v="1"/>
    <x v="4"/>
    <x v="1"/>
    <x v="7"/>
    <x v="1"/>
    <x v="2"/>
    <x v="91"/>
    <x v="3"/>
    <x v="8"/>
  </r>
  <r>
    <x v="10"/>
    <x v="8"/>
    <x v="9"/>
    <x v="1"/>
    <x v="9"/>
    <x v="9"/>
    <x v="9"/>
    <x v="9"/>
    <x v="9"/>
    <x v="0"/>
    <x v="127"/>
    <x v="125"/>
    <x v="108"/>
    <x v="37"/>
    <x v="65"/>
    <x v="127"/>
    <x v="4"/>
    <x v="0"/>
    <x v="1"/>
    <x v="6"/>
    <x v="0"/>
    <x v="5"/>
    <x v="103"/>
    <x v="2"/>
    <x v="81"/>
    <x v="1"/>
    <x v="0"/>
    <x v="11"/>
    <x v="16"/>
    <x v="11"/>
    <x v="0"/>
    <x v="92"/>
    <x v="64"/>
    <x v="9"/>
  </r>
  <r>
    <x v="10"/>
    <x v="9"/>
    <x v="11"/>
    <x v="1"/>
    <x v="11"/>
    <x v="11"/>
    <x v="11"/>
    <x v="11"/>
    <x v="11"/>
    <x v="0"/>
    <x v="128"/>
    <x v="126"/>
    <x v="109"/>
    <x v="118"/>
    <x v="34"/>
    <x v="128"/>
    <x v="4"/>
    <x v="1"/>
    <x v="5"/>
    <x v="2"/>
    <x v="0"/>
    <x v="9"/>
    <x v="104"/>
    <x v="0"/>
    <x v="82"/>
    <x v="1"/>
    <x v="6"/>
    <x v="0"/>
    <x v="5"/>
    <x v="0"/>
    <x v="2"/>
    <x v="93"/>
    <x v="3"/>
    <x v="11"/>
  </r>
  <r>
    <x v="10"/>
    <x v="9"/>
    <x v="12"/>
    <x v="1"/>
    <x v="12"/>
    <x v="12"/>
    <x v="12"/>
    <x v="12"/>
    <x v="12"/>
    <x v="0"/>
    <x v="129"/>
    <x v="127"/>
    <x v="110"/>
    <x v="119"/>
    <x v="50"/>
    <x v="129"/>
    <x v="0"/>
    <x v="0"/>
    <x v="0"/>
    <x v="2"/>
    <x v="1"/>
    <x v="1"/>
    <x v="105"/>
    <x v="1"/>
    <x v="1"/>
    <x v="1"/>
    <x v="2"/>
    <x v="1"/>
    <x v="1"/>
    <x v="1"/>
    <x v="1"/>
    <x v="94"/>
    <x v="65"/>
    <x v="12"/>
  </r>
  <r>
    <x v="10"/>
    <x v="10"/>
    <x v="13"/>
    <x v="1"/>
    <x v="13"/>
    <x v="13"/>
    <x v="13"/>
    <x v="13"/>
    <x v="13"/>
    <x v="0"/>
    <x v="130"/>
    <x v="128"/>
    <x v="111"/>
    <x v="120"/>
    <x v="6"/>
    <x v="130"/>
    <x v="6"/>
    <x v="1"/>
    <x v="1"/>
    <x v="2"/>
    <x v="0"/>
    <x v="6"/>
    <x v="106"/>
    <x v="7"/>
    <x v="46"/>
    <x v="8"/>
    <x v="9"/>
    <x v="7"/>
    <x v="1"/>
    <x v="7"/>
    <x v="2"/>
    <x v="95"/>
    <x v="3"/>
    <x v="13"/>
  </r>
  <r>
    <x v="10"/>
    <x v="10"/>
    <x v="14"/>
    <x v="1"/>
    <x v="14"/>
    <x v="14"/>
    <x v="14"/>
    <x v="14"/>
    <x v="14"/>
    <x v="0"/>
    <x v="96"/>
    <x v="129"/>
    <x v="93"/>
    <x v="121"/>
    <x v="45"/>
    <x v="131"/>
    <x v="1"/>
    <x v="1"/>
    <x v="1"/>
    <x v="1"/>
    <x v="1"/>
    <x v="6"/>
    <x v="84"/>
    <x v="1"/>
    <x v="1"/>
    <x v="1"/>
    <x v="2"/>
    <x v="2"/>
    <x v="3"/>
    <x v="2"/>
    <x v="2"/>
    <x v="3"/>
    <x v="3"/>
    <x v="14"/>
  </r>
  <r>
    <x v="10"/>
    <x v="10"/>
    <x v="15"/>
    <x v="1"/>
    <x v="15"/>
    <x v="15"/>
    <x v="15"/>
    <x v="15"/>
    <x v="15"/>
    <x v="0"/>
    <x v="131"/>
    <x v="130"/>
    <x v="112"/>
    <x v="122"/>
    <x v="66"/>
    <x v="132"/>
    <x v="0"/>
    <x v="1"/>
    <x v="1"/>
    <x v="0"/>
    <x v="0"/>
    <x v="0"/>
    <x v="107"/>
    <x v="2"/>
    <x v="19"/>
    <x v="1"/>
    <x v="4"/>
    <x v="1"/>
    <x v="7"/>
    <x v="1"/>
    <x v="2"/>
    <x v="96"/>
    <x v="3"/>
    <x v="15"/>
  </r>
  <r>
    <x v="11"/>
    <x v="0"/>
    <x v="0"/>
    <x v="0"/>
    <x v="0"/>
    <x v="0"/>
    <x v="0"/>
    <x v="0"/>
    <x v="0"/>
    <x v="0"/>
    <x v="132"/>
    <x v="28"/>
    <x v="113"/>
    <x v="123"/>
    <x v="32"/>
    <x v="133"/>
    <x v="6"/>
    <x v="0"/>
    <x v="0"/>
    <x v="2"/>
    <x v="0"/>
    <x v="6"/>
    <x v="108"/>
    <x v="1"/>
    <x v="1"/>
    <x v="2"/>
    <x v="2"/>
    <x v="2"/>
    <x v="3"/>
    <x v="2"/>
    <x v="2"/>
    <x v="3"/>
    <x v="3"/>
    <x v="0"/>
  </r>
  <r>
    <x v="11"/>
    <x v="1"/>
    <x v="1"/>
    <x v="0"/>
    <x v="1"/>
    <x v="1"/>
    <x v="1"/>
    <x v="1"/>
    <x v="1"/>
    <x v="0"/>
    <x v="133"/>
    <x v="131"/>
    <x v="114"/>
    <x v="61"/>
    <x v="26"/>
    <x v="134"/>
    <x v="0"/>
    <x v="1"/>
    <x v="1"/>
    <x v="0"/>
    <x v="0"/>
    <x v="0"/>
    <x v="109"/>
    <x v="7"/>
    <x v="83"/>
    <x v="1"/>
    <x v="2"/>
    <x v="11"/>
    <x v="5"/>
    <x v="11"/>
    <x v="0"/>
    <x v="97"/>
    <x v="66"/>
    <x v="1"/>
  </r>
  <r>
    <x v="11"/>
    <x v="2"/>
    <x v="2"/>
    <x v="0"/>
    <x v="2"/>
    <x v="2"/>
    <x v="2"/>
    <x v="2"/>
    <x v="2"/>
    <x v="0"/>
    <x v="134"/>
    <x v="132"/>
    <x v="55"/>
    <x v="124"/>
    <x v="19"/>
    <x v="135"/>
    <x v="1"/>
    <x v="1"/>
    <x v="0"/>
    <x v="0"/>
    <x v="1"/>
    <x v="2"/>
    <x v="110"/>
    <x v="2"/>
    <x v="84"/>
    <x v="1"/>
    <x v="0"/>
    <x v="1"/>
    <x v="11"/>
    <x v="1"/>
    <x v="1"/>
    <x v="98"/>
    <x v="67"/>
    <x v="2"/>
  </r>
  <r>
    <x v="11"/>
    <x v="2"/>
    <x v="3"/>
    <x v="0"/>
    <x v="3"/>
    <x v="3"/>
    <x v="3"/>
    <x v="3"/>
    <x v="3"/>
    <x v="0"/>
    <x v="135"/>
    <x v="133"/>
    <x v="115"/>
    <x v="125"/>
    <x v="55"/>
    <x v="136"/>
    <x v="8"/>
    <x v="2"/>
    <x v="0"/>
    <x v="0"/>
    <x v="0"/>
    <x v="0"/>
    <x v="111"/>
    <x v="7"/>
    <x v="29"/>
    <x v="1"/>
    <x v="2"/>
    <x v="7"/>
    <x v="1"/>
    <x v="7"/>
    <x v="2"/>
    <x v="63"/>
    <x v="3"/>
    <x v="3"/>
  </r>
  <r>
    <x v="11"/>
    <x v="3"/>
    <x v="4"/>
    <x v="0"/>
    <x v="4"/>
    <x v="4"/>
    <x v="4"/>
    <x v="4"/>
    <x v="4"/>
    <x v="0"/>
    <x v="136"/>
    <x v="134"/>
    <x v="32"/>
    <x v="7"/>
    <x v="41"/>
    <x v="137"/>
    <x v="0"/>
    <x v="1"/>
    <x v="0"/>
    <x v="0"/>
    <x v="0"/>
    <x v="7"/>
    <x v="12"/>
    <x v="2"/>
    <x v="21"/>
    <x v="2"/>
    <x v="2"/>
    <x v="1"/>
    <x v="1"/>
    <x v="1"/>
    <x v="1"/>
    <x v="99"/>
    <x v="68"/>
    <x v="4"/>
  </r>
  <r>
    <x v="11"/>
    <x v="4"/>
    <x v="5"/>
    <x v="0"/>
    <x v="5"/>
    <x v="5"/>
    <x v="5"/>
    <x v="5"/>
    <x v="5"/>
    <x v="0"/>
    <x v="137"/>
    <x v="135"/>
    <x v="116"/>
    <x v="126"/>
    <x v="36"/>
    <x v="138"/>
    <x v="2"/>
    <x v="1"/>
    <x v="0"/>
    <x v="1"/>
    <x v="0"/>
    <x v="10"/>
    <x v="112"/>
    <x v="4"/>
    <x v="85"/>
    <x v="2"/>
    <x v="2"/>
    <x v="11"/>
    <x v="16"/>
    <x v="11"/>
    <x v="1"/>
    <x v="100"/>
    <x v="69"/>
    <x v="5"/>
  </r>
  <r>
    <x v="11"/>
    <x v="6"/>
    <x v="7"/>
    <x v="0"/>
    <x v="7"/>
    <x v="7"/>
    <x v="7"/>
    <x v="7"/>
    <x v="7"/>
    <x v="0"/>
    <x v="138"/>
    <x v="136"/>
    <x v="99"/>
    <x v="127"/>
    <x v="59"/>
    <x v="139"/>
    <x v="6"/>
    <x v="1"/>
    <x v="0"/>
    <x v="2"/>
    <x v="0"/>
    <x v="4"/>
    <x v="113"/>
    <x v="1"/>
    <x v="1"/>
    <x v="1"/>
    <x v="4"/>
    <x v="1"/>
    <x v="1"/>
    <x v="1"/>
    <x v="1"/>
    <x v="101"/>
    <x v="70"/>
    <x v="7"/>
  </r>
  <r>
    <x v="11"/>
    <x v="7"/>
    <x v="8"/>
    <x v="0"/>
    <x v="8"/>
    <x v="8"/>
    <x v="8"/>
    <x v="8"/>
    <x v="8"/>
    <x v="0"/>
    <x v="139"/>
    <x v="137"/>
    <x v="117"/>
    <x v="128"/>
    <x v="67"/>
    <x v="140"/>
    <x v="0"/>
    <x v="1"/>
    <x v="0"/>
    <x v="0"/>
    <x v="0"/>
    <x v="7"/>
    <x v="12"/>
    <x v="7"/>
    <x v="86"/>
    <x v="2"/>
    <x v="6"/>
    <x v="7"/>
    <x v="1"/>
    <x v="7"/>
    <x v="2"/>
    <x v="102"/>
    <x v="3"/>
    <x v="8"/>
  </r>
  <r>
    <x v="11"/>
    <x v="8"/>
    <x v="9"/>
    <x v="1"/>
    <x v="9"/>
    <x v="9"/>
    <x v="9"/>
    <x v="9"/>
    <x v="9"/>
    <x v="0"/>
    <x v="140"/>
    <x v="138"/>
    <x v="118"/>
    <x v="65"/>
    <x v="24"/>
    <x v="141"/>
    <x v="2"/>
    <x v="0"/>
    <x v="1"/>
    <x v="2"/>
    <x v="0"/>
    <x v="12"/>
    <x v="114"/>
    <x v="2"/>
    <x v="87"/>
    <x v="2"/>
    <x v="9"/>
    <x v="4"/>
    <x v="16"/>
    <x v="4"/>
    <x v="0"/>
    <x v="103"/>
    <x v="71"/>
    <x v="9"/>
  </r>
  <r>
    <x v="11"/>
    <x v="9"/>
    <x v="11"/>
    <x v="1"/>
    <x v="11"/>
    <x v="11"/>
    <x v="11"/>
    <x v="11"/>
    <x v="11"/>
    <x v="0"/>
    <x v="141"/>
    <x v="139"/>
    <x v="119"/>
    <x v="129"/>
    <x v="68"/>
    <x v="142"/>
    <x v="9"/>
    <x v="2"/>
    <x v="6"/>
    <x v="2"/>
    <x v="0"/>
    <x v="15"/>
    <x v="115"/>
    <x v="2"/>
    <x v="88"/>
    <x v="0"/>
    <x v="0"/>
    <x v="7"/>
    <x v="11"/>
    <x v="7"/>
    <x v="1"/>
    <x v="104"/>
    <x v="72"/>
    <x v="11"/>
  </r>
  <r>
    <x v="11"/>
    <x v="9"/>
    <x v="12"/>
    <x v="1"/>
    <x v="12"/>
    <x v="12"/>
    <x v="12"/>
    <x v="12"/>
    <x v="12"/>
    <x v="0"/>
    <x v="142"/>
    <x v="140"/>
    <x v="120"/>
    <x v="129"/>
    <x v="7"/>
    <x v="143"/>
    <x v="1"/>
    <x v="4"/>
    <x v="1"/>
    <x v="1"/>
    <x v="1"/>
    <x v="11"/>
    <x v="116"/>
    <x v="1"/>
    <x v="1"/>
    <x v="3"/>
    <x v="2"/>
    <x v="1"/>
    <x v="1"/>
    <x v="1"/>
    <x v="1"/>
    <x v="105"/>
    <x v="73"/>
    <x v="12"/>
  </r>
  <r>
    <x v="11"/>
    <x v="10"/>
    <x v="13"/>
    <x v="1"/>
    <x v="13"/>
    <x v="13"/>
    <x v="13"/>
    <x v="13"/>
    <x v="13"/>
    <x v="0"/>
    <x v="143"/>
    <x v="141"/>
    <x v="121"/>
    <x v="130"/>
    <x v="69"/>
    <x v="144"/>
    <x v="3"/>
    <x v="1"/>
    <x v="0"/>
    <x v="2"/>
    <x v="0"/>
    <x v="1"/>
    <x v="117"/>
    <x v="1"/>
    <x v="1"/>
    <x v="8"/>
    <x v="4"/>
    <x v="2"/>
    <x v="3"/>
    <x v="2"/>
    <x v="2"/>
    <x v="3"/>
    <x v="3"/>
    <x v="13"/>
  </r>
  <r>
    <x v="11"/>
    <x v="10"/>
    <x v="14"/>
    <x v="1"/>
    <x v="14"/>
    <x v="14"/>
    <x v="14"/>
    <x v="14"/>
    <x v="14"/>
    <x v="0"/>
    <x v="144"/>
    <x v="142"/>
    <x v="110"/>
    <x v="76"/>
    <x v="70"/>
    <x v="145"/>
    <x v="3"/>
    <x v="1"/>
    <x v="0"/>
    <x v="2"/>
    <x v="0"/>
    <x v="1"/>
    <x v="118"/>
    <x v="1"/>
    <x v="1"/>
    <x v="4"/>
    <x v="2"/>
    <x v="1"/>
    <x v="1"/>
    <x v="1"/>
    <x v="1"/>
    <x v="106"/>
    <x v="74"/>
    <x v="14"/>
  </r>
  <r>
    <x v="11"/>
    <x v="10"/>
    <x v="15"/>
    <x v="1"/>
    <x v="15"/>
    <x v="15"/>
    <x v="15"/>
    <x v="15"/>
    <x v="15"/>
    <x v="0"/>
    <x v="145"/>
    <x v="143"/>
    <x v="51"/>
    <x v="131"/>
    <x v="46"/>
    <x v="146"/>
    <x v="0"/>
    <x v="4"/>
    <x v="0"/>
    <x v="2"/>
    <x v="0"/>
    <x v="4"/>
    <x v="119"/>
    <x v="2"/>
    <x v="35"/>
    <x v="1"/>
    <x v="2"/>
    <x v="1"/>
    <x v="7"/>
    <x v="1"/>
    <x v="2"/>
    <x v="107"/>
    <x v="3"/>
    <x v="15"/>
  </r>
  <r>
    <x v="12"/>
    <x v="0"/>
    <x v="0"/>
    <x v="0"/>
    <x v="0"/>
    <x v="0"/>
    <x v="0"/>
    <x v="0"/>
    <x v="0"/>
    <x v="0"/>
    <x v="146"/>
    <x v="144"/>
    <x v="122"/>
    <x v="132"/>
    <x v="44"/>
    <x v="147"/>
    <x v="1"/>
    <x v="2"/>
    <x v="1"/>
    <x v="2"/>
    <x v="0"/>
    <x v="6"/>
    <x v="120"/>
    <x v="5"/>
    <x v="89"/>
    <x v="1"/>
    <x v="2"/>
    <x v="4"/>
    <x v="8"/>
    <x v="8"/>
    <x v="5"/>
    <x v="108"/>
    <x v="75"/>
    <x v="0"/>
  </r>
  <r>
    <x v="12"/>
    <x v="1"/>
    <x v="1"/>
    <x v="0"/>
    <x v="1"/>
    <x v="1"/>
    <x v="1"/>
    <x v="1"/>
    <x v="1"/>
    <x v="0"/>
    <x v="147"/>
    <x v="145"/>
    <x v="15"/>
    <x v="133"/>
    <x v="3"/>
    <x v="148"/>
    <x v="0"/>
    <x v="1"/>
    <x v="0"/>
    <x v="0"/>
    <x v="0"/>
    <x v="7"/>
    <x v="12"/>
    <x v="1"/>
    <x v="1"/>
    <x v="1"/>
    <x v="2"/>
    <x v="2"/>
    <x v="3"/>
    <x v="2"/>
    <x v="2"/>
    <x v="3"/>
    <x v="3"/>
    <x v="1"/>
  </r>
  <r>
    <x v="12"/>
    <x v="2"/>
    <x v="2"/>
    <x v="0"/>
    <x v="2"/>
    <x v="2"/>
    <x v="2"/>
    <x v="2"/>
    <x v="2"/>
    <x v="0"/>
    <x v="148"/>
    <x v="146"/>
    <x v="123"/>
    <x v="55"/>
    <x v="23"/>
    <x v="149"/>
    <x v="1"/>
    <x v="1"/>
    <x v="0"/>
    <x v="0"/>
    <x v="0"/>
    <x v="0"/>
    <x v="121"/>
    <x v="1"/>
    <x v="1"/>
    <x v="6"/>
    <x v="2"/>
    <x v="2"/>
    <x v="3"/>
    <x v="2"/>
    <x v="2"/>
    <x v="3"/>
    <x v="3"/>
    <x v="2"/>
  </r>
  <r>
    <x v="12"/>
    <x v="2"/>
    <x v="3"/>
    <x v="0"/>
    <x v="3"/>
    <x v="3"/>
    <x v="3"/>
    <x v="3"/>
    <x v="3"/>
    <x v="0"/>
    <x v="149"/>
    <x v="147"/>
    <x v="124"/>
    <x v="66"/>
    <x v="51"/>
    <x v="150"/>
    <x v="1"/>
    <x v="0"/>
    <x v="0"/>
    <x v="0"/>
    <x v="0"/>
    <x v="2"/>
    <x v="122"/>
    <x v="2"/>
    <x v="90"/>
    <x v="2"/>
    <x v="2"/>
    <x v="1"/>
    <x v="7"/>
    <x v="1"/>
    <x v="2"/>
    <x v="109"/>
    <x v="3"/>
    <x v="3"/>
  </r>
  <r>
    <x v="12"/>
    <x v="3"/>
    <x v="4"/>
    <x v="0"/>
    <x v="4"/>
    <x v="4"/>
    <x v="4"/>
    <x v="4"/>
    <x v="4"/>
    <x v="0"/>
    <x v="150"/>
    <x v="148"/>
    <x v="125"/>
    <x v="134"/>
    <x v="71"/>
    <x v="151"/>
    <x v="1"/>
    <x v="1"/>
    <x v="0"/>
    <x v="2"/>
    <x v="0"/>
    <x v="2"/>
    <x v="123"/>
    <x v="4"/>
    <x v="91"/>
    <x v="1"/>
    <x v="2"/>
    <x v="11"/>
    <x v="11"/>
    <x v="11"/>
    <x v="2"/>
    <x v="110"/>
    <x v="3"/>
    <x v="4"/>
  </r>
  <r>
    <x v="12"/>
    <x v="4"/>
    <x v="5"/>
    <x v="0"/>
    <x v="5"/>
    <x v="5"/>
    <x v="5"/>
    <x v="5"/>
    <x v="5"/>
    <x v="0"/>
    <x v="151"/>
    <x v="149"/>
    <x v="89"/>
    <x v="135"/>
    <x v="40"/>
    <x v="152"/>
    <x v="6"/>
    <x v="1"/>
    <x v="0"/>
    <x v="7"/>
    <x v="0"/>
    <x v="10"/>
    <x v="124"/>
    <x v="8"/>
    <x v="66"/>
    <x v="1"/>
    <x v="2"/>
    <x v="4"/>
    <x v="21"/>
    <x v="4"/>
    <x v="1"/>
    <x v="111"/>
    <x v="76"/>
    <x v="5"/>
  </r>
  <r>
    <x v="12"/>
    <x v="6"/>
    <x v="7"/>
    <x v="0"/>
    <x v="7"/>
    <x v="7"/>
    <x v="7"/>
    <x v="7"/>
    <x v="7"/>
    <x v="0"/>
    <x v="152"/>
    <x v="150"/>
    <x v="126"/>
    <x v="136"/>
    <x v="7"/>
    <x v="153"/>
    <x v="1"/>
    <x v="1"/>
    <x v="2"/>
    <x v="7"/>
    <x v="0"/>
    <x v="10"/>
    <x v="125"/>
    <x v="5"/>
    <x v="39"/>
    <x v="2"/>
    <x v="2"/>
    <x v="10"/>
    <x v="0"/>
    <x v="10"/>
    <x v="3"/>
    <x v="112"/>
    <x v="77"/>
    <x v="7"/>
  </r>
  <r>
    <x v="12"/>
    <x v="7"/>
    <x v="8"/>
    <x v="0"/>
    <x v="8"/>
    <x v="8"/>
    <x v="8"/>
    <x v="8"/>
    <x v="8"/>
    <x v="0"/>
    <x v="153"/>
    <x v="151"/>
    <x v="127"/>
    <x v="137"/>
    <x v="61"/>
    <x v="154"/>
    <x v="3"/>
    <x v="1"/>
    <x v="2"/>
    <x v="2"/>
    <x v="0"/>
    <x v="6"/>
    <x v="126"/>
    <x v="7"/>
    <x v="92"/>
    <x v="1"/>
    <x v="0"/>
    <x v="7"/>
    <x v="16"/>
    <x v="7"/>
    <x v="1"/>
    <x v="113"/>
    <x v="78"/>
    <x v="8"/>
  </r>
  <r>
    <x v="12"/>
    <x v="8"/>
    <x v="9"/>
    <x v="1"/>
    <x v="9"/>
    <x v="9"/>
    <x v="9"/>
    <x v="9"/>
    <x v="9"/>
    <x v="0"/>
    <x v="154"/>
    <x v="152"/>
    <x v="128"/>
    <x v="138"/>
    <x v="45"/>
    <x v="155"/>
    <x v="7"/>
    <x v="1"/>
    <x v="4"/>
    <x v="5"/>
    <x v="0"/>
    <x v="16"/>
    <x v="127"/>
    <x v="4"/>
    <x v="65"/>
    <x v="0"/>
    <x v="8"/>
    <x v="8"/>
    <x v="13"/>
    <x v="0"/>
    <x v="3"/>
    <x v="114"/>
    <x v="79"/>
    <x v="9"/>
  </r>
  <r>
    <x v="12"/>
    <x v="9"/>
    <x v="11"/>
    <x v="1"/>
    <x v="11"/>
    <x v="11"/>
    <x v="11"/>
    <x v="11"/>
    <x v="11"/>
    <x v="0"/>
    <x v="155"/>
    <x v="153"/>
    <x v="129"/>
    <x v="139"/>
    <x v="67"/>
    <x v="156"/>
    <x v="2"/>
    <x v="1"/>
    <x v="3"/>
    <x v="2"/>
    <x v="0"/>
    <x v="13"/>
    <x v="128"/>
    <x v="4"/>
    <x v="93"/>
    <x v="6"/>
    <x v="10"/>
    <x v="4"/>
    <x v="2"/>
    <x v="4"/>
    <x v="2"/>
    <x v="115"/>
    <x v="3"/>
    <x v="11"/>
  </r>
  <r>
    <x v="12"/>
    <x v="9"/>
    <x v="12"/>
    <x v="1"/>
    <x v="12"/>
    <x v="12"/>
    <x v="12"/>
    <x v="12"/>
    <x v="12"/>
    <x v="0"/>
    <x v="156"/>
    <x v="154"/>
    <x v="19"/>
    <x v="140"/>
    <x v="29"/>
    <x v="157"/>
    <x v="1"/>
    <x v="0"/>
    <x v="0"/>
    <x v="6"/>
    <x v="0"/>
    <x v="12"/>
    <x v="129"/>
    <x v="4"/>
    <x v="94"/>
    <x v="1"/>
    <x v="2"/>
    <x v="11"/>
    <x v="11"/>
    <x v="11"/>
    <x v="2"/>
    <x v="116"/>
    <x v="3"/>
    <x v="12"/>
  </r>
  <r>
    <x v="12"/>
    <x v="10"/>
    <x v="13"/>
    <x v="1"/>
    <x v="13"/>
    <x v="13"/>
    <x v="13"/>
    <x v="13"/>
    <x v="13"/>
    <x v="0"/>
    <x v="157"/>
    <x v="155"/>
    <x v="130"/>
    <x v="141"/>
    <x v="72"/>
    <x v="158"/>
    <x v="3"/>
    <x v="1"/>
    <x v="0"/>
    <x v="7"/>
    <x v="0"/>
    <x v="6"/>
    <x v="130"/>
    <x v="1"/>
    <x v="1"/>
    <x v="2"/>
    <x v="3"/>
    <x v="2"/>
    <x v="3"/>
    <x v="2"/>
    <x v="2"/>
    <x v="3"/>
    <x v="3"/>
    <x v="13"/>
  </r>
  <r>
    <x v="12"/>
    <x v="10"/>
    <x v="14"/>
    <x v="1"/>
    <x v="14"/>
    <x v="14"/>
    <x v="14"/>
    <x v="14"/>
    <x v="14"/>
    <x v="0"/>
    <x v="158"/>
    <x v="156"/>
    <x v="131"/>
    <x v="142"/>
    <x v="1"/>
    <x v="159"/>
    <x v="0"/>
    <x v="1"/>
    <x v="2"/>
    <x v="1"/>
    <x v="0"/>
    <x v="4"/>
    <x v="131"/>
    <x v="1"/>
    <x v="1"/>
    <x v="1"/>
    <x v="2"/>
    <x v="7"/>
    <x v="1"/>
    <x v="7"/>
    <x v="1"/>
    <x v="117"/>
    <x v="80"/>
    <x v="14"/>
  </r>
  <r>
    <x v="12"/>
    <x v="10"/>
    <x v="15"/>
    <x v="1"/>
    <x v="15"/>
    <x v="15"/>
    <x v="15"/>
    <x v="15"/>
    <x v="15"/>
    <x v="0"/>
    <x v="159"/>
    <x v="157"/>
    <x v="132"/>
    <x v="143"/>
    <x v="58"/>
    <x v="160"/>
    <x v="3"/>
    <x v="1"/>
    <x v="0"/>
    <x v="0"/>
    <x v="0"/>
    <x v="2"/>
    <x v="132"/>
    <x v="8"/>
    <x v="95"/>
    <x v="2"/>
    <x v="2"/>
    <x v="11"/>
    <x v="11"/>
    <x v="11"/>
    <x v="1"/>
    <x v="118"/>
    <x v="81"/>
    <x v="15"/>
  </r>
  <r>
    <x v="13"/>
    <x v="0"/>
    <x v="0"/>
    <x v="0"/>
    <x v="0"/>
    <x v="0"/>
    <x v="0"/>
    <x v="0"/>
    <x v="0"/>
    <x v="0"/>
    <x v="160"/>
    <x v="158"/>
    <x v="97"/>
    <x v="144"/>
    <x v="38"/>
    <x v="161"/>
    <x v="1"/>
    <x v="1"/>
    <x v="0"/>
    <x v="1"/>
    <x v="0"/>
    <x v="1"/>
    <x v="133"/>
    <x v="0"/>
    <x v="96"/>
    <x v="2"/>
    <x v="2"/>
    <x v="5"/>
    <x v="0"/>
    <x v="5"/>
    <x v="4"/>
    <x v="119"/>
    <x v="82"/>
    <x v="0"/>
  </r>
  <r>
    <x v="13"/>
    <x v="1"/>
    <x v="1"/>
    <x v="0"/>
    <x v="1"/>
    <x v="1"/>
    <x v="1"/>
    <x v="1"/>
    <x v="1"/>
    <x v="0"/>
    <x v="161"/>
    <x v="159"/>
    <x v="45"/>
    <x v="145"/>
    <x v="73"/>
    <x v="162"/>
    <x v="0"/>
    <x v="0"/>
    <x v="1"/>
    <x v="2"/>
    <x v="0"/>
    <x v="1"/>
    <x v="134"/>
    <x v="2"/>
    <x v="97"/>
    <x v="1"/>
    <x v="0"/>
    <x v="1"/>
    <x v="7"/>
    <x v="1"/>
    <x v="2"/>
    <x v="120"/>
    <x v="3"/>
    <x v="1"/>
  </r>
  <r>
    <x v="13"/>
    <x v="2"/>
    <x v="2"/>
    <x v="0"/>
    <x v="2"/>
    <x v="2"/>
    <x v="2"/>
    <x v="2"/>
    <x v="2"/>
    <x v="0"/>
    <x v="162"/>
    <x v="160"/>
    <x v="4"/>
    <x v="146"/>
    <x v="33"/>
    <x v="163"/>
    <x v="0"/>
    <x v="0"/>
    <x v="0"/>
    <x v="0"/>
    <x v="1"/>
    <x v="2"/>
    <x v="135"/>
    <x v="1"/>
    <x v="1"/>
    <x v="1"/>
    <x v="2"/>
    <x v="2"/>
    <x v="3"/>
    <x v="2"/>
    <x v="2"/>
    <x v="3"/>
    <x v="3"/>
    <x v="2"/>
  </r>
  <r>
    <x v="13"/>
    <x v="2"/>
    <x v="3"/>
    <x v="0"/>
    <x v="3"/>
    <x v="3"/>
    <x v="3"/>
    <x v="3"/>
    <x v="3"/>
    <x v="0"/>
    <x v="163"/>
    <x v="161"/>
    <x v="15"/>
    <x v="147"/>
    <x v="24"/>
    <x v="164"/>
    <x v="0"/>
    <x v="1"/>
    <x v="1"/>
    <x v="0"/>
    <x v="0"/>
    <x v="0"/>
    <x v="136"/>
    <x v="1"/>
    <x v="1"/>
    <x v="1"/>
    <x v="2"/>
    <x v="1"/>
    <x v="7"/>
    <x v="1"/>
    <x v="2"/>
    <x v="121"/>
    <x v="3"/>
    <x v="3"/>
  </r>
  <r>
    <x v="13"/>
    <x v="3"/>
    <x v="4"/>
    <x v="0"/>
    <x v="4"/>
    <x v="4"/>
    <x v="4"/>
    <x v="4"/>
    <x v="4"/>
    <x v="0"/>
    <x v="164"/>
    <x v="162"/>
    <x v="133"/>
    <x v="148"/>
    <x v="74"/>
    <x v="165"/>
    <x v="1"/>
    <x v="1"/>
    <x v="0"/>
    <x v="0"/>
    <x v="0"/>
    <x v="0"/>
    <x v="137"/>
    <x v="7"/>
    <x v="98"/>
    <x v="0"/>
    <x v="2"/>
    <x v="7"/>
    <x v="11"/>
    <x v="7"/>
    <x v="1"/>
    <x v="122"/>
    <x v="83"/>
    <x v="4"/>
  </r>
  <r>
    <x v="13"/>
    <x v="4"/>
    <x v="5"/>
    <x v="0"/>
    <x v="5"/>
    <x v="5"/>
    <x v="5"/>
    <x v="5"/>
    <x v="5"/>
    <x v="0"/>
    <x v="165"/>
    <x v="163"/>
    <x v="134"/>
    <x v="149"/>
    <x v="75"/>
    <x v="166"/>
    <x v="2"/>
    <x v="1"/>
    <x v="2"/>
    <x v="2"/>
    <x v="0"/>
    <x v="12"/>
    <x v="138"/>
    <x v="5"/>
    <x v="99"/>
    <x v="1"/>
    <x v="2"/>
    <x v="4"/>
    <x v="16"/>
    <x v="4"/>
    <x v="1"/>
    <x v="123"/>
    <x v="84"/>
    <x v="5"/>
  </r>
  <r>
    <x v="13"/>
    <x v="6"/>
    <x v="7"/>
    <x v="0"/>
    <x v="7"/>
    <x v="7"/>
    <x v="7"/>
    <x v="7"/>
    <x v="7"/>
    <x v="0"/>
    <x v="166"/>
    <x v="164"/>
    <x v="135"/>
    <x v="150"/>
    <x v="59"/>
    <x v="167"/>
    <x v="0"/>
    <x v="1"/>
    <x v="1"/>
    <x v="7"/>
    <x v="0"/>
    <x v="4"/>
    <x v="139"/>
    <x v="10"/>
    <x v="78"/>
    <x v="1"/>
    <x v="4"/>
    <x v="8"/>
    <x v="6"/>
    <x v="8"/>
    <x v="4"/>
    <x v="124"/>
    <x v="85"/>
    <x v="7"/>
  </r>
  <r>
    <x v="13"/>
    <x v="7"/>
    <x v="8"/>
    <x v="0"/>
    <x v="8"/>
    <x v="8"/>
    <x v="8"/>
    <x v="8"/>
    <x v="8"/>
    <x v="0"/>
    <x v="167"/>
    <x v="165"/>
    <x v="136"/>
    <x v="151"/>
    <x v="17"/>
    <x v="168"/>
    <x v="0"/>
    <x v="0"/>
    <x v="0"/>
    <x v="2"/>
    <x v="0"/>
    <x v="2"/>
    <x v="140"/>
    <x v="8"/>
    <x v="100"/>
    <x v="2"/>
    <x v="2"/>
    <x v="8"/>
    <x v="18"/>
    <x v="0"/>
    <x v="0"/>
    <x v="125"/>
    <x v="86"/>
    <x v="8"/>
  </r>
  <r>
    <x v="13"/>
    <x v="8"/>
    <x v="9"/>
    <x v="1"/>
    <x v="9"/>
    <x v="9"/>
    <x v="9"/>
    <x v="9"/>
    <x v="9"/>
    <x v="0"/>
    <x v="168"/>
    <x v="166"/>
    <x v="137"/>
    <x v="13"/>
    <x v="45"/>
    <x v="169"/>
    <x v="1"/>
    <x v="1"/>
    <x v="0"/>
    <x v="7"/>
    <x v="0"/>
    <x v="4"/>
    <x v="141"/>
    <x v="7"/>
    <x v="101"/>
    <x v="1"/>
    <x v="2"/>
    <x v="11"/>
    <x v="16"/>
    <x v="11"/>
    <x v="0"/>
    <x v="126"/>
    <x v="87"/>
    <x v="9"/>
  </r>
  <r>
    <x v="13"/>
    <x v="9"/>
    <x v="11"/>
    <x v="1"/>
    <x v="11"/>
    <x v="11"/>
    <x v="11"/>
    <x v="11"/>
    <x v="11"/>
    <x v="0"/>
    <x v="169"/>
    <x v="167"/>
    <x v="138"/>
    <x v="152"/>
    <x v="76"/>
    <x v="170"/>
    <x v="10"/>
    <x v="1"/>
    <x v="5"/>
    <x v="7"/>
    <x v="1"/>
    <x v="17"/>
    <x v="142"/>
    <x v="10"/>
    <x v="84"/>
    <x v="8"/>
    <x v="11"/>
    <x v="5"/>
    <x v="17"/>
    <x v="5"/>
    <x v="1"/>
    <x v="127"/>
    <x v="88"/>
    <x v="11"/>
  </r>
  <r>
    <x v="13"/>
    <x v="9"/>
    <x v="12"/>
    <x v="1"/>
    <x v="12"/>
    <x v="12"/>
    <x v="12"/>
    <x v="12"/>
    <x v="12"/>
    <x v="0"/>
    <x v="170"/>
    <x v="168"/>
    <x v="139"/>
    <x v="153"/>
    <x v="23"/>
    <x v="40"/>
    <x v="1"/>
    <x v="1"/>
    <x v="1"/>
    <x v="2"/>
    <x v="0"/>
    <x v="1"/>
    <x v="143"/>
    <x v="2"/>
    <x v="102"/>
    <x v="1"/>
    <x v="0"/>
    <x v="7"/>
    <x v="11"/>
    <x v="7"/>
    <x v="1"/>
    <x v="128"/>
    <x v="89"/>
    <x v="12"/>
  </r>
  <r>
    <x v="13"/>
    <x v="10"/>
    <x v="13"/>
    <x v="1"/>
    <x v="13"/>
    <x v="13"/>
    <x v="13"/>
    <x v="13"/>
    <x v="13"/>
    <x v="0"/>
    <x v="171"/>
    <x v="169"/>
    <x v="140"/>
    <x v="66"/>
    <x v="77"/>
    <x v="171"/>
    <x v="6"/>
    <x v="1"/>
    <x v="1"/>
    <x v="0"/>
    <x v="0"/>
    <x v="4"/>
    <x v="144"/>
    <x v="2"/>
    <x v="103"/>
    <x v="0"/>
    <x v="6"/>
    <x v="1"/>
    <x v="7"/>
    <x v="1"/>
    <x v="2"/>
    <x v="129"/>
    <x v="3"/>
    <x v="13"/>
  </r>
  <r>
    <x v="13"/>
    <x v="10"/>
    <x v="14"/>
    <x v="1"/>
    <x v="14"/>
    <x v="14"/>
    <x v="14"/>
    <x v="14"/>
    <x v="14"/>
    <x v="0"/>
    <x v="172"/>
    <x v="170"/>
    <x v="93"/>
    <x v="154"/>
    <x v="59"/>
    <x v="172"/>
    <x v="0"/>
    <x v="1"/>
    <x v="0"/>
    <x v="2"/>
    <x v="0"/>
    <x v="0"/>
    <x v="145"/>
    <x v="1"/>
    <x v="1"/>
    <x v="1"/>
    <x v="2"/>
    <x v="1"/>
    <x v="7"/>
    <x v="1"/>
    <x v="1"/>
    <x v="130"/>
    <x v="90"/>
    <x v="14"/>
  </r>
  <r>
    <x v="13"/>
    <x v="10"/>
    <x v="15"/>
    <x v="1"/>
    <x v="15"/>
    <x v="15"/>
    <x v="15"/>
    <x v="15"/>
    <x v="15"/>
    <x v="0"/>
    <x v="173"/>
    <x v="171"/>
    <x v="141"/>
    <x v="155"/>
    <x v="78"/>
    <x v="173"/>
    <x v="3"/>
    <x v="1"/>
    <x v="2"/>
    <x v="2"/>
    <x v="0"/>
    <x v="6"/>
    <x v="125"/>
    <x v="2"/>
    <x v="104"/>
    <x v="1"/>
    <x v="0"/>
    <x v="1"/>
    <x v="7"/>
    <x v="1"/>
    <x v="2"/>
    <x v="131"/>
    <x v="3"/>
    <x v="15"/>
  </r>
  <r>
    <x v="14"/>
    <x v="0"/>
    <x v="0"/>
    <x v="0"/>
    <x v="0"/>
    <x v="0"/>
    <x v="0"/>
    <x v="0"/>
    <x v="0"/>
    <x v="0"/>
    <x v="174"/>
    <x v="172"/>
    <x v="142"/>
    <x v="156"/>
    <x v="44"/>
    <x v="174"/>
    <x v="1"/>
    <x v="4"/>
    <x v="0"/>
    <x v="1"/>
    <x v="0"/>
    <x v="10"/>
    <x v="146"/>
    <x v="10"/>
    <x v="105"/>
    <x v="5"/>
    <x v="2"/>
    <x v="6"/>
    <x v="19"/>
    <x v="6"/>
    <x v="5"/>
    <x v="132"/>
    <x v="91"/>
    <x v="0"/>
  </r>
  <r>
    <x v="14"/>
    <x v="1"/>
    <x v="1"/>
    <x v="0"/>
    <x v="1"/>
    <x v="1"/>
    <x v="1"/>
    <x v="1"/>
    <x v="1"/>
    <x v="0"/>
    <x v="175"/>
    <x v="173"/>
    <x v="70"/>
    <x v="43"/>
    <x v="1"/>
    <x v="175"/>
    <x v="1"/>
    <x v="2"/>
    <x v="0"/>
    <x v="2"/>
    <x v="0"/>
    <x v="4"/>
    <x v="147"/>
    <x v="2"/>
    <x v="49"/>
    <x v="1"/>
    <x v="2"/>
    <x v="1"/>
    <x v="7"/>
    <x v="1"/>
    <x v="2"/>
    <x v="133"/>
    <x v="3"/>
    <x v="1"/>
  </r>
  <r>
    <x v="14"/>
    <x v="2"/>
    <x v="2"/>
    <x v="0"/>
    <x v="2"/>
    <x v="2"/>
    <x v="2"/>
    <x v="2"/>
    <x v="2"/>
    <x v="0"/>
    <x v="176"/>
    <x v="174"/>
    <x v="143"/>
    <x v="65"/>
    <x v="19"/>
    <x v="176"/>
    <x v="6"/>
    <x v="0"/>
    <x v="1"/>
    <x v="7"/>
    <x v="0"/>
    <x v="11"/>
    <x v="148"/>
    <x v="8"/>
    <x v="106"/>
    <x v="1"/>
    <x v="0"/>
    <x v="8"/>
    <x v="17"/>
    <x v="8"/>
    <x v="3"/>
    <x v="134"/>
    <x v="92"/>
    <x v="2"/>
  </r>
  <r>
    <x v="14"/>
    <x v="2"/>
    <x v="3"/>
    <x v="0"/>
    <x v="3"/>
    <x v="3"/>
    <x v="3"/>
    <x v="3"/>
    <x v="3"/>
    <x v="0"/>
    <x v="177"/>
    <x v="175"/>
    <x v="14"/>
    <x v="157"/>
    <x v="51"/>
    <x v="177"/>
    <x v="0"/>
    <x v="4"/>
    <x v="0"/>
    <x v="2"/>
    <x v="0"/>
    <x v="4"/>
    <x v="149"/>
    <x v="2"/>
    <x v="10"/>
    <x v="0"/>
    <x v="5"/>
    <x v="1"/>
    <x v="7"/>
    <x v="1"/>
    <x v="2"/>
    <x v="135"/>
    <x v="3"/>
    <x v="3"/>
  </r>
  <r>
    <x v="14"/>
    <x v="3"/>
    <x v="4"/>
    <x v="0"/>
    <x v="4"/>
    <x v="4"/>
    <x v="4"/>
    <x v="4"/>
    <x v="4"/>
    <x v="0"/>
    <x v="178"/>
    <x v="176"/>
    <x v="47"/>
    <x v="158"/>
    <x v="46"/>
    <x v="36"/>
    <x v="0"/>
    <x v="1"/>
    <x v="0"/>
    <x v="0"/>
    <x v="0"/>
    <x v="7"/>
    <x v="12"/>
    <x v="7"/>
    <x v="107"/>
    <x v="1"/>
    <x v="2"/>
    <x v="7"/>
    <x v="1"/>
    <x v="7"/>
    <x v="2"/>
    <x v="136"/>
    <x v="3"/>
    <x v="4"/>
  </r>
  <r>
    <x v="14"/>
    <x v="4"/>
    <x v="5"/>
    <x v="0"/>
    <x v="5"/>
    <x v="5"/>
    <x v="5"/>
    <x v="5"/>
    <x v="5"/>
    <x v="0"/>
    <x v="179"/>
    <x v="177"/>
    <x v="99"/>
    <x v="16"/>
    <x v="36"/>
    <x v="178"/>
    <x v="4"/>
    <x v="1"/>
    <x v="1"/>
    <x v="6"/>
    <x v="1"/>
    <x v="5"/>
    <x v="150"/>
    <x v="0"/>
    <x v="108"/>
    <x v="1"/>
    <x v="2"/>
    <x v="10"/>
    <x v="0"/>
    <x v="10"/>
    <x v="0"/>
    <x v="137"/>
    <x v="93"/>
    <x v="5"/>
  </r>
  <r>
    <x v="14"/>
    <x v="6"/>
    <x v="7"/>
    <x v="0"/>
    <x v="7"/>
    <x v="7"/>
    <x v="7"/>
    <x v="7"/>
    <x v="7"/>
    <x v="0"/>
    <x v="180"/>
    <x v="178"/>
    <x v="144"/>
    <x v="148"/>
    <x v="7"/>
    <x v="179"/>
    <x v="3"/>
    <x v="1"/>
    <x v="0"/>
    <x v="0"/>
    <x v="0"/>
    <x v="2"/>
    <x v="151"/>
    <x v="6"/>
    <x v="17"/>
    <x v="1"/>
    <x v="2"/>
    <x v="3"/>
    <x v="6"/>
    <x v="3"/>
    <x v="0"/>
    <x v="138"/>
    <x v="94"/>
    <x v="7"/>
  </r>
  <r>
    <x v="14"/>
    <x v="7"/>
    <x v="8"/>
    <x v="0"/>
    <x v="8"/>
    <x v="8"/>
    <x v="8"/>
    <x v="8"/>
    <x v="8"/>
    <x v="0"/>
    <x v="181"/>
    <x v="179"/>
    <x v="145"/>
    <x v="159"/>
    <x v="17"/>
    <x v="180"/>
    <x v="3"/>
    <x v="4"/>
    <x v="1"/>
    <x v="7"/>
    <x v="0"/>
    <x v="13"/>
    <x v="152"/>
    <x v="8"/>
    <x v="109"/>
    <x v="2"/>
    <x v="4"/>
    <x v="10"/>
    <x v="18"/>
    <x v="10"/>
    <x v="0"/>
    <x v="139"/>
    <x v="95"/>
    <x v="8"/>
  </r>
  <r>
    <x v="14"/>
    <x v="8"/>
    <x v="9"/>
    <x v="1"/>
    <x v="9"/>
    <x v="9"/>
    <x v="9"/>
    <x v="9"/>
    <x v="9"/>
    <x v="0"/>
    <x v="182"/>
    <x v="180"/>
    <x v="146"/>
    <x v="52"/>
    <x v="53"/>
    <x v="181"/>
    <x v="6"/>
    <x v="2"/>
    <x v="0"/>
    <x v="3"/>
    <x v="1"/>
    <x v="3"/>
    <x v="153"/>
    <x v="7"/>
    <x v="93"/>
    <x v="8"/>
    <x v="2"/>
    <x v="11"/>
    <x v="16"/>
    <x v="11"/>
    <x v="1"/>
    <x v="140"/>
    <x v="96"/>
    <x v="9"/>
  </r>
  <r>
    <x v="14"/>
    <x v="9"/>
    <x v="11"/>
    <x v="1"/>
    <x v="11"/>
    <x v="11"/>
    <x v="11"/>
    <x v="11"/>
    <x v="11"/>
    <x v="0"/>
    <x v="144"/>
    <x v="181"/>
    <x v="147"/>
    <x v="160"/>
    <x v="79"/>
    <x v="182"/>
    <x v="11"/>
    <x v="1"/>
    <x v="7"/>
    <x v="0"/>
    <x v="1"/>
    <x v="18"/>
    <x v="154"/>
    <x v="14"/>
    <x v="110"/>
    <x v="9"/>
    <x v="12"/>
    <x v="3"/>
    <x v="20"/>
    <x v="3"/>
    <x v="2"/>
    <x v="141"/>
    <x v="3"/>
    <x v="11"/>
  </r>
  <r>
    <x v="14"/>
    <x v="9"/>
    <x v="12"/>
    <x v="1"/>
    <x v="12"/>
    <x v="12"/>
    <x v="12"/>
    <x v="12"/>
    <x v="12"/>
    <x v="0"/>
    <x v="183"/>
    <x v="182"/>
    <x v="148"/>
    <x v="27"/>
    <x v="67"/>
    <x v="183"/>
    <x v="1"/>
    <x v="0"/>
    <x v="0"/>
    <x v="8"/>
    <x v="0"/>
    <x v="13"/>
    <x v="155"/>
    <x v="4"/>
    <x v="13"/>
    <x v="5"/>
    <x v="2"/>
    <x v="0"/>
    <x v="21"/>
    <x v="0"/>
    <x v="4"/>
    <x v="142"/>
    <x v="97"/>
    <x v="12"/>
  </r>
  <r>
    <x v="14"/>
    <x v="10"/>
    <x v="15"/>
    <x v="1"/>
    <x v="15"/>
    <x v="15"/>
    <x v="15"/>
    <x v="15"/>
    <x v="15"/>
    <x v="0"/>
    <x v="184"/>
    <x v="183"/>
    <x v="4"/>
    <x v="161"/>
    <x v="80"/>
    <x v="184"/>
    <x v="0"/>
    <x v="1"/>
    <x v="0"/>
    <x v="1"/>
    <x v="0"/>
    <x v="2"/>
    <x v="156"/>
    <x v="7"/>
    <x v="111"/>
    <x v="2"/>
    <x v="0"/>
    <x v="7"/>
    <x v="1"/>
    <x v="7"/>
    <x v="2"/>
    <x v="143"/>
    <x v="3"/>
    <x v="15"/>
  </r>
  <r>
    <x v="15"/>
    <x v="0"/>
    <x v="0"/>
    <x v="0"/>
    <x v="0"/>
    <x v="0"/>
    <x v="0"/>
    <x v="0"/>
    <x v="0"/>
    <x v="0"/>
    <x v="185"/>
    <x v="184"/>
    <x v="149"/>
    <x v="77"/>
    <x v="66"/>
    <x v="185"/>
    <x v="1"/>
    <x v="0"/>
    <x v="0"/>
    <x v="1"/>
    <x v="1"/>
    <x v="6"/>
    <x v="157"/>
    <x v="4"/>
    <x v="53"/>
    <x v="2"/>
    <x v="2"/>
    <x v="11"/>
    <x v="2"/>
    <x v="11"/>
    <x v="1"/>
    <x v="144"/>
    <x v="98"/>
    <x v="0"/>
  </r>
  <r>
    <x v="15"/>
    <x v="1"/>
    <x v="1"/>
    <x v="0"/>
    <x v="1"/>
    <x v="1"/>
    <x v="1"/>
    <x v="1"/>
    <x v="1"/>
    <x v="0"/>
    <x v="186"/>
    <x v="185"/>
    <x v="150"/>
    <x v="162"/>
    <x v="35"/>
    <x v="186"/>
    <x v="1"/>
    <x v="0"/>
    <x v="0"/>
    <x v="0"/>
    <x v="0"/>
    <x v="2"/>
    <x v="158"/>
    <x v="1"/>
    <x v="1"/>
    <x v="1"/>
    <x v="0"/>
    <x v="2"/>
    <x v="3"/>
    <x v="2"/>
    <x v="2"/>
    <x v="3"/>
    <x v="3"/>
    <x v="1"/>
  </r>
  <r>
    <x v="15"/>
    <x v="2"/>
    <x v="2"/>
    <x v="0"/>
    <x v="2"/>
    <x v="2"/>
    <x v="2"/>
    <x v="2"/>
    <x v="2"/>
    <x v="0"/>
    <x v="187"/>
    <x v="186"/>
    <x v="151"/>
    <x v="82"/>
    <x v="68"/>
    <x v="187"/>
    <x v="0"/>
    <x v="1"/>
    <x v="0"/>
    <x v="2"/>
    <x v="0"/>
    <x v="0"/>
    <x v="159"/>
    <x v="1"/>
    <x v="1"/>
    <x v="1"/>
    <x v="2"/>
    <x v="1"/>
    <x v="7"/>
    <x v="1"/>
    <x v="1"/>
    <x v="145"/>
    <x v="99"/>
    <x v="2"/>
  </r>
  <r>
    <x v="15"/>
    <x v="2"/>
    <x v="3"/>
    <x v="0"/>
    <x v="3"/>
    <x v="3"/>
    <x v="3"/>
    <x v="3"/>
    <x v="3"/>
    <x v="0"/>
    <x v="188"/>
    <x v="187"/>
    <x v="152"/>
    <x v="43"/>
    <x v="38"/>
    <x v="188"/>
    <x v="0"/>
    <x v="0"/>
    <x v="0"/>
    <x v="0"/>
    <x v="0"/>
    <x v="0"/>
    <x v="160"/>
    <x v="2"/>
    <x v="110"/>
    <x v="2"/>
    <x v="2"/>
    <x v="7"/>
    <x v="16"/>
    <x v="7"/>
    <x v="0"/>
    <x v="146"/>
    <x v="100"/>
    <x v="3"/>
  </r>
  <r>
    <x v="15"/>
    <x v="3"/>
    <x v="4"/>
    <x v="0"/>
    <x v="4"/>
    <x v="4"/>
    <x v="4"/>
    <x v="4"/>
    <x v="4"/>
    <x v="0"/>
    <x v="189"/>
    <x v="188"/>
    <x v="153"/>
    <x v="163"/>
    <x v="81"/>
    <x v="189"/>
    <x v="1"/>
    <x v="1"/>
    <x v="0"/>
    <x v="2"/>
    <x v="0"/>
    <x v="2"/>
    <x v="161"/>
    <x v="2"/>
    <x v="24"/>
    <x v="2"/>
    <x v="2"/>
    <x v="1"/>
    <x v="7"/>
    <x v="1"/>
    <x v="2"/>
    <x v="147"/>
    <x v="3"/>
    <x v="4"/>
  </r>
  <r>
    <x v="15"/>
    <x v="4"/>
    <x v="5"/>
    <x v="0"/>
    <x v="5"/>
    <x v="5"/>
    <x v="5"/>
    <x v="5"/>
    <x v="5"/>
    <x v="0"/>
    <x v="190"/>
    <x v="189"/>
    <x v="154"/>
    <x v="164"/>
    <x v="44"/>
    <x v="190"/>
    <x v="3"/>
    <x v="1"/>
    <x v="4"/>
    <x v="8"/>
    <x v="0"/>
    <x v="5"/>
    <x v="162"/>
    <x v="10"/>
    <x v="112"/>
    <x v="2"/>
    <x v="2"/>
    <x v="5"/>
    <x v="10"/>
    <x v="5"/>
    <x v="1"/>
    <x v="148"/>
    <x v="101"/>
    <x v="5"/>
  </r>
  <r>
    <x v="15"/>
    <x v="6"/>
    <x v="7"/>
    <x v="0"/>
    <x v="7"/>
    <x v="7"/>
    <x v="7"/>
    <x v="7"/>
    <x v="7"/>
    <x v="0"/>
    <x v="191"/>
    <x v="190"/>
    <x v="78"/>
    <x v="165"/>
    <x v="7"/>
    <x v="191"/>
    <x v="3"/>
    <x v="1"/>
    <x v="1"/>
    <x v="2"/>
    <x v="0"/>
    <x v="4"/>
    <x v="163"/>
    <x v="12"/>
    <x v="113"/>
    <x v="1"/>
    <x v="2"/>
    <x v="3"/>
    <x v="14"/>
    <x v="3"/>
    <x v="4"/>
    <x v="149"/>
    <x v="102"/>
    <x v="7"/>
  </r>
  <r>
    <x v="15"/>
    <x v="7"/>
    <x v="8"/>
    <x v="0"/>
    <x v="8"/>
    <x v="8"/>
    <x v="8"/>
    <x v="8"/>
    <x v="8"/>
    <x v="0"/>
    <x v="192"/>
    <x v="191"/>
    <x v="137"/>
    <x v="166"/>
    <x v="17"/>
    <x v="192"/>
    <x v="6"/>
    <x v="0"/>
    <x v="0"/>
    <x v="0"/>
    <x v="0"/>
    <x v="4"/>
    <x v="164"/>
    <x v="7"/>
    <x v="101"/>
    <x v="5"/>
    <x v="2"/>
    <x v="11"/>
    <x v="21"/>
    <x v="11"/>
    <x v="0"/>
    <x v="150"/>
    <x v="103"/>
    <x v="8"/>
  </r>
  <r>
    <x v="15"/>
    <x v="8"/>
    <x v="9"/>
    <x v="1"/>
    <x v="9"/>
    <x v="9"/>
    <x v="9"/>
    <x v="9"/>
    <x v="9"/>
    <x v="0"/>
    <x v="193"/>
    <x v="192"/>
    <x v="155"/>
    <x v="99"/>
    <x v="18"/>
    <x v="91"/>
    <x v="3"/>
    <x v="0"/>
    <x v="0"/>
    <x v="2"/>
    <x v="0"/>
    <x v="4"/>
    <x v="165"/>
    <x v="4"/>
    <x v="41"/>
    <x v="2"/>
    <x v="5"/>
    <x v="11"/>
    <x v="11"/>
    <x v="11"/>
    <x v="2"/>
    <x v="151"/>
    <x v="3"/>
    <x v="9"/>
  </r>
  <r>
    <x v="15"/>
    <x v="9"/>
    <x v="11"/>
    <x v="1"/>
    <x v="11"/>
    <x v="11"/>
    <x v="11"/>
    <x v="11"/>
    <x v="11"/>
    <x v="0"/>
    <x v="194"/>
    <x v="193"/>
    <x v="156"/>
    <x v="57"/>
    <x v="82"/>
    <x v="193"/>
    <x v="12"/>
    <x v="1"/>
    <x v="4"/>
    <x v="1"/>
    <x v="0"/>
    <x v="8"/>
    <x v="166"/>
    <x v="12"/>
    <x v="114"/>
    <x v="0"/>
    <x v="1"/>
    <x v="10"/>
    <x v="21"/>
    <x v="10"/>
    <x v="2"/>
    <x v="152"/>
    <x v="3"/>
    <x v="11"/>
  </r>
  <r>
    <x v="15"/>
    <x v="9"/>
    <x v="12"/>
    <x v="1"/>
    <x v="12"/>
    <x v="12"/>
    <x v="12"/>
    <x v="12"/>
    <x v="12"/>
    <x v="0"/>
    <x v="195"/>
    <x v="194"/>
    <x v="157"/>
    <x v="167"/>
    <x v="67"/>
    <x v="194"/>
    <x v="2"/>
    <x v="3"/>
    <x v="1"/>
    <x v="7"/>
    <x v="0"/>
    <x v="5"/>
    <x v="167"/>
    <x v="2"/>
    <x v="88"/>
    <x v="1"/>
    <x v="4"/>
    <x v="4"/>
    <x v="21"/>
    <x v="4"/>
    <x v="4"/>
    <x v="153"/>
    <x v="104"/>
    <x v="12"/>
  </r>
  <r>
    <x v="15"/>
    <x v="10"/>
    <x v="15"/>
    <x v="1"/>
    <x v="15"/>
    <x v="15"/>
    <x v="15"/>
    <x v="15"/>
    <x v="15"/>
    <x v="0"/>
    <x v="196"/>
    <x v="195"/>
    <x v="158"/>
    <x v="168"/>
    <x v="57"/>
    <x v="195"/>
    <x v="5"/>
    <x v="1"/>
    <x v="1"/>
    <x v="0"/>
    <x v="0"/>
    <x v="11"/>
    <x v="168"/>
    <x v="4"/>
    <x v="115"/>
    <x v="2"/>
    <x v="2"/>
    <x v="4"/>
    <x v="17"/>
    <x v="4"/>
    <x v="4"/>
    <x v="154"/>
    <x v="105"/>
    <x v="15"/>
  </r>
  <r>
    <x v="16"/>
    <x v="0"/>
    <x v="0"/>
    <x v="0"/>
    <x v="0"/>
    <x v="0"/>
    <x v="0"/>
    <x v="0"/>
    <x v="0"/>
    <x v="0"/>
    <x v="197"/>
    <x v="196"/>
    <x v="159"/>
    <x v="169"/>
    <x v="83"/>
    <x v="196"/>
    <x v="0"/>
    <x v="1"/>
    <x v="0"/>
    <x v="1"/>
    <x v="0"/>
    <x v="2"/>
    <x v="169"/>
    <x v="4"/>
    <x v="116"/>
    <x v="1"/>
    <x v="2"/>
    <x v="11"/>
    <x v="20"/>
    <x v="11"/>
    <x v="4"/>
    <x v="155"/>
    <x v="106"/>
    <x v="0"/>
  </r>
  <r>
    <x v="16"/>
    <x v="1"/>
    <x v="1"/>
    <x v="0"/>
    <x v="1"/>
    <x v="1"/>
    <x v="1"/>
    <x v="1"/>
    <x v="1"/>
    <x v="0"/>
    <x v="198"/>
    <x v="197"/>
    <x v="88"/>
    <x v="170"/>
    <x v="84"/>
    <x v="197"/>
    <x v="0"/>
    <x v="1"/>
    <x v="0"/>
    <x v="0"/>
    <x v="0"/>
    <x v="7"/>
    <x v="12"/>
    <x v="1"/>
    <x v="1"/>
    <x v="1"/>
    <x v="2"/>
    <x v="2"/>
    <x v="3"/>
    <x v="2"/>
    <x v="2"/>
    <x v="3"/>
    <x v="3"/>
    <x v="1"/>
  </r>
  <r>
    <x v="16"/>
    <x v="2"/>
    <x v="2"/>
    <x v="0"/>
    <x v="2"/>
    <x v="2"/>
    <x v="2"/>
    <x v="2"/>
    <x v="2"/>
    <x v="0"/>
    <x v="199"/>
    <x v="198"/>
    <x v="160"/>
    <x v="144"/>
    <x v="19"/>
    <x v="198"/>
    <x v="0"/>
    <x v="0"/>
    <x v="0"/>
    <x v="1"/>
    <x v="0"/>
    <x v="1"/>
    <x v="66"/>
    <x v="7"/>
    <x v="117"/>
    <x v="5"/>
    <x v="2"/>
    <x v="7"/>
    <x v="1"/>
    <x v="7"/>
    <x v="2"/>
    <x v="156"/>
    <x v="3"/>
    <x v="2"/>
  </r>
  <r>
    <x v="16"/>
    <x v="2"/>
    <x v="3"/>
    <x v="0"/>
    <x v="3"/>
    <x v="3"/>
    <x v="3"/>
    <x v="3"/>
    <x v="3"/>
    <x v="0"/>
    <x v="200"/>
    <x v="199"/>
    <x v="161"/>
    <x v="171"/>
    <x v="53"/>
    <x v="8"/>
    <x v="0"/>
    <x v="0"/>
    <x v="0"/>
    <x v="0"/>
    <x v="0"/>
    <x v="0"/>
    <x v="170"/>
    <x v="1"/>
    <x v="1"/>
    <x v="1"/>
    <x v="1"/>
    <x v="2"/>
    <x v="3"/>
    <x v="2"/>
    <x v="2"/>
    <x v="3"/>
    <x v="3"/>
    <x v="3"/>
  </r>
  <r>
    <x v="16"/>
    <x v="3"/>
    <x v="4"/>
    <x v="0"/>
    <x v="4"/>
    <x v="4"/>
    <x v="4"/>
    <x v="4"/>
    <x v="4"/>
    <x v="0"/>
    <x v="201"/>
    <x v="200"/>
    <x v="162"/>
    <x v="166"/>
    <x v="85"/>
    <x v="199"/>
    <x v="0"/>
    <x v="2"/>
    <x v="2"/>
    <x v="2"/>
    <x v="1"/>
    <x v="10"/>
    <x v="171"/>
    <x v="0"/>
    <x v="118"/>
    <x v="1"/>
    <x v="2"/>
    <x v="0"/>
    <x v="18"/>
    <x v="0"/>
    <x v="1"/>
    <x v="157"/>
    <x v="107"/>
    <x v="4"/>
  </r>
  <r>
    <x v="16"/>
    <x v="4"/>
    <x v="5"/>
    <x v="0"/>
    <x v="5"/>
    <x v="5"/>
    <x v="5"/>
    <x v="5"/>
    <x v="5"/>
    <x v="0"/>
    <x v="202"/>
    <x v="201"/>
    <x v="65"/>
    <x v="172"/>
    <x v="86"/>
    <x v="200"/>
    <x v="6"/>
    <x v="1"/>
    <x v="2"/>
    <x v="5"/>
    <x v="0"/>
    <x v="9"/>
    <x v="172"/>
    <x v="4"/>
    <x v="119"/>
    <x v="3"/>
    <x v="0"/>
    <x v="11"/>
    <x v="11"/>
    <x v="11"/>
    <x v="2"/>
    <x v="158"/>
    <x v="3"/>
    <x v="5"/>
  </r>
  <r>
    <x v="16"/>
    <x v="6"/>
    <x v="7"/>
    <x v="0"/>
    <x v="7"/>
    <x v="7"/>
    <x v="7"/>
    <x v="7"/>
    <x v="7"/>
    <x v="0"/>
    <x v="203"/>
    <x v="202"/>
    <x v="163"/>
    <x v="173"/>
    <x v="67"/>
    <x v="61"/>
    <x v="0"/>
    <x v="0"/>
    <x v="1"/>
    <x v="0"/>
    <x v="0"/>
    <x v="2"/>
    <x v="33"/>
    <x v="4"/>
    <x v="120"/>
    <x v="5"/>
    <x v="2"/>
    <x v="11"/>
    <x v="18"/>
    <x v="11"/>
    <x v="0"/>
    <x v="25"/>
    <x v="108"/>
    <x v="7"/>
  </r>
  <r>
    <x v="16"/>
    <x v="7"/>
    <x v="8"/>
    <x v="0"/>
    <x v="8"/>
    <x v="8"/>
    <x v="8"/>
    <x v="8"/>
    <x v="8"/>
    <x v="0"/>
    <x v="204"/>
    <x v="203"/>
    <x v="96"/>
    <x v="174"/>
    <x v="87"/>
    <x v="201"/>
    <x v="3"/>
    <x v="0"/>
    <x v="1"/>
    <x v="0"/>
    <x v="0"/>
    <x v="4"/>
    <x v="173"/>
    <x v="1"/>
    <x v="1"/>
    <x v="1"/>
    <x v="2"/>
    <x v="1"/>
    <x v="7"/>
    <x v="1"/>
    <x v="1"/>
    <x v="159"/>
    <x v="109"/>
    <x v="8"/>
  </r>
  <r>
    <x v="16"/>
    <x v="8"/>
    <x v="9"/>
    <x v="1"/>
    <x v="9"/>
    <x v="9"/>
    <x v="9"/>
    <x v="9"/>
    <x v="9"/>
    <x v="0"/>
    <x v="205"/>
    <x v="49"/>
    <x v="128"/>
    <x v="175"/>
    <x v="25"/>
    <x v="202"/>
    <x v="6"/>
    <x v="0"/>
    <x v="1"/>
    <x v="1"/>
    <x v="0"/>
    <x v="12"/>
    <x v="174"/>
    <x v="5"/>
    <x v="73"/>
    <x v="4"/>
    <x v="2"/>
    <x v="0"/>
    <x v="17"/>
    <x v="0"/>
    <x v="0"/>
    <x v="160"/>
    <x v="110"/>
    <x v="9"/>
  </r>
  <r>
    <x v="16"/>
    <x v="9"/>
    <x v="11"/>
    <x v="1"/>
    <x v="11"/>
    <x v="11"/>
    <x v="11"/>
    <x v="11"/>
    <x v="11"/>
    <x v="0"/>
    <x v="206"/>
    <x v="204"/>
    <x v="164"/>
    <x v="116"/>
    <x v="76"/>
    <x v="203"/>
    <x v="13"/>
    <x v="1"/>
    <x v="8"/>
    <x v="3"/>
    <x v="0"/>
    <x v="19"/>
    <x v="175"/>
    <x v="15"/>
    <x v="104"/>
    <x v="4"/>
    <x v="7"/>
    <x v="3"/>
    <x v="0"/>
    <x v="3"/>
    <x v="2"/>
    <x v="161"/>
    <x v="3"/>
    <x v="11"/>
  </r>
  <r>
    <x v="16"/>
    <x v="9"/>
    <x v="12"/>
    <x v="1"/>
    <x v="12"/>
    <x v="12"/>
    <x v="12"/>
    <x v="12"/>
    <x v="12"/>
    <x v="0"/>
    <x v="207"/>
    <x v="205"/>
    <x v="148"/>
    <x v="169"/>
    <x v="23"/>
    <x v="204"/>
    <x v="1"/>
    <x v="5"/>
    <x v="0"/>
    <x v="6"/>
    <x v="0"/>
    <x v="18"/>
    <x v="176"/>
    <x v="1"/>
    <x v="1"/>
    <x v="1"/>
    <x v="2"/>
    <x v="1"/>
    <x v="11"/>
    <x v="1"/>
    <x v="1"/>
    <x v="162"/>
    <x v="111"/>
    <x v="12"/>
  </r>
  <r>
    <x v="16"/>
    <x v="10"/>
    <x v="15"/>
    <x v="1"/>
    <x v="15"/>
    <x v="15"/>
    <x v="15"/>
    <x v="15"/>
    <x v="15"/>
    <x v="0"/>
    <x v="208"/>
    <x v="206"/>
    <x v="165"/>
    <x v="176"/>
    <x v="57"/>
    <x v="107"/>
    <x v="6"/>
    <x v="1"/>
    <x v="1"/>
    <x v="2"/>
    <x v="0"/>
    <x v="6"/>
    <x v="177"/>
    <x v="2"/>
    <x v="121"/>
    <x v="5"/>
    <x v="5"/>
    <x v="7"/>
    <x v="1"/>
    <x v="7"/>
    <x v="2"/>
    <x v="163"/>
    <x v="3"/>
    <x v="15"/>
  </r>
  <r>
    <x v="17"/>
    <x v="0"/>
    <x v="0"/>
    <x v="0"/>
    <x v="0"/>
    <x v="0"/>
    <x v="0"/>
    <x v="0"/>
    <x v="0"/>
    <x v="0"/>
    <x v="209"/>
    <x v="207"/>
    <x v="166"/>
    <x v="177"/>
    <x v="88"/>
    <x v="205"/>
    <x v="3"/>
    <x v="0"/>
    <x v="0"/>
    <x v="2"/>
    <x v="1"/>
    <x v="6"/>
    <x v="178"/>
    <x v="10"/>
    <x v="63"/>
    <x v="4"/>
    <x v="5"/>
    <x v="5"/>
    <x v="23"/>
    <x v="5"/>
    <x v="4"/>
    <x v="161"/>
    <x v="112"/>
    <x v="0"/>
  </r>
  <r>
    <x v="17"/>
    <x v="1"/>
    <x v="1"/>
    <x v="0"/>
    <x v="1"/>
    <x v="1"/>
    <x v="1"/>
    <x v="1"/>
    <x v="1"/>
    <x v="0"/>
    <x v="210"/>
    <x v="208"/>
    <x v="167"/>
    <x v="178"/>
    <x v="9"/>
    <x v="206"/>
    <x v="3"/>
    <x v="1"/>
    <x v="1"/>
    <x v="0"/>
    <x v="0"/>
    <x v="1"/>
    <x v="179"/>
    <x v="4"/>
    <x v="122"/>
    <x v="1"/>
    <x v="2"/>
    <x v="11"/>
    <x v="18"/>
    <x v="11"/>
    <x v="0"/>
    <x v="164"/>
    <x v="63"/>
    <x v="1"/>
  </r>
  <r>
    <x v="17"/>
    <x v="2"/>
    <x v="2"/>
    <x v="0"/>
    <x v="2"/>
    <x v="2"/>
    <x v="2"/>
    <x v="2"/>
    <x v="2"/>
    <x v="0"/>
    <x v="211"/>
    <x v="209"/>
    <x v="168"/>
    <x v="179"/>
    <x v="68"/>
    <x v="128"/>
    <x v="3"/>
    <x v="1"/>
    <x v="0"/>
    <x v="2"/>
    <x v="1"/>
    <x v="4"/>
    <x v="180"/>
    <x v="13"/>
    <x v="123"/>
    <x v="2"/>
    <x v="2"/>
    <x v="8"/>
    <x v="18"/>
    <x v="8"/>
    <x v="1"/>
    <x v="165"/>
    <x v="113"/>
    <x v="2"/>
  </r>
  <r>
    <x v="17"/>
    <x v="2"/>
    <x v="3"/>
    <x v="0"/>
    <x v="3"/>
    <x v="3"/>
    <x v="3"/>
    <x v="3"/>
    <x v="3"/>
    <x v="0"/>
    <x v="212"/>
    <x v="210"/>
    <x v="124"/>
    <x v="180"/>
    <x v="43"/>
    <x v="207"/>
    <x v="0"/>
    <x v="1"/>
    <x v="0"/>
    <x v="2"/>
    <x v="0"/>
    <x v="0"/>
    <x v="181"/>
    <x v="2"/>
    <x v="90"/>
    <x v="1"/>
    <x v="0"/>
    <x v="1"/>
    <x v="7"/>
    <x v="1"/>
    <x v="2"/>
    <x v="166"/>
    <x v="3"/>
    <x v="3"/>
  </r>
  <r>
    <x v="17"/>
    <x v="4"/>
    <x v="5"/>
    <x v="0"/>
    <x v="5"/>
    <x v="5"/>
    <x v="5"/>
    <x v="5"/>
    <x v="5"/>
    <x v="0"/>
    <x v="213"/>
    <x v="211"/>
    <x v="169"/>
    <x v="181"/>
    <x v="89"/>
    <x v="208"/>
    <x v="6"/>
    <x v="1"/>
    <x v="4"/>
    <x v="8"/>
    <x v="1"/>
    <x v="20"/>
    <x v="182"/>
    <x v="8"/>
    <x v="124"/>
    <x v="5"/>
    <x v="2"/>
    <x v="8"/>
    <x v="16"/>
    <x v="8"/>
    <x v="2"/>
    <x v="167"/>
    <x v="3"/>
    <x v="5"/>
  </r>
  <r>
    <x v="17"/>
    <x v="6"/>
    <x v="7"/>
    <x v="0"/>
    <x v="7"/>
    <x v="7"/>
    <x v="7"/>
    <x v="7"/>
    <x v="7"/>
    <x v="0"/>
    <x v="214"/>
    <x v="212"/>
    <x v="170"/>
    <x v="182"/>
    <x v="59"/>
    <x v="209"/>
    <x v="1"/>
    <x v="0"/>
    <x v="0"/>
    <x v="1"/>
    <x v="0"/>
    <x v="4"/>
    <x v="183"/>
    <x v="12"/>
    <x v="125"/>
    <x v="0"/>
    <x v="2"/>
    <x v="12"/>
    <x v="22"/>
    <x v="12"/>
    <x v="5"/>
    <x v="168"/>
    <x v="114"/>
    <x v="7"/>
  </r>
  <r>
    <x v="17"/>
    <x v="7"/>
    <x v="8"/>
    <x v="0"/>
    <x v="8"/>
    <x v="8"/>
    <x v="8"/>
    <x v="8"/>
    <x v="8"/>
    <x v="0"/>
    <x v="215"/>
    <x v="213"/>
    <x v="171"/>
    <x v="183"/>
    <x v="16"/>
    <x v="210"/>
    <x v="0"/>
    <x v="1"/>
    <x v="0"/>
    <x v="7"/>
    <x v="0"/>
    <x v="1"/>
    <x v="184"/>
    <x v="5"/>
    <x v="126"/>
    <x v="2"/>
    <x v="4"/>
    <x v="0"/>
    <x v="13"/>
    <x v="10"/>
    <x v="3"/>
    <x v="169"/>
    <x v="115"/>
    <x v="8"/>
  </r>
  <r>
    <x v="17"/>
    <x v="8"/>
    <x v="9"/>
    <x v="1"/>
    <x v="9"/>
    <x v="9"/>
    <x v="9"/>
    <x v="9"/>
    <x v="9"/>
    <x v="0"/>
    <x v="216"/>
    <x v="214"/>
    <x v="172"/>
    <x v="22"/>
    <x v="90"/>
    <x v="211"/>
    <x v="6"/>
    <x v="0"/>
    <x v="1"/>
    <x v="7"/>
    <x v="0"/>
    <x v="11"/>
    <x v="185"/>
    <x v="7"/>
    <x v="25"/>
    <x v="0"/>
    <x v="6"/>
    <x v="8"/>
    <x v="18"/>
    <x v="8"/>
    <x v="3"/>
    <x v="170"/>
    <x v="116"/>
    <x v="9"/>
  </r>
  <r>
    <x v="17"/>
    <x v="9"/>
    <x v="11"/>
    <x v="1"/>
    <x v="11"/>
    <x v="11"/>
    <x v="11"/>
    <x v="11"/>
    <x v="11"/>
    <x v="0"/>
    <x v="217"/>
    <x v="215"/>
    <x v="173"/>
    <x v="184"/>
    <x v="91"/>
    <x v="212"/>
    <x v="7"/>
    <x v="1"/>
    <x v="7"/>
    <x v="0"/>
    <x v="0"/>
    <x v="20"/>
    <x v="186"/>
    <x v="15"/>
    <x v="25"/>
    <x v="3"/>
    <x v="6"/>
    <x v="6"/>
    <x v="14"/>
    <x v="6"/>
    <x v="0"/>
    <x v="171"/>
    <x v="117"/>
    <x v="11"/>
  </r>
  <r>
    <x v="17"/>
    <x v="9"/>
    <x v="12"/>
    <x v="1"/>
    <x v="12"/>
    <x v="12"/>
    <x v="12"/>
    <x v="12"/>
    <x v="12"/>
    <x v="0"/>
    <x v="218"/>
    <x v="216"/>
    <x v="174"/>
    <x v="102"/>
    <x v="87"/>
    <x v="213"/>
    <x v="4"/>
    <x v="4"/>
    <x v="2"/>
    <x v="3"/>
    <x v="1"/>
    <x v="8"/>
    <x v="187"/>
    <x v="7"/>
    <x v="114"/>
    <x v="0"/>
    <x v="2"/>
    <x v="11"/>
    <x v="11"/>
    <x v="11"/>
    <x v="1"/>
    <x v="172"/>
    <x v="118"/>
    <x v="12"/>
  </r>
  <r>
    <x v="17"/>
    <x v="10"/>
    <x v="15"/>
    <x v="1"/>
    <x v="15"/>
    <x v="15"/>
    <x v="15"/>
    <x v="15"/>
    <x v="15"/>
    <x v="0"/>
    <x v="219"/>
    <x v="109"/>
    <x v="124"/>
    <x v="185"/>
    <x v="80"/>
    <x v="214"/>
    <x v="0"/>
    <x v="1"/>
    <x v="1"/>
    <x v="1"/>
    <x v="0"/>
    <x v="1"/>
    <x v="188"/>
    <x v="2"/>
    <x v="90"/>
    <x v="2"/>
    <x v="2"/>
    <x v="1"/>
    <x v="7"/>
    <x v="1"/>
    <x v="2"/>
    <x v="173"/>
    <x v="3"/>
    <x v="15"/>
  </r>
  <r>
    <x v="18"/>
    <x v="0"/>
    <x v="0"/>
    <x v="0"/>
    <x v="0"/>
    <x v="0"/>
    <x v="0"/>
    <x v="0"/>
    <x v="0"/>
    <x v="0"/>
    <x v="220"/>
    <x v="217"/>
    <x v="175"/>
    <x v="119"/>
    <x v="32"/>
    <x v="215"/>
    <x v="6"/>
    <x v="4"/>
    <x v="1"/>
    <x v="2"/>
    <x v="0"/>
    <x v="11"/>
    <x v="189"/>
    <x v="3"/>
    <x v="127"/>
    <x v="2"/>
    <x v="6"/>
    <x v="13"/>
    <x v="4"/>
    <x v="13"/>
    <x v="6"/>
    <x v="174"/>
    <x v="119"/>
    <x v="0"/>
  </r>
  <r>
    <x v="18"/>
    <x v="1"/>
    <x v="1"/>
    <x v="0"/>
    <x v="1"/>
    <x v="1"/>
    <x v="1"/>
    <x v="1"/>
    <x v="1"/>
    <x v="0"/>
    <x v="221"/>
    <x v="218"/>
    <x v="176"/>
    <x v="186"/>
    <x v="25"/>
    <x v="216"/>
    <x v="1"/>
    <x v="1"/>
    <x v="0"/>
    <x v="0"/>
    <x v="1"/>
    <x v="2"/>
    <x v="190"/>
    <x v="7"/>
    <x v="128"/>
    <x v="4"/>
    <x v="2"/>
    <x v="7"/>
    <x v="11"/>
    <x v="7"/>
    <x v="1"/>
    <x v="175"/>
    <x v="120"/>
    <x v="1"/>
  </r>
  <r>
    <x v="18"/>
    <x v="2"/>
    <x v="2"/>
    <x v="0"/>
    <x v="2"/>
    <x v="2"/>
    <x v="2"/>
    <x v="2"/>
    <x v="2"/>
    <x v="0"/>
    <x v="222"/>
    <x v="219"/>
    <x v="108"/>
    <x v="187"/>
    <x v="19"/>
    <x v="217"/>
    <x v="3"/>
    <x v="1"/>
    <x v="0"/>
    <x v="2"/>
    <x v="3"/>
    <x v="6"/>
    <x v="191"/>
    <x v="16"/>
    <x v="129"/>
    <x v="1"/>
    <x v="0"/>
    <x v="0"/>
    <x v="0"/>
    <x v="10"/>
    <x v="0"/>
    <x v="176"/>
    <x v="121"/>
    <x v="2"/>
  </r>
  <r>
    <x v="18"/>
    <x v="2"/>
    <x v="3"/>
    <x v="0"/>
    <x v="3"/>
    <x v="3"/>
    <x v="3"/>
    <x v="3"/>
    <x v="3"/>
    <x v="0"/>
    <x v="223"/>
    <x v="220"/>
    <x v="64"/>
    <x v="188"/>
    <x v="25"/>
    <x v="218"/>
    <x v="0"/>
    <x v="2"/>
    <x v="0"/>
    <x v="0"/>
    <x v="0"/>
    <x v="2"/>
    <x v="192"/>
    <x v="1"/>
    <x v="1"/>
    <x v="1"/>
    <x v="2"/>
    <x v="2"/>
    <x v="3"/>
    <x v="2"/>
    <x v="2"/>
    <x v="3"/>
    <x v="3"/>
    <x v="3"/>
  </r>
  <r>
    <x v="18"/>
    <x v="4"/>
    <x v="5"/>
    <x v="0"/>
    <x v="5"/>
    <x v="5"/>
    <x v="5"/>
    <x v="5"/>
    <x v="5"/>
    <x v="0"/>
    <x v="224"/>
    <x v="221"/>
    <x v="67"/>
    <x v="189"/>
    <x v="52"/>
    <x v="219"/>
    <x v="1"/>
    <x v="1"/>
    <x v="0"/>
    <x v="3"/>
    <x v="0"/>
    <x v="6"/>
    <x v="193"/>
    <x v="4"/>
    <x v="130"/>
    <x v="4"/>
    <x v="2"/>
    <x v="4"/>
    <x v="0"/>
    <x v="4"/>
    <x v="3"/>
    <x v="177"/>
    <x v="122"/>
    <x v="5"/>
  </r>
  <r>
    <x v="18"/>
    <x v="6"/>
    <x v="7"/>
    <x v="0"/>
    <x v="7"/>
    <x v="7"/>
    <x v="7"/>
    <x v="7"/>
    <x v="7"/>
    <x v="0"/>
    <x v="225"/>
    <x v="222"/>
    <x v="177"/>
    <x v="190"/>
    <x v="7"/>
    <x v="220"/>
    <x v="1"/>
    <x v="0"/>
    <x v="1"/>
    <x v="1"/>
    <x v="1"/>
    <x v="10"/>
    <x v="194"/>
    <x v="2"/>
    <x v="131"/>
    <x v="2"/>
    <x v="0"/>
    <x v="7"/>
    <x v="1"/>
    <x v="7"/>
    <x v="1"/>
    <x v="178"/>
    <x v="123"/>
    <x v="7"/>
  </r>
  <r>
    <x v="18"/>
    <x v="7"/>
    <x v="8"/>
    <x v="0"/>
    <x v="8"/>
    <x v="8"/>
    <x v="8"/>
    <x v="8"/>
    <x v="8"/>
    <x v="0"/>
    <x v="226"/>
    <x v="223"/>
    <x v="106"/>
    <x v="191"/>
    <x v="7"/>
    <x v="221"/>
    <x v="3"/>
    <x v="1"/>
    <x v="1"/>
    <x v="0"/>
    <x v="3"/>
    <x v="6"/>
    <x v="195"/>
    <x v="4"/>
    <x v="6"/>
    <x v="2"/>
    <x v="2"/>
    <x v="7"/>
    <x v="2"/>
    <x v="7"/>
    <x v="1"/>
    <x v="179"/>
    <x v="124"/>
    <x v="8"/>
  </r>
  <r>
    <x v="18"/>
    <x v="8"/>
    <x v="9"/>
    <x v="1"/>
    <x v="9"/>
    <x v="9"/>
    <x v="9"/>
    <x v="9"/>
    <x v="9"/>
    <x v="0"/>
    <x v="227"/>
    <x v="224"/>
    <x v="178"/>
    <x v="192"/>
    <x v="18"/>
    <x v="222"/>
    <x v="1"/>
    <x v="1"/>
    <x v="0"/>
    <x v="0"/>
    <x v="1"/>
    <x v="2"/>
    <x v="196"/>
    <x v="2"/>
    <x v="132"/>
    <x v="1"/>
    <x v="0"/>
    <x v="1"/>
    <x v="7"/>
    <x v="1"/>
    <x v="2"/>
    <x v="180"/>
    <x v="3"/>
    <x v="9"/>
  </r>
  <r>
    <x v="18"/>
    <x v="9"/>
    <x v="11"/>
    <x v="1"/>
    <x v="11"/>
    <x v="11"/>
    <x v="11"/>
    <x v="11"/>
    <x v="11"/>
    <x v="0"/>
    <x v="228"/>
    <x v="225"/>
    <x v="179"/>
    <x v="193"/>
    <x v="92"/>
    <x v="223"/>
    <x v="11"/>
    <x v="0"/>
    <x v="4"/>
    <x v="2"/>
    <x v="1"/>
    <x v="5"/>
    <x v="197"/>
    <x v="14"/>
    <x v="41"/>
    <x v="4"/>
    <x v="13"/>
    <x v="13"/>
    <x v="13"/>
    <x v="13"/>
    <x v="1"/>
    <x v="181"/>
    <x v="125"/>
    <x v="11"/>
  </r>
  <r>
    <x v="18"/>
    <x v="9"/>
    <x v="12"/>
    <x v="1"/>
    <x v="12"/>
    <x v="12"/>
    <x v="12"/>
    <x v="12"/>
    <x v="12"/>
    <x v="0"/>
    <x v="229"/>
    <x v="226"/>
    <x v="180"/>
    <x v="194"/>
    <x v="68"/>
    <x v="224"/>
    <x v="6"/>
    <x v="0"/>
    <x v="1"/>
    <x v="0"/>
    <x v="1"/>
    <x v="10"/>
    <x v="198"/>
    <x v="2"/>
    <x v="133"/>
    <x v="1"/>
    <x v="2"/>
    <x v="7"/>
    <x v="16"/>
    <x v="7"/>
    <x v="1"/>
    <x v="182"/>
    <x v="126"/>
    <x v="12"/>
  </r>
  <r>
    <x v="18"/>
    <x v="10"/>
    <x v="15"/>
    <x v="1"/>
    <x v="15"/>
    <x v="15"/>
    <x v="15"/>
    <x v="15"/>
    <x v="15"/>
    <x v="0"/>
    <x v="222"/>
    <x v="227"/>
    <x v="181"/>
    <x v="195"/>
    <x v="64"/>
    <x v="225"/>
    <x v="6"/>
    <x v="1"/>
    <x v="0"/>
    <x v="0"/>
    <x v="0"/>
    <x v="1"/>
    <x v="199"/>
    <x v="4"/>
    <x v="134"/>
    <x v="2"/>
    <x v="2"/>
    <x v="1"/>
    <x v="1"/>
    <x v="1"/>
    <x v="2"/>
    <x v="183"/>
    <x v="3"/>
    <x v="15"/>
  </r>
  <r>
    <x v="19"/>
    <x v="0"/>
    <x v="0"/>
    <x v="0"/>
    <x v="0"/>
    <x v="0"/>
    <x v="0"/>
    <x v="0"/>
    <x v="0"/>
    <x v="0"/>
    <x v="230"/>
    <x v="228"/>
    <x v="182"/>
    <x v="31"/>
    <x v="38"/>
    <x v="226"/>
    <x v="1"/>
    <x v="0"/>
    <x v="0"/>
    <x v="1"/>
    <x v="0"/>
    <x v="4"/>
    <x v="200"/>
    <x v="12"/>
    <x v="135"/>
    <x v="0"/>
    <x v="2"/>
    <x v="0"/>
    <x v="13"/>
    <x v="0"/>
    <x v="0"/>
    <x v="184"/>
    <x v="127"/>
    <x v="0"/>
  </r>
  <r>
    <x v="19"/>
    <x v="1"/>
    <x v="1"/>
    <x v="0"/>
    <x v="1"/>
    <x v="1"/>
    <x v="1"/>
    <x v="1"/>
    <x v="1"/>
    <x v="0"/>
    <x v="231"/>
    <x v="229"/>
    <x v="183"/>
    <x v="196"/>
    <x v="9"/>
    <x v="227"/>
    <x v="0"/>
    <x v="0"/>
    <x v="0"/>
    <x v="2"/>
    <x v="0"/>
    <x v="2"/>
    <x v="201"/>
    <x v="7"/>
    <x v="73"/>
    <x v="1"/>
    <x v="2"/>
    <x v="11"/>
    <x v="11"/>
    <x v="11"/>
    <x v="1"/>
    <x v="185"/>
    <x v="128"/>
    <x v="1"/>
  </r>
  <r>
    <x v="19"/>
    <x v="2"/>
    <x v="2"/>
    <x v="0"/>
    <x v="2"/>
    <x v="2"/>
    <x v="2"/>
    <x v="2"/>
    <x v="2"/>
    <x v="0"/>
    <x v="232"/>
    <x v="230"/>
    <x v="154"/>
    <x v="125"/>
    <x v="3"/>
    <x v="228"/>
    <x v="1"/>
    <x v="0"/>
    <x v="1"/>
    <x v="0"/>
    <x v="0"/>
    <x v="1"/>
    <x v="202"/>
    <x v="0"/>
    <x v="136"/>
    <x v="1"/>
    <x v="2"/>
    <x v="7"/>
    <x v="1"/>
    <x v="7"/>
    <x v="2"/>
    <x v="186"/>
    <x v="3"/>
    <x v="2"/>
  </r>
  <r>
    <x v="19"/>
    <x v="2"/>
    <x v="3"/>
    <x v="0"/>
    <x v="3"/>
    <x v="3"/>
    <x v="3"/>
    <x v="3"/>
    <x v="3"/>
    <x v="0"/>
    <x v="233"/>
    <x v="231"/>
    <x v="184"/>
    <x v="4"/>
    <x v="12"/>
    <x v="229"/>
    <x v="3"/>
    <x v="1"/>
    <x v="0"/>
    <x v="0"/>
    <x v="0"/>
    <x v="2"/>
    <x v="203"/>
    <x v="4"/>
    <x v="137"/>
    <x v="1"/>
    <x v="2"/>
    <x v="11"/>
    <x v="5"/>
    <x v="11"/>
    <x v="1"/>
    <x v="187"/>
    <x v="129"/>
    <x v="3"/>
  </r>
  <r>
    <x v="19"/>
    <x v="4"/>
    <x v="5"/>
    <x v="0"/>
    <x v="5"/>
    <x v="5"/>
    <x v="5"/>
    <x v="5"/>
    <x v="5"/>
    <x v="0"/>
    <x v="234"/>
    <x v="232"/>
    <x v="185"/>
    <x v="79"/>
    <x v="93"/>
    <x v="230"/>
    <x v="11"/>
    <x v="1"/>
    <x v="2"/>
    <x v="8"/>
    <x v="0"/>
    <x v="8"/>
    <x v="204"/>
    <x v="5"/>
    <x v="42"/>
    <x v="5"/>
    <x v="2"/>
    <x v="4"/>
    <x v="21"/>
    <x v="4"/>
    <x v="0"/>
    <x v="188"/>
    <x v="130"/>
    <x v="5"/>
  </r>
  <r>
    <x v="19"/>
    <x v="6"/>
    <x v="7"/>
    <x v="0"/>
    <x v="7"/>
    <x v="7"/>
    <x v="7"/>
    <x v="7"/>
    <x v="7"/>
    <x v="0"/>
    <x v="235"/>
    <x v="233"/>
    <x v="186"/>
    <x v="196"/>
    <x v="59"/>
    <x v="231"/>
    <x v="1"/>
    <x v="1"/>
    <x v="2"/>
    <x v="7"/>
    <x v="0"/>
    <x v="10"/>
    <x v="205"/>
    <x v="8"/>
    <x v="138"/>
    <x v="1"/>
    <x v="2"/>
    <x v="0"/>
    <x v="21"/>
    <x v="0"/>
    <x v="0"/>
    <x v="189"/>
    <x v="131"/>
    <x v="7"/>
  </r>
  <r>
    <x v="19"/>
    <x v="7"/>
    <x v="8"/>
    <x v="0"/>
    <x v="8"/>
    <x v="8"/>
    <x v="8"/>
    <x v="8"/>
    <x v="8"/>
    <x v="0"/>
    <x v="236"/>
    <x v="54"/>
    <x v="86"/>
    <x v="197"/>
    <x v="7"/>
    <x v="232"/>
    <x v="1"/>
    <x v="1"/>
    <x v="0"/>
    <x v="0"/>
    <x v="0"/>
    <x v="0"/>
    <x v="206"/>
    <x v="2"/>
    <x v="139"/>
    <x v="0"/>
    <x v="4"/>
    <x v="7"/>
    <x v="1"/>
    <x v="7"/>
    <x v="2"/>
    <x v="190"/>
    <x v="3"/>
    <x v="8"/>
  </r>
  <r>
    <x v="19"/>
    <x v="8"/>
    <x v="9"/>
    <x v="1"/>
    <x v="9"/>
    <x v="9"/>
    <x v="9"/>
    <x v="9"/>
    <x v="9"/>
    <x v="0"/>
    <x v="237"/>
    <x v="234"/>
    <x v="187"/>
    <x v="20"/>
    <x v="53"/>
    <x v="228"/>
    <x v="0"/>
    <x v="1"/>
    <x v="0"/>
    <x v="2"/>
    <x v="0"/>
    <x v="0"/>
    <x v="207"/>
    <x v="1"/>
    <x v="1"/>
    <x v="2"/>
    <x v="2"/>
    <x v="1"/>
    <x v="7"/>
    <x v="1"/>
    <x v="1"/>
    <x v="191"/>
    <x v="132"/>
    <x v="9"/>
  </r>
  <r>
    <x v="19"/>
    <x v="9"/>
    <x v="11"/>
    <x v="1"/>
    <x v="11"/>
    <x v="11"/>
    <x v="11"/>
    <x v="11"/>
    <x v="11"/>
    <x v="0"/>
    <x v="238"/>
    <x v="235"/>
    <x v="188"/>
    <x v="198"/>
    <x v="82"/>
    <x v="233"/>
    <x v="14"/>
    <x v="1"/>
    <x v="4"/>
    <x v="0"/>
    <x v="1"/>
    <x v="18"/>
    <x v="208"/>
    <x v="15"/>
    <x v="117"/>
    <x v="3"/>
    <x v="10"/>
    <x v="6"/>
    <x v="20"/>
    <x v="6"/>
    <x v="2"/>
    <x v="192"/>
    <x v="3"/>
    <x v="11"/>
  </r>
  <r>
    <x v="19"/>
    <x v="9"/>
    <x v="12"/>
    <x v="1"/>
    <x v="12"/>
    <x v="12"/>
    <x v="12"/>
    <x v="12"/>
    <x v="12"/>
    <x v="0"/>
    <x v="239"/>
    <x v="236"/>
    <x v="33"/>
    <x v="199"/>
    <x v="29"/>
    <x v="234"/>
    <x v="6"/>
    <x v="0"/>
    <x v="1"/>
    <x v="2"/>
    <x v="0"/>
    <x v="10"/>
    <x v="209"/>
    <x v="7"/>
    <x v="101"/>
    <x v="2"/>
    <x v="2"/>
    <x v="7"/>
    <x v="1"/>
    <x v="7"/>
    <x v="1"/>
    <x v="193"/>
    <x v="133"/>
    <x v="12"/>
  </r>
  <r>
    <x v="19"/>
    <x v="10"/>
    <x v="15"/>
    <x v="1"/>
    <x v="15"/>
    <x v="15"/>
    <x v="15"/>
    <x v="15"/>
    <x v="15"/>
    <x v="0"/>
    <x v="240"/>
    <x v="237"/>
    <x v="181"/>
    <x v="200"/>
    <x v="75"/>
    <x v="235"/>
    <x v="2"/>
    <x v="1"/>
    <x v="1"/>
    <x v="0"/>
    <x v="0"/>
    <x v="6"/>
    <x v="210"/>
    <x v="2"/>
    <x v="41"/>
    <x v="0"/>
    <x v="2"/>
    <x v="1"/>
    <x v="7"/>
    <x v="1"/>
    <x v="2"/>
    <x v="194"/>
    <x v="3"/>
    <x v="15"/>
  </r>
  <r>
    <x v="20"/>
    <x v="0"/>
    <x v="0"/>
    <x v="0"/>
    <x v="0"/>
    <x v="0"/>
    <x v="0"/>
    <x v="0"/>
    <x v="0"/>
    <x v="0"/>
    <x v="241"/>
    <x v="238"/>
    <x v="189"/>
    <x v="154"/>
    <x v="28"/>
    <x v="236"/>
    <x v="1"/>
    <x v="0"/>
    <x v="2"/>
    <x v="3"/>
    <x v="0"/>
    <x v="11"/>
    <x v="211"/>
    <x v="6"/>
    <x v="140"/>
    <x v="0"/>
    <x v="2"/>
    <x v="14"/>
    <x v="24"/>
    <x v="14"/>
    <x v="7"/>
    <x v="195"/>
    <x v="134"/>
    <x v="0"/>
  </r>
  <r>
    <x v="20"/>
    <x v="1"/>
    <x v="1"/>
    <x v="0"/>
    <x v="1"/>
    <x v="1"/>
    <x v="1"/>
    <x v="1"/>
    <x v="1"/>
    <x v="0"/>
    <x v="242"/>
    <x v="239"/>
    <x v="190"/>
    <x v="145"/>
    <x v="70"/>
    <x v="237"/>
    <x v="0"/>
    <x v="0"/>
    <x v="1"/>
    <x v="0"/>
    <x v="0"/>
    <x v="2"/>
    <x v="212"/>
    <x v="7"/>
    <x v="141"/>
    <x v="1"/>
    <x v="2"/>
    <x v="7"/>
    <x v="18"/>
    <x v="7"/>
    <x v="0"/>
    <x v="196"/>
    <x v="135"/>
    <x v="1"/>
  </r>
  <r>
    <x v="20"/>
    <x v="2"/>
    <x v="2"/>
    <x v="0"/>
    <x v="2"/>
    <x v="2"/>
    <x v="2"/>
    <x v="2"/>
    <x v="2"/>
    <x v="0"/>
    <x v="243"/>
    <x v="240"/>
    <x v="191"/>
    <x v="78"/>
    <x v="68"/>
    <x v="180"/>
    <x v="0"/>
    <x v="0"/>
    <x v="0"/>
    <x v="2"/>
    <x v="0"/>
    <x v="2"/>
    <x v="213"/>
    <x v="2"/>
    <x v="142"/>
    <x v="2"/>
    <x v="1"/>
    <x v="1"/>
    <x v="2"/>
    <x v="1"/>
    <x v="1"/>
    <x v="197"/>
    <x v="136"/>
    <x v="2"/>
  </r>
  <r>
    <x v="20"/>
    <x v="2"/>
    <x v="3"/>
    <x v="0"/>
    <x v="3"/>
    <x v="3"/>
    <x v="3"/>
    <x v="3"/>
    <x v="3"/>
    <x v="0"/>
    <x v="244"/>
    <x v="241"/>
    <x v="192"/>
    <x v="201"/>
    <x v="8"/>
    <x v="238"/>
    <x v="0"/>
    <x v="1"/>
    <x v="0"/>
    <x v="0"/>
    <x v="0"/>
    <x v="7"/>
    <x v="12"/>
    <x v="1"/>
    <x v="1"/>
    <x v="2"/>
    <x v="2"/>
    <x v="2"/>
    <x v="3"/>
    <x v="2"/>
    <x v="2"/>
    <x v="3"/>
    <x v="3"/>
    <x v="3"/>
  </r>
  <r>
    <x v="20"/>
    <x v="4"/>
    <x v="5"/>
    <x v="0"/>
    <x v="5"/>
    <x v="5"/>
    <x v="5"/>
    <x v="5"/>
    <x v="5"/>
    <x v="0"/>
    <x v="245"/>
    <x v="242"/>
    <x v="193"/>
    <x v="202"/>
    <x v="51"/>
    <x v="239"/>
    <x v="6"/>
    <x v="2"/>
    <x v="4"/>
    <x v="6"/>
    <x v="1"/>
    <x v="20"/>
    <x v="214"/>
    <x v="7"/>
    <x v="25"/>
    <x v="1"/>
    <x v="2"/>
    <x v="4"/>
    <x v="5"/>
    <x v="4"/>
    <x v="1"/>
    <x v="198"/>
    <x v="137"/>
    <x v="5"/>
  </r>
  <r>
    <x v="20"/>
    <x v="6"/>
    <x v="7"/>
    <x v="0"/>
    <x v="7"/>
    <x v="7"/>
    <x v="7"/>
    <x v="7"/>
    <x v="7"/>
    <x v="0"/>
    <x v="246"/>
    <x v="243"/>
    <x v="194"/>
    <x v="203"/>
    <x v="59"/>
    <x v="240"/>
    <x v="2"/>
    <x v="1"/>
    <x v="0"/>
    <x v="10"/>
    <x v="0"/>
    <x v="5"/>
    <x v="215"/>
    <x v="8"/>
    <x v="143"/>
    <x v="1"/>
    <x v="2"/>
    <x v="10"/>
    <x v="13"/>
    <x v="5"/>
    <x v="6"/>
    <x v="199"/>
    <x v="138"/>
    <x v="7"/>
  </r>
  <r>
    <x v="20"/>
    <x v="7"/>
    <x v="8"/>
    <x v="0"/>
    <x v="8"/>
    <x v="8"/>
    <x v="8"/>
    <x v="8"/>
    <x v="8"/>
    <x v="0"/>
    <x v="247"/>
    <x v="244"/>
    <x v="191"/>
    <x v="204"/>
    <x v="67"/>
    <x v="241"/>
    <x v="0"/>
    <x v="1"/>
    <x v="1"/>
    <x v="0"/>
    <x v="0"/>
    <x v="0"/>
    <x v="216"/>
    <x v="2"/>
    <x v="142"/>
    <x v="2"/>
    <x v="4"/>
    <x v="11"/>
    <x v="11"/>
    <x v="11"/>
    <x v="0"/>
    <x v="200"/>
    <x v="139"/>
    <x v="8"/>
  </r>
  <r>
    <x v="20"/>
    <x v="8"/>
    <x v="9"/>
    <x v="1"/>
    <x v="9"/>
    <x v="9"/>
    <x v="9"/>
    <x v="9"/>
    <x v="9"/>
    <x v="0"/>
    <x v="248"/>
    <x v="245"/>
    <x v="98"/>
    <x v="205"/>
    <x v="45"/>
    <x v="242"/>
    <x v="3"/>
    <x v="2"/>
    <x v="0"/>
    <x v="2"/>
    <x v="0"/>
    <x v="6"/>
    <x v="217"/>
    <x v="2"/>
    <x v="34"/>
    <x v="5"/>
    <x v="0"/>
    <x v="4"/>
    <x v="5"/>
    <x v="4"/>
    <x v="4"/>
    <x v="201"/>
    <x v="140"/>
    <x v="9"/>
  </r>
  <r>
    <x v="20"/>
    <x v="9"/>
    <x v="11"/>
    <x v="1"/>
    <x v="11"/>
    <x v="11"/>
    <x v="11"/>
    <x v="11"/>
    <x v="11"/>
    <x v="0"/>
    <x v="249"/>
    <x v="246"/>
    <x v="195"/>
    <x v="206"/>
    <x v="94"/>
    <x v="243"/>
    <x v="6"/>
    <x v="1"/>
    <x v="1"/>
    <x v="7"/>
    <x v="3"/>
    <x v="13"/>
    <x v="218"/>
    <x v="8"/>
    <x v="46"/>
    <x v="1"/>
    <x v="9"/>
    <x v="8"/>
    <x v="16"/>
    <x v="8"/>
    <x v="1"/>
    <x v="202"/>
    <x v="141"/>
    <x v="11"/>
  </r>
  <r>
    <x v="20"/>
    <x v="9"/>
    <x v="12"/>
    <x v="1"/>
    <x v="12"/>
    <x v="12"/>
    <x v="12"/>
    <x v="12"/>
    <x v="12"/>
    <x v="0"/>
    <x v="250"/>
    <x v="247"/>
    <x v="196"/>
    <x v="153"/>
    <x v="61"/>
    <x v="244"/>
    <x v="1"/>
    <x v="1"/>
    <x v="0"/>
    <x v="1"/>
    <x v="0"/>
    <x v="1"/>
    <x v="219"/>
    <x v="1"/>
    <x v="1"/>
    <x v="1"/>
    <x v="2"/>
    <x v="1"/>
    <x v="7"/>
    <x v="1"/>
    <x v="1"/>
    <x v="203"/>
    <x v="142"/>
    <x v="12"/>
  </r>
  <r>
    <x v="20"/>
    <x v="10"/>
    <x v="15"/>
    <x v="1"/>
    <x v="15"/>
    <x v="15"/>
    <x v="15"/>
    <x v="15"/>
    <x v="15"/>
    <x v="0"/>
    <x v="139"/>
    <x v="248"/>
    <x v="197"/>
    <x v="207"/>
    <x v="75"/>
    <x v="245"/>
    <x v="1"/>
    <x v="0"/>
    <x v="1"/>
    <x v="1"/>
    <x v="1"/>
    <x v="10"/>
    <x v="220"/>
    <x v="2"/>
    <x v="144"/>
    <x v="2"/>
    <x v="6"/>
    <x v="1"/>
    <x v="7"/>
    <x v="1"/>
    <x v="2"/>
    <x v="204"/>
    <x v="3"/>
    <x v="15"/>
  </r>
  <r>
    <x v="21"/>
    <x v="0"/>
    <x v="0"/>
    <x v="0"/>
    <x v="0"/>
    <x v="0"/>
    <x v="0"/>
    <x v="0"/>
    <x v="0"/>
    <x v="0"/>
    <x v="251"/>
    <x v="249"/>
    <x v="178"/>
    <x v="208"/>
    <x v="32"/>
    <x v="246"/>
    <x v="0"/>
    <x v="2"/>
    <x v="0"/>
    <x v="2"/>
    <x v="1"/>
    <x v="4"/>
    <x v="221"/>
    <x v="7"/>
    <x v="20"/>
    <x v="2"/>
    <x v="2"/>
    <x v="11"/>
    <x v="20"/>
    <x v="11"/>
    <x v="4"/>
    <x v="205"/>
    <x v="143"/>
    <x v="0"/>
  </r>
  <r>
    <x v="21"/>
    <x v="1"/>
    <x v="1"/>
    <x v="0"/>
    <x v="1"/>
    <x v="1"/>
    <x v="1"/>
    <x v="1"/>
    <x v="1"/>
    <x v="0"/>
    <x v="252"/>
    <x v="200"/>
    <x v="57"/>
    <x v="209"/>
    <x v="15"/>
    <x v="247"/>
    <x v="0"/>
    <x v="0"/>
    <x v="1"/>
    <x v="0"/>
    <x v="0"/>
    <x v="2"/>
    <x v="222"/>
    <x v="1"/>
    <x v="1"/>
    <x v="1"/>
    <x v="2"/>
    <x v="2"/>
    <x v="3"/>
    <x v="2"/>
    <x v="2"/>
    <x v="3"/>
    <x v="3"/>
    <x v="1"/>
  </r>
  <r>
    <x v="21"/>
    <x v="2"/>
    <x v="2"/>
    <x v="0"/>
    <x v="2"/>
    <x v="2"/>
    <x v="2"/>
    <x v="2"/>
    <x v="2"/>
    <x v="0"/>
    <x v="253"/>
    <x v="250"/>
    <x v="135"/>
    <x v="210"/>
    <x v="30"/>
    <x v="248"/>
    <x v="2"/>
    <x v="2"/>
    <x v="1"/>
    <x v="2"/>
    <x v="0"/>
    <x v="11"/>
    <x v="223"/>
    <x v="6"/>
    <x v="145"/>
    <x v="1"/>
    <x v="0"/>
    <x v="7"/>
    <x v="5"/>
    <x v="7"/>
    <x v="1"/>
    <x v="206"/>
    <x v="144"/>
    <x v="2"/>
  </r>
  <r>
    <x v="21"/>
    <x v="2"/>
    <x v="3"/>
    <x v="0"/>
    <x v="3"/>
    <x v="3"/>
    <x v="3"/>
    <x v="3"/>
    <x v="3"/>
    <x v="0"/>
    <x v="254"/>
    <x v="251"/>
    <x v="4"/>
    <x v="140"/>
    <x v="39"/>
    <x v="249"/>
    <x v="2"/>
    <x v="0"/>
    <x v="0"/>
    <x v="2"/>
    <x v="0"/>
    <x v="10"/>
    <x v="224"/>
    <x v="7"/>
    <x v="111"/>
    <x v="2"/>
    <x v="5"/>
    <x v="7"/>
    <x v="1"/>
    <x v="7"/>
    <x v="2"/>
    <x v="207"/>
    <x v="3"/>
    <x v="3"/>
  </r>
  <r>
    <x v="21"/>
    <x v="4"/>
    <x v="5"/>
    <x v="0"/>
    <x v="5"/>
    <x v="5"/>
    <x v="5"/>
    <x v="5"/>
    <x v="5"/>
    <x v="0"/>
    <x v="255"/>
    <x v="252"/>
    <x v="185"/>
    <x v="37"/>
    <x v="90"/>
    <x v="250"/>
    <x v="3"/>
    <x v="1"/>
    <x v="2"/>
    <x v="8"/>
    <x v="0"/>
    <x v="9"/>
    <x v="225"/>
    <x v="14"/>
    <x v="146"/>
    <x v="1"/>
    <x v="0"/>
    <x v="0"/>
    <x v="0"/>
    <x v="0"/>
    <x v="1"/>
    <x v="208"/>
    <x v="145"/>
    <x v="5"/>
  </r>
  <r>
    <x v="21"/>
    <x v="6"/>
    <x v="7"/>
    <x v="0"/>
    <x v="7"/>
    <x v="7"/>
    <x v="7"/>
    <x v="7"/>
    <x v="7"/>
    <x v="0"/>
    <x v="256"/>
    <x v="253"/>
    <x v="198"/>
    <x v="211"/>
    <x v="59"/>
    <x v="251"/>
    <x v="0"/>
    <x v="1"/>
    <x v="1"/>
    <x v="5"/>
    <x v="0"/>
    <x v="12"/>
    <x v="226"/>
    <x v="10"/>
    <x v="147"/>
    <x v="1"/>
    <x v="2"/>
    <x v="13"/>
    <x v="4"/>
    <x v="13"/>
    <x v="5"/>
    <x v="209"/>
    <x v="146"/>
    <x v="7"/>
  </r>
  <r>
    <x v="21"/>
    <x v="7"/>
    <x v="8"/>
    <x v="0"/>
    <x v="8"/>
    <x v="8"/>
    <x v="8"/>
    <x v="8"/>
    <x v="8"/>
    <x v="0"/>
    <x v="257"/>
    <x v="223"/>
    <x v="106"/>
    <x v="191"/>
    <x v="16"/>
    <x v="252"/>
    <x v="0"/>
    <x v="0"/>
    <x v="0"/>
    <x v="0"/>
    <x v="0"/>
    <x v="0"/>
    <x v="227"/>
    <x v="1"/>
    <x v="1"/>
    <x v="2"/>
    <x v="4"/>
    <x v="2"/>
    <x v="3"/>
    <x v="2"/>
    <x v="2"/>
    <x v="3"/>
    <x v="3"/>
    <x v="8"/>
  </r>
  <r>
    <x v="21"/>
    <x v="8"/>
    <x v="9"/>
    <x v="1"/>
    <x v="9"/>
    <x v="9"/>
    <x v="9"/>
    <x v="9"/>
    <x v="9"/>
    <x v="0"/>
    <x v="258"/>
    <x v="254"/>
    <x v="199"/>
    <x v="142"/>
    <x v="95"/>
    <x v="253"/>
    <x v="3"/>
    <x v="1"/>
    <x v="2"/>
    <x v="1"/>
    <x v="0"/>
    <x v="10"/>
    <x v="228"/>
    <x v="4"/>
    <x v="20"/>
    <x v="4"/>
    <x v="2"/>
    <x v="11"/>
    <x v="11"/>
    <x v="11"/>
    <x v="2"/>
    <x v="210"/>
    <x v="3"/>
    <x v="9"/>
  </r>
  <r>
    <x v="21"/>
    <x v="9"/>
    <x v="12"/>
    <x v="1"/>
    <x v="12"/>
    <x v="12"/>
    <x v="12"/>
    <x v="12"/>
    <x v="12"/>
    <x v="0"/>
    <x v="259"/>
    <x v="255"/>
    <x v="200"/>
    <x v="146"/>
    <x v="21"/>
    <x v="254"/>
    <x v="0"/>
    <x v="0"/>
    <x v="1"/>
    <x v="1"/>
    <x v="1"/>
    <x v="6"/>
    <x v="229"/>
    <x v="4"/>
    <x v="20"/>
    <x v="1"/>
    <x v="2"/>
    <x v="11"/>
    <x v="11"/>
    <x v="11"/>
    <x v="2"/>
    <x v="211"/>
    <x v="3"/>
    <x v="12"/>
  </r>
  <r>
    <x v="22"/>
    <x v="11"/>
    <x v="0"/>
    <x v="0"/>
    <x v="0"/>
    <x v="0"/>
    <x v="0"/>
    <x v="0"/>
    <x v="0"/>
    <x v="0"/>
    <x v="260"/>
    <x v="256"/>
    <x v="201"/>
    <x v="212"/>
    <x v="38"/>
    <x v="255"/>
    <x v="3"/>
    <x v="6"/>
    <x v="0"/>
    <x v="3"/>
    <x v="0"/>
    <x v="5"/>
    <x v="230"/>
    <x v="14"/>
    <x v="148"/>
    <x v="4"/>
    <x v="2"/>
    <x v="15"/>
    <x v="12"/>
    <x v="15"/>
    <x v="6"/>
    <x v="212"/>
    <x v="147"/>
    <x v="0"/>
  </r>
  <r>
    <x v="22"/>
    <x v="12"/>
    <x v="1"/>
    <x v="0"/>
    <x v="1"/>
    <x v="1"/>
    <x v="1"/>
    <x v="1"/>
    <x v="1"/>
    <x v="0"/>
    <x v="261"/>
    <x v="257"/>
    <x v="202"/>
    <x v="213"/>
    <x v="68"/>
    <x v="256"/>
    <x v="3"/>
    <x v="1"/>
    <x v="0"/>
    <x v="2"/>
    <x v="0"/>
    <x v="1"/>
    <x v="14"/>
    <x v="7"/>
    <x v="149"/>
    <x v="1"/>
    <x v="2"/>
    <x v="7"/>
    <x v="2"/>
    <x v="7"/>
    <x v="1"/>
    <x v="213"/>
    <x v="148"/>
    <x v="1"/>
  </r>
  <r>
    <x v="22"/>
    <x v="13"/>
    <x v="2"/>
    <x v="0"/>
    <x v="2"/>
    <x v="2"/>
    <x v="2"/>
    <x v="2"/>
    <x v="2"/>
    <x v="0"/>
    <x v="262"/>
    <x v="258"/>
    <x v="203"/>
    <x v="86"/>
    <x v="59"/>
    <x v="50"/>
    <x v="3"/>
    <x v="1"/>
    <x v="1"/>
    <x v="1"/>
    <x v="1"/>
    <x v="10"/>
    <x v="231"/>
    <x v="4"/>
    <x v="97"/>
    <x v="2"/>
    <x v="2"/>
    <x v="1"/>
    <x v="7"/>
    <x v="1"/>
    <x v="2"/>
    <x v="214"/>
    <x v="3"/>
    <x v="2"/>
  </r>
  <r>
    <x v="22"/>
    <x v="14"/>
    <x v="3"/>
    <x v="0"/>
    <x v="3"/>
    <x v="3"/>
    <x v="3"/>
    <x v="3"/>
    <x v="3"/>
    <x v="0"/>
    <x v="263"/>
    <x v="259"/>
    <x v="88"/>
    <x v="130"/>
    <x v="7"/>
    <x v="257"/>
    <x v="0"/>
    <x v="1"/>
    <x v="0"/>
    <x v="0"/>
    <x v="0"/>
    <x v="7"/>
    <x v="12"/>
    <x v="1"/>
    <x v="1"/>
    <x v="1"/>
    <x v="0"/>
    <x v="2"/>
    <x v="3"/>
    <x v="2"/>
    <x v="2"/>
    <x v="3"/>
    <x v="3"/>
    <x v="3"/>
  </r>
  <r>
    <x v="22"/>
    <x v="15"/>
    <x v="5"/>
    <x v="0"/>
    <x v="5"/>
    <x v="5"/>
    <x v="5"/>
    <x v="5"/>
    <x v="5"/>
    <x v="0"/>
    <x v="264"/>
    <x v="260"/>
    <x v="181"/>
    <x v="142"/>
    <x v="29"/>
    <x v="258"/>
    <x v="3"/>
    <x v="1"/>
    <x v="1"/>
    <x v="1"/>
    <x v="3"/>
    <x v="12"/>
    <x v="232"/>
    <x v="1"/>
    <x v="1"/>
    <x v="8"/>
    <x v="2"/>
    <x v="2"/>
    <x v="3"/>
    <x v="2"/>
    <x v="2"/>
    <x v="3"/>
    <x v="3"/>
    <x v="5"/>
  </r>
  <r>
    <x v="22"/>
    <x v="16"/>
    <x v="7"/>
    <x v="0"/>
    <x v="7"/>
    <x v="7"/>
    <x v="7"/>
    <x v="7"/>
    <x v="7"/>
    <x v="0"/>
    <x v="265"/>
    <x v="261"/>
    <x v="204"/>
    <x v="35"/>
    <x v="7"/>
    <x v="259"/>
    <x v="3"/>
    <x v="4"/>
    <x v="4"/>
    <x v="8"/>
    <x v="1"/>
    <x v="21"/>
    <x v="233"/>
    <x v="3"/>
    <x v="39"/>
    <x v="1"/>
    <x v="0"/>
    <x v="14"/>
    <x v="25"/>
    <x v="14"/>
    <x v="7"/>
    <x v="215"/>
    <x v="149"/>
    <x v="7"/>
  </r>
  <r>
    <x v="22"/>
    <x v="17"/>
    <x v="8"/>
    <x v="0"/>
    <x v="8"/>
    <x v="8"/>
    <x v="8"/>
    <x v="8"/>
    <x v="8"/>
    <x v="0"/>
    <x v="266"/>
    <x v="262"/>
    <x v="170"/>
    <x v="214"/>
    <x v="61"/>
    <x v="260"/>
    <x v="3"/>
    <x v="1"/>
    <x v="2"/>
    <x v="0"/>
    <x v="0"/>
    <x v="4"/>
    <x v="234"/>
    <x v="2"/>
    <x v="150"/>
    <x v="5"/>
    <x v="4"/>
    <x v="1"/>
    <x v="7"/>
    <x v="1"/>
    <x v="2"/>
    <x v="216"/>
    <x v="3"/>
    <x v="8"/>
  </r>
  <r>
    <x v="22"/>
    <x v="18"/>
    <x v="9"/>
    <x v="1"/>
    <x v="9"/>
    <x v="9"/>
    <x v="9"/>
    <x v="9"/>
    <x v="9"/>
    <x v="0"/>
    <x v="267"/>
    <x v="263"/>
    <x v="205"/>
    <x v="215"/>
    <x v="15"/>
    <x v="261"/>
    <x v="6"/>
    <x v="0"/>
    <x v="2"/>
    <x v="1"/>
    <x v="0"/>
    <x v="11"/>
    <x v="235"/>
    <x v="10"/>
    <x v="42"/>
    <x v="2"/>
    <x v="1"/>
    <x v="0"/>
    <x v="17"/>
    <x v="0"/>
    <x v="1"/>
    <x v="217"/>
    <x v="150"/>
    <x v="9"/>
  </r>
  <r>
    <x v="22"/>
    <x v="19"/>
    <x v="12"/>
    <x v="1"/>
    <x v="12"/>
    <x v="12"/>
    <x v="12"/>
    <x v="12"/>
    <x v="12"/>
    <x v="0"/>
    <x v="268"/>
    <x v="264"/>
    <x v="206"/>
    <x v="216"/>
    <x v="84"/>
    <x v="262"/>
    <x v="1"/>
    <x v="2"/>
    <x v="0"/>
    <x v="7"/>
    <x v="0"/>
    <x v="10"/>
    <x v="236"/>
    <x v="2"/>
    <x v="151"/>
    <x v="1"/>
    <x v="2"/>
    <x v="1"/>
    <x v="7"/>
    <x v="1"/>
    <x v="2"/>
    <x v="218"/>
    <x v="3"/>
    <x v="12"/>
  </r>
  <r>
    <x v="23"/>
    <x v="11"/>
    <x v="0"/>
    <x v="0"/>
    <x v="0"/>
    <x v="0"/>
    <x v="0"/>
    <x v="0"/>
    <x v="0"/>
    <x v="0"/>
    <x v="269"/>
    <x v="265"/>
    <x v="207"/>
    <x v="179"/>
    <x v="27"/>
    <x v="263"/>
    <x v="6"/>
    <x v="3"/>
    <x v="0"/>
    <x v="2"/>
    <x v="0"/>
    <x v="11"/>
    <x v="237"/>
    <x v="16"/>
    <x v="146"/>
    <x v="1"/>
    <x v="0"/>
    <x v="15"/>
    <x v="24"/>
    <x v="16"/>
    <x v="8"/>
    <x v="219"/>
    <x v="151"/>
    <x v="0"/>
  </r>
  <r>
    <x v="23"/>
    <x v="12"/>
    <x v="1"/>
    <x v="0"/>
    <x v="1"/>
    <x v="1"/>
    <x v="1"/>
    <x v="1"/>
    <x v="1"/>
    <x v="0"/>
    <x v="270"/>
    <x v="266"/>
    <x v="150"/>
    <x v="217"/>
    <x v="16"/>
    <x v="190"/>
    <x v="0"/>
    <x v="1"/>
    <x v="0"/>
    <x v="7"/>
    <x v="0"/>
    <x v="1"/>
    <x v="238"/>
    <x v="1"/>
    <x v="1"/>
    <x v="2"/>
    <x v="2"/>
    <x v="2"/>
    <x v="3"/>
    <x v="2"/>
    <x v="2"/>
    <x v="3"/>
    <x v="3"/>
    <x v="1"/>
  </r>
  <r>
    <x v="23"/>
    <x v="13"/>
    <x v="2"/>
    <x v="0"/>
    <x v="2"/>
    <x v="2"/>
    <x v="2"/>
    <x v="2"/>
    <x v="2"/>
    <x v="0"/>
    <x v="271"/>
    <x v="267"/>
    <x v="208"/>
    <x v="218"/>
    <x v="30"/>
    <x v="264"/>
    <x v="6"/>
    <x v="1"/>
    <x v="4"/>
    <x v="2"/>
    <x v="3"/>
    <x v="13"/>
    <x v="239"/>
    <x v="17"/>
    <x v="152"/>
    <x v="0"/>
    <x v="2"/>
    <x v="6"/>
    <x v="6"/>
    <x v="12"/>
    <x v="3"/>
    <x v="220"/>
    <x v="152"/>
    <x v="2"/>
  </r>
  <r>
    <x v="23"/>
    <x v="14"/>
    <x v="3"/>
    <x v="0"/>
    <x v="3"/>
    <x v="3"/>
    <x v="3"/>
    <x v="3"/>
    <x v="3"/>
    <x v="0"/>
    <x v="272"/>
    <x v="268"/>
    <x v="209"/>
    <x v="219"/>
    <x v="9"/>
    <x v="265"/>
    <x v="0"/>
    <x v="1"/>
    <x v="0"/>
    <x v="2"/>
    <x v="0"/>
    <x v="0"/>
    <x v="240"/>
    <x v="4"/>
    <x v="153"/>
    <x v="1"/>
    <x v="6"/>
    <x v="4"/>
    <x v="2"/>
    <x v="4"/>
    <x v="1"/>
    <x v="221"/>
    <x v="153"/>
    <x v="3"/>
  </r>
  <r>
    <x v="23"/>
    <x v="15"/>
    <x v="5"/>
    <x v="0"/>
    <x v="5"/>
    <x v="5"/>
    <x v="5"/>
    <x v="5"/>
    <x v="5"/>
    <x v="0"/>
    <x v="273"/>
    <x v="269"/>
    <x v="210"/>
    <x v="220"/>
    <x v="50"/>
    <x v="266"/>
    <x v="2"/>
    <x v="2"/>
    <x v="0"/>
    <x v="2"/>
    <x v="0"/>
    <x v="12"/>
    <x v="241"/>
    <x v="1"/>
    <x v="1"/>
    <x v="1"/>
    <x v="0"/>
    <x v="2"/>
    <x v="3"/>
    <x v="2"/>
    <x v="2"/>
    <x v="3"/>
    <x v="3"/>
    <x v="5"/>
  </r>
  <r>
    <x v="23"/>
    <x v="16"/>
    <x v="7"/>
    <x v="0"/>
    <x v="7"/>
    <x v="7"/>
    <x v="7"/>
    <x v="7"/>
    <x v="7"/>
    <x v="0"/>
    <x v="274"/>
    <x v="270"/>
    <x v="211"/>
    <x v="221"/>
    <x v="7"/>
    <x v="267"/>
    <x v="1"/>
    <x v="1"/>
    <x v="2"/>
    <x v="1"/>
    <x v="0"/>
    <x v="6"/>
    <x v="242"/>
    <x v="5"/>
    <x v="154"/>
    <x v="0"/>
    <x v="0"/>
    <x v="4"/>
    <x v="2"/>
    <x v="4"/>
    <x v="2"/>
    <x v="222"/>
    <x v="3"/>
    <x v="7"/>
  </r>
  <r>
    <x v="23"/>
    <x v="17"/>
    <x v="8"/>
    <x v="0"/>
    <x v="8"/>
    <x v="8"/>
    <x v="8"/>
    <x v="8"/>
    <x v="8"/>
    <x v="0"/>
    <x v="275"/>
    <x v="271"/>
    <x v="212"/>
    <x v="19"/>
    <x v="87"/>
    <x v="268"/>
    <x v="1"/>
    <x v="1"/>
    <x v="0"/>
    <x v="0"/>
    <x v="0"/>
    <x v="0"/>
    <x v="243"/>
    <x v="1"/>
    <x v="1"/>
    <x v="0"/>
    <x v="0"/>
    <x v="1"/>
    <x v="11"/>
    <x v="1"/>
    <x v="1"/>
    <x v="223"/>
    <x v="154"/>
    <x v="8"/>
  </r>
  <r>
    <x v="23"/>
    <x v="18"/>
    <x v="9"/>
    <x v="1"/>
    <x v="9"/>
    <x v="9"/>
    <x v="9"/>
    <x v="9"/>
    <x v="9"/>
    <x v="0"/>
    <x v="276"/>
    <x v="272"/>
    <x v="213"/>
    <x v="65"/>
    <x v="43"/>
    <x v="269"/>
    <x v="11"/>
    <x v="0"/>
    <x v="1"/>
    <x v="7"/>
    <x v="2"/>
    <x v="20"/>
    <x v="244"/>
    <x v="0"/>
    <x v="155"/>
    <x v="0"/>
    <x v="4"/>
    <x v="5"/>
    <x v="26"/>
    <x v="5"/>
    <x v="4"/>
    <x v="224"/>
    <x v="155"/>
    <x v="9"/>
  </r>
  <r>
    <x v="23"/>
    <x v="19"/>
    <x v="12"/>
    <x v="1"/>
    <x v="12"/>
    <x v="12"/>
    <x v="12"/>
    <x v="12"/>
    <x v="12"/>
    <x v="0"/>
    <x v="277"/>
    <x v="273"/>
    <x v="2"/>
    <x v="63"/>
    <x v="96"/>
    <x v="270"/>
    <x v="3"/>
    <x v="1"/>
    <x v="1"/>
    <x v="7"/>
    <x v="1"/>
    <x v="12"/>
    <x v="245"/>
    <x v="2"/>
    <x v="2"/>
    <x v="1"/>
    <x v="2"/>
    <x v="11"/>
    <x v="11"/>
    <x v="11"/>
    <x v="0"/>
    <x v="225"/>
    <x v="156"/>
    <x v="12"/>
  </r>
  <r>
    <x v="24"/>
    <x v="11"/>
    <x v="0"/>
    <x v="0"/>
    <x v="0"/>
    <x v="0"/>
    <x v="0"/>
    <x v="0"/>
    <x v="0"/>
    <x v="0"/>
    <x v="278"/>
    <x v="274"/>
    <x v="214"/>
    <x v="222"/>
    <x v="44"/>
    <x v="271"/>
    <x v="6"/>
    <x v="3"/>
    <x v="0"/>
    <x v="2"/>
    <x v="1"/>
    <x v="13"/>
    <x v="246"/>
    <x v="11"/>
    <x v="135"/>
    <x v="0"/>
    <x v="2"/>
    <x v="16"/>
    <x v="27"/>
    <x v="17"/>
    <x v="5"/>
    <x v="200"/>
    <x v="157"/>
    <x v="0"/>
  </r>
  <r>
    <x v="24"/>
    <x v="12"/>
    <x v="1"/>
    <x v="0"/>
    <x v="1"/>
    <x v="1"/>
    <x v="1"/>
    <x v="1"/>
    <x v="1"/>
    <x v="0"/>
    <x v="279"/>
    <x v="275"/>
    <x v="215"/>
    <x v="223"/>
    <x v="92"/>
    <x v="272"/>
    <x v="0"/>
    <x v="1"/>
    <x v="0"/>
    <x v="0"/>
    <x v="0"/>
    <x v="7"/>
    <x v="12"/>
    <x v="1"/>
    <x v="1"/>
    <x v="1"/>
    <x v="2"/>
    <x v="2"/>
    <x v="3"/>
    <x v="2"/>
    <x v="2"/>
    <x v="3"/>
    <x v="3"/>
    <x v="1"/>
  </r>
  <r>
    <x v="24"/>
    <x v="13"/>
    <x v="2"/>
    <x v="0"/>
    <x v="2"/>
    <x v="2"/>
    <x v="2"/>
    <x v="2"/>
    <x v="2"/>
    <x v="0"/>
    <x v="280"/>
    <x v="276"/>
    <x v="117"/>
    <x v="224"/>
    <x v="29"/>
    <x v="273"/>
    <x v="1"/>
    <x v="1"/>
    <x v="0"/>
    <x v="2"/>
    <x v="1"/>
    <x v="1"/>
    <x v="247"/>
    <x v="12"/>
    <x v="98"/>
    <x v="0"/>
    <x v="8"/>
    <x v="4"/>
    <x v="18"/>
    <x v="4"/>
    <x v="1"/>
    <x v="226"/>
    <x v="158"/>
    <x v="2"/>
  </r>
  <r>
    <x v="24"/>
    <x v="14"/>
    <x v="3"/>
    <x v="0"/>
    <x v="3"/>
    <x v="3"/>
    <x v="3"/>
    <x v="3"/>
    <x v="3"/>
    <x v="0"/>
    <x v="281"/>
    <x v="277"/>
    <x v="216"/>
    <x v="225"/>
    <x v="59"/>
    <x v="274"/>
    <x v="0"/>
    <x v="1"/>
    <x v="0"/>
    <x v="0"/>
    <x v="0"/>
    <x v="7"/>
    <x v="12"/>
    <x v="1"/>
    <x v="1"/>
    <x v="2"/>
    <x v="4"/>
    <x v="2"/>
    <x v="3"/>
    <x v="2"/>
    <x v="2"/>
    <x v="3"/>
    <x v="3"/>
    <x v="3"/>
  </r>
  <r>
    <x v="24"/>
    <x v="15"/>
    <x v="5"/>
    <x v="0"/>
    <x v="5"/>
    <x v="5"/>
    <x v="5"/>
    <x v="5"/>
    <x v="5"/>
    <x v="0"/>
    <x v="282"/>
    <x v="278"/>
    <x v="81"/>
    <x v="226"/>
    <x v="25"/>
    <x v="275"/>
    <x v="4"/>
    <x v="1"/>
    <x v="0"/>
    <x v="5"/>
    <x v="0"/>
    <x v="9"/>
    <x v="248"/>
    <x v="0"/>
    <x v="156"/>
    <x v="2"/>
    <x v="2"/>
    <x v="0"/>
    <x v="21"/>
    <x v="0"/>
    <x v="1"/>
    <x v="227"/>
    <x v="159"/>
    <x v="5"/>
  </r>
  <r>
    <x v="24"/>
    <x v="16"/>
    <x v="7"/>
    <x v="0"/>
    <x v="7"/>
    <x v="7"/>
    <x v="7"/>
    <x v="7"/>
    <x v="7"/>
    <x v="0"/>
    <x v="283"/>
    <x v="279"/>
    <x v="217"/>
    <x v="227"/>
    <x v="15"/>
    <x v="101"/>
    <x v="4"/>
    <x v="1"/>
    <x v="4"/>
    <x v="8"/>
    <x v="0"/>
    <x v="8"/>
    <x v="249"/>
    <x v="12"/>
    <x v="157"/>
    <x v="2"/>
    <x v="0"/>
    <x v="6"/>
    <x v="14"/>
    <x v="6"/>
    <x v="3"/>
    <x v="228"/>
    <x v="160"/>
    <x v="7"/>
  </r>
  <r>
    <x v="24"/>
    <x v="17"/>
    <x v="8"/>
    <x v="0"/>
    <x v="8"/>
    <x v="8"/>
    <x v="8"/>
    <x v="8"/>
    <x v="8"/>
    <x v="0"/>
    <x v="284"/>
    <x v="280"/>
    <x v="218"/>
    <x v="228"/>
    <x v="87"/>
    <x v="276"/>
    <x v="6"/>
    <x v="0"/>
    <x v="0"/>
    <x v="2"/>
    <x v="0"/>
    <x v="6"/>
    <x v="250"/>
    <x v="7"/>
    <x v="158"/>
    <x v="4"/>
    <x v="4"/>
    <x v="11"/>
    <x v="17"/>
    <x v="11"/>
    <x v="1"/>
    <x v="229"/>
    <x v="161"/>
    <x v="8"/>
  </r>
  <r>
    <x v="24"/>
    <x v="18"/>
    <x v="9"/>
    <x v="1"/>
    <x v="9"/>
    <x v="9"/>
    <x v="9"/>
    <x v="9"/>
    <x v="9"/>
    <x v="0"/>
    <x v="285"/>
    <x v="281"/>
    <x v="219"/>
    <x v="177"/>
    <x v="25"/>
    <x v="277"/>
    <x v="1"/>
    <x v="1"/>
    <x v="0"/>
    <x v="3"/>
    <x v="0"/>
    <x v="6"/>
    <x v="251"/>
    <x v="2"/>
    <x v="133"/>
    <x v="2"/>
    <x v="1"/>
    <x v="11"/>
    <x v="21"/>
    <x v="11"/>
    <x v="4"/>
    <x v="230"/>
    <x v="162"/>
    <x v="9"/>
  </r>
  <r>
    <x v="24"/>
    <x v="19"/>
    <x v="12"/>
    <x v="1"/>
    <x v="12"/>
    <x v="12"/>
    <x v="12"/>
    <x v="12"/>
    <x v="12"/>
    <x v="0"/>
    <x v="286"/>
    <x v="282"/>
    <x v="181"/>
    <x v="229"/>
    <x v="96"/>
    <x v="278"/>
    <x v="0"/>
    <x v="1"/>
    <x v="0"/>
    <x v="0"/>
    <x v="0"/>
    <x v="7"/>
    <x v="12"/>
    <x v="1"/>
    <x v="1"/>
    <x v="2"/>
    <x v="2"/>
    <x v="2"/>
    <x v="3"/>
    <x v="2"/>
    <x v="2"/>
    <x v="3"/>
    <x v="3"/>
    <x v="12"/>
  </r>
  <r>
    <x v="25"/>
    <x v="11"/>
    <x v="0"/>
    <x v="0"/>
    <x v="0"/>
    <x v="0"/>
    <x v="0"/>
    <x v="0"/>
    <x v="0"/>
    <x v="0"/>
    <x v="287"/>
    <x v="283"/>
    <x v="87"/>
    <x v="141"/>
    <x v="75"/>
    <x v="279"/>
    <x v="6"/>
    <x v="0"/>
    <x v="0"/>
    <x v="2"/>
    <x v="0"/>
    <x v="6"/>
    <x v="252"/>
    <x v="3"/>
    <x v="159"/>
    <x v="5"/>
    <x v="2"/>
    <x v="5"/>
    <x v="22"/>
    <x v="3"/>
    <x v="3"/>
    <x v="231"/>
    <x v="163"/>
    <x v="0"/>
  </r>
  <r>
    <x v="25"/>
    <x v="12"/>
    <x v="1"/>
    <x v="0"/>
    <x v="1"/>
    <x v="1"/>
    <x v="1"/>
    <x v="1"/>
    <x v="1"/>
    <x v="0"/>
    <x v="288"/>
    <x v="284"/>
    <x v="122"/>
    <x v="230"/>
    <x v="73"/>
    <x v="280"/>
    <x v="1"/>
    <x v="0"/>
    <x v="1"/>
    <x v="0"/>
    <x v="1"/>
    <x v="4"/>
    <x v="253"/>
    <x v="1"/>
    <x v="1"/>
    <x v="2"/>
    <x v="2"/>
    <x v="2"/>
    <x v="3"/>
    <x v="2"/>
    <x v="2"/>
    <x v="3"/>
    <x v="3"/>
    <x v="1"/>
  </r>
  <r>
    <x v="25"/>
    <x v="13"/>
    <x v="2"/>
    <x v="0"/>
    <x v="2"/>
    <x v="2"/>
    <x v="2"/>
    <x v="2"/>
    <x v="2"/>
    <x v="0"/>
    <x v="289"/>
    <x v="285"/>
    <x v="118"/>
    <x v="11"/>
    <x v="33"/>
    <x v="281"/>
    <x v="3"/>
    <x v="1"/>
    <x v="0"/>
    <x v="2"/>
    <x v="0"/>
    <x v="1"/>
    <x v="7"/>
    <x v="0"/>
    <x v="160"/>
    <x v="0"/>
    <x v="2"/>
    <x v="11"/>
    <x v="5"/>
    <x v="11"/>
    <x v="1"/>
    <x v="232"/>
    <x v="164"/>
    <x v="2"/>
  </r>
  <r>
    <x v="25"/>
    <x v="14"/>
    <x v="3"/>
    <x v="0"/>
    <x v="3"/>
    <x v="3"/>
    <x v="3"/>
    <x v="3"/>
    <x v="3"/>
    <x v="0"/>
    <x v="290"/>
    <x v="286"/>
    <x v="134"/>
    <x v="11"/>
    <x v="85"/>
    <x v="282"/>
    <x v="0"/>
    <x v="1"/>
    <x v="0"/>
    <x v="2"/>
    <x v="0"/>
    <x v="0"/>
    <x v="254"/>
    <x v="4"/>
    <x v="161"/>
    <x v="1"/>
    <x v="2"/>
    <x v="4"/>
    <x v="8"/>
    <x v="4"/>
    <x v="4"/>
    <x v="233"/>
    <x v="165"/>
    <x v="3"/>
  </r>
  <r>
    <x v="25"/>
    <x v="15"/>
    <x v="5"/>
    <x v="0"/>
    <x v="5"/>
    <x v="5"/>
    <x v="5"/>
    <x v="5"/>
    <x v="5"/>
    <x v="0"/>
    <x v="291"/>
    <x v="287"/>
    <x v="19"/>
    <x v="231"/>
    <x v="38"/>
    <x v="283"/>
    <x v="1"/>
    <x v="1"/>
    <x v="1"/>
    <x v="10"/>
    <x v="3"/>
    <x v="5"/>
    <x v="255"/>
    <x v="16"/>
    <x v="162"/>
    <x v="2"/>
    <x v="2"/>
    <x v="12"/>
    <x v="28"/>
    <x v="12"/>
    <x v="3"/>
    <x v="234"/>
    <x v="166"/>
    <x v="5"/>
  </r>
  <r>
    <x v="25"/>
    <x v="16"/>
    <x v="7"/>
    <x v="0"/>
    <x v="7"/>
    <x v="7"/>
    <x v="7"/>
    <x v="7"/>
    <x v="7"/>
    <x v="0"/>
    <x v="292"/>
    <x v="288"/>
    <x v="148"/>
    <x v="232"/>
    <x v="15"/>
    <x v="284"/>
    <x v="3"/>
    <x v="2"/>
    <x v="1"/>
    <x v="6"/>
    <x v="1"/>
    <x v="9"/>
    <x v="256"/>
    <x v="8"/>
    <x v="163"/>
    <x v="1"/>
    <x v="2"/>
    <x v="10"/>
    <x v="18"/>
    <x v="10"/>
    <x v="0"/>
    <x v="235"/>
    <x v="167"/>
    <x v="7"/>
  </r>
  <r>
    <x v="25"/>
    <x v="17"/>
    <x v="8"/>
    <x v="0"/>
    <x v="8"/>
    <x v="8"/>
    <x v="8"/>
    <x v="8"/>
    <x v="8"/>
    <x v="0"/>
    <x v="293"/>
    <x v="289"/>
    <x v="4"/>
    <x v="233"/>
    <x v="61"/>
    <x v="285"/>
    <x v="0"/>
    <x v="1"/>
    <x v="0"/>
    <x v="0"/>
    <x v="0"/>
    <x v="7"/>
    <x v="12"/>
    <x v="1"/>
    <x v="1"/>
    <x v="2"/>
    <x v="0"/>
    <x v="2"/>
    <x v="3"/>
    <x v="2"/>
    <x v="2"/>
    <x v="3"/>
    <x v="3"/>
    <x v="8"/>
  </r>
  <r>
    <x v="25"/>
    <x v="18"/>
    <x v="9"/>
    <x v="1"/>
    <x v="9"/>
    <x v="9"/>
    <x v="9"/>
    <x v="9"/>
    <x v="9"/>
    <x v="0"/>
    <x v="294"/>
    <x v="290"/>
    <x v="220"/>
    <x v="234"/>
    <x v="73"/>
    <x v="286"/>
    <x v="0"/>
    <x v="0"/>
    <x v="0"/>
    <x v="7"/>
    <x v="3"/>
    <x v="10"/>
    <x v="257"/>
    <x v="5"/>
    <x v="164"/>
    <x v="1"/>
    <x v="0"/>
    <x v="11"/>
    <x v="11"/>
    <x v="11"/>
    <x v="2"/>
    <x v="236"/>
    <x v="3"/>
    <x v="9"/>
  </r>
  <r>
    <x v="25"/>
    <x v="19"/>
    <x v="12"/>
    <x v="1"/>
    <x v="12"/>
    <x v="12"/>
    <x v="12"/>
    <x v="12"/>
    <x v="12"/>
    <x v="0"/>
    <x v="295"/>
    <x v="291"/>
    <x v="221"/>
    <x v="235"/>
    <x v="87"/>
    <x v="287"/>
    <x v="0"/>
    <x v="1"/>
    <x v="0"/>
    <x v="7"/>
    <x v="0"/>
    <x v="1"/>
    <x v="236"/>
    <x v="1"/>
    <x v="1"/>
    <x v="1"/>
    <x v="2"/>
    <x v="1"/>
    <x v="1"/>
    <x v="1"/>
    <x v="1"/>
    <x v="237"/>
    <x v="168"/>
    <x v="12"/>
  </r>
  <r>
    <x v="26"/>
    <x v="11"/>
    <x v="0"/>
    <x v="0"/>
    <x v="0"/>
    <x v="0"/>
    <x v="0"/>
    <x v="0"/>
    <x v="0"/>
    <x v="0"/>
    <x v="296"/>
    <x v="292"/>
    <x v="71"/>
    <x v="236"/>
    <x v="55"/>
    <x v="288"/>
    <x v="0"/>
    <x v="4"/>
    <x v="1"/>
    <x v="2"/>
    <x v="1"/>
    <x v="10"/>
    <x v="258"/>
    <x v="8"/>
    <x v="165"/>
    <x v="2"/>
    <x v="0"/>
    <x v="8"/>
    <x v="13"/>
    <x v="8"/>
    <x v="4"/>
    <x v="238"/>
    <x v="169"/>
    <x v="0"/>
  </r>
  <r>
    <x v="26"/>
    <x v="12"/>
    <x v="1"/>
    <x v="0"/>
    <x v="1"/>
    <x v="1"/>
    <x v="1"/>
    <x v="1"/>
    <x v="1"/>
    <x v="0"/>
    <x v="297"/>
    <x v="293"/>
    <x v="222"/>
    <x v="237"/>
    <x v="90"/>
    <x v="289"/>
    <x v="0"/>
    <x v="0"/>
    <x v="1"/>
    <x v="0"/>
    <x v="0"/>
    <x v="2"/>
    <x v="259"/>
    <x v="10"/>
    <x v="166"/>
    <x v="2"/>
    <x v="4"/>
    <x v="0"/>
    <x v="8"/>
    <x v="0"/>
    <x v="4"/>
    <x v="239"/>
    <x v="170"/>
    <x v="1"/>
  </r>
  <r>
    <x v="26"/>
    <x v="13"/>
    <x v="2"/>
    <x v="0"/>
    <x v="2"/>
    <x v="2"/>
    <x v="2"/>
    <x v="2"/>
    <x v="2"/>
    <x v="0"/>
    <x v="298"/>
    <x v="294"/>
    <x v="223"/>
    <x v="238"/>
    <x v="19"/>
    <x v="290"/>
    <x v="2"/>
    <x v="1"/>
    <x v="0"/>
    <x v="0"/>
    <x v="1"/>
    <x v="6"/>
    <x v="260"/>
    <x v="7"/>
    <x v="13"/>
    <x v="1"/>
    <x v="2"/>
    <x v="1"/>
    <x v="7"/>
    <x v="1"/>
    <x v="2"/>
    <x v="240"/>
    <x v="3"/>
    <x v="2"/>
  </r>
  <r>
    <x v="26"/>
    <x v="14"/>
    <x v="3"/>
    <x v="0"/>
    <x v="3"/>
    <x v="3"/>
    <x v="3"/>
    <x v="3"/>
    <x v="3"/>
    <x v="0"/>
    <x v="299"/>
    <x v="295"/>
    <x v="224"/>
    <x v="239"/>
    <x v="58"/>
    <x v="291"/>
    <x v="0"/>
    <x v="1"/>
    <x v="1"/>
    <x v="2"/>
    <x v="0"/>
    <x v="2"/>
    <x v="261"/>
    <x v="1"/>
    <x v="1"/>
    <x v="1"/>
    <x v="1"/>
    <x v="2"/>
    <x v="3"/>
    <x v="2"/>
    <x v="2"/>
    <x v="3"/>
    <x v="3"/>
    <x v="3"/>
  </r>
  <r>
    <x v="26"/>
    <x v="15"/>
    <x v="5"/>
    <x v="0"/>
    <x v="5"/>
    <x v="5"/>
    <x v="5"/>
    <x v="5"/>
    <x v="5"/>
    <x v="0"/>
    <x v="300"/>
    <x v="296"/>
    <x v="225"/>
    <x v="87"/>
    <x v="31"/>
    <x v="8"/>
    <x v="2"/>
    <x v="1"/>
    <x v="2"/>
    <x v="3"/>
    <x v="4"/>
    <x v="20"/>
    <x v="262"/>
    <x v="10"/>
    <x v="167"/>
    <x v="6"/>
    <x v="0"/>
    <x v="10"/>
    <x v="0"/>
    <x v="10"/>
    <x v="0"/>
    <x v="241"/>
    <x v="171"/>
    <x v="5"/>
  </r>
  <r>
    <x v="26"/>
    <x v="16"/>
    <x v="7"/>
    <x v="0"/>
    <x v="7"/>
    <x v="7"/>
    <x v="7"/>
    <x v="7"/>
    <x v="7"/>
    <x v="0"/>
    <x v="301"/>
    <x v="297"/>
    <x v="226"/>
    <x v="47"/>
    <x v="7"/>
    <x v="101"/>
    <x v="0"/>
    <x v="0"/>
    <x v="0"/>
    <x v="6"/>
    <x v="0"/>
    <x v="10"/>
    <x v="263"/>
    <x v="8"/>
    <x v="168"/>
    <x v="1"/>
    <x v="2"/>
    <x v="8"/>
    <x v="0"/>
    <x v="8"/>
    <x v="4"/>
    <x v="242"/>
    <x v="172"/>
    <x v="7"/>
  </r>
  <r>
    <x v="26"/>
    <x v="17"/>
    <x v="8"/>
    <x v="0"/>
    <x v="8"/>
    <x v="8"/>
    <x v="8"/>
    <x v="8"/>
    <x v="8"/>
    <x v="0"/>
    <x v="302"/>
    <x v="298"/>
    <x v="227"/>
    <x v="12"/>
    <x v="11"/>
    <x v="292"/>
    <x v="3"/>
    <x v="0"/>
    <x v="1"/>
    <x v="0"/>
    <x v="1"/>
    <x v="6"/>
    <x v="264"/>
    <x v="1"/>
    <x v="1"/>
    <x v="2"/>
    <x v="0"/>
    <x v="7"/>
    <x v="11"/>
    <x v="7"/>
    <x v="1"/>
    <x v="243"/>
    <x v="173"/>
    <x v="8"/>
  </r>
  <r>
    <x v="26"/>
    <x v="18"/>
    <x v="9"/>
    <x v="1"/>
    <x v="9"/>
    <x v="9"/>
    <x v="9"/>
    <x v="9"/>
    <x v="9"/>
    <x v="0"/>
    <x v="303"/>
    <x v="299"/>
    <x v="117"/>
    <x v="240"/>
    <x v="51"/>
    <x v="293"/>
    <x v="2"/>
    <x v="1"/>
    <x v="2"/>
    <x v="7"/>
    <x v="0"/>
    <x v="13"/>
    <x v="265"/>
    <x v="12"/>
    <x v="98"/>
    <x v="9"/>
    <x v="0"/>
    <x v="10"/>
    <x v="20"/>
    <x v="10"/>
    <x v="0"/>
    <x v="244"/>
    <x v="174"/>
    <x v="9"/>
  </r>
  <r>
    <x v="26"/>
    <x v="19"/>
    <x v="12"/>
    <x v="1"/>
    <x v="12"/>
    <x v="12"/>
    <x v="12"/>
    <x v="12"/>
    <x v="12"/>
    <x v="0"/>
    <x v="304"/>
    <x v="300"/>
    <x v="120"/>
    <x v="227"/>
    <x v="87"/>
    <x v="294"/>
    <x v="3"/>
    <x v="1"/>
    <x v="1"/>
    <x v="1"/>
    <x v="0"/>
    <x v="6"/>
    <x v="266"/>
    <x v="2"/>
    <x v="81"/>
    <x v="0"/>
    <x v="2"/>
    <x v="11"/>
    <x v="16"/>
    <x v="11"/>
    <x v="1"/>
    <x v="245"/>
    <x v="175"/>
    <x v="12"/>
  </r>
  <r>
    <x v="27"/>
    <x v="11"/>
    <x v="0"/>
    <x v="0"/>
    <x v="0"/>
    <x v="0"/>
    <x v="0"/>
    <x v="0"/>
    <x v="0"/>
    <x v="0"/>
    <x v="305"/>
    <x v="301"/>
    <x v="81"/>
    <x v="33"/>
    <x v="97"/>
    <x v="295"/>
    <x v="0"/>
    <x v="0"/>
    <x v="0"/>
    <x v="1"/>
    <x v="1"/>
    <x v="4"/>
    <x v="267"/>
    <x v="16"/>
    <x v="169"/>
    <x v="0"/>
    <x v="0"/>
    <x v="15"/>
    <x v="29"/>
    <x v="16"/>
    <x v="6"/>
    <x v="246"/>
    <x v="176"/>
    <x v="0"/>
  </r>
  <r>
    <x v="27"/>
    <x v="12"/>
    <x v="1"/>
    <x v="0"/>
    <x v="1"/>
    <x v="1"/>
    <x v="1"/>
    <x v="1"/>
    <x v="1"/>
    <x v="0"/>
    <x v="306"/>
    <x v="302"/>
    <x v="139"/>
    <x v="241"/>
    <x v="90"/>
    <x v="296"/>
    <x v="3"/>
    <x v="0"/>
    <x v="1"/>
    <x v="1"/>
    <x v="0"/>
    <x v="10"/>
    <x v="268"/>
    <x v="2"/>
    <x v="102"/>
    <x v="1"/>
    <x v="9"/>
    <x v="11"/>
    <x v="18"/>
    <x v="11"/>
    <x v="0"/>
    <x v="247"/>
    <x v="177"/>
    <x v="1"/>
  </r>
  <r>
    <x v="27"/>
    <x v="13"/>
    <x v="2"/>
    <x v="0"/>
    <x v="2"/>
    <x v="2"/>
    <x v="2"/>
    <x v="2"/>
    <x v="2"/>
    <x v="0"/>
    <x v="307"/>
    <x v="303"/>
    <x v="62"/>
    <x v="9"/>
    <x v="19"/>
    <x v="297"/>
    <x v="6"/>
    <x v="0"/>
    <x v="0"/>
    <x v="1"/>
    <x v="1"/>
    <x v="12"/>
    <x v="269"/>
    <x v="18"/>
    <x v="170"/>
    <x v="10"/>
    <x v="2"/>
    <x v="0"/>
    <x v="13"/>
    <x v="0"/>
    <x v="3"/>
    <x v="248"/>
    <x v="178"/>
    <x v="2"/>
  </r>
  <r>
    <x v="27"/>
    <x v="14"/>
    <x v="3"/>
    <x v="0"/>
    <x v="3"/>
    <x v="3"/>
    <x v="3"/>
    <x v="3"/>
    <x v="3"/>
    <x v="0"/>
    <x v="308"/>
    <x v="304"/>
    <x v="42"/>
    <x v="242"/>
    <x v="19"/>
    <x v="298"/>
    <x v="0"/>
    <x v="2"/>
    <x v="0"/>
    <x v="0"/>
    <x v="0"/>
    <x v="2"/>
    <x v="270"/>
    <x v="1"/>
    <x v="1"/>
    <x v="1"/>
    <x v="2"/>
    <x v="2"/>
    <x v="3"/>
    <x v="2"/>
    <x v="2"/>
    <x v="3"/>
    <x v="3"/>
    <x v="3"/>
  </r>
  <r>
    <x v="27"/>
    <x v="15"/>
    <x v="5"/>
    <x v="0"/>
    <x v="5"/>
    <x v="5"/>
    <x v="5"/>
    <x v="5"/>
    <x v="5"/>
    <x v="0"/>
    <x v="309"/>
    <x v="305"/>
    <x v="200"/>
    <x v="243"/>
    <x v="95"/>
    <x v="299"/>
    <x v="1"/>
    <x v="1"/>
    <x v="0"/>
    <x v="1"/>
    <x v="1"/>
    <x v="4"/>
    <x v="271"/>
    <x v="3"/>
    <x v="171"/>
    <x v="1"/>
    <x v="2"/>
    <x v="3"/>
    <x v="8"/>
    <x v="3"/>
    <x v="0"/>
    <x v="249"/>
    <x v="179"/>
    <x v="5"/>
  </r>
  <r>
    <x v="27"/>
    <x v="16"/>
    <x v="7"/>
    <x v="0"/>
    <x v="7"/>
    <x v="7"/>
    <x v="7"/>
    <x v="7"/>
    <x v="7"/>
    <x v="0"/>
    <x v="310"/>
    <x v="306"/>
    <x v="228"/>
    <x v="244"/>
    <x v="59"/>
    <x v="40"/>
    <x v="6"/>
    <x v="1"/>
    <x v="2"/>
    <x v="7"/>
    <x v="0"/>
    <x v="11"/>
    <x v="272"/>
    <x v="8"/>
    <x v="55"/>
    <x v="1"/>
    <x v="0"/>
    <x v="8"/>
    <x v="0"/>
    <x v="8"/>
    <x v="0"/>
    <x v="250"/>
    <x v="180"/>
    <x v="7"/>
  </r>
  <r>
    <x v="27"/>
    <x v="17"/>
    <x v="8"/>
    <x v="0"/>
    <x v="8"/>
    <x v="8"/>
    <x v="8"/>
    <x v="8"/>
    <x v="8"/>
    <x v="0"/>
    <x v="311"/>
    <x v="307"/>
    <x v="142"/>
    <x v="245"/>
    <x v="21"/>
    <x v="300"/>
    <x v="0"/>
    <x v="2"/>
    <x v="1"/>
    <x v="7"/>
    <x v="0"/>
    <x v="10"/>
    <x v="273"/>
    <x v="7"/>
    <x v="172"/>
    <x v="2"/>
    <x v="5"/>
    <x v="7"/>
    <x v="11"/>
    <x v="7"/>
    <x v="1"/>
    <x v="251"/>
    <x v="181"/>
    <x v="8"/>
  </r>
  <r>
    <x v="27"/>
    <x v="18"/>
    <x v="9"/>
    <x v="1"/>
    <x v="9"/>
    <x v="9"/>
    <x v="9"/>
    <x v="9"/>
    <x v="9"/>
    <x v="0"/>
    <x v="312"/>
    <x v="308"/>
    <x v="175"/>
    <x v="73"/>
    <x v="31"/>
    <x v="301"/>
    <x v="0"/>
    <x v="1"/>
    <x v="0"/>
    <x v="6"/>
    <x v="0"/>
    <x v="6"/>
    <x v="274"/>
    <x v="7"/>
    <x v="173"/>
    <x v="1"/>
    <x v="2"/>
    <x v="7"/>
    <x v="1"/>
    <x v="7"/>
    <x v="1"/>
    <x v="252"/>
    <x v="182"/>
    <x v="9"/>
  </r>
  <r>
    <x v="27"/>
    <x v="19"/>
    <x v="12"/>
    <x v="1"/>
    <x v="12"/>
    <x v="12"/>
    <x v="12"/>
    <x v="12"/>
    <x v="12"/>
    <x v="0"/>
    <x v="313"/>
    <x v="309"/>
    <x v="229"/>
    <x v="142"/>
    <x v="15"/>
    <x v="302"/>
    <x v="1"/>
    <x v="0"/>
    <x v="1"/>
    <x v="7"/>
    <x v="1"/>
    <x v="12"/>
    <x v="275"/>
    <x v="4"/>
    <x v="174"/>
    <x v="5"/>
    <x v="2"/>
    <x v="4"/>
    <x v="2"/>
    <x v="4"/>
    <x v="1"/>
    <x v="253"/>
    <x v="183"/>
    <x v="12"/>
  </r>
  <r>
    <x v="28"/>
    <x v="11"/>
    <x v="0"/>
    <x v="0"/>
    <x v="0"/>
    <x v="0"/>
    <x v="0"/>
    <x v="0"/>
    <x v="0"/>
    <x v="0"/>
    <x v="314"/>
    <x v="303"/>
    <x v="222"/>
    <x v="246"/>
    <x v="86"/>
    <x v="303"/>
    <x v="6"/>
    <x v="0"/>
    <x v="0"/>
    <x v="7"/>
    <x v="0"/>
    <x v="12"/>
    <x v="276"/>
    <x v="13"/>
    <x v="175"/>
    <x v="2"/>
    <x v="2"/>
    <x v="15"/>
    <x v="23"/>
    <x v="9"/>
    <x v="1"/>
    <x v="254"/>
    <x v="184"/>
    <x v="0"/>
  </r>
  <r>
    <x v="28"/>
    <x v="12"/>
    <x v="1"/>
    <x v="0"/>
    <x v="1"/>
    <x v="1"/>
    <x v="1"/>
    <x v="1"/>
    <x v="1"/>
    <x v="0"/>
    <x v="315"/>
    <x v="310"/>
    <x v="230"/>
    <x v="247"/>
    <x v="45"/>
    <x v="304"/>
    <x v="0"/>
    <x v="0"/>
    <x v="0"/>
    <x v="2"/>
    <x v="0"/>
    <x v="2"/>
    <x v="277"/>
    <x v="4"/>
    <x v="144"/>
    <x v="2"/>
    <x v="2"/>
    <x v="7"/>
    <x v="2"/>
    <x v="7"/>
    <x v="1"/>
    <x v="255"/>
    <x v="185"/>
    <x v="1"/>
  </r>
  <r>
    <x v="28"/>
    <x v="13"/>
    <x v="2"/>
    <x v="0"/>
    <x v="2"/>
    <x v="2"/>
    <x v="2"/>
    <x v="2"/>
    <x v="2"/>
    <x v="0"/>
    <x v="316"/>
    <x v="311"/>
    <x v="231"/>
    <x v="248"/>
    <x v="29"/>
    <x v="305"/>
    <x v="0"/>
    <x v="1"/>
    <x v="0"/>
    <x v="0"/>
    <x v="0"/>
    <x v="7"/>
    <x v="12"/>
    <x v="0"/>
    <x v="161"/>
    <x v="1"/>
    <x v="2"/>
    <x v="4"/>
    <x v="2"/>
    <x v="4"/>
    <x v="2"/>
    <x v="256"/>
    <x v="3"/>
    <x v="2"/>
  </r>
  <r>
    <x v="28"/>
    <x v="14"/>
    <x v="3"/>
    <x v="0"/>
    <x v="3"/>
    <x v="3"/>
    <x v="3"/>
    <x v="3"/>
    <x v="3"/>
    <x v="0"/>
    <x v="317"/>
    <x v="312"/>
    <x v="74"/>
    <x v="249"/>
    <x v="58"/>
    <x v="306"/>
    <x v="0"/>
    <x v="4"/>
    <x v="0"/>
    <x v="0"/>
    <x v="0"/>
    <x v="1"/>
    <x v="278"/>
    <x v="7"/>
    <x v="176"/>
    <x v="1"/>
    <x v="0"/>
    <x v="7"/>
    <x v="1"/>
    <x v="7"/>
    <x v="2"/>
    <x v="257"/>
    <x v="3"/>
    <x v="3"/>
  </r>
  <r>
    <x v="28"/>
    <x v="15"/>
    <x v="5"/>
    <x v="0"/>
    <x v="5"/>
    <x v="5"/>
    <x v="5"/>
    <x v="5"/>
    <x v="5"/>
    <x v="0"/>
    <x v="318"/>
    <x v="313"/>
    <x v="232"/>
    <x v="250"/>
    <x v="1"/>
    <x v="307"/>
    <x v="5"/>
    <x v="0"/>
    <x v="1"/>
    <x v="4"/>
    <x v="1"/>
    <x v="14"/>
    <x v="279"/>
    <x v="12"/>
    <x v="177"/>
    <x v="2"/>
    <x v="0"/>
    <x v="5"/>
    <x v="13"/>
    <x v="5"/>
    <x v="0"/>
    <x v="258"/>
    <x v="186"/>
    <x v="5"/>
  </r>
  <r>
    <x v="28"/>
    <x v="16"/>
    <x v="7"/>
    <x v="0"/>
    <x v="7"/>
    <x v="7"/>
    <x v="7"/>
    <x v="7"/>
    <x v="7"/>
    <x v="0"/>
    <x v="319"/>
    <x v="314"/>
    <x v="233"/>
    <x v="251"/>
    <x v="7"/>
    <x v="290"/>
    <x v="0"/>
    <x v="0"/>
    <x v="0"/>
    <x v="2"/>
    <x v="0"/>
    <x v="2"/>
    <x v="280"/>
    <x v="8"/>
    <x v="130"/>
    <x v="1"/>
    <x v="2"/>
    <x v="8"/>
    <x v="17"/>
    <x v="0"/>
    <x v="1"/>
    <x v="259"/>
    <x v="187"/>
    <x v="7"/>
  </r>
  <r>
    <x v="28"/>
    <x v="17"/>
    <x v="8"/>
    <x v="0"/>
    <x v="8"/>
    <x v="8"/>
    <x v="8"/>
    <x v="8"/>
    <x v="8"/>
    <x v="0"/>
    <x v="320"/>
    <x v="315"/>
    <x v="234"/>
    <x v="252"/>
    <x v="21"/>
    <x v="308"/>
    <x v="2"/>
    <x v="1"/>
    <x v="2"/>
    <x v="0"/>
    <x v="0"/>
    <x v="10"/>
    <x v="264"/>
    <x v="2"/>
    <x v="114"/>
    <x v="0"/>
    <x v="2"/>
    <x v="1"/>
    <x v="7"/>
    <x v="1"/>
    <x v="2"/>
    <x v="260"/>
    <x v="3"/>
    <x v="8"/>
  </r>
  <r>
    <x v="28"/>
    <x v="18"/>
    <x v="9"/>
    <x v="1"/>
    <x v="9"/>
    <x v="9"/>
    <x v="9"/>
    <x v="9"/>
    <x v="9"/>
    <x v="0"/>
    <x v="321"/>
    <x v="155"/>
    <x v="235"/>
    <x v="120"/>
    <x v="35"/>
    <x v="309"/>
    <x v="1"/>
    <x v="1"/>
    <x v="0"/>
    <x v="7"/>
    <x v="0"/>
    <x v="4"/>
    <x v="281"/>
    <x v="7"/>
    <x v="84"/>
    <x v="3"/>
    <x v="0"/>
    <x v="11"/>
    <x v="11"/>
    <x v="11"/>
    <x v="1"/>
    <x v="261"/>
    <x v="188"/>
    <x v="9"/>
  </r>
  <r>
    <x v="28"/>
    <x v="19"/>
    <x v="12"/>
    <x v="1"/>
    <x v="12"/>
    <x v="12"/>
    <x v="12"/>
    <x v="12"/>
    <x v="12"/>
    <x v="0"/>
    <x v="322"/>
    <x v="316"/>
    <x v="135"/>
    <x v="253"/>
    <x v="87"/>
    <x v="310"/>
    <x v="3"/>
    <x v="1"/>
    <x v="0"/>
    <x v="1"/>
    <x v="0"/>
    <x v="4"/>
    <x v="209"/>
    <x v="2"/>
    <x v="178"/>
    <x v="7"/>
    <x v="0"/>
    <x v="1"/>
    <x v="7"/>
    <x v="1"/>
    <x v="2"/>
    <x v="262"/>
    <x v="3"/>
    <x v="12"/>
  </r>
  <r>
    <x v="29"/>
    <x v="11"/>
    <x v="0"/>
    <x v="0"/>
    <x v="0"/>
    <x v="0"/>
    <x v="0"/>
    <x v="0"/>
    <x v="0"/>
    <x v="0"/>
    <x v="323"/>
    <x v="317"/>
    <x v="236"/>
    <x v="54"/>
    <x v="86"/>
    <x v="311"/>
    <x v="0"/>
    <x v="2"/>
    <x v="0"/>
    <x v="0"/>
    <x v="0"/>
    <x v="2"/>
    <x v="282"/>
    <x v="6"/>
    <x v="179"/>
    <x v="1"/>
    <x v="2"/>
    <x v="6"/>
    <x v="19"/>
    <x v="6"/>
    <x v="3"/>
    <x v="263"/>
    <x v="189"/>
    <x v="0"/>
  </r>
  <r>
    <x v="29"/>
    <x v="12"/>
    <x v="1"/>
    <x v="0"/>
    <x v="1"/>
    <x v="1"/>
    <x v="1"/>
    <x v="1"/>
    <x v="1"/>
    <x v="0"/>
    <x v="324"/>
    <x v="318"/>
    <x v="122"/>
    <x v="254"/>
    <x v="30"/>
    <x v="312"/>
    <x v="0"/>
    <x v="1"/>
    <x v="0"/>
    <x v="0"/>
    <x v="0"/>
    <x v="7"/>
    <x v="12"/>
    <x v="1"/>
    <x v="1"/>
    <x v="1"/>
    <x v="2"/>
    <x v="2"/>
    <x v="3"/>
    <x v="2"/>
    <x v="2"/>
    <x v="3"/>
    <x v="3"/>
    <x v="1"/>
  </r>
  <r>
    <x v="29"/>
    <x v="13"/>
    <x v="2"/>
    <x v="0"/>
    <x v="2"/>
    <x v="2"/>
    <x v="2"/>
    <x v="2"/>
    <x v="2"/>
    <x v="0"/>
    <x v="325"/>
    <x v="319"/>
    <x v="237"/>
    <x v="255"/>
    <x v="29"/>
    <x v="313"/>
    <x v="3"/>
    <x v="1"/>
    <x v="0"/>
    <x v="7"/>
    <x v="3"/>
    <x v="12"/>
    <x v="283"/>
    <x v="19"/>
    <x v="180"/>
    <x v="1"/>
    <x v="2"/>
    <x v="0"/>
    <x v="0"/>
    <x v="0"/>
    <x v="0"/>
    <x v="264"/>
    <x v="190"/>
    <x v="2"/>
  </r>
  <r>
    <x v="29"/>
    <x v="15"/>
    <x v="5"/>
    <x v="0"/>
    <x v="5"/>
    <x v="5"/>
    <x v="5"/>
    <x v="5"/>
    <x v="5"/>
    <x v="0"/>
    <x v="326"/>
    <x v="320"/>
    <x v="213"/>
    <x v="256"/>
    <x v="62"/>
    <x v="314"/>
    <x v="11"/>
    <x v="1"/>
    <x v="3"/>
    <x v="5"/>
    <x v="3"/>
    <x v="22"/>
    <x v="284"/>
    <x v="18"/>
    <x v="181"/>
    <x v="1"/>
    <x v="2"/>
    <x v="13"/>
    <x v="23"/>
    <x v="13"/>
    <x v="0"/>
    <x v="234"/>
    <x v="191"/>
    <x v="5"/>
  </r>
  <r>
    <x v="29"/>
    <x v="16"/>
    <x v="7"/>
    <x v="0"/>
    <x v="7"/>
    <x v="7"/>
    <x v="7"/>
    <x v="7"/>
    <x v="7"/>
    <x v="0"/>
    <x v="327"/>
    <x v="321"/>
    <x v="238"/>
    <x v="257"/>
    <x v="7"/>
    <x v="315"/>
    <x v="4"/>
    <x v="4"/>
    <x v="1"/>
    <x v="0"/>
    <x v="0"/>
    <x v="13"/>
    <x v="285"/>
    <x v="6"/>
    <x v="182"/>
    <x v="2"/>
    <x v="2"/>
    <x v="5"/>
    <x v="8"/>
    <x v="5"/>
    <x v="0"/>
    <x v="265"/>
    <x v="192"/>
    <x v="7"/>
  </r>
  <r>
    <x v="29"/>
    <x v="17"/>
    <x v="8"/>
    <x v="0"/>
    <x v="8"/>
    <x v="8"/>
    <x v="8"/>
    <x v="8"/>
    <x v="8"/>
    <x v="0"/>
    <x v="328"/>
    <x v="322"/>
    <x v="89"/>
    <x v="258"/>
    <x v="87"/>
    <x v="316"/>
    <x v="0"/>
    <x v="0"/>
    <x v="0"/>
    <x v="0"/>
    <x v="0"/>
    <x v="0"/>
    <x v="286"/>
    <x v="1"/>
    <x v="1"/>
    <x v="2"/>
    <x v="2"/>
    <x v="2"/>
    <x v="3"/>
    <x v="2"/>
    <x v="2"/>
    <x v="3"/>
    <x v="3"/>
    <x v="8"/>
  </r>
  <r>
    <x v="29"/>
    <x v="18"/>
    <x v="9"/>
    <x v="1"/>
    <x v="9"/>
    <x v="9"/>
    <x v="9"/>
    <x v="9"/>
    <x v="9"/>
    <x v="0"/>
    <x v="329"/>
    <x v="323"/>
    <x v="239"/>
    <x v="259"/>
    <x v="68"/>
    <x v="317"/>
    <x v="0"/>
    <x v="0"/>
    <x v="1"/>
    <x v="2"/>
    <x v="0"/>
    <x v="1"/>
    <x v="287"/>
    <x v="4"/>
    <x v="117"/>
    <x v="0"/>
    <x v="2"/>
    <x v="4"/>
    <x v="21"/>
    <x v="4"/>
    <x v="0"/>
    <x v="266"/>
    <x v="13"/>
    <x v="9"/>
  </r>
  <r>
    <x v="29"/>
    <x v="19"/>
    <x v="12"/>
    <x v="1"/>
    <x v="12"/>
    <x v="12"/>
    <x v="12"/>
    <x v="12"/>
    <x v="12"/>
    <x v="0"/>
    <x v="330"/>
    <x v="324"/>
    <x v="58"/>
    <x v="260"/>
    <x v="59"/>
    <x v="318"/>
    <x v="7"/>
    <x v="1"/>
    <x v="0"/>
    <x v="1"/>
    <x v="0"/>
    <x v="3"/>
    <x v="288"/>
    <x v="7"/>
    <x v="183"/>
    <x v="0"/>
    <x v="2"/>
    <x v="4"/>
    <x v="18"/>
    <x v="8"/>
    <x v="3"/>
    <x v="267"/>
    <x v="193"/>
    <x v="12"/>
  </r>
  <r>
    <x v="30"/>
    <x v="11"/>
    <x v="0"/>
    <x v="0"/>
    <x v="0"/>
    <x v="0"/>
    <x v="0"/>
    <x v="0"/>
    <x v="0"/>
    <x v="0"/>
    <x v="331"/>
    <x v="152"/>
    <x v="240"/>
    <x v="261"/>
    <x v="38"/>
    <x v="319"/>
    <x v="6"/>
    <x v="0"/>
    <x v="1"/>
    <x v="8"/>
    <x v="0"/>
    <x v="5"/>
    <x v="289"/>
    <x v="16"/>
    <x v="184"/>
    <x v="4"/>
    <x v="0"/>
    <x v="9"/>
    <x v="30"/>
    <x v="17"/>
    <x v="9"/>
    <x v="268"/>
    <x v="194"/>
    <x v="0"/>
  </r>
  <r>
    <x v="30"/>
    <x v="12"/>
    <x v="1"/>
    <x v="0"/>
    <x v="1"/>
    <x v="1"/>
    <x v="1"/>
    <x v="1"/>
    <x v="1"/>
    <x v="0"/>
    <x v="332"/>
    <x v="325"/>
    <x v="141"/>
    <x v="262"/>
    <x v="67"/>
    <x v="320"/>
    <x v="1"/>
    <x v="0"/>
    <x v="0"/>
    <x v="0"/>
    <x v="0"/>
    <x v="2"/>
    <x v="290"/>
    <x v="1"/>
    <x v="1"/>
    <x v="0"/>
    <x v="0"/>
    <x v="2"/>
    <x v="3"/>
    <x v="2"/>
    <x v="2"/>
    <x v="3"/>
    <x v="3"/>
    <x v="1"/>
  </r>
  <r>
    <x v="30"/>
    <x v="13"/>
    <x v="2"/>
    <x v="0"/>
    <x v="2"/>
    <x v="2"/>
    <x v="2"/>
    <x v="2"/>
    <x v="2"/>
    <x v="0"/>
    <x v="333"/>
    <x v="326"/>
    <x v="241"/>
    <x v="263"/>
    <x v="15"/>
    <x v="321"/>
    <x v="3"/>
    <x v="0"/>
    <x v="1"/>
    <x v="7"/>
    <x v="0"/>
    <x v="12"/>
    <x v="291"/>
    <x v="15"/>
    <x v="185"/>
    <x v="5"/>
    <x v="13"/>
    <x v="4"/>
    <x v="17"/>
    <x v="4"/>
    <x v="0"/>
    <x v="269"/>
    <x v="195"/>
    <x v="2"/>
  </r>
  <r>
    <x v="30"/>
    <x v="15"/>
    <x v="5"/>
    <x v="0"/>
    <x v="5"/>
    <x v="5"/>
    <x v="5"/>
    <x v="5"/>
    <x v="5"/>
    <x v="0"/>
    <x v="334"/>
    <x v="327"/>
    <x v="16"/>
    <x v="264"/>
    <x v="43"/>
    <x v="257"/>
    <x v="2"/>
    <x v="2"/>
    <x v="0"/>
    <x v="1"/>
    <x v="0"/>
    <x v="11"/>
    <x v="1"/>
    <x v="2"/>
    <x v="102"/>
    <x v="2"/>
    <x v="2"/>
    <x v="7"/>
    <x v="1"/>
    <x v="7"/>
    <x v="1"/>
    <x v="270"/>
    <x v="196"/>
    <x v="5"/>
  </r>
  <r>
    <x v="30"/>
    <x v="16"/>
    <x v="7"/>
    <x v="0"/>
    <x v="7"/>
    <x v="7"/>
    <x v="7"/>
    <x v="7"/>
    <x v="7"/>
    <x v="0"/>
    <x v="335"/>
    <x v="328"/>
    <x v="242"/>
    <x v="260"/>
    <x v="7"/>
    <x v="322"/>
    <x v="6"/>
    <x v="2"/>
    <x v="4"/>
    <x v="5"/>
    <x v="0"/>
    <x v="20"/>
    <x v="292"/>
    <x v="14"/>
    <x v="186"/>
    <x v="5"/>
    <x v="5"/>
    <x v="15"/>
    <x v="28"/>
    <x v="15"/>
    <x v="5"/>
    <x v="271"/>
    <x v="197"/>
    <x v="7"/>
  </r>
  <r>
    <x v="30"/>
    <x v="17"/>
    <x v="8"/>
    <x v="0"/>
    <x v="8"/>
    <x v="8"/>
    <x v="8"/>
    <x v="8"/>
    <x v="8"/>
    <x v="0"/>
    <x v="336"/>
    <x v="329"/>
    <x v="243"/>
    <x v="191"/>
    <x v="67"/>
    <x v="323"/>
    <x v="1"/>
    <x v="1"/>
    <x v="0"/>
    <x v="2"/>
    <x v="0"/>
    <x v="2"/>
    <x v="293"/>
    <x v="4"/>
    <x v="187"/>
    <x v="2"/>
    <x v="2"/>
    <x v="11"/>
    <x v="16"/>
    <x v="11"/>
    <x v="1"/>
    <x v="272"/>
    <x v="198"/>
    <x v="8"/>
  </r>
  <r>
    <x v="30"/>
    <x v="18"/>
    <x v="9"/>
    <x v="1"/>
    <x v="9"/>
    <x v="9"/>
    <x v="9"/>
    <x v="9"/>
    <x v="9"/>
    <x v="0"/>
    <x v="337"/>
    <x v="330"/>
    <x v="206"/>
    <x v="52"/>
    <x v="30"/>
    <x v="324"/>
    <x v="3"/>
    <x v="1"/>
    <x v="2"/>
    <x v="2"/>
    <x v="0"/>
    <x v="6"/>
    <x v="294"/>
    <x v="1"/>
    <x v="1"/>
    <x v="2"/>
    <x v="0"/>
    <x v="1"/>
    <x v="1"/>
    <x v="1"/>
    <x v="1"/>
    <x v="273"/>
    <x v="199"/>
    <x v="9"/>
  </r>
  <r>
    <x v="30"/>
    <x v="19"/>
    <x v="12"/>
    <x v="1"/>
    <x v="12"/>
    <x v="12"/>
    <x v="12"/>
    <x v="12"/>
    <x v="12"/>
    <x v="0"/>
    <x v="338"/>
    <x v="331"/>
    <x v="244"/>
    <x v="265"/>
    <x v="72"/>
    <x v="325"/>
    <x v="7"/>
    <x v="1"/>
    <x v="1"/>
    <x v="2"/>
    <x v="0"/>
    <x v="3"/>
    <x v="295"/>
    <x v="5"/>
    <x v="93"/>
    <x v="2"/>
    <x v="4"/>
    <x v="4"/>
    <x v="5"/>
    <x v="4"/>
    <x v="1"/>
    <x v="274"/>
    <x v="200"/>
    <x v="12"/>
  </r>
  <r>
    <x v="30"/>
    <x v="20"/>
    <x v="16"/>
    <x v="0"/>
    <x v="16"/>
    <x v="16"/>
    <x v="16"/>
    <x v="16"/>
    <x v="16"/>
    <x v="0"/>
    <x v="339"/>
    <x v="332"/>
    <x v="11"/>
    <x v="266"/>
    <x v="87"/>
    <x v="232"/>
    <x v="3"/>
    <x v="1"/>
    <x v="1"/>
    <x v="0"/>
    <x v="0"/>
    <x v="1"/>
    <x v="296"/>
    <x v="2"/>
    <x v="178"/>
    <x v="1"/>
    <x v="0"/>
    <x v="1"/>
    <x v="7"/>
    <x v="1"/>
    <x v="2"/>
    <x v="275"/>
    <x v="3"/>
    <x v="16"/>
  </r>
  <r>
    <x v="31"/>
    <x v="11"/>
    <x v="0"/>
    <x v="0"/>
    <x v="0"/>
    <x v="0"/>
    <x v="0"/>
    <x v="0"/>
    <x v="0"/>
    <x v="0"/>
    <x v="340"/>
    <x v="333"/>
    <x v="245"/>
    <x v="267"/>
    <x v="40"/>
    <x v="326"/>
    <x v="6"/>
    <x v="1"/>
    <x v="2"/>
    <x v="1"/>
    <x v="0"/>
    <x v="12"/>
    <x v="297"/>
    <x v="14"/>
    <x v="188"/>
    <x v="0"/>
    <x v="0"/>
    <x v="12"/>
    <x v="15"/>
    <x v="12"/>
    <x v="8"/>
    <x v="276"/>
    <x v="201"/>
    <x v="0"/>
  </r>
  <r>
    <x v="31"/>
    <x v="12"/>
    <x v="1"/>
    <x v="0"/>
    <x v="1"/>
    <x v="1"/>
    <x v="1"/>
    <x v="1"/>
    <x v="1"/>
    <x v="0"/>
    <x v="341"/>
    <x v="334"/>
    <x v="66"/>
    <x v="268"/>
    <x v="84"/>
    <x v="327"/>
    <x v="1"/>
    <x v="1"/>
    <x v="0"/>
    <x v="2"/>
    <x v="0"/>
    <x v="2"/>
    <x v="298"/>
    <x v="1"/>
    <x v="1"/>
    <x v="1"/>
    <x v="2"/>
    <x v="1"/>
    <x v="7"/>
    <x v="1"/>
    <x v="1"/>
    <x v="277"/>
    <x v="202"/>
    <x v="1"/>
  </r>
  <r>
    <x v="31"/>
    <x v="13"/>
    <x v="2"/>
    <x v="0"/>
    <x v="2"/>
    <x v="2"/>
    <x v="2"/>
    <x v="2"/>
    <x v="2"/>
    <x v="0"/>
    <x v="342"/>
    <x v="335"/>
    <x v="246"/>
    <x v="269"/>
    <x v="17"/>
    <x v="328"/>
    <x v="1"/>
    <x v="1"/>
    <x v="0"/>
    <x v="0"/>
    <x v="0"/>
    <x v="0"/>
    <x v="299"/>
    <x v="4"/>
    <x v="168"/>
    <x v="1"/>
    <x v="2"/>
    <x v="7"/>
    <x v="2"/>
    <x v="7"/>
    <x v="1"/>
    <x v="278"/>
    <x v="203"/>
    <x v="2"/>
  </r>
  <r>
    <x v="31"/>
    <x v="15"/>
    <x v="5"/>
    <x v="0"/>
    <x v="5"/>
    <x v="5"/>
    <x v="5"/>
    <x v="5"/>
    <x v="5"/>
    <x v="0"/>
    <x v="343"/>
    <x v="336"/>
    <x v="247"/>
    <x v="167"/>
    <x v="62"/>
    <x v="329"/>
    <x v="4"/>
    <x v="1"/>
    <x v="1"/>
    <x v="5"/>
    <x v="0"/>
    <x v="5"/>
    <x v="300"/>
    <x v="12"/>
    <x v="189"/>
    <x v="1"/>
    <x v="2"/>
    <x v="5"/>
    <x v="4"/>
    <x v="5"/>
    <x v="0"/>
    <x v="279"/>
    <x v="204"/>
    <x v="5"/>
  </r>
  <r>
    <x v="31"/>
    <x v="16"/>
    <x v="7"/>
    <x v="0"/>
    <x v="7"/>
    <x v="7"/>
    <x v="7"/>
    <x v="7"/>
    <x v="7"/>
    <x v="0"/>
    <x v="344"/>
    <x v="337"/>
    <x v="248"/>
    <x v="270"/>
    <x v="67"/>
    <x v="330"/>
    <x v="4"/>
    <x v="4"/>
    <x v="0"/>
    <x v="8"/>
    <x v="0"/>
    <x v="8"/>
    <x v="301"/>
    <x v="12"/>
    <x v="14"/>
    <x v="2"/>
    <x v="5"/>
    <x v="6"/>
    <x v="4"/>
    <x v="12"/>
    <x v="6"/>
    <x v="280"/>
    <x v="205"/>
    <x v="7"/>
  </r>
  <r>
    <x v="31"/>
    <x v="17"/>
    <x v="8"/>
    <x v="0"/>
    <x v="8"/>
    <x v="8"/>
    <x v="8"/>
    <x v="8"/>
    <x v="8"/>
    <x v="0"/>
    <x v="345"/>
    <x v="338"/>
    <x v="118"/>
    <x v="271"/>
    <x v="61"/>
    <x v="331"/>
    <x v="3"/>
    <x v="1"/>
    <x v="0"/>
    <x v="0"/>
    <x v="0"/>
    <x v="2"/>
    <x v="302"/>
    <x v="7"/>
    <x v="190"/>
    <x v="2"/>
    <x v="2"/>
    <x v="11"/>
    <x v="11"/>
    <x v="11"/>
    <x v="1"/>
    <x v="281"/>
    <x v="206"/>
    <x v="8"/>
  </r>
  <r>
    <x v="31"/>
    <x v="18"/>
    <x v="9"/>
    <x v="1"/>
    <x v="9"/>
    <x v="9"/>
    <x v="9"/>
    <x v="9"/>
    <x v="9"/>
    <x v="0"/>
    <x v="346"/>
    <x v="339"/>
    <x v="11"/>
    <x v="257"/>
    <x v="23"/>
    <x v="332"/>
    <x v="6"/>
    <x v="0"/>
    <x v="1"/>
    <x v="1"/>
    <x v="0"/>
    <x v="12"/>
    <x v="303"/>
    <x v="2"/>
    <x v="178"/>
    <x v="2"/>
    <x v="0"/>
    <x v="7"/>
    <x v="1"/>
    <x v="7"/>
    <x v="1"/>
    <x v="282"/>
    <x v="207"/>
    <x v="9"/>
  </r>
  <r>
    <x v="31"/>
    <x v="19"/>
    <x v="12"/>
    <x v="1"/>
    <x v="12"/>
    <x v="12"/>
    <x v="12"/>
    <x v="12"/>
    <x v="12"/>
    <x v="0"/>
    <x v="347"/>
    <x v="340"/>
    <x v="249"/>
    <x v="272"/>
    <x v="98"/>
    <x v="333"/>
    <x v="9"/>
    <x v="0"/>
    <x v="2"/>
    <x v="1"/>
    <x v="0"/>
    <x v="21"/>
    <x v="304"/>
    <x v="1"/>
    <x v="1"/>
    <x v="0"/>
    <x v="2"/>
    <x v="1"/>
    <x v="7"/>
    <x v="1"/>
    <x v="1"/>
    <x v="283"/>
    <x v="208"/>
    <x v="12"/>
  </r>
  <r>
    <x v="31"/>
    <x v="20"/>
    <x v="16"/>
    <x v="0"/>
    <x v="16"/>
    <x v="16"/>
    <x v="16"/>
    <x v="16"/>
    <x v="16"/>
    <x v="0"/>
    <x v="348"/>
    <x v="341"/>
    <x v="250"/>
    <x v="273"/>
    <x v="91"/>
    <x v="334"/>
    <x v="4"/>
    <x v="1"/>
    <x v="0"/>
    <x v="0"/>
    <x v="3"/>
    <x v="12"/>
    <x v="305"/>
    <x v="4"/>
    <x v="191"/>
    <x v="2"/>
    <x v="5"/>
    <x v="4"/>
    <x v="16"/>
    <x v="4"/>
    <x v="1"/>
    <x v="284"/>
    <x v="209"/>
    <x v="16"/>
  </r>
  <r>
    <x v="32"/>
    <x v="11"/>
    <x v="0"/>
    <x v="0"/>
    <x v="0"/>
    <x v="0"/>
    <x v="0"/>
    <x v="0"/>
    <x v="0"/>
    <x v="0"/>
    <x v="349"/>
    <x v="342"/>
    <x v="251"/>
    <x v="45"/>
    <x v="37"/>
    <x v="335"/>
    <x v="1"/>
    <x v="1"/>
    <x v="2"/>
    <x v="2"/>
    <x v="0"/>
    <x v="4"/>
    <x v="306"/>
    <x v="2"/>
    <x v="158"/>
    <x v="1"/>
    <x v="0"/>
    <x v="7"/>
    <x v="16"/>
    <x v="7"/>
    <x v="1"/>
    <x v="285"/>
    <x v="210"/>
    <x v="0"/>
  </r>
  <r>
    <x v="32"/>
    <x v="12"/>
    <x v="1"/>
    <x v="0"/>
    <x v="1"/>
    <x v="1"/>
    <x v="1"/>
    <x v="1"/>
    <x v="1"/>
    <x v="0"/>
    <x v="350"/>
    <x v="343"/>
    <x v="71"/>
    <x v="274"/>
    <x v="8"/>
    <x v="336"/>
    <x v="6"/>
    <x v="0"/>
    <x v="1"/>
    <x v="2"/>
    <x v="0"/>
    <x v="10"/>
    <x v="307"/>
    <x v="4"/>
    <x v="10"/>
    <x v="0"/>
    <x v="2"/>
    <x v="8"/>
    <x v="5"/>
    <x v="8"/>
    <x v="0"/>
    <x v="286"/>
    <x v="211"/>
    <x v="1"/>
  </r>
  <r>
    <x v="32"/>
    <x v="13"/>
    <x v="2"/>
    <x v="0"/>
    <x v="2"/>
    <x v="2"/>
    <x v="2"/>
    <x v="2"/>
    <x v="2"/>
    <x v="0"/>
    <x v="351"/>
    <x v="344"/>
    <x v="127"/>
    <x v="163"/>
    <x v="50"/>
    <x v="168"/>
    <x v="1"/>
    <x v="0"/>
    <x v="2"/>
    <x v="2"/>
    <x v="0"/>
    <x v="6"/>
    <x v="308"/>
    <x v="15"/>
    <x v="192"/>
    <x v="1"/>
    <x v="4"/>
    <x v="11"/>
    <x v="11"/>
    <x v="11"/>
    <x v="2"/>
    <x v="287"/>
    <x v="3"/>
    <x v="2"/>
  </r>
  <r>
    <x v="32"/>
    <x v="15"/>
    <x v="5"/>
    <x v="0"/>
    <x v="5"/>
    <x v="5"/>
    <x v="5"/>
    <x v="5"/>
    <x v="5"/>
    <x v="0"/>
    <x v="352"/>
    <x v="345"/>
    <x v="193"/>
    <x v="69"/>
    <x v="90"/>
    <x v="337"/>
    <x v="1"/>
    <x v="1"/>
    <x v="2"/>
    <x v="7"/>
    <x v="0"/>
    <x v="10"/>
    <x v="309"/>
    <x v="7"/>
    <x v="25"/>
    <x v="11"/>
    <x v="2"/>
    <x v="11"/>
    <x v="2"/>
    <x v="11"/>
    <x v="2"/>
    <x v="288"/>
    <x v="3"/>
    <x v="5"/>
  </r>
  <r>
    <x v="32"/>
    <x v="16"/>
    <x v="7"/>
    <x v="0"/>
    <x v="7"/>
    <x v="7"/>
    <x v="7"/>
    <x v="7"/>
    <x v="7"/>
    <x v="0"/>
    <x v="353"/>
    <x v="346"/>
    <x v="252"/>
    <x v="275"/>
    <x v="7"/>
    <x v="338"/>
    <x v="3"/>
    <x v="0"/>
    <x v="4"/>
    <x v="7"/>
    <x v="0"/>
    <x v="13"/>
    <x v="310"/>
    <x v="3"/>
    <x v="17"/>
    <x v="5"/>
    <x v="0"/>
    <x v="6"/>
    <x v="13"/>
    <x v="6"/>
    <x v="0"/>
    <x v="289"/>
    <x v="212"/>
    <x v="7"/>
  </r>
  <r>
    <x v="32"/>
    <x v="17"/>
    <x v="8"/>
    <x v="0"/>
    <x v="8"/>
    <x v="8"/>
    <x v="8"/>
    <x v="8"/>
    <x v="8"/>
    <x v="0"/>
    <x v="354"/>
    <x v="347"/>
    <x v="97"/>
    <x v="239"/>
    <x v="30"/>
    <x v="339"/>
    <x v="1"/>
    <x v="0"/>
    <x v="1"/>
    <x v="0"/>
    <x v="0"/>
    <x v="1"/>
    <x v="311"/>
    <x v="1"/>
    <x v="1"/>
    <x v="1"/>
    <x v="0"/>
    <x v="2"/>
    <x v="3"/>
    <x v="2"/>
    <x v="2"/>
    <x v="3"/>
    <x v="3"/>
    <x v="8"/>
  </r>
  <r>
    <x v="32"/>
    <x v="18"/>
    <x v="9"/>
    <x v="1"/>
    <x v="9"/>
    <x v="9"/>
    <x v="9"/>
    <x v="9"/>
    <x v="9"/>
    <x v="0"/>
    <x v="355"/>
    <x v="348"/>
    <x v="169"/>
    <x v="6"/>
    <x v="30"/>
    <x v="340"/>
    <x v="3"/>
    <x v="1"/>
    <x v="0"/>
    <x v="2"/>
    <x v="0"/>
    <x v="1"/>
    <x v="312"/>
    <x v="2"/>
    <x v="193"/>
    <x v="2"/>
    <x v="0"/>
    <x v="1"/>
    <x v="7"/>
    <x v="1"/>
    <x v="2"/>
    <x v="290"/>
    <x v="3"/>
    <x v="9"/>
  </r>
  <r>
    <x v="32"/>
    <x v="19"/>
    <x v="12"/>
    <x v="1"/>
    <x v="12"/>
    <x v="12"/>
    <x v="12"/>
    <x v="12"/>
    <x v="12"/>
    <x v="0"/>
    <x v="356"/>
    <x v="349"/>
    <x v="253"/>
    <x v="276"/>
    <x v="99"/>
    <x v="341"/>
    <x v="15"/>
    <x v="1"/>
    <x v="1"/>
    <x v="0"/>
    <x v="0"/>
    <x v="18"/>
    <x v="313"/>
    <x v="1"/>
    <x v="1"/>
    <x v="1"/>
    <x v="2"/>
    <x v="2"/>
    <x v="3"/>
    <x v="2"/>
    <x v="2"/>
    <x v="3"/>
    <x v="3"/>
    <x v="12"/>
  </r>
  <r>
    <x v="32"/>
    <x v="20"/>
    <x v="16"/>
    <x v="0"/>
    <x v="16"/>
    <x v="16"/>
    <x v="16"/>
    <x v="16"/>
    <x v="16"/>
    <x v="0"/>
    <x v="357"/>
    <x v="350"/>
    <x v="254"/>
    <x v="277"/>
    <x v="98"/>
    <x v="342"/>
    <x v="6"/>
    <x v="0"/>
    <x v="0"/>
    <x v="1"/>
    <x v="0"/>
    <x v="10"/>
    <x v="314"/>
    <x v="8"/>
    <x v="142"/>
    <x v="1"/>
    <x v="5"/>
    <x v="4"/>
    <x v="18"/>
    <x v="4"/>
    <x v="1"/>
    <x v="291"/>
    <x v="213"/>
    <x v="16"/>
  </r>
  <r>
    <x v="33"/>
    <x v="11"/>
    <x v="0"/>
    <x v="0"/>
    <x v="0"/>
    <x v="0"/>
    <x v="0"/>
    <x v="0"/>
    <x v="0"/>
    <x v="0"/>
    <x v="358"/>
    <x v="351"/>
    <x v="14"/>
    <x v="278"/>
    <x v="88"/>
    <x v="343"/>
    <x v="1"/>
    <x v="2"/>
    <x v="0"/>
    <x v="0"/>
    <x v="0"/>
    <x v="1"/>
    <x v="315"/>
    <x v="7"/>
    <x v="194"/>
    <x v="1"/>
    <x v="2"/>
    <x v="7"/>
    <x v="18"/>
    <x v="7"/>
    <x v="0"/>
    <x v="292"/>
    <x v="214"/>
    <x v="0"/>
  </r>
  <r>
    <x v="33"/>
    <x v="12"/>
    <x v="1"/>
    <x v="0"/>
    <x v="1"/>
    <x v="1"/>
    <x v="1"/>
    <x v="1"/>
    <x v="1"/>
    <x v="0"/>
    <x v="359"/>
    <x v="352"/>
    <x v="85"/>
    <x v="279"/>
    <x v="29"/>
    <x v="344"/>
    <x v="1"/>
    <x v="1"/>
    <x v="0"/>
    <x v="0"/>
    <x v="0"/>
    <x v="0"/>
    <x v="316"/>
    <x v="1"/>
    <x v="1"/>
    <x v="2"/>
    <x v="2"/>
    <x v="2"/>
    <x v="3"/>
    <x v="2"/>
    <x v="2"/>
    <x v="3"/>
    <x v="3"/>
    <x v="1"/>
  </r>
  <r>
    <x v="33"/>
    <x v="13"/>
    <x v="2"/>
    <x v="0"/>
    <x v="2"/>
    <x v="2"/>
    <x v="2"/>
    <x v="2"/>
    <x v="2"/>
    <x v="0"/>
    <x v="360"/>
    <x v="353"/>
    <x v="255"/>
    <x v="280"/>
    <x v="7"/>
    <x v="345"/>
    <x v="3"/>
    <x v="1"/>
    <x v="1"/>
    <x v="2"/>
    <x v="0"/>
    <x v="4"/>
    <x v="317"/>
    <x v="4"/>
    <x v="195"/>
    <x v="1"/>
    <x v="10"/>
    <x v="7"/>
    <x v="1"/>
    <x v="7"/>
    <x v="2"/>
    <x v="293"/>
    <x v="3"/>
    <x v="2"/>
  </r>
  <r>
    <x v="33"/>
    <x v="15"/>
    <x v="5"/>
    <x v="0"/>
    <x v="5"/>
    <x v="5"/>
    <x v="5"/>
    <x v="5"/>
    <x v="5"/>
    <x v="0"/>
    <x v="361"/>
    <x v="354"/>
    <x v="159"/>
    <x v="264"/>
    <x v="25"/>
    <x v="346"/>
    <x v="3"/>
    <x v="1"/>
    <x v="0"/>
    <x v="2"/>
    <x v="0"/>
    <x v="1"/>
    <x v="318"/>
    <x v="2"/>
    <x v="196"/>
    <x v="5"/>
    <x v="2"/>
    <x v="1"/>
    <x v="11"/>
    <x v="1"/>
    <x v="1"/>
    <x v="294"/>
    <x v="215"/>
    <x v="5"/>
  </r>
  <r>
    <x v="33"/>
    <x v="16"/>
    <x v="7"/>
    <x v="0"/>
    <x v="7"/>
    <x v="7"/>
    <x v="7"/>
    <x v="7"/>
    <x v="7"/>
    <x v="0"/>
    <x v="362"/>
    <x v="355"/>
    <x v="144"/>
    <x v="281"/>
    <x v="16"/>
    <x v="347"/>
    <x v="3"/>
    <x v="1"/>
    <x v="3"/>
    <x v="6"/>
    <x v="0"/>
    <x v="9"/>
    <x v="319"/>
    <x v="0"/>
    <x v="7"/>
    <x v="6"/>
    <x v="2"/>
    <x v="5"/>
    <x v="14"/>
    <x v="5"/>
    <x v="6"/>
    <x v="295"/>
    <x v="216"/>
    <x v="7"/>
  </r>
  <r>
    <x v="33"/>
    <x v="17"/>
    <x v="8"/>
    <x v="0"/>
    <x v="8"/>
    <x v="8"/>
    <x v="8"/>
    <x v="8"/>
    <x v="8"/>
    <x v="0"/>
    <x v="363"/>
    <x v="356"/>
    <x v="61"/>
    <x v="282"/>
    <x v="98"/>
    <x v="348"/>
    <x v="0"/>
    <x v="1"/>
    <x v="0"/>
    <x v="0"/>
    <x v="0"/>
    <x v="7"/>
    <x v="12"/>
    <x v="1"/>
    <x v="1"/>
    <x v="1"/>
    <x v="2"/>
    <x v="2"/>
    <x v="3"/>
    <x v="2"/>
    <x v="2"/>
    <x v="3"/>
    <x v="3"/>
    <x v="8"/>
  </r>
  <r>
    <x v="33"/>
    <x v="18"/>
    <x v="9"/>
    <x v="1"/>
    <x v="9"/>
    <x v="9"/>
    <x v="9"/>
    <x v="9"/>
    <x v="9"/>
    <x v="0"/>
    <x v="364"/>
    <x v="357"/>
    <x v="256"/>
    <x v="251"/>
    <x v="34"/>
    <x v="349"/>
    <x v="1"/>
    <x v="1"/>
    <x v="0"/>
    <x v="1"/>
    <x v="0"/>
    <x v="1"/>
    <x v="320"/>
    <x v="7"/>
    <x v="197"/>
    <x v="2"/>
    <x v="0"/>
    <x v="11"/>
    <x v="11"/>
    <x v="11"/>
    <x v="2"/>
    <x v="296"/>
    <x v="3"/>
    <x v="9"/>
  </r>
  <r>
    <x v="33"/>
    <x v="19"/>
    <x v="12"/>
    <x v="1"/>
    <x v="12"/>
    <x v="12"/>
    <x v="12"/>
    <x v="12"/>
    <x v="12"/>
    <x v="0"/>
    <x v="365"/>
    <x v="358"/>
    <x v="231"/>
    <x v="283"/>
    <x v="76"/>
    <x v="350"/>
    <x v="4"/>
    <x v="1"/>
    <x v="0"/>
    <x v="0"/>
    <x v="0"/>
    <x v="6"/>
    <x v="321"/>
    <x v="1"/>
    <x v="1"/>
    <x v="1"/>
    <x v="2"/>
    <x v="2"/>
    <x v="3"/>
    <x v="2"/>
    <x v="2"/>
    <x v="3"/>
    <x v="3"/>
    <x v="12"/>
  </r>
  <r>
    <x v="33"/>
    <x v="20"/>
    <x v="16"/>
    <x v="0"/>
    <x v="16"/>
    <x v="16"/>
    <x v="16"/>
    <x v="16"/>
    <x v="16"/>
    <x v="0"/>
    <x v="366"/>
    <x v="359"/>
    <x v="257"/>
    <x v="174"/>
    <x v="100"/>
    <x v="351"/>
    <x v="2"/>
    <x v="1"/>
    <x v="0"/>
    <x v="7"/>
    <x v="0"/>
    <x v="12"/>
    <x v="322"/>
    <x v="7"/>
    <x v="103"/>
    <x v="5"/>
    <x v="2"/>
    <x v="11"/>
    <x v="5"/>
    <x v="11"/>
    <x v="1"/>
    <x v="297"/>
    <x v="217"/>
    <x v="16"/>
  </r>
  <r>
    <x v="34"/>
    <x v="11"/>
    <x v="0"/>
    <x v="0"/>
    <x v="0"/>
    <x v="0"/>
    <x v="0"/>
    <x v="0"/>
    <x v="0"/>
    <x v="0"/>
    <x v="367"/>
    <x v="360"/>
    <x v="93"/>
    <x v="88"/>
    <x v="101"/>
    <x v="352"/>
    <x v="1"/>
    <x v="1"/>
    <x v="2"/>
    <x v="2"/>
    <x v="0"/>
    <x v="4"/>
    <x v="323"/>
    <x v="2"/>
    <x v="198"/>
    <x v="1"/>
    <x v="2"/>
    <x v="7"/>
    <x v="1"/>
    <x v="7"/>
    <x v="1"/>
    <x v="298"/>
    <x v="218"/>
    <x v="0"/>
  </r>
  <r>
    <x v="34"/>
    <x v="12"/>
    <x v="1"/>
    <x v="0"/>
    <x v="1"/>
    <x v="1"/>
    <x v="1"/>
    <x v="1"/>
    <x v="1"/>
    <x v="0"/>
    <x v="368"/>
    <x v="361"/>
    <x v="258"/>
    <x v="284"/>
    <x v="9"/>
    <x v="353"/>
    <x v="0"/>
    <x v="1"/>
    <x v="1"/>
    <x v="0"/>
    <x v="0"/>
    <x v="0"/>
    <x v="324"/>
    <x v="4"/>
    <x v="199"/>
    <x v="2"/>
    <x v="4"/>
    <x v="11"/>
    <x v="18"/>
    <x v="11"/>
    <x v="0"/>
    <x v="299"/>
    <x v="121"/>
    <x v="1"/>
  </r>
  <r>
    <x v="34"/>
    <x v="13"/>
    <x v="2"/>
    <x v="0"/>
    <x v="2"/>
    <x v="2"/>
    <x v="2"/>
    <x v="2"/>
    <x v="2"/>
    <x v="0"/>
    <x v="369"/>
    <x v="362"/>
    <x v="247"/>
    <x v="50"/>
    <x v="30"/>
    <x v="354"/>
    <x v="0"/>
    <x v="1"/>
    <x v="0"/>
    <x v="0"/>
    <x v="0"/>
    <x v="7"/>
    <x v="12"/>
    <x v="10"/>
    <x v="200"/>
    <x v="1"/>
    <x v="10"/>
    <x v="7"/>
    <x v="1"/>
    <x v="7"/>
    <x v="2"/>
    <x v="300"/>
    <x v="3"/>
    <x v="2"/>
  </r>
  <r>
    <x v="34"/>
    <x v="15"/>
    <x v="5"/>
    <x v="0"/>
    <x v="5"/>
    <x v="5"/>
    <x v="5"/>
    <x v="5"/>
    <x v="5"/>
    <x v="0"/>
    <x v="370"/>
    <x v="363"/>
    <x v="259"/>
    <x v="285"/>
    <x v="54"/>
    <x v="355"/>
    <x v="3"/>
    <x v="1"/>
    <x v="0"/>
    <x v="1"/>
    <x v="0"/>
    <x v="4"/>
    <x v="325"/>
    <x v="5"/>
    <x v="201"/>
    <x v="2"/>
    <x v="2"/>
    <x v="4"/>
    <x v="5"/>
    <x v="4"/>
    <x v="1"/>
    <x v="301"/>
    <x v="219"/>
    <x v="5"/>
  </r>
  <r>
    <x v="34"/>
    <x v="16"/>
    <x v="7"/>
    <x v="0"/>
    <x v="7"/>
    <x v="7"/>
    <x v="7"/>
    <x v="7"/>
    <x v="7"/>
    <x v="0"/>
    <x v="371"/>
    <x v="364"/>
    <x v="106"/>
    <x v="286"/>
    <x v="50"/>
    <x v="356"/>
    <x v="0"/>
    <x v="1"/>
    <x v="0"/>
    <x v="2"/>
    <x v="0"/>
    <x v="0"/>
    <x v="326"/>
    <x v="7"/>
    <x v="117"/>
    <x v="1"/>
    <x v="2"/>
    <x v="7"/>
    <x v="16"/>
    <x v="7"/>
    <x v="1"/>
    <x v="302"/>
    <x v="220"/>
    <x v="7"/>
  </r>
  <r>
    <x v="34"/>
    <x v="17"/>
    <x v="8"/>
    <x v="0"/>
    <x v="8"/>
    <x v="8"/>
    <x v="8"/>
    <x v="8"/>
    <x v="8"/>
    <x v="0"/>
    <x v="372"/>
    <x v="365"/>
    <x v="260"/>
    <x v="92"/>
    <x v="67"/>
    <x v="357"/>
    <x v="0"/>
    <x v="0"/>
    <x v="0"/>
    <x v="0"/>
    <x v="0"/>
    <x v="0"/>
    <x v="327"/>
    <x v="1"/>
    <x v="1"/>
    <x v="2"/>
    <x v="0"/>
    <x v="2"/>
    <x v="3"/>
    <x v="2"/>
    <x v="2"/>
    <x v="3"/>
    <x v="3"/>
    <x v="8"/>
  </r>
  <r>
    <x v="34"/>
    <x v="18"/>
    <x v="9"/>
    <x v="1"/>
    <x v="9"/>
    <x v="9"/>
    <x v="9"/>
    <x v="9"/>
    <x v="9"/>
    <x v="0"/>
    <x v="373"/>
    <x v="366"/>
    <x v="261"/>
    <x v="187"/>
    <x v="8"/>
    <x v="358"/>
    <x v="6"/>
    <x v="1"/>
    <x v="1"/>
    <x v="2"/>
    <x v="0"/>
    <x v="6"/>
    <x v="328"/>
    <x v="7"/>
    <x v="202"/>
    <x v="2"/>
    <x v="6"/>
    <x v="8"/>
    <x v="5"/>
    <x v="8"/>
    <x v="0"/>
    <x v="303"/>
    <x v="221"/>
    <x v="9"/>
  </r>
  <r>
    <x v="34"/>
    <x v="19"/>
    <x v="12"/>
    <x v="1"/>
    <x v="12"/>
    <x v="12"/>
    <x v="12"/>
    <x v="12"/>
    <x v="12"/>
    <x v="0"/>
    <x v="374"/>
    <x v="367"/>
    <x v="262"/>
    <x v="277"/>
    <x v="84"/>
    <x v="42"/>
    <x v="7"/>
    <x v="0"/>
    <x v="0"/>
    <x v="7"/>
    <x v="0"/>
    <x v="5"/>
    <x v="329"/>
    <x v="5"/>
    <x v="84"/>
    <x v="0"/>
    <x v="2"/>
    <x v="8"/>
    <x v="20"/>
    <x v="8"/>
    <x v="4"/>
    <x v="304"/>
    <x v="222"/>
    <x v="12"/>
  </r>
  <r>
    <x v="34"/>
    <x v="20"/>
    <x v="16"/>
    <x v="0"/>
    <x v="16"/>
    <x v="16"/>
    <x v="16"/>
    <x v="16"/>
    <x v="16"/>
    <x v="0"/>
    <x v="375"/>
    <x v="368"/>
    <x v="263"/>
    <x v="287"/>
    <x v="102"/>
    <x v="359"/>
    <x v="6"/>
    <x v="1"/>
    <x v="0"/>
    <x v="0"/>
    <x v="0"/>
    <x v="1"/>
    <x v="330"/>
    <x v="2"/>
    <x v="203"/>
    <x v="1"/>
    <x v="0"/>
    <x v="1"/>
    <x v="7"/>
    <x v="1"/>
    <x v="2"/>
    <x v="305"/>
    <x v="3"/>
    <x v="16"/>
  </r>
  <r>
    <x v="35"/>
    <x v="11"/>
    <x v="0"/>
    <x v="0"/>
    <x v="0"/>
    <x v="0"/>
    <x v="0"/>
    <x v="0"/>
    <x v="0"/>
    <x v="0"/>
    <x v="376"/>
    <x v="369"/>
    <x v="8"/>
    <x v="288"/>
    <x v="46"/>
    <x v="360"/>
    <x v="0"/>
    <x v="1"/>
    <x v="0"/>
    <x v="1"/>
    <x v="0"/>
    <x v="2"/>
    <x v="331"/>
    <x v="7"/>
    <x v="173"/>
    <x v="1"/>
    <x v="2"/>
    <x v="7"/>
    <x v="1"/>
    <x v="7"/>
    <x v="2"/>
    <x v="306"/>
    <x v="3"/>
    <x v="0"/>
  </r>
  <r>
    <x v="35"/>
    <x v="12"/>
    <x v="1"/>
    <x v="0"/>
    <x v="1"/>
    <x v="1"/>
    <x v="1"/>
    <x v="1"/>
    <x v="1"/>
    <x v="0"/>
    <x v="377"/>
    <x v="370"/>
    <x v="264"/>
    <x v="289"/>
    <x v="1"/>
    <x v="361"/>
    <x v="1"/>
    <x v="2"/>
    <x v="0"/>
    <x v="0"/>
    <x v="0"/>
    <x v="1"/>
    <x v="332"/>
    <x v="2"/>
    <x v="93"/>
    <x v="2"/>
    <x v="2"/>
    <x v="7"/>
    <x v="11"/>
    <x v="7"/>
    <x v="1"/>
    <x v="307"/>
    <x v="223"/>
    <x v="1"/>
  </r>
  <r>
    <x v="35"/>
    <x v="13"/>
    <x v="2"/>
    <x v="0"/>
    <x v="2"/>
    <x v="2"/>
    <x v="2"/>
    <x v="2"/>
    <x v="2"/>
    <x v="0"/>
    <x v="378"/>
    <x v="371"/>
    <x v="265"/>
    <x v="203"/>
    <x v="15"/>
    <x v="362"/>
    <x v="6"/>
    <x v="0"/>
    <x v="1"/>
    <x v="2"/>
    <x v="1"/>
    <x v="12"/>
    <x v="333"/>
    <x v="18"/>
    <x v="204"/>
    <x v="2"/>
    <x v="2"/>
    <x v="8"/>
    <x v="21"/>
    <x v="0"/>
    <x v="1"/>
    <x v="308"/>
    <x v="224"/>
    <x v="2"/>
  </r>
  <r>
    <x v="35"/>
    <x v="15"/>
    <x v="5"/>
    <x v="0"/>
    <x v="5"/>
    <x v="5"/>
    <x v="5"/>
    <x v="5"/>
    <x v="5"/>
    <x v="0"/>
    <x v="379"/>
    <x v="372"/>
    <x v="266"/>
    <x v="87"/>
    <x v="9"/>
    <x v="250"/>
    <x v="2"/>
    <x v="2"/>
    <x v="1"/>
    <x v="5"/>
    <x v="1"/>
    <x v="20"/>
    <x v="334"/>
    <x v="0"/>
    <x v="161"/>
    <x v="1"/>
    <x v="0"/>
    <x v="0"/>
    <x v="21"/>
    <x v="0"/>
    <x v="0"/>
    <x v="309"/>
    <x v="225"/>
    <x v="5"/>
  </r>
  <r>
    <x v="35"/>
    <x v="16"/>
    <x v="7"/>
    <x v="0"/>
    <x v="7"/>
    <x v="7"/>
    <x v="7"/>
    <x v="7"/>
    <x v="7"/>
    <x v="0"/>
    <x v="380"/>
    <x v="373"/>
    <x v="267"/>
    <x v="290"/>
    <x v="7"/>
    <x v="363"/>
    <x v="2"/>
    <x v="0"/>
    <x v="1"/>
    <x v="3"/>
    <x v="0"/>
    <x v="3"/>
    <x v="335"/>
    <x v="6"/>
    <x v="70"/>
    <x v="0"/>
    <x v="0"/>
    <x v="6"/>
    <x v="22"/>
    <x v="6"/>
    <x v="3"/>
    <x v="310"/>
    <x v="226"/>
    <x v="7"/>
  </r>
  <r>
    <x v="35"/>
    <x v="17"/>
    <x v="8"/>
    <x v="0"/>
    <x v="8"/>
    <x v="8"/>
    <x v="8"/>
    <x v="8"/>
    <x v="8"/>
    <x v="0"/>
    <x v="381"/>
    <x v="374"/>
    <x v="256"/>
    <x v="291"/>
    <x v="67"/>
    <x v="364"/>
    <x v="0"/>
    <x v="2"/>
    <x v="0"/>
    <x v="0"/>
    <x v="0"/>
    <x v="2"/>
    <x v="336"/>
    <x v="7"/>
    <x v="197"/>
    <x v="0"/>
    <x v="2"/>
    <x v="11"/>
    <x v="18"/>
    <x v="11"/>
    <x v="0"/>
    <x v="311"/>
    <x v="227"/>
    <x v="8"/>
  </r>
  <r>
    <x v="35"/>
    <x v="18"/>
    <x v="9"/>
    <x v="1"/>
    <x v="9"/>
    <x v="9"/>
    <x v="9"/>
    <x v="9"/>
    <x v="9"/>
    <x v="0"/>
    <x v="382"/>
    <x v="375"/>
    <x v="261"/>
    <x v="259"/>
    <x v="30"/>
    <x v="365"/>
    <x v="6"/>
    <x v="1"/>
    <x v="1"/>
    <x v="0"/>
    <x v="0"/>
    <x v="4"/>
    <x v="297"/>
    <x v="2"/>
    <x v="205"/>
    <x v="0"/>
    <x v="0"/>
    <x v="7"/>
    <x v="1"/>
    <x v="7"/>
    <x v="2"/>
    <x v="312"/>
    <x v="3"/>
    <x v="9"/>
  </r>
  <r>
    <x v="35"/>
    <x v="19"/>
    <x v="12"/>
    <x v="1"/>
    <x v="12"/>
    <x v="12"/>
    <x v="12"/>
    <x v="12"/>
    <x v="12"/>
    <x v="0"/>
    <x v="383"/>
    <x v="376"/>
    <x v="268"/>
    <x v="292"/>
    <x v="96"/>
    <x v="366"/>
    <x v="7"/>
    <x v="2"/>
    <x v="1"/>
    <x v="1"/>
    <x v="0"/>
    <x v="18"/>
    <x v="337"/>
    <x v="1"/>
    <x v="1"/>
    <x v="4"/>
    <x v="2"/>
    <x v="2"/>
    <x v="3"/>
    <x v="2"/>
    <x v="2"/>
    <x v="3"/>
    <x v="3"/>
    <x v="12"/>
  </r>
  <r>
    <x v="35"/>
    <x v="20"/>
    <x v="16"/>
    <x v="0"/>
    <x v="16"/>
    <x v="16"/>
    <x v="16"/>
    <x v="16"/>
    <x v="16"/>
    <x v="0"/>
    <x v="384"/>
    <x v="377"/>
    <x v="269"/>
    <x v="293"/>
    <x v="92"/>
    <x v="367"/>
    <x v="0"/>
    <x v="1"/>
    <x v="0"/>
    <x v="0"/>
    <x v="0"/>
    <x v="7"/>
    <x v="12"/>
    <x v="4"/>
    <x v="206"/>
    <x v="0"/>
    <x v="2"/>
    <x v="11"/>
    <x v="11"/>
    <x v="11"/>
    <x v="2"/>
    <x v="313"/>
    <x v="3"/>
    <x v="16"/>
  </r>
  <r>
    <x v="36"/>
    <x v="11"/>
    <x v="0"/>
    <x v="0"/>
    <x v="0"/>
    <x v="0"/>
    <x v="0"/>
    <x v="0"/>
    <x v="0"/>
    <x v="0"/>
    <x v="385"/>
    <x v="378"/>
    <x v="153"/>
    <x v="294"/>
    <x v="47"/>
    <x v="368"/>
    <x v="0"/>
    <x v="1"/>
    <x v="0"/>
    <x v="2"/>
    <x v="0"/>
    <x v="0"/>
    <x v="338"/>
    <x v="4"/>
    <x v="207"/>
    <x v="1"/>
    <x v="2"/>
    <x v="4"/>
    <x v="17"/>
    <x v="4"/>
    <x v="0"/>
    <x v="314"/>
    <x v="228"/>
    <x v="0"/>
  </r>
  <r>
    <x v="36"/>
    <x v="12"/>
    <x v="1"/>
    <x v="0"/>
    <x v="1"/>
    <x v="1"/>
    <x v="1"/>
    <x v="1"/>
    <x v="1"/>
    <x v="0"/>
    <x v="386"/>
    <x v="379"/>
    <x v="57"/>
    <x v="295"/>
    <x v="19"/>
    <x v="112"/>
    <x v="1"/>
    <x v="2"/>
    <x v="0"/>
    <x v="2"/>
    <x v="0"/>
    <x v="4"/>
    <x v="339"/>
    <x v="1"/>
    <x v="1"/>
    <x v="1"/>
    <x v="2"/>
    <x v="2"/>
    <x v="3"/>
    <x v="2"/>
    <x v="2"/>
    <x v="3"/>
    <x v="3"/>
    <x v="1"/>
  </r>
  <r>
    <x v="36"/>
    <x v="13"/>
    <x v="2"/>
    <x v="0"/>
    <x v="2"/>
    <x v="2"/>
    <x v="2"/>
    <x v="2"/>
    <x v="2"/>
    <x v="0"/>
    <x v="387"/>
    <x v="380"/>
    <x v="86"/>
    <x v="296"/>
    <x v="30"/>
    <x v="369"/>
    <x v="6"/>
    <x v="1"/>
    <x v="0"/>
    <x v="0"/>
    <x v="3"/>
    <x v="6"/>
    <x v="340"/>
    <x v="6"/>
    <x v="208"/>
    <x v="2"/>
    <x v="0"/>
    <x v="7"/>
    <x v="1"/>
    <x v="7"/>
    <x v="2"/>
    <x v="315"/>
    <x v="3"/>
    <x v="2"/>
  </r>
  <r>
    <x v="36"/>
    <x v="15"/>
    <x v="5"/>
    <x v="0"/>
    <x v="5"/>
    <x v="5"/>
    <x v="5"/>
    <x v="5"/>
    <x v="5"/>
    <x v="0"/>
    <x v="388"/>
    <x v="381"/>
    <x v="190"/>
    <x v="121"/>
    <x v="1"/>
    <x v="370"/>
    <x v="2"/>
    <x v="0"/>
    <x v="2"/>
    <x v="7"/>
    <x v="3"/>
    <x v="5"/>
    <x v="341"/>
    <x v="2"/>
    <x v="154"/>
    <x v="1"/>
    <x v="2"/>
    <x v="1"/>
    <x v="7"/>
    <x v="1"/>
    <x v="2"/>
    <x v="316"/>
    <x v="3"/>
    <x v="5"/>
  </r>
  <r>
    <x v="36"/>
    <x v="16"/>
    <x v="7"/>
    <x v="0"/>
    <x v="7"/>
    <x v="7"/>
    <x v="7"/>
    <x v="7"/>
    <x v="7"/>
    <x v="0"/>
    <x v="389"/>
    <x v="382"/>
    <x v="270"/>
    <x v="235"/>
    <x v="7"/>
    <x v="371"/>
    <x v="3"/>
    <x v="1"/>
    <x v="3"/>
    <x v="6"/>
    <x v="0"/>
    <x v="9"/>
    <x v="342"/>
    <x v="4"/>
    <x v="158"/>
    <x v="1"/>
    <x v="2"/>
    <x v="8"/>
    <x v="17"/>
    <x v="8"/>
    <x v="3"/>
    <x v="317"/>
    <x v="229"/>
    <x v="7"/>
  </r>
  <r>
    <x v="36"/>
    <x v="17"/>
    <x v="8"/>
    <x v="0"/>
    <x v="8"/>
    <x v="8"/>
    <x v="8"/>
    <x v="8"/>
    <x v="8"/>
    <x v="0"/>
    <x v="390"/>
    <x v="383"/>
    <x v="83"/>
    <x v="297"/>
    <x v="67"/>
    <x v="372"/>
    <x v="0"/>
    <x v="1"/>
    <x v="1"/>
    <x v="0"/>
    <x v="0"/>
    <x v="0"/>
    <x v="343"/>
    <x v="2"/>
    <x v="86"/>
    <x v="1"/>
    <x v="2"/>
    <x v="1"/>
    <x v="7"/>
    <x v="1"/>
    <x v="2"/>
    <x v="318"/>
    <x v="3"/>
    <x v="8"/>
  </r>
  <r>
    <x v="36"/>
    <x v="18"/>
    <x v="9"/>
    <x v="1"/>
    <x v="9"/>
    <x v="9"/>
    <x v="9"/>
    <x v="9"/>
    <x v="9"/>
    <x v="0"/>
    <x v="391"/>
    <x v="384"/>
    <x v="54"/>
    <x v="142"/>
    <x v="50"/>
    <x v="373"/>
    <x v="4"/>
    <x v="1"/>
    <x v="0"/>
    <x v="2"/>
    <x v="1"/>
    <x v="12"/>
    <x v="344"/>
    <x v="2"/>
    <x v="205"/>
    <x v="8"/>
    <x v="1"/>
    <x v="7"/>
    <x v="1"/>
    <x v="7"/>
    <x v="1"/>
    <x v="319"/>
    <x v="230"/>
    <x v="9"/>
  </r>
  <r>
    <x v="36"/>
    <x v="19"/>
    <x v="12"/>
    <x v="1"/>
    <x v="12"/>
    <x v="12"/>
    <x v="12"/>
    <x v="12"/>
    <x v="12"/>
    <x v="0"/>
    <x v="392"/>
    <x v="385"/>
    <x v="271"/>
    <x v="298"/>
    <x v="87"/>
    <x v="374"/>
    <x v="7"/>
    <x v="0"/>
    <x v="2"/>
    <x v="1"/>
    <x v="1"/>
    <x v="20"/>
    <x v="345"/>
    <x v="5"/>
    <x v="202"/>
    <x v="0"/>
    <x v="2"/>
    <x v="0"/>
    <x v="17"/>
    <x v="0"/>
    <x v="0"/>
    <x v="320"/>
    <x v="231"/>
    <x v="12"/>
  </r>
  <r>
    <x v="36"/>
    <x v="21"/>
    <x v="17"/>
    <x v="0"/>
    <x v="17"/>
    <x v="17"/>
    <x v="17"/>
    <x v="17"/>
    <x v="17"/>
    <x v="0"/>
    <x v="393"/>
    <x v="179"/>
    <x v="235"/>
    <x v="247"/>
    <x v="7"/>
    <x v="375"/>
    <x v="0"/>
    <x v="1"/>
    <x v="0"/>
    <x v="0"/>
    <x v="0"/>
    <x v="7"/>
    <x v="12"/>
    <x v="7"/>
    <x v="84"/>
    <x v="1"/>
    <x v="0"/>
    <x v="7"/>
    <x v="1"/>
    <x v="7"/>
    <x v="2"/>
    <x v="321"/>
    <x v="3"/>
    <x v="17"/>
  </r>
  <r>
    <x v="36"/>
    <x v="20"/>
    <x v="16"/>
    <x v="0"/>
    <x v="16"/>
    <x v="16"/>
    <x v="16"/>
    <x v="16"/>
    <x v="16"/>
    <x v="0"/>
    <x v="394"/>
    <x v="386"/>
    <x v="272"/>
    <x v="33"/>
    <x v="98"/>
    <x v="376"/>
    <x v="0"/>
    <x v="1"/>
    <x v="0"/>
    <x v="2"/>
    <x v="0"/>
    <x v="0"/>
    <x v="346"/>
    <x v="2"/>
    <x v="209"/>
    <x v="0"/>
    <x v="0"/>
    <x v="1"/>
    <x v="7"/>
    <x v="1"/>
    <x v="2"/>
    <x v="322"/>
    <x v="3"/>
    <x v="16"/>
  </r>
  <r>
    <x v="36"/>
    <x v="22"/>
    <x v="18"/>
    <x v="0"/>
    <x v="18"/>
    <x v="18"/>
    <x v="18"/>
    <x v="18"/>
    <x v="18"/>
    <x v="0"/>
    <x v="395"/>
    <x v="387"/>
    <x v="125"/>
    <x v="299"/>
    <x v="15"/>
    <x v="377"/>
    <x v="0"/>
    <x v="1"/>
    <x v="0"/>
    <x v="0"/>
    <x v="0"/>
    <x v="7"/>
    <x v="12"/>
    <x v="1"/>
    <x v="1"/>
    <x v="0"/>
    <x v="2"/>
    <x v="2"/>
    <x v="3"/>
    <x v="2"/>
    <x v="2"/>
    <x v="3"/>
    <x v="3"/>
    <x v="18"/>
  </r>
  <r>
    <x v="36"/>
    <x v="23"/>
    <x v="19"/>
    <x v="0"/>
    <x v="19"/>
    <x v="19"/>
    <x v="19"/>
    <x v="19"/>
    <x v="19"/>
    <x v="0"/>
    <x v="396"/>
    <x v="388"/>
    <x v="27"/>
    <x v="300"/>
    <x v="15"/>
    <x v="378"/>
    <x v="3"/>
    <x v="1"/>
    <x v="0"/>
    <x v="0"/>
    <x v="0"/>
    <x v="2"/>
    <x v="347"/>
    <x v="4"/>
    <x v="5"/>
    <x v="1"/>
    <x v="2"/>
    <x v="11"/>
    <x v="11"/>
    <x v="11"/>
    <x v="2"/>
    <x v="323"/>
    <x v="3"/>
    <x v="19"/>
  </r>
  <r>
    <x v="36"/>
    <x v="24"/>
    <x v="20"/>
    <x v="0"/>
    <x v="20"/>
    <x v="20"/>
    <x v="20"/>
    <x v="20"/>
    <x v="20"/>
    <x v="0"/>
    <x v="397"/>
    <x v="389"/>
    <x v="202"/>
    <x v="160"/>
    <x v="6"/>
    <x v="379"/>
    <x v="3"/>
    <x v="1"/>
    <x v="1"/>
    <x v="2"/>
    <x v="1"/>
    <x v="6"/>
    <x v="348"/>
    <x v="1"/>
    <x v="1"/>
    <x v="5"/>
    <x v="2"/>
    <x v="2"/>
    <x v="3"/>
    <x v="2"/>
    <x v="2"/>
    <x v="3"/>
    <x v="3"/>
    <x v="20"/>
  </r>
  <r>
    <x v="37"/>
    <x v="11"/>
    <x v="0"/>
    <x v="0"/>
    <x v="0"/>
    <x v="0"/>
    <x v="0"/>
    <x v="0"/>
    <x v="0"/>
    <x v="0"/>
    <x v="398"/>
    <x v="390"/>
    <x v="273"/>
    <x v="301"/>
    <x v="86"/>
    <x v="380"/>
    <x v="1"/>
    <x v="0"/>
    <x v="0"/>
    <x v="1"/>
    <x v="0"/>
    <x v="4"/>
    <x v="349"/>
    <x v="0"/>
    <x v="210"/>
    <x v="2"/>
    <x v="2"/>
    <x v="0"/>
    <x v="21"/>
    <x v="0"/>
    <x v="1"/>
    <x v="324"/>
    <x v="232"/>
    <x v="0"/>
  </r>
  <r>
    <x v="37"/>
    <x v="12"/>
    <x v="1"/>
    <x v="0"/>
    <x v="1"/>
    <x v="1"/>
    <x v="1"/>
    <x v="1"/>
    <x v="1"/>
    <x v="0"/>
    <x v="399"/>
    <x v="113"/>
    <x v="227"/>
    <x v="216"/>
    <x v="95"/>
    <x v="381"/>
    <x v="1"/>
    <x v="0"/>
    <x v="1"/>
    <x v="2"/>
    <x v="0"/>
    <x v="4"/>
    <x v="350"/>
    <x v="5"/>
    <x v="211"/>
    <x v="1"/>
    <x v="2"/>
    <x v="11"/>
    <x v="18"/>
    <x v="11"/>
    <x v="0"/>
    <x v="325"/>
    <x v="166"/>
    <x v="1"/>
  </r>
  <r>
    <x v="37"/>
    <x v="13"/>
    <x v="2"/>
    <x v="0"/>
    <x v="2"/>
    <x v="2"/>
    <x v="2"/>
    <x v="2"/>
    <x v="2"/>
    <x v="0"/>
    <x v="400"/>
    <x v="391"/>
    <x v="274"/>
    <x v="202"/>
    <x v="35"/>
    <x v="382"/>
    <x v="2"/>
    <x v="1"/>
    <x v="2"/>
    <x v="2"/>
    <x v="4"/>
    <x v="9"/>
    <x v="351"/>
    <x v="6"/>
    <x v="113"/>
    <x v="0"/>
    <x v="4"/>
    <x v="5"/>
    <x v="17"/>
    <x v="5"/>
    <x v="1"/>
    <x v="326"/>
    <x v="233"/>
    <x v="2"/>
  </r>
  <r>
    <x v="37"/>
    <x v="15"/>
    <x v="5"/>
    <x v="0"/>
    <x v="5"/>
    <x v="5"/>
    <x v="5"/>
    <x v="5"/>
    <x v="5"/>
    <x v="0"/>
    <x v="88"/>
    <x v="392"/>
    <x v="79"/>
    <x v="84"/>
    <x v="48"/>
    <x v="88"/>
    <x v="0"/>
    <x v="1"/>
    <x v="0"/>
    <x v="0"/>
    <x v="0"/>
    <x v="7"/>
    <x v="12"/>
    <x v="1"/>
    <x v="1"/>
    <x v="1"/>
    <x v="2"/>
    <x v="2"/>
    <x v="3"/>
    <x v="2"/>
    <x v="2"/>
    <x v="3"/>
    <x v="3"/>
    <x v="5"/>
  </r>
  <r>
    <x v="37"/>
    <x v="16"/>
    <x v="7"/>
    <x v="0"/>
    <x v="7"/>
    <x v="7"/>
    <x v="7"/>
    <x v="7"/>
    <x v="7"/>
    <x v="0"/>
    <x v="401"/>
    <x v="393"/>
    <x v="275"/>
    <x v="106"/>
    <x v="7"/>
    <x v="383"/>
    <x v="3"/>
    <x v="4"/>
    <x v="0"/>
    <x v="2"/>
    <x v="0"/>
    <x v="10"/>
    <x v="352"/>
    <x v="2"/>
    <x v="2"/>
    <x v="1"/>
    <x v="2"/>
    <x v="11"/>
    <x v="2"/>
    <x v="11"/>
    <x v="0"/>
    <x v="327"/>
    <x v="234"/>
    <x v="7"/>
  </r>
  <r>
    <x v="37"/>
    <x v="17"/>
    <x v="8"/>
    <x v="0"/>
    <x v="8"/>
    <x v="8"/>
    <x v="8"/>
    <x v="8"/>
    <x v="8"/>
    <x v="0"/>
    <x v="402"/>
    <x v="394"/>
    <x v="276"/>
    <x v="137"/>
    <x v="67"/>
    <x v="384"/>
    <x v="0"/>
    <x v="1"/>
    <x v="0"/>
    <x v="0"/>
    <x v="0"/>
    <x v="7"/>
    <x v="12"/>
    <x v="1"/>
    <x v="1"/>
    <x v="1"/>
    <x v="2"/>
    <x v="2"/>
    <x v="3"/>
    <x v="2"/>
    <x v="2"/>
    <x v="3"/>
    <x v="3"/>
    <x v="8"/>
  </r>
  <r>
    <x v="37"/>
    <x v="19"/>
    <x v="12"/>
    <x v="1"/>
    <x v="12"/>
    <x v="12"/>
    <x v="12"/>
    <x v="12"/>
    <x v="12"/>
    <x v="0"/>
    <x v="403"/>
    <x v="395"/>
    <x v="277"/>
    <x v="302"/>
    <x v="17"/>
    <x v="244"/>
    <x v="2"/>
    <x v="1"/>
    <x v="0"/>
    <x v="0"/>
    <x v="0"/>
    <x v="4"/>
    <x v="353"/>
    <x v="1"/>
    <x v="1"/>
    <x v="5"/>
    <x v="2"/>
    <x v="2"/>
    <x v="3"/>
    <x v="2"/>
    <x v="2"/>
    <x v="3"/>
    <x v="3"/>
    <x v="12"/>
  </r>
  <r>
    <x v="37"/>
    <x v="21"/>
    <x v="17"/>
    <x v="0"/>
    <x v="17"/>
    <x v="17"/>
    <x v="17"/>
    <x v="17"/>
    <x v="17"/>
    <x v="0"/>
    <x v="404"/>
    <x v="396"/>
    <x v="278"/>
    <x v="145"/>
    <x v="7"/>
    <x v="345"/>
    <x v="0"/>
    <x v="2"/>
    <x v="1"/>
    <x v="0"/>
    <x v="0"/>
    <x v="1"/>
    <x v="354"/>
    <x v="2"/>
    <x v="212"/>
    <x v="0"/>
    <x v="0"/>
    <x v="7"/>
    <x v="11"/>
    <x v="7"/>
    <x v="1"/>
    <x v="328"/>
    <x v="235"/>
    <x v="17"/>
  </r>
  <r>
    <x v="37"/>
    <x v="20"/>
    <x v="16"/>
    <x v="0"/>
    <x v="16"/>
    <x v="16"/>
    <x v="16"/>
    <x v="16"/>
    <x v="16"/>
    <x v="0"/>
    <x v="405"/>
    <x v="397"/>
    <x v="279"/>
    <x v="144"/>
    <x v="17"/>
    <x v="385"/>
    <x v="0"/>
    <x v="1"/>
    <x v="1"/>
    <x v="0"/>
    <x v="0"/>
    <x v="0"/>
    <x v="355"/>
    <x v="5"/>
    <x v="198"/>
    <x v="0"/>
    <x v="4"/>
    <x v="4"/>
    <x v="5"/>
    <x v="4"/>
    <x v="1"/>
    <x v="329"/>
    <x v="236"/>
    <x v="16"/>
  </r>
  <r>
    <x v="37"/>
    <x v="22"/>
    <x v="18"/>
    <x v="0"/>
    <x v="18"/>
    <x v="18"/>
    <x v="18"/>
    <x v="18"/>
    <x v="18"/>
    <x v="0"/>
    <x v="406"/>
    <x v="398"/>
    <x v="3"/>
    <x v="303"/>
    <x v="8"/>
    <x v="386"/>
    <x v="0"/>
    <x v="0"/>
    <x v="0"/>
    <x v="0"/>
    <x v="0"/>
    <x v="0"/>
    <x v="220"/>
    <x v="1"/>
    <x v="1"/>
    <x v="1"/>
    <x v="2"/>
    <x v="2"/>
    <x v="3"/>
    <x v="2"/>
    <x v="2"/>
    <x v="3"/>
    <x v="3"/>
    <x v="18"/>
  </r>
  <r>
    <x v="37"/>
    <x v="23"/>
    <x v="19"/>
    <x v="0"/>
    <x v="19"/>
    <x v="19"/>
    <x v="19"/>
    <x v="19"/>
    <x v="19"/>
    <x v="0"/>
    <x v="407"/>
    <x v="399"/>
    <x v="280"/>
    <x v="304"/>
    <x v="84"/>
    <x v="387"/>
    <x v="3"/>
    <x v="0"/>
    <x v="0"/>
    <x v="0"/>
    <x v="0"/>
    <x v="1"/>
    <x v="356"/>
    <x v="8"/>
    <x v="101"/>
    <x v="5"/>
    <x v="2"/>
    <x v="8"/>
    <x v="16"/>
    <x v="8"/>
    <x v="2"/>
    <x v="330"/>
    <x v="3"/>
    <x v="19"/>
  </r>
  <r>
    <x v="37"/>
    <x v="24"/>
    <x v="20"/>
    <x v="0"/>
    <x v="20"/>
    <x v="20"/>
    <x v="20"/>
    <x v="20"/>
    <x v="20"/>
    <x v="0"/>
    <x v="408"/>
    <x v="400"/>
    <x v="281"/>
    <x v="204"/>
    <x v="23"/>
    <x v="286"/>
    <x v="0"/>
    <x v="1"/>
    <x v="0"/>
    <x v="0"/>
    <x v="0"/>
    <x v="7"/>
    <x v="12"/>
    <x v="1"/>
    <x v="1"/>
    <x v="2"/>
    <x v="2"/>
    <x v="2"/>
    <x v="3"/>
    <x v="2"/>
    <x v="2"/>
    <x v="3"/>
    <x v="3"/>
    <x v="20"/>
  </r>
  <r>
    <x v="38"/>
    <x v="11"/>
    <x v="0"/>
    <x v="0"/>
    <x v="0"/>
    <x v="0"/>
    <x v="0"/>
    <x v="0"/>
    <x v="0"/>
    <x v="0"/>
    <x v="409"/>
    <x v="401"/>
    <x v="181"/>
    <x v="305"/>
    <x v="10"/>
    <x v="388"/>
    <x v="0"/>
    <x v="0"/>
    <x v="0"/>
    <x v="3"/>
    <x v="0"/>
    <x v="6"/>
    <x v="289"/>
    <x v="8"/>
    <x v="61"/>
    <x v="0"/>
    <x v="2"/>
    <x v="0"/>
    <x v="8"/>
    <x v="0"/>
    <x v="3"/>
    <x v="331"/>
    <x v="237"/>
    <x v="0"/>
  </r>
  <r>
    <x v="38"/>
    <x v="12"/>
    <x v="1"/>
    <x v="0"/>
    <x v="1"/>
    <x v="1"/>
    <x v="1"/>
    <x v="1"/>
    <x v="1"/>
    <x v="0"/>
    <x v="410"/>
    <x v="402"/>
    <x v="183"/>
    <x v="306"/>
    <x v="51"/>
    <x v="389"/>
    <x v="1"/>
    <x v="1"/>
    <x v="1"/>
    <x v="1"/>
    <x v="0"/>
    <x v="4"/>
    <x v="357"/>
    <x v="4"/>
    <x v="124"/>
    <x v="4"/>
    <x v="0"/>
    <x v="11"/>
    <x v="17"/>
    <x v="11"/>
    <x v="0"/>
    <x v="332"/>
    <x v="238"/>
    <x v="1"/>
  </r>
  <r>
    <x v="38"/>
    <x v="13"/>
    <x v="2"/>
    <x v="0"/>
    <x v="2"/>
    <x v="2"/>
    <x v="2"/>
    <x v="2"/>
    <x v="2"/>
    <x v="0"/>
    <x v="411"/>
    <x v="403"/>
    <x v="209"/>
    <x v="307"/>
    <x v="33"/>
    <x v="339"/>
    <x v="0"/>
    <x v="1"/>
    <x v="0"/>
    <x v="0"/>
    <x v="0"/>
    <x v="7"/>
    <x v="12"/>
    <x v="3"/>
    <x v="213"/>
    <x v="2"/>
    <x v="4"/>
    <x v="2"/>
    <x v="3"/>
    <x v="2"/>
    <x v="2"/>
    <x v="3"/>
    <x v="3"/>
    <x v="2"/>
  </r>
  <r>
    <x v="38"/>
    <x v="16"/>
    <x v="7"/>
    <x v="0"/>
    <x v="7"/>
    <x v="7"/>
    <x v="7"/>
    <x v="7"/>
    <x v="7"/>
    <x v="0"/>
    <x v="412"/>
    <x v="404"/>
    <x v="182"/>
    <x v="66"/>
    <x v="15"/>
    <x v="390"/>
    <x v="8"/>
    <x v="1"/>
    <x v="0"/>
    <x v="0"/>
    <x v="0"/>
    <x v="23"/>
    <x v="12"/>
    <x v="4"/>
    <x v="197"/>
    <x v="0"/>
    <x v="4"/>
    <x v="8"/>
    <x v="16"/>
    <x v="8"/>
    <x v="0"/>
    <x v="333"/>
    <x v="239"/>
    <x v="7"/>
  </r>
  <r>
    <x v="38"/>
    <x v="17"/>
    <x v="8"/>
    <x v="0"/>
    <x v="8"/>
    <x v="8"/>
    <x v="8"/>
    <x v="8"/>
    <x v="8"/>
    <x v="0"/>
    <x v="413"/>
    <x v="405"/>
    <x v="13"/>
    <x v="308"/>
    <x v="67"/>
    <x v="391"/>
    <x v="0"/>
    <x v="1"/>
    <x v="1"/>
    <x v="0"/>
    <x v="0"/>
    <x v="0"/>
    <x v="358"/>
    <x v="2"/>
    <x v="9"/>
    <x v="0"/>
    <x v="6"/>
    <x v="7"/>
    <x v="16"/>
    <x v="7"/>
    <x v="0"/>
    <x v="334"/>
    <x v="240"/>
    <x v="8"/>
  </r>
  <r>
    <x v="38"/>
    <x v="19"/>
    <x v="12"/>
    <x v="1"/>
    <x v="12"/>
    <x v="12"/>
    <x v="12"/>
    <x v="12"/>
    <x v="12"/>
    <x v="0"/>
    <x v="414"/>
    <x v="406"/>
    <x v="282"/>
    <x v="309"/>
    <x v="19"/>
    <x v="392"/>
    <x v="3"/>
    <x v="2"/>
    <x v="0"/>
    <x v="6"/>
    <x v="0"/>
    <x v="13"/>
    <x v="359"/>
    <x v="7"/>
    <x v="183"/>
    <x v="4"/>
    <x v="2"/>
    <x v="4"/>
    <x v="16"/>
    <x v="4"/>
    <x v="0"/>
    <x v="335"/>
    <x v="241"/>
    <x v="12"/>
  </r>
  <r>
    <x v="38"/>
    <x v="21"/>
    <x v="17"/>
    <x v="0"/>
    <x v="17"/>
    <x v="17"/>
    <x v="17"/>
    <x v="17"/>
    <x v="17"/>
    <x v="0"/>
    <x v="415"/>
    <x v="407"/>
    <x v="283"/>
    <x v="310"/>
    <x v="7"/>
    <x v="393"/>
    <x v="1"/>
    <x v="1"/>
    <x v="0"/>
    <x v="0"/>
    <x v="1"/>
    <x v="2"/>
    <x v="360"/>
    <x v="2"/>
    <x v="214"/>
    <x v="2"/>
    <x v="4"/>
    <x v="1"/>
    <x v="7"/>
    <x v="1"/>
    <x v="2"/>
    <x v="336"/>
    <x v="3"/>
    <x v="17"/>
  </r>
  <r>
    <x v="38"/>
    <x v="20"/>
    <x v="16"/>
    <x v="0"/>
    <x v="16"/>
    <x v="16"/>
    <x v="16"/>
    <x v="16"/>
    <x v="16"/>
    <x v="0"/>
    <x v="416"/>
    <x v="408"/>
    <x v="284"/>
    <x v="311"/>
    <x v="7"/>
    <x v="394"/>
    <x v="0"/>
    <x v="1"/>
    <x v="0"/>
    <x v="0"/>
    <x v="0"/>
    <x v="7"/>
    <x v="12"/>
    <x v="1"/>
    <x v="1"/>
    <x v="0"/>
    <x v="2"/>
    <x v="2"/>
    <x v="3"/>
    <x v="2"/>
    <x v="2"/>
    <x v="3"/>
    <x v="3"/>
    <x v="16"/>
  </r>
  <r>
    <x v="38"/>
    <x v="22"/>
    <x v="18"/>
    <x v="0"/>
    <x v="18"/>
    <x v="18"/>
    <x v="18"/>
    <x v="18"/>
    <x v="18"/>
    <x v="0"/>
    <x v="417"/>
    <x v="409"/>
    <x v="285"/>
    <x v="312"/>
    <x v="45"/>
    <x v="395"/>
    <x v="0"/>
    <x v="1"/>
    <x v="0"/>
    <x v="0"/>
    <x v="0"/>
    <x v="7"/>
    <x v="12"/>
    <x v="1"/>
    <x v="1"/>
    <x v="1"/>
    <x v="2"/>
    <x v="2"/>
    <x v="3"/>
    <x v="2"/>
    <x v="2"/>
    <x v="3"/>
    <x v="3"/>
    <x v="18"/>
  </r>
  <r>
    <x v="38"/>
    <x v="23"/>
    <x v="19"/>
    <x v="0"/>
    <x v="19"/>
    <x v="19"/>
    <x v="19"/>
    <x v="19"/>
    <x v="19"/>
    <x v="0"/>
    <x v="418"/>
    <x v="410"/>
    <x v="286"/>
    <x v="313"/>
    <x v="98"/>
    <x v="396"/>
    <x v="11"/>
    <x v="1"/>
    <x v="0"/>
    <x v="1"/>
    <x v="0"/>
    <x v="11"/>
    <x v="361"/>
    <x v="0"/>
    <x v="46"/>
    <x v="4"/>
    <x v="0"/>
    <x v="0"/>
    <x v="21"/>
    <x v="0"/>
    <x v="1"/>
    <x v="337"/>
    <x v="242"/>
    <x v="19"/>
  </r>
  <r>
    <x v="38"/>
    <x v="24"/>
    <x v="20"/>
    <x v="0"/>
    <x v="20"/>
    <x v="20"/>
    <x v="20"/>
    <x v="20"/>
    <x v="20"/>
    <x v="0"/>
    <x v="419"/>
    <x v="411"/>
    <x v="287"/>
    <x v="107"/>
    <x v="50"/>
    <x v="384"/>
    <x v="0"/>
    <x v="1"/>
    <x v="1"/>
    <x v="2"/>
    <x v="0"/>
    <x v="2"/>
    <x v="362"/>
    <x v="1"/>
    <x v="1"/>
    <x v="4"/>
    <x v="2"/>
    <x v="2"/>
    <x v="3"/>
    <x v="2"/>
    <x v="2"/>
    <x v="3"/>
    <x v="3"/>
    <x v="20"/>
  </r>
  <r>
    <x v="39"/>
    <x v="11"/>
    <x v="0"/>
    <x v="0"/>
    <x v="0"/>
    <x v="0"/>
    <x v="0"/>
    <x v="0"/>
    <x v="0"/>
    <x v="0"/>
    <x v="420"/>
    <x v="122"/>
    <x v="288"/>
    <x v="95"/>
    <x v="80"/>
    <x v="397"/>
    <x v="0"/>
    <x v="1"/>
    <x v="0"/>
    <x v="2"/>
    <x v="0"/>
    <x v="0"/>
    <x v="363"/>
    <x v="0"/>
    <x v="215"/>
    <x v="2"/>
    <x v="2"/>
    <x v="8"/>
    <x v="20"/>
    <x v="0"/>
    <x v="0"/>
    <x v="28"/>
    <x v="243"/>
    <x v="0"/>
  </r>
  <r>
    <x v="39"/>
    <x v="12"/>
    <x v="1"/>
    <x v="0"/>
    <x v="1"/>
    <x v="1"/>
    <x v="1"/>
    <x v="1"/>
    <x v="1"/>
    <x v="0"/>
    <x v="421"/>
    <x v="268"/>
    <x v="289"/>
    <x v="314"/>
    <x v="40"/>
    <x v="398"/>
    <x v="1"/>
    <x v="0"/>
    <x v="1"/>
    <x v="2"/>
    <x v="0"/>
    <x v="4"/>
    <x v="364"/>
    <x v="0"/>
    <x v="216"/>
    <x v="2"/>
    <x v="0"/>
    <x v="8"/>
    <x v="0"/>
    <x v="8"/>
    <x v="4"/>
    <x v="338"/>
    <x v="244"/>
    <x v="1"/>
  </r>
  <r>
    <x v="39"/>
    <x v="13"/>
    <x v="2"/>
    <x v="0"/>
    <x v="2"/>
    <x v="2"/>
    <x v="2"/>
    <x v="2"/>
    <x v="2"/>
    <x v="0"/>
    <x v="422"/>
    <x v="412"/>
    <x v="290"/>
    <x v="315"/>
    <x v="25"/>
    <x v="399"/>
    <x v="11"/>
    <x v="0"/>
    <x v="0"/>
    <x v="0"/>
    <x v="0"/>
    <x v="12"/>
    <x v="365"/>
    <x v="12"/>
    <x v="217"/>
    <x v="1"/>
    <x v="0"/>
    <x v="4"/>
    <x v="18"/>
    <x v="4"/>
    <x v="1"/>
    <x v="339"/>
    <x v="245"/>
    <x v="2"/>
  </r>
  <r>
    <x v="39"/>
    <x v="16"/>
    <x v="7"/>
    <x v="0"/>
    <x v="7"/>
    <x v="7"/>
    <x v="7"/>
    <x v="7"/>
    <x v="7"/>
    <x v="0"/>
    <x v="423"/>
    <x v="413"/>
    <x v="291"/>
    <x v="316"/>
    <x v="15"/>
    <x v="400"/>
    <x v="1"/>
    <x v="1"/>
    <x v="1"/>
    <x v="1"/>
    <x v="0"/>
    <x v="4"/>
    <x v="366"/>
    <x v="4"/>
    <x v="83"/>
    <x v="2"/>
    <x v="2"/>
    <x v="8"/>
    <x v="18"/>
    <x v="8"/>
    <x v="0"/>
    <x v="340"/>
    <x v="246"/>
    <x v="7"/>
  </r>
  <r>
    <x v="39"/>
    <x v="17"/>
    <x v="8"/>
    <x v="0"/>
    <x v="8"/>
    <x v="8"/>
    <x v="8"/>
    <x v="8"/>
    <x v="8"/>
    <x v="0"/>
    <x v="424"/>
    <x v="414"/>
    <x v="292"/>
    <x v="317"/>
    <x v="16"/>
    <x v="401"/>
    <x v="0"/>
    <x v="1"/>
    <x v="0"/>
    <x v="0"/>
    <x v="0"/>
    <x v="7"/>
    <x v="12"/>
    <x v="1"/>
    <x v="1"/>
    <x v="2"/>
    <x v="6"/>
    <x v="1"/>
    <x v="2"/>
    <x v="1"/>
    <x v="1"/>
    <x v="341"/>
    <x v="247"/>
    <x v="8"/>
  </r>
  <r>
    <x v="39"/>
    <x v="19"/>
    <x v="12"/>
    <x v="1"/>
    <x v="12"/>
    <x v="12"/>
    <x v="12"/>
    <x v="12"/>
    <x v="12"/>
    <x v="0"/>
    <x v="425"/>
    <x v="415"/>
    <x v="293"/>
    <x v="286"/>
    <x v="18"/>
    <x v="402"/>
    <x v="2"/>
    <x v="0"/>
    <x v="1"/>
    <x v="1"/>
    <x v="1"/>
    <x v="13"/>
    <x v="367"/>
    <x v="8"/>
    <x v="19"/>
    <x v="0"/>
    <x v="2"/>
    <x v="8"/>
    <x v="16"/>
    <x v="8"/>
    <x v="2"/>
    <x v="342"/>
    <x v="3"/>
    <x v="12"/>
  </r>
  <r>
    <x v="39"/>
    <x v="21"/>
    <x v="17"/>
    <x v="0"/>
    <x v="17"/>
    <x v="17"/>
    <x v="17"/>
    <x v="17"/>
    <x v="17"/>
    <x v="0"/>
    <x v="426"/>
    <x v="242"/>
    <x v="29"/>
    <x v="318"/>
    <x v="67"/>
    <x v="403"/>
    <x v="6"/>
    <x v="1"/>
    <x v="1"/>
    <x v="2"/>
    <x v="0"/>
    <x v="6"/>
    <x v="139"/>
    <x v="7"/>
    <x v="48"/>
    <x v="5"/>
    <x v="2"/>
    <x v="7"/>
    <x v="1"/>
    <x v="7"/>
    <x v="2"/>
    <x v="343"/>
    <x v="3"/>
    <x v="17"/>
  </r>
  <r>
    <x v="39"/>
    <x v="20"/>
    <x v="16"/>
    <x v="0"/>
    <x v="16"/>
    <x v="16"/>
    <x v="16"/>
    <x v="16"/>
    <x v="16"/>
    <x v="0"/>
    <x v="427"/>
    <x v="416"/>
    <x v="193"/>
    <x v="305"/>
    <x v="59"/>
    <x v="404"/>
    <x v="0"/>
    <x v="1"/>
    <x v="0"/>
    <x v="0"/>
    <x v="0"/>
    <x v="7"/>
    <x v="12"/>
    <x v="1"/>
    <x v="1"/>
    <x v="1"/>
    <x v="4"/>
    <x v="2"/>
    <x v="3"/>
    <x v="2"/>
    <x v="2"/>
    <x v="3"/>
    <x v="3"/>
    <x v="16"/>
  </r>
  <r>
    <x v="39"/>
    <x v="22"/>
    <x v="18"/>
    <x v="0"/>
    <x v="18"/>
    <x v="18"/>
    <x v="18"/>
    <x v="18"/>
    <x v="18"/>
    <x v="0"/>
    <x v="428"/>
    <x v="417"/>
    <x v="294"/>
    <x v="319"/>
    <x v="33"/>
    <x v="405"/>
    <x v="0"/>
    <x v="0"/>
    <x v="0"/>
    <x v="0"/>
    <x v="0"/>
    <x v="0"/>
    <x v="368"/>
    <x v="1"/>
    <x v="1"/>
    <x v="1"/>
    <x v="2"/>
    <x v="2"/>
    <x v="3"/>
    <x v="2"/>
    <x v="2"/>
    <x v="3"/>
    <x v="3"/>
    <x v="18"/>
  </r>
  <r>
    <x v="39"/>
    <x v="23"/>
    <x v="19"/>
    <x v="0"/>
    <x v="19"/>
    <x v="19"/>
    <x v="19"/>
    <x v="19"/>
    <x v="19"/>
    <x v="0"/>
    <x v="429"/>
    <x v="418"/>
    <x v="295"/>
    <x v="232"/>
    <x v="82"/>
    <x v="406"/>
    <x v="4"/>
    <x v="0"/>
    <x v="2"/>
    <x v="0"/>
    <x v="0"/>
    <x v="11"/>
    <x v="369"/>
    <x v="6"/>
    <x v="151"/>
    <x v="0"/>
    <x v="3"/>
    <x v="3"/>
    <x v="17"/>
    <x v="3"/>
    <x v="2"/>
    <x v="344"/>
    <x v="3"/>
    <x v="19"/>
  </r>
  <r>
    <x v="39"/>
    <x v="24"/>
    <x v="20"/>
    <x v="0"/>
    <x v="20"/>
    <x v="20"/>
    <x v="20"/>
    <x v="20"/>
    <x v="20"/>
    <x v="0"/>
    <x v="430"/>
    <x v="419"/>
    <x v="102"/>
    <x v="75"/>
    <x v="30"/>
    <x v="407"/>
    <x v="3"/>
    <x v="0"/>
    <x v="4"/>
    <x v="0"/>
    <x v="1"/>
    <x v="12"/>
    <x v="370"/>
    <x v="1"/>
    <x v="1"/>
    <x v="4"/>
    <x v="2"/>
    <x v="2"/>
    <x v="3"/>
    <x v="2"/>
    <x v="2"/>
    <x v="3"/>
    <x v="3"/>
    <x v="20"/>
  </r>
  <r>
    <x v="40"/>
    <x v="11"/>
    <x v="0"/>
    <x v="0"/>
    <x v="0"/>
    <x v="0"/>
    <x v="0"/>
    <x v="0"/>
    <x v="0"/>
    <x v="0"/>
    <x v="431"/>
    <x v="420"/>
    <x v="181"/>
    <x v="320"/>
    <x v="89"/>
    <x v="408"/>
    <x v="1"/>
    <x v="2"/>
    <x v="0"/>
    <x v="2"/>
    <x v="0"/>
    <x v="4"/>
    <x v="371"/>
    <x v="6"/>
    <x v="218"/>
    <x v="1"/>
    <x v="4"/>
    <x v="3"/>
    <x v="26"/>
    <x v="3"/>
    <x v="5"/>
    <x v="345"/>
    <x v="248"/>
    <x v="0"/>
  </r>
  <r>
    <x v="40"/>
    <x v="12"/>
    <x v="1"/>
    <x v="0"/>
    <x v="1"/>
    <x v="1"/>
    <x v="1"/>
    <x v="1"/>
    <x v="1"/>
    <x v="0"/>
    <x v="432"/>
    <x v="421"/>
    <x v="132"/>
    <x v="321"/>
    <x v="34"/>
    <x v="360"/>
    <x v="1"/>
    <x v="1"/>
    <x v="1"/>
    <x v="2"/>
    <x v="0"/>
    <x v="1"/>
    <x v="372"/>
    <x v="2"/>
    <x v="56"/>
    <x v="1"/>
    <x v="0"/>
    <x v="1"/>
    <x v="11"/>
    <x v="1"/>
    <x v="1"/>
    <x v="346"/>
    <x v="249"/>
    <x v="1"/>
  </r>
  <r>
    <x v="40"/>
    <x v="13"/>
    <x v="2"/>
    <x v="0"/>
    <x v="2"/>
    <x v="2"/>
    <x v="2"/>
    <x v="2"/>
    <x v="2"/>
    <x v="0"/>
    <x v="433"/>
    <x v="422"/>
    <x v="135"/>
    <x v="322"/>
    <x v="33"/>
    <x v="409"/>
    <x v="6"/>
    <x v="1"/>
    <x v="1"/>
    <x v="3"/>
    <x v="0"/>
    <x v="11"/>
    <x v="373"/>
    <x v="8"/>
    <x v="137"/>
    <x v="2"/>
    <x v="13"/>
    <x v="8"/>
    <x v="18"/>
    <x v="8"/>
    <x v="0"/>
    <x v="347"/>
    <x v="250"/>
    <x v="2"/>
  </r>
  <r>
    <x v="40"/>
    <x v="16"/>
    <x v="7"/>
    <x v="0"/>
    <x v="7"/>
    <x v="7"/>
    <x v="7"/>
    <x v="7"/>
    <x v="7"/>
    <x v="0"/>
    <x v="434"/>
    <x v="423"/>
    <x v="296"/>
    <x v="287"/>
    <x v="7"/>
    <x v="410"/>
    <x v="6"/>
    <x v="1"/>
    <x v="0"/>
    <x v="7"/>
    <x v="0"/>
    <x v="10"/>
    <x v="374"/>
    <x v="5"/>
    <x v="42"/>
    <x v="5"/>
    <x v="2"/>
    <x v="11"/>
    <x v="16"/>
    <x v="11"/>
    <x v="1"/>
    <x v="348"/>
    <x v="251"/>
    <x v="7"/>
  </r>
  <r>
    <x v="40"/>
    <x v="17"/>
    <x v="8"/>
    <x v="0"/>
    <x v="8"/>
    <x v="8"/>
    <x v="8"/>
    <x v="8"/>
    <x v="8"/>
    <x v="0"/>
    <x v="435"/>
    <x v="424"/>
    <x v="120"/>
    <x v="323"/>
    <x v="16"/>
    <x v="411"/>
    <x v="0"/>
    <x v="0"/>
    <x v="0"/>
    <x v="2"/>
    <x v="0"/>
    <x v="2"/>
    <x v="375"/>
    <x v="2"/>
    <x v="81"/>
    <x v="1"/>
    <x v="2"/>
    <x v="1"/>
    <x v="7"/>
    <x v="1"/>
    <x v="2"/>
    <x v="349"/>
    <x v="3"/>
    <x v="8"/>
  </r>
  <r>
    <x v="40"/>
    <x v="18"/>
    <x v="9"/>
    <x v="1"/>
    <x v="9"/>
    <x v="9"/>
    <x v="9"/>
    <x v="9"/>
    <x v="9"/>
    <x v="0"/>
    <x v="88"/>
    <x v="392"/>
    <x v="79"/>
    <x v="84"/>
    <x v="48"/>
    <x v="88"/>
    <x v="0"/>
    <x v="1"/>
    <x v="0"/>
    <x v="0"/>
    <x v="0"/>
    <x v="7"/>
    <x v="12"/>
    <x v="1"/>
    <x v="1"/>
    <x v="1"/>
    <x v="2"/>
    <x v="2"/>
    <x v="3"/>
    <x v="2"/>
    <x v="2"/>
    <x v="3"/>
    <x v="3"/>
    <x v="9"/>
  </r>
  <r>
    <x v="40"/>
    <x v="19"/>
    <x v="12"/>
    <x v="1"/>
    <x v="12"/>
    <x v="12"/>
    <x v="12"/>
    <x v="12"/>
    <x v="12"/>
    <x v="0"/>
    <x v="436"/>
    <x v="425"/>
    <x v="297"/>
    <x v="86"/>
    <x v="30"/>
    <x v="412"/>
    <x v="11"/>
    <x v="3"/>
    <x v="1"/>
    <x v="6"/>
    <x v="0"/>
    <x v="21"/>
    <x v="376"/>
    <x v="8"/>
    <x v="94"/>
    <x v="2"/>
    <x v="2"/>
    <x v="8"/>
    <x v="16"/>
    <x v="8"/>
    <x v="2"/>
    <x v="350"/>
    <x v="3"/>
    <x v="12"/>
  </r>
  <r>
    <x v="40"/>
    <x v="21"/>
    <x v="17"/>
    <x v="0"/>
    <x v="17"/>
    <x v="17"/>
    <x v="17"/>
    <x v="17"/>
    <x v="17"/>
    <x v="0"/>
    <x v="437"/>
    <x v="426"/>
    <x v="170"/>
    <x v="28"/>
    <x v="67"/>
    <x v="413"/>
    <x v="3"/>
    <x v="0"/>
    <x v="1"/>
    <x v="0"/>
    <x v="0"/>
    <x v="4"/>
    <x v="377"/>
    <x v="10"/>
    <x v="201"/>
    <x v="5"/>
    <x v="0"/>
    <x v="0"/>
    <x v="18"/>
    <x v="0"/>
    <x v="2"/>
    <x v="351"/>
    <x v="3"/>
    <x v="17"/>
  </r>
  <r>
    <x v="40"/>
    <x v="20"/>
    <x v="16"/>
    <x v="0"/>
    <x v="16"/>
    <x v="16"/>
    <x v="16"/>
    <x v="16"/>
    <x v="16"/>
    <x v="0"/>
    <x v="438"/>
    <x v="427"/>
    <x v="298"/>
    <x v="115"/>
    <x v="7"/>
    <x v="414"/>
    <x v="1"/>
    <x v="1"/>
    <x v="2"/>
    <x v="2"/>
    <x v="0"/>
    <x v="4"/>
    <x v="378"/>
    <x v="7"/>
    <x v="219"/>
    <x v="1"/>
    <x v="2"/>
    <x v="7"/>
    <x v="1"/>
    <x v="7"/>
    <x v="2"/>
    <x v="352"/>
    <x v="3"/>
    <x v="16"/>
  </r>
  <r>
    <x v="40"/>
    <x v="22"/>
    <x v="18"/>
    <x v="0"/>
    <x v="18"/>
    <x v="18"/>
    <x v="18"/>
    <x v="18"/>
    <x v="18"/>
    <x v="0"/>
    <x v="439"/>
    <x v="428"/>
    <x v="91"/>
    <x v="290"/>
    <x v="53"/>
    <x v="415"/>
    <x v="0"/>
    <x v="1"/>
    <x v="0"/>
    <x v="0"/>
    <x v="0"/>
    <x v="7"/>
    <x v="12"/>
    <x v="1"/>
    <x v="1"/>
    <x v="1"/>
    <x v="2"/>
    <x v="1"/>
    <x v="7"/>
    <x v="1"/>
    <x v="1"/>
    <x v="353"/>
    <x v="252"/>
    <x v="18"/>
  </r>
  <r>
    <x v="40"/>
    <x v="23"/>
    <x v="19"/>
    <x v="0"/>
    <x v="19"/>
    <x v="19"/>
    <x v="19"/>
    <x v="19"/>
    <x v="19"/>
    <x v="0"/>
    <x v="440"/>
    <x v="429"/>
    <x v="299"/>
    <x v="324"/>
    <x v="94"/>
    <x v="416"/>
    <x v="1"/>
    <x v="1"/>
    <x v="0"/>
    <x v="7"/>
    <x v="0"/>
    <x v="4"/>
    <x v="379"/>
    <x v="8"/>
    <x v="220"/>
    <x v="8"/>
    <x v="10"/>
    <x v="0"/>
    <x v="20"/>
    <x v="0"/>
    <x v="0"/>
    <x v="354"/>
    <x v="253"/>
    <x v="19"/>
  </r>
  <r>
    <x v="40"/>
    <x v="24"/>
    <x v="20"/>
    <x v="0"/>
    <x v="20"/>
    <x v="20"/>
    <x v="20"/>
    <x v="20"/>
    <x v="20"/>
    <x v="0"/>
    <x v="441"/>
    <x v="430"/>
    <x v="281"/>
    <x v="325"/>
    <x v="23"/>
    <x v="86"/>
    <x v="1"/>
    <x v="1"/>
    <x v="0"/>
    <x v="0"/>
    <x v="0"/>
    <x v="0"/>
    <x v="380"/>
    <x v="1"/>
    <x v="1"/>
    <x v="4"/>
    <x v="2"/>
    <x v="2"/>
    <x v="3"/>
    <x v="2"/>
    <x v="2"/>
    <x v="3"/>
    <x v="3"/>
    <x v="20"/>
  </r>
  <r>
    <x v="41"/>
    <x v="11"/>
    <x v="0"/>
    <x v="0"/>
    <x v="0"/>
    <x v="0"/>
    <x v="0"/>
    <x v="0"/>
    <x v="0"/>
    <x v="0"/>
    <x v="442"/>
    <x v="431"/>
    <x v="181"/>
    <x v="66"/>
    <x v="78"/>
    <x v="417"/>
    <x v="1"/>
    <x v="1"/>
    <x v="0"/>
    <x v="0"/>
    <x v="3"/>
    <x v="1"/>
    <x v="381"/>
    <x v="7"/>
    <x v="221"/>
    <x v="1"/>
    <x v="2"/>
    <x v="7"/>
    <x v="18"/>
    <x v="7"/>
    <x v="1"/>
    <x v="355"/>
    <x v="254"/>
    <x v="0"/>
  </r>
  <r>
    <x v="41"/>
    <x v="12"/>
    <x v="1"/>
    <x v="0"/>
    <x v="1"/>
    <x v="1"/>
    <x v="1"/>
    <x v="1"/>
    <x v="1"/>
    <x v="0"/>
    <x v="443"/>
    <x v="432"/>
    <x v="89"/>
    <x v="326"/>
    <x v="46"/>
    <x v="418"/>
    <x v="1"/>
    <x v="1"/>
    <x v="1"/>
    <x v="2"/>
    <x v="0"/>
    <x v="1"/>
    <x v="382"/>
    <x v="7"/>
    <x v="163"/>
    <x v="2"/>
    <x v="2"/>
    <x v="11"/>
    <x v="2"/>
    <x v="11"/>
    <x v="1"/>
    <x v="356"/>
    <x v="255"/>
    <x v="1"/>
  </r>
  <r>
    <x v="41"/>
    <x v="13"/>
    <x v="2"/>
    <x v="0"/>
    <x v="2"/>
    <x v="2"/>
    <x v="2"/>
    <x v="2"/>
    <x v="2"/>
    <x v="0"/>
    <x v="444"/>
    <x v="433"/>
    <x v="261"/>
    <x v="80"/>
    <x v="8"/>
    <x v="79"/>
    <x v="0"/>
    <x v="1"/>
    <x v="0"/>
    <x v="2"/>
    <x v="0"/>
    <x v="0"/>
    <x v="383"/>
    <x v="5"/>
    <x v="222"/>
    <x v="1"/>
    <x v="2"/>
    <x v="8"/>
    <x v="5"/>
    <x v="8"/>
    <x v="3"/>
    <x v="357"/>
    <x v="256"/>
    <x v="2"/>
  </r>
  <r>
    <x v="41"/>
    <x v="16"/>
    <x v="7"/>
    <x v="0"/>
    <x v="7"/>
    <x v="7"/>
    <x v="7"/>
    <x v="7"/>
    <x v="7"/>
    <x v="0"/>
    <x v="445"/>
    <x v="434"/>
    <x v="203"/>
    <x v="106"/>
    <x v="15"/>
    <x v="419"/>
    <x v="6"/>
    <x v="0"/>
    <x v="1"/>
    <x v="7"/>
    <x v="0"/>
    <x v="11"/>
    <x v="384"/>
    <x v="1"/>
    <x v="1"/>
    <x v="1"/>
    <x v="2"/>
    <x v="1"/>
    <x v="7"/>
    <x v="1"/>
    <x v="2"/>
    <x v="358"/>
    <x v="3"/>
    <x v="7"/>
  </r>
  <r>
    <x v="41"/>
    <x v="17"/>
    <x v="8"/>
    <x v="0"/>
    <x v="8"/>
    <x v="8"/>
    <x v="8"/>
    <x v="8"/>
    <x v="8"/>
    <x v="0"/>
    <x v="446"/>
    <x v="435"/>
    <x v="118"/>
    <x v="327"/>
    <x v="16"/>
    <x v="420"/>
    <x v="0"/>
    <x v="2"/>
    <x v="0"/>
    <x v="2"/>
    <x v="0"/>
    <x v="1"/>
    <x v="385"/>
    <x v="7"/>
    <x v="190"/>
    <x v="1"/>
    <x v="2"/>
    <x v="7"/>
    <x v="2"/>
    <x v="7"/>
    <x v="1"/>
    <x v="359"/>
    <x v="257"/>
    <x v="8"/>
  </r>
  <r>
    <x v="41"/>
    <x v="19"/>
    <x v="12"/>
    <x v="1"/>
    <x v="12"/>
    <x v="12"/>
    <x v="12"/>
    <x v="12"/>
    <x v="12"/>
    <x v="0"/>
    <x v="447"/>
    <x v="5"/>
    <x v="172"/>
    <x v="328"/>
    <x v="23"/>
    <x v="421"/>
    <x v="6"/>
    <x v="2"/>
    <x v="0"/>
    <x v="6"/>
    <x v="0"/>
    <x v="3"/>
    <x v="386"/>
    <x v="2"/>
    <x v="81"/>
    <x v="1"/>
    <x v="2"/>
    <x v="7"/>
    <x v="11"/>
    <x v="7"/>
    <x v="1"/>
    <x v="360"/>
    <x v="258"/>
    <x v="12"/>
  </r>
  <r>
    <x v="41"/>
    <x v="21"/>
    <x v="17"/>
    <x v="0"/>
    <x v="17"/>
    <x v="17"/>
    <x v="17"/>
    <x v="17"/>
    <x v="17"/>
    <x v="0"/>
    <x v="448"/>
    <x v="373"/>
    <x v="300"/>
    <x v="270"/>
    <x v="59"/>
    <x v="422"/>
    <x v="1"/>
    <x v="1"/>
    <x v="0"/>
    <x v="0"/>
    <x v="0"/>
    <x v="0"/>
    <x v="387"/>
    <x v="2"/>
    <x v="214"/>
    <x v="2"/>
    <x v="2"/>
    <x v="7"/>
    <x v="16"/>
    <x v="7"/>
    <x v="0"/>
    <x v="361"/>
    <x v="259"/>
    <x v="17"/>
  </r>
  <r>
    <x v="41"/>
    <x v="20"/>
    <x v="16"/>
    <x v="0"/>
    <x v="16"/>
    <x v="16"/>
    <x v="16"/>
    <x v="16"/>
    <x v="16"/>
    <x v="0"/>
    <x v="449"/>
    <x v="436"/>
    <x v="98"/>
    <x v="329"/>
    <x v="15"/>
    <x v="423"/>
    <x v="1"/>
    <x v="0"/>
    <x v="0"/>
    <x v="1"/>
    <x v="0"/>
    <x v="4"/>
    <x v="388"/>
    <x v="2"/>
    <x v="34"/>
    <x v="2"/>
    <x v="4"/>
    <x v="7"/>
    <x v="16"/>
    <x v="7"/>
    <x v="0"/>
    <x v="362"/>
    <x v="260"/>
    <x v="16"/>
  </r>
  <r>
    <x v="41"/>
    <x v="22"/>
    <x v="18"/>
    <x v="0"/>
    <x v="18"/>
    <x v="18"/>
    <x v="18"/>
    <x v="18"/>
    <x v="18"/>
    <x v="0"/>
    <x v="450"/>
    <x v="437"/>
    <x v="301"/>
    <x v="330"/>
    <x v="23"/>
    <x v="407"/>
    <x v="0"/>
    <x v="1"/>
    <x v="0"/>
    <x v="0"/>
    <x v="0"/>
    <x v="7"/>
    <x v="12"/>
    <x v="1"/>
    <x v="1"/>
    <x v="1"/>
    <x v="2"/>
    <x v="1"/>
    <x v="7"/>
    <x v="1"/>
    <x v="1"/>
    <x v="363"/>
    <x v="261"/>
    <x v="18"/>
  </r>
  <r>
    <x v="41"/>
    <x v="23"/>
    <x v="19"/>
    <x v="0"/>
    <x v="19"/>
    <x v="19"/>
    <x v="19"/>
    <x v="19"/>
    <x v="19"/>
    <x v="0"/>
    <x v="451"/>
    <x v="438"/>
    <x v="302"/>
    <x v="331"/>
    <x v="94"/>
    <x v="424"/>
    <x v="4"/>
    <x v="1"/>
    <x v="1"/>
    <x v="1"/>
    <x v="0"/>
    <x v="11"/>
    <x v="389"/>
    <x v="7"/>
    <x v="223"/>
    <x v="4"/>
    <x v="13"/>
    <x v="7"/>
    <x v="1"/>
    <x v="7"/>
    <x v="2"/>
    <x v="364"/>
    <x v="3"/>
    <x v="19"/>
  </r>
  <r>
    <x v="41"/>
    <x v="24"/>
    <x v="20"/>
    <x v="0"/>
    <x v="20"/>
    <x v="20"/>
    <x v="20"/>
    <x v="20"/>
    <x v="20"/>
    <x v="0"/>
    <x v="452"/>
    <x v="439"/>
    <x v="303"/>
    <x v="325"/>
    <x v="29"/>
    <x v="275"/>
    <x v="0"/>
    <x v="1"/>
    <x v="0"/>
    <x v="0"/>
    <x v="0"/>
    <x v="7"/>
    <x v="12"/>
    <x v="1"/>
    <x v="1"/>
    <x v="0"/>
    <x v="2"/>
    <x v="2"/>
    <x v="3"/>
    <x v="2"/>
    <x v="2"/>
    <x v="3"/>
    <x v="3"/>
    <x v="20"/>
  </r>
  <r>
    <x v="42"/>
    <x v="11"/>
    <x v="0"/>
    <x v="0"/>
    <x v="0"/>
    <x v="0"/>
    <x v="0"/>
    <x v="0"/>
    <x v="0"/>
    <x v="0"/>
    <x v="453"/>
    <x v="440"/>
    <x v="304"/>
    <x v="332"/>
    <x v="97"/>
    <x v="425"/>
    <x v="0"/>
    <x v="1"/>
    <x v="0"/>
    <x v="0"/>
    <x v="0"/>
    <x v="7"/>
    <x v="12"/>
    <x v="7"/>
    <x v="224"/>
    <x v="5"/>
    <x v="0"/>
    <x v="7"/>
    <x v="11"/>
    <x v="7"/>
    <x v="1"/>
    <x v="365"/>
    <x v="262"/>
    <x v="0"/>
  </r>
  <r>
    <x v="42"/>
    <x v="12"/>
    <x v="1"/>
    <x v="0"/>
    <x v="1"/>
    <x v="1"/>
    <x v="1"/>
    <x v="1"/>
    <x v="1"/>
    <x v="0"/>
    <x v="454"/>
    <x v="441"/>
    <x v="304"/>
    <x v="94"/>
    <x v="53"/>
    <x v="426"/>
    <x v="1"/>
    <x v="1"/>
    <x v="0"/>
    <x v="2"/>
    <x v="0"/>
    <x v="2"/>
    <x v="390"/>
    <x v="2"/>
    <x v="138"/>
    <x v="0"/>
    <x v="2"/>
    <x v="1"/>
    <x v="1"/>
    <x v="1"/>
    <x v="1"/>
    <x v="366"/>
    <x v="263"/>
    <x v="1"/>
  </r>
  <r>
    <x v="42"/>
    <x v="13"/>
    <x v="2"/>
    <x v="0"/>
    <x v="2"/>
    <x v="2"/>
    <x v="2"/>
    <x v="2"/>
    <x v="2"/>
    <x v="0"/>
    <x v="455"/>
    <x v="442"/>
    <x v="305"/>
    <x v="74"/>
    <x v="19"/>
    <x v="139"/>
    <x v="1"/>
    <x v="2"/>
    <x v="1"/>
    <x v="2"/>
    <x v="3"/>
    <x v="12"/>
    <x v="391"/>
    <x v="14"/>
    <x v="195"/>
    <x v="1"/>
    <x v="13"/>
    <x v="6"/>
    <x v="10"/>
    <x v="6"/>
    <x v="4"/>
    <x v="367"/>
    <x v="264"/>
    <x v="2"/>
  </r>
  <r>
    <x v="42"/>
    <x v="15"/>
    <x v="5"/>
    <x v="0"/>
    <x v="5"/>
    <x v="5"/>
    <x v="5"/>
    <x v="5"/>
    <x v="5"/>
    <x v="0"/>
    <x v="88"/>
    <x v="392"/>
    <x v="79"/>
    <x v="84"/>
    <x v="48"/>
    <x v="88"/>
    <x v="0"/>
    <x v="1"/>
    <x v="0"/>
    <x v="0"/>
    <x v="0"/>
    <x v="7"/>
    <x v="12"/>
    <x v="1"/>
    <x v="1"/>
    <x v="1"/>
    <x v="2"/>
    <x v="2"/>
    <x v="3"/>
    <x v="2"/>
    <x v="2"/>
    <x v="3"/>
    <x v="3"/>
    <x v="5"/>
  </r>
  <r>
    <x v="42"/>
    <x v="16"/>
    <x v="7"/>
    <x v="0"/>
    <x v="7"/>
    <x v="7"/>
    <x v="7"/>
    <x v="7"/>
    <x v="7"/>
    <x v="0"/>
    <x v="456"/>
    <x v="443"/>
    <x v="306"/>
    <x v="333"/>
    <x v="15"/>
    <x v="427"/>
    <x v="0"/>
    <x v="2"/>
    <x v="0"/>
    <x v="2"/>
    <x v="0"/>
    <x v="1"/>
    <x v="392"/>
    <x v="8"/>
    <x v="12"/>
    <x v="1"/>
    <x v="1"/>
    <x v="8"/>
    <x v="20"/>
    <x v="8"/>
    <x v="0"/>
    <x v="368"/>
    <x v="265"/>
    <x v="7"/>
  </r>
  <r>
    <x v="42"/>
    <x v="17"/>
    <x v="8"/>
    <x v="0"/>
    <x v="8"/>
    <x v="8"/>
    <x v="8"/>
    <x v="8"/>
    <x v="8"/>
    <x v="0"/>
    <x v="457"/>
    <x v="444"/>
    <x v="307"/>
    <x v="334"/>
    <x v="16"/>
    <x v="428"/>
    <x v="1"/>
    <x v="4"/>
    <x v="0"/>
    <x v="1"/>
    <x v="0"/>
    <x v="10"/>
    <x v="393"/>
    <x v="5"/>
    <x v="225"/>
    <x v="2"/>
    <x v="4"/>
    <x v="4"/>
    <x v="18"/>
    <x v="4"/>
    <x v="0"/>
    <x v="369"/>
    <x v="266"/>
    <x v="8"/>
  </r>
  <r>
    <x v="42"/>
    <x v="19"/>
    <x v="12"/>
    <x v="1"/>
    <x v="12"/>
    <x v="12"/>
    <x v="12"/>
    <x v="12"/>
    <x v="12"/>
    <x v="0"/>
    <x v="458"/>
    <x v="141"/>
    <x v="239"/>
    <x v="296"/>
    <x v="67"/>
    <x v="429"/>
    <x v="6"/>
    <x v="1"/>
    <x v="1"/>
    <x v="1"/>
    <x v="0"/>
    <x v="10"/>
    <x v="394"/>
    <x v="7"/>
    <x v="9"/>
    <x v="0"/>
    <x v="2"/>
    <x v="7"/>
    <x v="1"/>
    <x v="7"/>
    <x v="2"/>
    <x v="370"/>
    <x v="3"/>
    <x v="12"/>
  </r>
  <r>
    <x v="42"/>
    <x v="21"/>
    <x v="17"/>
    <x v="0"/>
    <x v="17"/>
    <x v="17"/>
    <x v="17"/>
    <x v="17"/>
    <x v="17"/>
    <x v="0"/>
    <x v="459"/>
    <x v="445"/>
    <x v="308"/>
    <x v="64"/>
    <x v="67"/>
    <x v="430"/>
    <x v="11"/>
    <x v="0"/>
    <x v="0"/>
    <x v="2"/>
    <x v="0"/>
    <x v="11"/>
    <x v="395"/>
    <x v="7"/>
    <x v="87"/>
    <x v="8"/>
    <x v="5"/>
    <x v="7"/>
    <x v="2"/>
    <x v="7"/>
    <x v="1"/>
    <x v="371"/>
    <x v="267"/>
    <x v="17"/>
  </r>
  <r>
    <x v="42"/>
    <x v="20"/>
    <x v="16"/>
    <x v="0"/>
    <x v="16"/>
    <x v="16"/>
    <x v="16"/>
    <x v="16"/>
    <x v="16"/>
    <x v="0"/>
    <x v="460"/>
    <x v="446"/>
    <x v="309"/>
    <x v="309"/>
    <x v="67"/>
    <x v="431"/>
    <x v="6"/>
    <x v="0"/>
    <x v="2"/>
    <x v="0"/>
    <x v="0"/>
    <x v="10"/>
    <x v="396"/>
    <x v="2"/>
    <x v="226"/>
    <x v="1"/>
    <x v="10"/>
    <x v="1"/>
    <x v="7"/>
    <x v="1"/>
    <x v="2"/>
    <x v="372"/>
    <x v="3"/>
    <x v="16"/>
  </r>
  <r>
    <x v="42"/>
    <x v="22"/>
    <x v="18"/>
    <x v="0"/>
    <x v="18"/>
    <x v="18"/>
    <x v="18"/>
    <x v="18"/>
    <x v="18"/>
    <x v="0"/>
    <x v="461"/>
    <x v="447"/>
    <x v="25"/>
    <x v="335"/>
    <x v="6"/>
    <x v="149"/>
    <x v="0"/>
    <x v="1"/>
    <x v="0"/>
    <x v="0"/>
    <x v="0"/>
    <x v="7"/>
    <x v="12"/>
    <x v="1"/>
    <x v="1"/>
    <x v="1"/>
    <x v="2"/>
    <x v="2"/>
    <x v="3"/>
    <x v="2"/>
    <x v="2"/>
    <x v="3"/>
    <x v="3"/>
    <x v="18"/>
  </r>
  <r>
    <x v="42"/>
    <x v="23"/>
    <x v="19"/>
    <x v="0"/>
    <x v="19"/>
    <x v="19"/>
    <x v="19"/>
    <x v="19"/>
    <x v="19"/>
    <x v="0"/>
    <x v="462"/>
    <x v="448"/>
    <x v="310"/>
    <x v="336"/>
    <x v="94"/>
    <x v="432"/>
    <x v="2"/>
    <x v="1"/>
    <x v="0"/>
    <x v="0"/>
    <x v="0"/>
    <x v="4"/>
    <x v="397"/>
    <x v="8"/>
    <x v="214"/>
    <x v="1"/>
    <x v="10"/>
    <x v="8"/>
    <x v="16"/>
    <x v="8"/>
    <x v="2"/>
    <x v="330"/>
    <x v="3"/>
    <x v="19"/>
  </r>
  <r>
    <x v="42"/>
    <x v="24"/>
    <x v="20"/>
    <x v="0"/>
    <x v="20"/>
    <x v="20"/>
    <x v="20"/>
    <x v="20"/>
    <x v="20"/>
    <x v="0"/>
    <x v="463"/>
    <x v="449"/>
    <x v="210"/>
    <x v="337"/>
    <x v="68"/>
    <x v="140"/>
    <x v="0"/>
    <x v="1"/>
    <x v="0"/>
    <x v="0"/>
    <x v="0"/>
    <x v="7"/>
    <x v="12"/>
    <x v="1"/>
    <x v="1"/>
    <x v="1"/>
    <x v="2"/>
    <x v="2"/>
    <x v="3"/>
    <x v="2"/>
    <x v="2"/>
    <x v="3"/>
    <x v="3"/>
    <x v="20"/>
  </r>
  <r>
    <x v="43"/>
    <x v="11"/>
    <x v="0"/>
    <x v="0"/>
    <x v="0"/>
    <x v="0"/>
    <x v="0"/>
    <x v="0"/>
    <x v="0"/>
    <x v="0"/>
    <x v="464"/>
    <x v="450"/>
    <x v="311"/>
    <x v="77"/>
    <x v="58"/>
    <x v="433"/>
    <x v="3"/>
    <x v="4"/>
    <x v="0"/>
    <x v="0"/>
    <x v="0"/>
    <x v="6"/>
    <x v="398"/>
    <x v="4"/>
    <x v="211"/>
    <x v="1"/>
    <x v="2"/>
    <x v="11"/>
    <x v="18"/>
    <x v="11"/>
    <x v="1"/>
    <x v="373"/>
    <x v="268"/>
    <x v="0"/>
  </r>
  <r>
    <x v="43"/>
    <x v="12"/>
    <x v="1"/>
    <x v="0"/>
    <x v="1"/>
    <x v="1"/>
    <x v="1"/>
    <x v="1"/>
    <x v="1"/>
    <x v="0"/>
    <x v="465"/>
    <x v="451"/>
    <x v="312"/>
    <x v="33"/>
    <x v="25"/>
    <x v="434"/>
    <x v="0"/>
    <x v="0"/>
    <x v="0"/>
    <x v="2"/>
    <x v="0"/>
    <x v="2"/>
    <x v="399"/>
    <x v="2"/>
    <x v="227"/>
    <x v="1"/>
    <x v="6"/>
    <x v="7"/>
    <x v="1"/>
    <x v="7"/>
    <x v="1"/>
    <x v="374"/>
    <x v="269"/>
    <x v="1"/>
  </r>
  <r>
    <x v="43"/>
    <x v="13"/>
    <x v="2"/>
    <x v="0"/>
    <x v="2"/>
    <x v="2"/>
    <x v="2"/>
    <x v="2"/>
    <x v="2"/>
    <x v="0"/>
    <x v="466"/>
    <x v="452"/>
    <x v="313"/>
    <x v="338"/>
    <x v="50"/>
    <x v="435"/>
    <x v="4"/>
    <x v="2"/>
    <x v="1"/>
    <x v="7"/>
    <x v="1"/>
    <x v="5"/>
    <x v="400"/>
    <x v="3"/>
    <x v="70"/>
    <x v="12"/>
    <x v="2"/>
    <x v="8"/>
    <x v="20"/>
    <x v="8"/>
    <x v="0"/>
    <x v="375"/>
    <x v="270"/>
    <x v="2"/>
  </r>
  <r>
    <x v="43"/>
    <x v="16"/>
    <x v="7"/>
    <x v="0"/>
    <x v="7"/>
    <x v="7"/>
    <x v="7"/>
    <x v="7"/>
    <x v="7"/>
    <x v="0"/>
    <x v="467"/>
    <x v="453"/>
    <x v="314"/>
    <x v="216"/>
    <x v="6"/>
    <x v="436"/>
    <x v="1"/>
    <x v="2"/>
    <x v="2"/>
    <x v="1"/>
    <x v="0"/>
    <x v="12"/>
    <x v="401"/>
    <x v="7"/>
    <x v="92"/>
    <x v="2"/>
    <x v="1"/>
    <x v="7"/>
    <x v="1"/>
    <x v="7"/>
    <x v="1"/>
    <x v="376"/>
    <x v="271"/>
    <x v="7"/>
  </r>
  <r>
    <x v="43"/>
    <x v="17"/>
    <x v="8"/>
    <x v="0"/>
    <x v="8"/>
    <x v="8"/>
    <x v="8"/>
    <x v="8"/>
    <x v="8"/>
    <x v="0"/>
    <x v="468"/>
    <x v="454"/>
    <x v="136"/>
    <x v="339"/>
    <x v="16"/>
    <x v="437"/>
    <x v="3"/>
    <x v="0"/>
    <x v="1"/>
    <x v="2"/>
    <x v="0"/>
    <x v="6"/>
    <x v="402"/>
    <x v="8"/>
    <x v="100"/>
    <x v="4"/>
    <x v="3"/>
    <x v="8"/>
    <x v="0"/>
    <x v="8"/>
    <x v="0"/>
    <x v="377"/>
    <x v="272"/>
    <x v="8"/>
  </r>
  <r>
    <x v="43"/>
    <x v="19"/>
    <x v="12"/>
    <x v="1"/>
    <x v="12"/>
    <x v="12"/>
    <x v="12"/>
    <x v="12"/>
    <x v="12"/>
    <x v="0"/>
    <x v="469"/>
    <x v="455"/>
    <x v="240"/>
    <x v="238"/>
    <x v="67"/>
    <x v="438"/>
    <x v="2"/>
    <x v="0"/>
    <x v="0"/>
    <x v="1"/>
    <x v="0"/>
    <x v="12"/>
    <x v="403"/>
    <x v="4"/>
    <x v="130"/>
    <x v="2"/>
    <x v="2"/>
    <x v="7"/>
    <x v="16"/>
    <x v="7"/>
    <x v="0"/>
    <x v="378"/>
    <x v="273"/>
    <x v="12"/>
  </r>
  <r>
    <x v="43"/>
    <x v="21"/>
    <x v="17"/>
    <x v="0"/>
    <x v="17"/>
    <x v="17"/>
    <x v="17"/>
    <x v="17"/>
    <x v="17"/>
    <x v="0"/>
    <x v="470"/>
    <x v="456"/>
    <x v="198"/>
    <x v="340"/>
    <x v="67"/>
    <x v="439"/>
    <x v="6"/>
    <x v="1"/>
    <x v="1"/>
    <x v="0"/>
    <x v="0"/>
    <x v="4"/>
    <x v="404"/>
    <x v="8"/>
    <x v="190"/>
    <x v="4"/>
    <x v="6"/>
    <x v="8"/>
    <x v="16"/>
    <x v="8"/>
    <x v="2"/>
    <x v="167"/>
    <x v="3"/>
    <x v="17"/>
  </r>
  <r>
    <x v="43"/>
    <x v="20"/>
    <x v="16"/>
    <x v="0"/>
    <x v="16"/>
    <x v="16"/>
    <x v="16"/>
    <x v="16"/>
    <x v="16"/>
    <x v="0"/>
    <x v="471"/>
    <x v="457"/>
    <x v="145"/>
    <x v="20"/>
    <x v="16"/>
    <x v="310"/>
    <x v="0"/>
    <x v="1"/>
    <x v="0"/>
    <x v="0"/>
    <x v="0"/>
    <x v="7"/>
    <x v="12"/>
    <x v="2"/>
    <x v="133"/>
    <x v="2"/>
    <x v="0"/>
    <x v="1"/>
    <x v="7"/>
    <x v="1"/>
    <x v="2"/>
    <x v="379"/>
    <x v="3"/>
    <x v="16"/>
  </r>
  <r>
    <x v="43"/>
    <x v="22"/>
    <x v="18"/>
    <x v="0"/>
    <x v="18"/>
    <x v="18"/>
    <x v="18"/>
    <x v="18"/>
    <x v="18"/>
    <x v="0"/>
    <x v="472"/>
    <x v="458"/>
    <x v="25"/>
    <x v="37"/>
    <x v="15"/>
    <x v="440"/>
    <x v="0"/>
    <x v="1"/>
    <x v="0"/>
    <x v="0"/>
    <x v="0"/>
    <x v="7"/>
    <x v="12"/>
    <x v="1"/>
    <x v="1"/>
    <x v="1"/>
    <x v="2"/>
    <x v="2"/>
    <x v="3"/>
    <x v="2"/>
    <x v="2"/>
    <x v="3"/>
    <x v="3"/>
    <x v="18"/>
  </r>
  <r>
    <x v="43"/>
    <x v="23"/>
    <x v="19"/>
    <x v="0"/>
    <x v="19"/>
    <x v="19"/>
    <x v="19"/>
    <x v="19"/>
    <x v="19"/>
    <x v="0"/>
    <x v="88"/>
    <x v="392"/>
    <x v="79"/>
    <x v="84"/>
    <x v="48"/>
    <x v="88"/>
    <x v="0"/>
    <x v="1"/>
    <x v="0"/>
    <x v="0"/>
    <x v="0"/>
    <x v="7"/>
    <x v="12"/>
    <x v="1"/>
    <x v="1"/>
    <x v="1"/>
    <x v="2"/>
    <x v="2"/>
    <x v="3"/>
    <x v="2"/>
    <x v="2"/>
    <x v="3"/>
    <x v="3"/>
    <x v="19"/>
  </r>
  <r>
    <x v="43"/>
    <x v="25"/>
    <x v="21"/>
    <x v="0"/>
    <x v="21"/>
    <x v="21"/>
    <x v="21"/>
    <x v="21"/>
    <x v="21"/>
    <x v="0"/>
    <x v="473"/>
    <x v="459"/>
    <x v="165"/>
    <x v="341"/>
    <x v="6"/>
    <x v="441"/>
    <x v="0"/>
    <x v="1"/>
    <x v="0"/>
    <x v="0"/>
    <x v="0"/>
    <x v="7"/>
    <x v="12"/>
    <x v="2"/>
    <x v="121"/>
    <x v="1"/>
    <x v="9"/>
    <x v="2"/>
    <x v="3"/>
    <x v="2"/>
    <x v="2"/>
    <x v="3"/>
    <x v="3"/>
    <x v="21"/>
  </r>
  <r>
    <x v="43"/>
    <x v="26"/>
    <x v="22"/>
    <x v="0"/>
    <x v="22"/>
    <x v="22"/>
    <x v="22"/>
    <x v="22"/>
    <x v="22"/>
    <x v="0"/>
    <x v="474"/>
    <x v="460"/>
    <x v="136"/>
    <x v="224"/>
    <x v="6"/>
    <x v="442"/>
    <x v="3"/>
    <x v="1"/>
    <x v="1"/>
    <x v="0"/>
    <x v="0"/>
    <x v="1"/>
    <x v="405"/>
    <x v="1"/>
    <x v="1"/>
    <x v="0"/>
    <x v="4"/>
    <x v="2"/>
    <x v="3"/>
    <x v="2"/>
    <x v="2"/>
    <x v="3"/>
    <x v="3"/>
    <x v="22"/>
  </r>
  <r>
    <x v="44"/>
    <x v="11"/>
    <x v="0"/>
    <x v="0"/>
    <x v="0"/>
    <x v="0"/>
    <x v="0"/>
    <x v="0"/>
    <x v="0"/>
    <x v="0"/>
    <x v="475"/>
    <x v="461"/>
    <x v="4"/>
    <x v="219"/>
    <x v="36"/>
    <x v="443"/>
    <x v="1"/>
    <x v="1"/>
    <x v="1"/>
    <x v="2"/>
    <x v="0"/>
    <x v="1"/>
    <x v="406"/>
    <x v="5"/>
    <x v="228"/>
    <x v="2"/>
    <x v="0"/>
    <x v="11"/>
    <x v="18"/>
    <x v="11"/>
    <x v="1"/>
    <x v="380"/>
    <x v="274"/>
    <x v="0"/>
  </r>
  <r>
    <x v="44"/>
    <x v="12"/>
    <x v="1"/>
    <x v="0"/>
    <x v="1"/>
    <x v="1"/>
    <x v="1"/>
    <x v="1"/>
    <x v="1"/>
    <x v="0"/>
    <x v="476"/>
    <x v="462"/>
    <x v="28"/>
    <x v="233"/>
    <x v="7"/>
    <x v="444"/>
    <x v="0"/>
    <x v="1"/>
    <x v="0"/>
    <x v="2"/>
    <x v="0"/>
    <x v="0"/>
    <x v="183"/>
    <x v="1"/>
    <x v="1"/>
    <x v="1"/>
    <x v="2"/>
    <x v="2"/>
    <x v="3"/>
    <x v="2"/>
    <x v="2"/>
    <x v="3"/>
    <x v="3"/>
    <x v="1"/>
  </r>
  <r>
    <x v="44"/>
    <x v="13"/>
    <x v="2"/>
    <x v="0"/>
    <x v="2"/>
    <x v="2"/>
    <x v="2"/>
    <x v="2"/>
    <x v="2"/>
    <x v="0"/>
    <x v="477"/>
    <x v="463"/>
    <x v="315"/>
    <x v="10"/>
    <x v="29"/>
    <x v="445"/>
    <x v="2"/>
    <x v="2"/>
    <x v="0"/>
    <x v="0"/>
    <x v="3"/>
    <x v="11"/>
    <x v="164"/>
    <x v="15"/>
    <x v="229"/>
    <x v="2"/>
    <x v="0"/>
    <x v="0"/>
    <x v="5"/>
    <x v="0"/>
    <x v="2"/>
    <x v="150"/>
    <x v="3"/>
    <x v="2"/>
  </r>
  <r>
    <x v="44"/>
    <x v="16"/>
    <x v="7"/>
    <x v="0"/>
    <x v="7"/>
    <x v="7"/>
    <x v="7"/>
    <x v="7"/>
    <x v="7"/>
    <x v="0"/>
    <x v="478"/>
    <x v="464"/>
    <x v="175"/>
    <x v="342"/>
    <x v="6"/>
    <x v="364"/>
    <x v="0"/>
    <x v="0"/>
    <x v="1"/>
    <x v="0"/>
    <x v="0"/>
    <x v="2"/>
    <x v="407"/>
    <x v="5"/>
    <x v="230"/>
    <x v="1"/>
    <x v="2"/>
    <x v="4"/>
    <x v="2"/>
    <x v="4"/>
    <x v="2"/>
    <x v="381"/>
    <x v="3"/>
    <x v="7"/>
  </r>
  <r>
    <x v="44"/>
    <x v="17"/>
    <x v="8"/>
    <x v="0"/>
    <x v="8"/>
    <x v="8"/>
    <x v="8"/>
    <x v="8"/>
    <x v="8"/>
    <x v="0"/>
    <x v="479"/>
    <x v="465"/>
    <x v="316"/>
    <x v="343"/>
    <x v="17"/>
    <x v="446"/>
    <x v="1"/>
    <x v="0"/>
    <x v="0"/>
    <x v="2"/>
    <x v="0"/>
    <x v="1"/>
    <x v="408"/>
    <x v="2"/>
    <x v="178"/>
    <x v="2"/>
    <x v="6"/>
    <x v="1"/>
    <x v="7"/>
    <x v="1"/>
    <x v="2"/>
    <x v="382"/>
    <x v="3"/>
    <x v="8"/>
  </r>
  <r>
    <x v="44"/>
    <x v="19"/>
    <x v="12"/>
    <x v="1"/>
    <x v="12"/>
    <x v="12"/>
    <x v="12"/>
    <x v="12"/>
    <x v="12"/>
    <x v="0"/>
    <x v="480"/>
    <x v="466"/>
    <x v="317"/>
    <x v="285"/>
    <x v="50"/>
    <x v="447"/>
    <x v="1"/>
    <x v="2"/>
    <x v="0"/>
    <x v="7"/>
    <x v="0"/>
    <x v="10"/>
    <x v="409"/>
    <x v="4"/>
    <x v="5"/>
    <x v="2"/>
    <x v="2"/>
    <x v="11"/>
    <x v="16"/>
    <x v="11"/>
    <x v="1"/>
    <x v="383"/>
    <x v="275"/>
    <x v="12"/>
  </r>
  <r>
    <x v="44"/>
    <x v="21"/>
    <x v="17"/>
    <x v="0"/>
    <x v="17"/>
    <x v="17"/>
    <x v="17"/>
    <x v="17"/>
    <x v="17"/>
    <x v="0"/>
    <x v="481"/>
    <x v="467"/>
    <x v="318"/>
    <x v="344"/>
    <x v="59"/>
    <x v="448"/>
    <x v="6"/>
    <x v="1"/>
    <x v="1"/>
    <x v="2"/>
    <x v="0"/>
    <x v="6"/>
    <x v="410"/>
    <x v="4"/>
    <x v="198"/>
    <x v="7"/>
    <x v="5"/>
    <x v="11"/>
    <x v="5"/>
    <x v="11"/>
    <x v="1"/>
    <x v="384"/>
    <x v="276"/>
    <x v="17"/>
  </r>
  <r>
    <x v="44"/>
    <x v="20"/>
    <x v="16"/>
    <x v="0"/>
    <x v="16"/>
    <x v="16"/>
    <x v="16"/>
    <x v="16"/>
    <x v="16"/>
    <x v="0"/>
    <x v="482"/>
    <x v="468"/>
    <x v="240"/>
    <x v="86"/>
    <x v="16"/>
    <x v="439"/>
    <x v="3"/>
    <x v="1"/>
    <x v="0"/>
    <x v="0"/>
    <x v="1"/>
    <x v="1"/>
    <x v="411"/>
    <x v="2"/>
    <x v="139"/>
    <x v="2"/>
    <x v="4"/>
    <x v="1"/>
    <x v="11"/>
    <x v="1"/>
    <x v="1"/>
    <x v="385"/>
    <x v="277"/>
    <x v="16"/>
  </r>
  <r>
    <x v="44"/>
    <x v="22"/>
    <x v="18"/>
    <x v="0"/>
    <x v="18"/>
    <x v="18"/>
    <x v="18"/>
    <x v="18"/>
    <x v="18"/>
    <x v="0"/>
    <x v="483"/>
    <x v="469"/>
    <x v="26"/>
    <x v="163"/>
    <x v="50"/>
    <x v="43"/>
    <x v="0"/>
    <x v="1"/>
    <x v="0"/>
    <x v="0"/>
    <x v="0"/>
    <x v="7"/>
    <x v="12"/>
    <x v="1"/>
    <x v="1"/>
    <x v="1"/>
    <x v="4"/>
    <x v="2"/>
    <x v="3"/>
    <x v="2"/>
    <x v="2"/>
    <x v="3"/>
    <x v="3"/>
    <x v="18"/>
  </r>
  <r>
    <x v="44"/>
    <x v="23"/>
    <x v="19"/>
    <x v="0"/>
    <x v="19"/>
    <x v="19"/>
    <x v="19"/>
    <x v="19"/>
    <x v="19"/>
    <x v="0"/>
    <x v="88"/>
    <x v="392"/>
    <x v="79"/>
    <x v="84"/>
    <x v="48"/>
    <x v="88"/>
    <x v="0"/>
    <x v="1"/>
    <x v="0"/>
    <x v="0"/>
    <x v="0"/>
    <x v="7"/>
    <x v="12"/>
    <x v="1"/>
    <x v="1"/>
    <x v="1"/>
    <x v="2"/>
    <x v="2"/>
    <x v="3"/>
    <x v="2"/>
    <x v="2"/>
    <x v="3"/>
    <x v="3"/>
    <x v="19"/>
  </r>
  <r>
    <x v="44"/>
    <x v="25"/>
    <x v="21"/>
    <x v="0"/>
    <x v="21"/>
    <x v="21"/>
    <x v="21"/>
    <x v="21"/>
    <x v="21"/>
    <x v="0"/>
    <x v="484"/>
    <x v="470"/>
    <x v="319"/>
    <x v="345"/>
    <x v="17"/>
    <x v="449"/>
    <x v="3"/>
    <x v="1"/>
    <x v="0"/>
    <x v="0"/>
    <x v="0"/>
    <x v="2"/>
    <x v="412"/>
    <x v="7"/>
    <x v="231"/>
    <x v="7"/>
    <x v="5"/>
    <x v="7"/>
    <x v="1"/>
    <x v="7"/>
    <x v="2"/>
    <x v="386"/>
    <x v="3"/>
    <x v="21"/>
  </r>
  <r>
    <x v="44"/>
    <x v="26"/>
    <x v="22"/>
    <x v="0"/>
    <x v="22"/>
    <x v="22"/>
    <x v="22"/>
    <x v="22"/>
    <x v="22"/>
    <x v="0"/>
    <x v="485"/>
    <x v="471"/>
    <x v="50"/>
    <x v="333"/>
    <x v="7"/>
    <x v="450"/>
    <x v="3"/>
    <x v="1"/>
    <x v="0"/>
    <x v="2"/>
    <x v="0"/>
    <x v="1"/>
    <x v="413"/>
    <x v="7"/>
    <x v="34"/>
    <x v="0"/>
    <x v="11"/>
    <x v="11"/>
    <x v="11"/>
    <x v="11"/>
    <x v="2"/>
    <x v="387"/>
    <x v="3"/>
    <x v="22"/>
  </r>
  <r>
    <x v="45"/>
    <x v="11"/>
    <x v="0"/>
    <x v="0"/>
    <x v="0"/>
    <x v="0"/>
    <x v="0"/>
    <x v="0"/>
    <x v="0"/>
    <x v="0"/>
    <x v="486"/>
    <x v="472"/>
    <x v="320"/>
    <x v="286"/>
    <x v="28"/>
    <x v="451"/>
    <x v="0"/>
    <x v="2"/>
    <x v="1"/>
    <x v="0"/>
    <x v="0"/>
    <x v="1"/>
    <x v="414"/>
    <x v="4"/>
    <x v="17"/>
    <x v="1"/>
    <x v="4"/>
    <x v="11"/>
    <x v="5"/>
    <x v="11"/>
    <x v="1"/>
    <x v="388"/>
    <x v="278"/>
    <x v="0"/>
  </r>
  <r>
    <x v="45"/>
    <x v="12"/>
    <x v="1"/>
    <x v="0"/>
    <x v="1"/>
    <x v="1"/>
    <x v="1"/>
    <x v="1"/>
    <x v="1"/>
    <x v="0"/>
    <x v="487"/>
    <x v="473"/>
    <x v="321"/>
    <x v="346"/>
    <x v="24"/>
    <x v="452"/>
    <x v="1"/>
    <x v="2"/>
    <x v="0"/>
    <x v="2"/>
    <x v="0"/>
    <x v="4"/>
    <x v="415"/>
    <x v="7"/>
    <x v="232"/>
    <x v="0"/>
    <x v="2"/>
    <x v="4"/>
    <x v="2"/>
    <x v="4"/>
    <x v="0"/>
    <x v="389"/>
    <x v="279"/>
    <x v="1"/>
  </r>
  <r>
    <x v="45"/>
    <x v="13"/>
    <x v="2"/>
    <x v="0"/>
    <x v="2"/>
    <x v="2"/>
    <x v="2"/>
    <x v="2"/>
    <x v="2"/>
    <x v="0"/>
    <x v="488"/>
    <x v="474"/>
    <x v="322"/>
    <x v="0"/>
    <x v="33"/>
    <x v="453"/>
    <x v="12"/>
    <x v="1"/>
    <x v="1"/>
    <x v="2"/>
    <x v="0"/>
    <x v="5"/>
    <x v="416"/>
    <x v="10"/>
    <x v="111"/>
    <x v="6"/>
    <x v="11"/>
    <x v="0"/>
    <x v="0"/>
    <x v="10"/>
    <x v="4"/>
    <x v="390"/>
    <x v="280"/>
    <x v="2"/>
  </r>
  <r>
    <x v="45"/>
    <x v="16"/>
    <x v="7"/>
    <x v="0"/>
    <x v="7"/>
    <x v="7"/>
    <x v="7"/>
    <x v="7"/>
    <x v="7"/>
    <x v="0"/>
    <x v="489"/>
    <x v="475"/>
    <x v="222"/>
    <x v="347"/>
    <x v="6"/>
    <x v="454"/>
    <x v="6"/>
    <x v="0"/>
    <x v="1"/>
    <x v="7"/>
    <x v="0"/>
    <x v="11"/>
    <x v="417"/>
    <x v="3"/>
    <x v="233"/>
    <x v="2"/>
    <x v="0"/>
    <x v="3"/>
    <x v="8"/>
    <x v="3"/>
    <x v="1"/>
    <x v="391"/>
    <x v="281"/>
    <x v="7"/>
  </r>
  <r>
    <x v="45"/>
    <x v="17"/>
    <x v="8"/>
    <x v="0"/>
    <x v="8"/>
    <x v="8"/>
    <x v="8"/>
    <x v="8"/>
    <x v="8"/>
    <x v="0"/>
    <x v="490"/>
    <x v="476"/>
    <x v="54"/>
    <x v="348"/>
    <x v="87"/>
    <x v="455"/>
    <x v="6"/>
    <x v="2"/>
    <x v="1"/>
    <x v="0"/>
    <x v="0"/>
    <x v="10"/>
    <x v="418"/>
    <x v="5"/>
    <x v="4"/>
    <x v="1"/>
    <x v="3"/>
    <x v="8"/>
    <x v="21"/>
    <x v="0"/>
    <x v="4"/>
    <x v="392"/>
    <x v="282"/>
    <x v="8"/>
  </r>
  <r>
    <x v="45"/>
    <x v="19"/>
    <x v="12"/>
    <x v="1"/>
    <x v="12"/>
    <x v="12"/>
    <x v="12"/>
    <x v="12"/>
    <x v="12"/>
    <x v="0"/>
    <x v="491"/>
    <x v="477"/>
    <x v="323"/>
    <x v="259"/>
    <x v="7"/>
    <x v="224"/>
    <x v="1"/>
    <x v="1"/>
    <x v="1"/>
    <x v="1"/>
    <x v="0"/>
    <x v="4"/>
    <x v="419"/>
    <x v="2"/>
    <x v="81"/>
    <x v="0"/>
    <x v="2"/>
    <x v="1"/>
    <x v="1"/>
    <x v="1"/>
    <x v="1"/>
    <x v="393"/>
    <x v="283"/>
    <x v="12"/>
  </r>
  <r>
    <x v="45"/>
    <x v="21"/>
    <x v="17"/>
    <x v="0"/>
    <x v="17"/>
    <x v="17"/>
    <x v="17"/>
    <x v="17"/>
    <x v="17"/>
    <x v="0"/>
    <x v="492"/>
    <x v="478"/>
    <x v="324"/>
    <x v="349"/>
    <x v="59"/>
    <x v="404"/>
    <x v="7"/>
    <x v="0"/>
    <x v="1"/>
    <x v="7"/>
    <x v="0"/>
    <x v="18"/>
    <x v="420"/>
    <x v="8"/>
    <x v="25"/>
    <x v="5"/>
    <x v="5"/>
    <x v="8"/>
    <x v="21"/>
    <x v="8"/>
    <x v="1"/>
    <x v="394"/>
    <x v="284"/>
    <x v="17"/>
  </r>
  <r>
    <x v="45"/>
    <x v="20"/>
    <x v="16"/>
    <x v="0"/>
    <x v="16"/>
    <x v="16"/>
    <x v="16"/>
    <x v="16"/>
    <x v="16"/>
    <x v="0"/>
    <x v="493"/>
    <x v="479"/>
    <x v="325"/>
    <x v="350"/>
    <x v="59"/>
    <x v="373"/>
    <x v="1"/>
    <x v="0"/>
    <x v="0"/>
    <x v="0"/>
    <x v="0"/>
    <x v="2"/>
    <x v="421"/>
    <x v="1"/>
    <x v="1"/>
    <x v="1"/>
    <x v="10"/>
    <x v="1"/>
    <x v="7"/>
    <x v="1"/>
    <x v="1"/>
    <x v="395"/>
    <x v="285"/>
    <x v="16"/>
  </r>
  <r>
    <x v="45"/>
    <x v="22"/>
    <x v="18"/>
    <x v="0"/>
    <x v="18"/>
    <x v="18"/>
    <x v="18"/>
    <x v="18"/>
    <x v="18"/>
    <x v="0"/>
    <x v="56"/>
    <x v="480"/>
    <x v="3"/>
    <x v="154"/>
    <x v="30"/>
    <x v="241"/>
    <x v="0"/>
    <x v="1"/>
    <x v="0"/>
    <x v="0"/>
    <x v="0"/>
    <x v="7"/>
    <x v="12"/>
    <x v="1"/>
    <x v="1"/>
    <x v="1"/>
    <x v="2"/>
    <x v="2"/>
    <x v="3"/>
    <x v="2"/>
    <x v="2"/>
    <x v="3"/>
    <x v="3"/>
    <x v="18"/>
  </r>
  <r>
    <x v="45"/>
    <x v="25"/>
    <x v="21"/>
    <x v="0"/>
    <x v="21"/>
    <x v="21"/>
    <x v="21"/>
    <x v="21"/>
    <x v="21"/>
    <x v="0"/>
    <x v="494"/>
    <x v="481"/>
    <x v="168"/>
    <x v="351"/>
    <x v="11"/>
    <x v="456"/>
    <x v="0"/>
    <x v="1"/>
    <x v="0"/>
    <x v="0"/>
    <x v="0"/>
    <x v="7"/>
    <x v="12"/>
    <x v="1"/>
    <x v="1"/>
    <x v="4"/>
    <x v="2"/>
    <x v="2"/>
    <x v="3"/>
    <x v="2"/>
    <x v="2"/>
    <x v="3"/>
    <x v="3"/>
    <x v="21"/>
  </r>
  <r>
    <x v="45"/>
    <x v="26"/>
    <x v="22"/>
    <x v="0"/>
    <x v="22"/>
    <x v="22"/>
    <x v="22"/>
    <x v="22"/>
    <x v="22"/>
    <x v="0"/>
    <x v="495"/>
    <x v="482"/>
    <x v="144"/>
    <x v="242"/>
    <x v="61"/>
    <x v="457"/>
    <x v="1"/>
    <x v="0"/>
    <x v="0"/>
    <x v="0"/>
    <x v="0"/>
    <x v="2"/>
    <x v="422"/>
    <x v="1"/>
    <x v="1"/>
    <x v="1"/>
    <x v="0"/>
    <x v="2"/>
    <x v="3"/>
    <x v="2"/>
    <x v="2"/>
    <x v="3"/>
    <x v="3"/>
    <x v="22"/>
  </r>
  <r>
    <x v="46"/>
    <x v="11"/>
    <x v="0"/>
    <x v="0"/>
    <x v="0"/>
    <x v="0"/>
    <x v="0"/>
    <x v="0"/>
    <x v="0"/>
    <x v="0"/>
    <x v="496"/>
    <x v="483"/>
    <x v="158"/>
    <x v="221"/>
    <x v="39"/>
    <x v="458"/>
    <x v="1"/>
    <x v="4"/>
    <x v="1"/>
    <x v="7"/>
    <x v="0"/>
    <x v="11"/>
    <x v="423"/>
    <x v="8"/>
    <x v="45"/>
    <x v="2"/>
    <x v="4"/>
    <x v="0"/>
    <x v="14"/>
    <x v="10"/>
    <x v="5"/>
    <x v="396"/>
    <x v="286"/>
    <x v="0"/>
  </r>
  <r>
    <x v="46"/>
    <x v="12"/>
    <x v="1"/>
    <x v="0"/>
    <x v="1"/>
    <x v="1"/>
    <x v="1"/>
    <x v="1"/>
    <x v="1"/>
    <x v="0"/>
    <x v="497"/>
    <x v="484"/>
    <x v="45"/>
    <x v="352"/>
    <x v="29"/>
    <x v="90"/>
    <x v="0"/>
    <x v="1"/>
    <x v="0"/>
    <x v="0"/>
    <x v="0"/>
    <x v="7"/>
    <x v="12"/>
    <x v="1"/>
    <x v="1"/>
    <x v="1"/>
    <x v="0"/>
    <x v="2"/>
    <x v="3"/>
    <x v="2"/>
    <x v="2"/>
    <x v="3"/>
    <x v="3"/>
    <x v="1"/>
  </r>
  <r>
    <x v="46"/>
    <x v="13"/>
    <x v="2"/>
    <x v="0"/>
    <x v="2"/>
    <x v="2"/>
    <x v="2"/>
    <x v="2"/>
    <x v="2"/>
    <x v="0"/>
    <x v="498"/>
    <x v="485"/>
    <x v="326"/>
    <x v="79"/>
    <x v="30"/>
    <x v="459"/>
    <x v="2"/>
    <x v="1"/>
    <x v="2"/>
    <x v="2"/>
    <x v="0"/>
    <x v="12"/>
    <x v="332"/>
    <x v="16"/>
    <x v="156"/>
    <x v="0"/>
    <x v="8"/>
    <x v="3"/>
    <x v="13"/>
    <x v="3"/>
    <x v="1"/>
    <x v="397"/>
    <x v="287"/>
    <x v="2"/>
  </r>
  <r>
    <x v="46"/>
    <x v="16"/>
    <x v="7"/>
    <x v="0"/>
    <x v="7"/>
    <x v="7"/>
    <x v="7"/>
    <x v="7"/>
    <x v="7"/>
    <x v="0"/>
    <x v="499"/>
    <x v="486"/>
    <x v="219"/>
    <x v="353"/>
    <x v="15"/>
    <x v="460"/>
    <x v="0"/>
    <x v="2"/>
    <x v="4"/>
    <x v="3"/>
    <x v="3"/>
    <x v="9"/>
    <x v="424"/>
    <x v="0"/>
    <x v="83"/>
    <x v="2"/>
    <x v="0"/>
    <x v="5"/>
    <x v="14"/>
    <x v="5"/>
    <x v="3"/>
    <x v="398"/>
    <x v="288"/>
    <x v="7"/>
  </r>
  <r>
    <x v="46"/>
    <x v="17"/>
    <x v="8"/>
    <x v="0"/>
    <x v="8"/>
    <x v="8"/>
    <x v="8"/>
    <x v="8"/>
    <x v="8"/>
    <x v="0"/>
    <x v="500"/>
    <x v="487"/>
    <x v="235"/>
    <x v="354"/>
    <x v="21"/>
    <x v="461"/>
    <x v="1"/>
    <x v="0"/>
    <x v="1"/>
    <x v="0"/>
    <x v="0"/>
    <x v="1"/>
    <x v="425"/>
    <x v="7"/>
    <x v="84"/>
    <x v="1"/>
    <x v="2"/>
    <x v="11"/>
    <x v="2"/>
    <x v="11"/>
    <x v="1"/>
    <x v="399"/>
    <x v="289"/>
    <x v="8"/>
  </r>
  <r>
    <x v="46"/>
    <x v="19"/>
    <x v="12"/>
    <x v="1"/>
    <x v="12"/>
    <x v="12"/>
    <x v="12"/>
    <x v="12"/>
    <x v="12"/>
    <x v="0"/>
    <x v="501"/>
    <x v="488"/>
    <x v="327"/>
    <x v="355"/>
    <x v="29"/>
    <x v="462"/>
    <x v="4"/>
    <x v="0"/>
    <x v="1"/>
    <x v="7"/>
    <x v="1"/>
    <x v="9"/>
    <x v="426"/>
    <x v="5"/>
    <x v="157"/>
    <x v="1"/>
    <x v="2"/>
    <x v="4"/>
    <x v="18"/>
    <x v="4"/>
    <x v="0"/>
    <x v="400"/>
    <x v="142"/>
    <x v="12"/>
  </r>
  <r>
    <x v="46"/>
    <x v="21"/>
    <x v="17"/>
    <x v="0"/>
    <x v="17"/>
    <x v="17"/>
    <x v="17"/>
    <x v="17"/>
    <x v="17"/>
    <x v="0"/>
    <x v="502"/>
    <x v="489"/>
    <x v="111"/>
    <x v="255"/>
    <x v="7"/>
    <x v="463"/>
    <x v="3"/>
    <x v="0"/>
    <x v="1"/>
    <x v="1"/>
    <x v="3"/>
    <x v="11"/>
    <x v="265"/>
    <x v="5"/>
    <x v="173"/>
    <x v="1"/>
    <x v="2"/>
    <x v="8"/>
    <x v="5"/>
    <x v="8"/>
    <x v="0"/>
    <x v="401"/>
    <x v="290"/>
    <x v="17"/>
  </r>
  <r>
    <x v="46"/>
    <x v="20"/>
    <x v="16"/>
    <x v="0"/>
    <x v="16"/>
    <x v="16"/>
    <x v="16"/>
    <x v="16"/>
    <x v="16"/>
    <x v="0"/>
    <x v="503"/>
    <x v="490"/>
    <x v="175"/>
    <x v="356"/>
    <x v="67"/>
    <x v="464"/>
    <x v="1"/>
    <x v="1"/>
    <x v="0"/>
    <x v="0"/>
    <x v="0"/>
    <x v="0"/>
    <x v="427"/>
    <x v="1"/>
    <x v="1"/>
    <x v="2"/>
    <x v="4"/>
    <x v="2"/>
    <x v="3"/>
    <x v="2"/>
    <x v="2"/>
    <x v="3"/>
    <x v="3"/>
    <x v="16"/>
  </r>
  <r>
    <x v="46"/>
    <x v="22"/>
    <x v="18"/>
    <x v="0"/>
    <x v="18"/>
    <x v="18"/>
    <x v="18"/>
    <x v="18"/>
    <x v="18"/>
    <x v="0"/>
    <x v="504"/>
    <x v="491"/>
    <x v="215"/>
    <x v="351"/>
    <x v="68"/>
    <x v="465"/>
    <x v="0"/>
    <x v="1"/>
    <x v="0"/>
    <x v="0"/>
    <x v="0"/>
    <x v="7"/>
    <x v="12"/>
    <x v="1"/>
    <x v="1"/>
    <x v="1"/>
    <x v="2"/>
    <x v="2"/>
    <x v="3"/>
    <x v="2"/>
    <x v="2"/>
    <x v="3"/>
    <x v="3"/>
    <x v="18"/>
  </r>
  <r>
    <x v="46"/>
    <x v="25"/>
    <x v="21"/>
    <x v="0"/>
    <x v="21"/>
    <x v="21"/>
    <x v="21"/>
    <x v="21"/>
    <x v="21"/>
    <x v="0"/>
    <x v="505"/>
    <x v="492"/>
    <x v="328"/>
    <x v="357"/>
    <x v="11"/>
    <x v="466"/>
    <x v="3"/>
    <x v="1"/>
    <x v="1"/>
    <x v="0"/>
    <x v="0"/>
    <x v="1"/>
    <x v="428"/>
    <x v="2"/>
    <x v="234"/>
    <x v="2"/>
    <x v="4"/>
    <x v="1"/>
    <x v="7"/>
    <x v="1"/>
    <x v="2"/>
    <x v="402"/>
    <x v="3"/>
    <x v="21"/>
  </r>
  <r>
    <x v="46"/>
    <x v="26"/>
    <x v="22"/>
    <x v="0"/>
    <x v="22"/>
    <x v="22"/>
    <x v="22"/>
    <x v="22"/>
    <x v="22"/>
    <x v="0"/>
    <x v="506"/>
    <x v="493"/>
    <x v="329"/>
    <x v="351"/>
    <x v="17"/>
    <x v="467"/>
    <x v="1"/>
    <x v="0"/>
    <x v="0"/>
    <x v="0"/>
    <x v="0"/>
    <x v="2"/>
    <x v="429"/>
    <x v="2"/>
    <x v="191"/>
    <x v="0"/>
    <x v="5"/>
    <x v="1"/>
    <x v="7"/>
    <x v="1"/>
    <x v="2"/>
    <x v="403"/>
    <x v="3"/>
    <x v="22"/>
  </r>
  <r>
    <x v="47"/>
    <x v="11"/>
    <x v="0"/>
    <x v="0"/>
    <x v="0"/>
    <x v="0"/>
    <x v="0"/>
    <x v="0"/>
    <x v="0"/>
    <x v="0"/>
    <x v="507"/>
    <x v="494"/>
    <x v="260"/>
    <x v="358"/>
    <x v="51"/>
    <x v="468"/>
    <x v="1"/>
    <x v="2"/>
    <x v="1"/>
    <x v="1"/>
    <x v="0"/>
    <x v="10"/>
    <x v="430"/>
    <x v="4"/>
    <x v="125"/>
    <x v="1"/>
    <x v="5"/>
    <x v="11"/>
    <x v="5"/>
    <x v="11"/>
    <x v="1"/>
    <x v="404"/>
    <x v="291"/>
    <x v="0"/>
  </r>
  <r>
    <x v="47"/>
    <x v="12"/>
    <x v="1"/>
    <x v="0"/>
    <x v="1"/>
    <x v="1"/>
    <x v="1"/>
    <x v="1"/>
    <x v="1"/>
    <x v="0"/>
    <x v="508"/>
    <x v="495"/>
    <x v="152"/>
    <x v="359"/>
    <x v="2"/>
    <x v="469"/>
    <x v="0"/>
    <x v="1"/>
    <x v="0"/>
    <x v="0"/>
    <x v="0"/>
    <x v="7"/>
    <x v="12"/>
    <x v="1"/>
    <x v="1"/>
    <x v="1"/>
    <x v="2"/>
    <x v="1"/>
    <x v="7"/>
    <x v="1"/>
    <x v="1"/>
    <x v="405"/>
    <x v="292"/>
    <x v="1"/>
  </r>
  <r>
    <x v="47"/>
    <x v="13"/>
    <x v="2"/>
    <x v="0"/>
    <x v="2"/>
    <x v="2"/>
    <x v="2"/>
    <x v="2"/>
    <x v="2"/>
    <x v="0"/>
    <x v="509"/>
    <x v="496"/>
    <x v="330"/>
    <x v="202"/>
    <x v="29"/>
    <x v="470"/>
    <x v="11"/>
    <x v="4"/>
    <x v="0"/>
    <x v="1"/>
    <x v="1"/>
    <x v="5"/>
    <x v="431"/>
    <x v="20"/>
    <x v="235"/>
    <x v="2"/>
    <x v="7"/>
    <x v="11"/>
    <x v="11"/>
    <x v="11"/>
    <x v="2"/>
    <x v="406"/>
    <x v="3"/>
    <x v="2"/>
  </r>
  <r>
    <x v="47"/>
    <x v="16"/>
    <x v="7"/>
    <x v="0"/>
    <x v="7"/>
    <x v="7"/>
    <x v="7"/>
    <x v="7"/>
    <x v="7"/>
    <x v="0"/>
    <x v="510"/>
    <x v="497"/>
    <x v="331"/>
    <x v="11"/>
    <x v="15"/>
    <x v="220"/>
    <x v="3"/>
    <x v="0"/>
    <x v="1"/>
    <x v="1"/>
    <x v="0"/>
    <x v="10"/>
    <x v="432"/>
    <x v="8"/>
    <x v="236"/>
    <x v="2"/>
    <x v="0"/>
    <x v="8"/>
    <x v="5"/>
    <x v="8"/>
    <x v="1"/>
    <x v="407"/>
    <x v="293"/>
    <x v="7"/>
  </r>
  <r>
    <x v="47"/>
    <x v="17"/>
    <x v="8"/>
    <x v="0"/>
    <x v="8"/>
    <x v="8"/>
    <x v="8"/>
    <x v="8"/>
    <x v="8"/>
    <x v="0"/>
    <x v="511"/>
    <x v="451"/>
    <x v="187"/>
    <x v="228"/>
    <x v="21"/>
    <x v="180"/>
    <x v="3"/>
    <x v="1"/>
    <x v="0"/>
    <x v="0"/>
    <x v="0"/>
    <x v="2"/>
    <x v="433"/>
    <x v="7"/>
    <x v="219"/>
    <x v="2"/>
    <x v="2"/>
    <x v="7"/>
    <x v="1"/>
    <x v="7"/>
    <x v="2"/>
    <x v="408"/>
    <x v="3"/>
    <x v="8"/>
  </r>
  <r>
    <x v="47"/>
    <x v="19"/>
    <x v="12"/>
    <x v="1"/>
    <x v="12"/>
    <x v="12"/>
    <x v="12"/>
    <x v="12"/>
    <x v="12"/>
    <x v="0"/>
    <x v="512"/>
    <x v="498"/>
    <x v="332"/>
    <x v="288"/>
    <x v="15"/>
    <x v="471"/>
    <x v="6"/>
    <x v="1"/>
    <x v="0"/>
    <x v="7"/>
    <x v="3"/>
    <x v="11"/>
    <x v="255"/>
    <x v="2"/>
    <x v="237"/>
    <x v="0"/>
    <x v="2"/>
    <x v="11"/>
    <x v="11"/>
    <x v="11"/>
    <x v="1"/>
    <x v="409"/>
    <x v="294"/>
    <x v="12"/>
  </r>
  <r>
    <x v="47"/>
    <x v="21"/>
    <x v="17"/>
    <x v="0"/>
    <x v="17"/>
    <x v="17"/>
    <x v="17"/>
    <x v="17"/>
    <x v="17"/>
    <x v="0"/>
    <x v="513"/>
    <x v="499"/>
    <x v="333"/>
    <x v="360"/>
    <x v="7"/>
    <x v="472"/>
    <x v="1"/>
    <x v="1"/>
    <x v="0"/>
    <x v="2"/>
    <x v="0"/>
    <x v="2"/>
    <x v="434"/>
    <x v="5"/>
    <x v="86"/>
    <x v="2"/>
    <x v="14"/>
    <x v="4"/>
    <x v="2"/>
    <x v="4"/>
    <x v="2"/>
    <x v="410"/>
    <x v="3"/>
    <x v="17"/>
  </r>
  <r>
    <x v="47"/>
    <x v="20"/>
    <x v="16"/>
    <x v="0"/>
    <x v="16"/>
    <x v="16"/>
    <x v="16"/>
    <x v="16"/>
    <x v="16"/>
    <x v="0"/>
    <x v="514"/>
    <x v="196"/>
    <x v="212"/>
    <x v="64"/>
    <x v="16"/>
    <x v="473"/>
    <x v="0"/>
    <x v="1"/>
    <x v="0"/>
    <x v="2"/>
    <x v="0"/>
    <x v="0"/>
    <x v="435"/>
    <x v="4"/>
    <x v="126"/>
    <x v="2"/>
    <x v="5"/>
    <x v="11"/>
    <x v="11"/>
    <x v="11"/>
    <x v="2"/>
    <x v="411"/>
    <x v="3"/>
    <x v="16"/>
  </r>
  <r>
    <x v="47"/>
    <x v="22"/>
    <x v="18"/>
    <x v="0"/>
    <x v="18"/>
    <x v="18"/>
    <x v="18"/>
    <x v="18"/>
    <x v="18"/>
    <x v="0"/>
    <x v="515"/>
    <x v="500"/>
    <x v="215"/>
    <x v="90"/>
    <x v="7"/>
    <x v="403"/>
    <x v="1"/>
    <x v="0"/>
    <x v="1"/>
    <x v="2"/>
    <x v="0"/>
    <x v="4"/>
    <x v="436"/>
    <x v="1"/>
    <x v="1"/>
    <x v="2"/>
    <x v="2"/>
    <x v="1"/>
    <x v="2"/>
    <x v="1"/>
    <x v="1"/>
    <x v="412"/>
    <x v="295"/>
    <x v="18"/>
  </r>
  <r>
    <x v="47"/>
    <x v="25"/>
    <x v="21"/>
    <x v="0"/>
    <x v="21"/>
    <x v="21"/>
    <x v="21"/>
    <x v="21"/>
    <x v="21"/>
    <x v="0"/>
    <x v="516"/>
    <x v="501"/>
    <x v="334"/>
    <x v="150"/>
    <x v="84"/>
    <x v="194"/>
    <x v="0"/>
    <x v="1"/>
    <x v="1"/>
    <x v="0"/>
    <x v="0"/>
    <x v="0"/>
    <x v="437"/>
    <x v="7"/>
    <x v="238"/>
    <x v="1"/>
    <x v="2"/>
    <x v="1"/>
    <x v="7"/>
    <x v="1"/>
    <x v="2"/>
    <x v="413"/>
    <x v="3"/>
    <x v="21"/>
  </r>
  <r>
    <x v="47"/>
    <x v="26"/>
    <x v="22"/>
    <x v="0"/>
    <x v="22"/>
    <x v="22"/>
    <x v="22"/>
    <x v="22"/>
    <x v="22"/>
    <x v="0"/>
    <x v="517"/>
    <x v="502"/>
    <x v="335"/>
    <x v="361"/>
    <x v="17"/>
    <x v="474"/>
    <x v="3"/>
    <x v="1"/>
    <x v="0"/>
    <x v="1"/>
    <x v="0"/>
    <x v="4"/>
    <x v="438"/>
    <x v="2"/>
    <x v="239"/>
    <x v="2"/>
    <x v="0"/>
    <x v="1"/>
    <x v="7"/>
    <x v="1"/>
    <x v="2"/>
    <x v="414"/>
    <x v="3"/>
    <x v="22"/>
  </r>
  <r>
    <x v="48"/>
    <x v="27"/>
    <x v="23"/>
    <x v="2"/>
    <x v="23"/>
    <x v="23"/>
    <x v="23"/>
    <x v="23"/>
    <x v="23"/>
    <x v="1"/>
    <x v="518"/>
    <x v="503"/>
    <x v="336"/>
    <x v="362"/>
    <x v="103"/>
    <x v="475"/>
    <x v="16"/>
    <x v="7"/>
    <x v="9"/>
    <x v="11"/>
    <x v="5"/>
    <x v="24"/>
    <x v="439"/>
    <x v="21"/>
    <x v="240"/>
    <x v="13"/>
    <x v="15"/>
    <x v="17"/>
    <x v="31"/>
    <x v="18"/>
    <x v="10"/>
    <x v="415"/>
    <x v="296"/>
    <x v="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30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0"/>
    <x v="1"/>
    <x v="1"/>
    <x v="1"/>
    <x v="1"/>
    <x v="1"/>
    <x v="0"/>
    <x v="1"/>
    <x v="1"/>
    <x v="1"/>
    <x v="1"/>
    <x v="1"/>
    <x v="1"/>
    <x v="0"/>
    <x v="0"/>
    <x v="0"/>
    <x v="1"/>
    <x v="0"/>
    <x v="1"/>
    <x v="1"/>
    <x v="1"/>
    <x v="1"/>
    <x v="1"/>
    <x v="0"/>
    <x v="1"/>
    <x v="1"/>
    <x v="1"/>
    <x v="1"/>
    <x v="1"/>
    <x v="1"/>
    <x v="1"/>
  </r>
  <r>
    <x v="0"/>
    <x v="2"/>
    <x v="2"/>
    <x v="0"/>
    <x v="2"/>
    <x v="2"/>
    <x v="2"/>
    <x v="2"/>
    <x v="2"/>
    <x v="0"/>
    <x v="2"/>
    <x v="2"/>
    <x v="2"/>
    <x v="2"/>
    <x v="2"/>
    <x v="2"/>
    <x v="0"/>
    <x v="0"/>
    <x v="0"/>
    <x v="2"/>
    <x v="0"/>
    <x v="2"/>
    <x v="2"/>
    <x v="2"/>
    <x v="2"/>
    <x v="2"/>
    <x v="1"/>
    <x v="1"/>
    <x v="2"/>
    <x v="1"/>
    <x v="1"/>
    <x v="2"/>
    <x v="2"/>
    <x v="2"/>
  </r>
  <r>
    <x v="0"/>
    <x v="2"/>
    <x v="3"/>
    <x v="0"/>
    <x v="3"/>
    <x v="3"/>
    <x v="3"/>
    <x v="3"/>
    <x v="3"/>
    <x v="0"/>
    <x v="3"/>
    <x v="3"/>
    <x v="3"/>
    <x v="3"/>
    <x v="3"/>
    <x v="3"/>
    <x v="1"/>
    <x v="0"/>
    <x v="0"/>
    <x v="0"/>
    <x v="0"/>
    <x v="2"/>
    <x v="3"/>
    <x v="1"/>
    <x v="1"/>
    <x v="1"/>
    <x v="1"/>
    <x v="2"/>
    <x v="3"/>
    <x v="2"/>
    <x v="2"/>
    <x v="3"/>
    <x v="3"/>
    <x v="3"/>
  </r>
  <r>
    <x v="0"/>
    <x v="3"/>
    <x v="4"/>
    <x v="0"/>
    <x v="4"/>
    <x v="4"/>
    <x v="4"/>
    <x v="4"/>
    <x v="4"/>
    <x v="0"/>
    <x v="4"/>
    <x v="4"/>
    <x v="4"/>
    <x v="4"/>
    <x v="4"/>
    <x v="4"/>
    <x v="1"/>
    <x v="1"/>
    <x v="0"/>
    <x v="0"/>
    <x v="0"/>
    <x v="0"/>
    <x v="4"/>
    <x v="3"/>
    <x v="3"/>
    <x v="2"/>
    <x v="2"/>
    <x v="3"/>
    <x v="4"/>
    <x v="3"/>
    <x v="3"/>
    <x v="4"/>
    <x v="4"/>
    <x v="4"/>
  </r>
  <r>
    <x v="0"/>
    <x v="4"/>
    <x v="5"/>
    <x v="0"/>
    <x v="5"/>
    <x v="5"/>
    <x v="5"/>
    <x v="5"/>
    <x v="5"/>
    <x v="0"/>
    <x v="5"/>
    <x v="5"/>
    <x v="5"/>
    <x v="5"/>
    <x v="5"/>
    <x v="5"/>
    <x v="2"/>
    <x v="0"/>
    <x v="1"/>
    <x v="3"/>
    <x v="0"/>
    <x v="3"/>
    <x v="5"/>
    <x v="4"/>
    <x v="4"/>
    <x v="1"/>
    <x v="2"/>
    <x v="1"/>
    <x v="2"/>
    <x v="1"/>
    <x v="1"/>
    <x v="5"/>
    <x v="5"/>
    <x v="5"/>
  </r>
  <r>
    <x v="0"/>
    <x v="5"/>
    <x v="6"/>
    <x v="0"/>
    <x v="6"/>
    <x v="6"/>
    <x v="6"/>
    <x v="6"/>
    <x v="6"/>
    <x v="0"/>
    <x v="6"/>
    <x v="6"/>
    <x v="6"/>
    <x v="6"/>
    <x v="6"/>
    <x v="6"/>
    <x v="0"/>
    <x v="2"/>
    <x v="0"/>
    <x v="0"/>
    <x v="0"/>
    <x v="2"/>
    <x v="6"/>
    <x v="1"/>
    <x v="1"/>
    <x v="1"/>
    <x v="2"/>
    <x v="2"/>
    <x v="3"/>
    <x v="2"/>
    <x v="2"/>
    <x v="3"/>
    <x v="3"/>
    <x v="6"/>
  </r>
  <r>
    <x v="0"/>
    <x v="6"/>
    <x v="7"/>
    <x v="0"/>
    <x v="7"/>
    <x v="7"/>
    <x v="7"/>
    <x v="7"/>
    <x v="7"/>
    <x v="0"/>
    <x v="7"/>
    <x v="7"/>
    <x v="7"/>
    <x v="7"/>
    <x v="7"/>
    <x v="7"/>
    <x v="3"/>
    <x v="0"/>
    <x v="0"/>
    <x v="0"/>
    <x v="0"/>
    <x v="1"/>
    <x v="7"/>
    <x v="5"/>
    <x v="5"/>
    <x v="0"/>
    <x v="2"/>
    <x v="4"/>
    <x v="5"/>
    <x v="4"/>
    <x v="1"/>
    <x v="6"/>
    <x v="6"/>
    <x v="7"/>
  </r>
  <r>
    <x v="0"/>
    <x v="7"/>
    <x v="8"/>
    <x v="0"/>
    <x v="8"/>
    <x v="8"/>
    <x v="8"/>
    <x v="8"/>
    <x v="8"/>
    <x v="0"/>
    <x v="8"/>
    <x v="8"/>
    <x v="8"/>
    <x v="8"/>
    <x v="7"/>
    <x v="8"/>
    <x v="1"/>
    <x v="1"/>
    <x v="2"/>
    <x v="2"/>
    <x v="0"/>
    <x v="4"/>
    <x v="8"/>
    <x v="1"/>
    <x v="1"/>
    <x v="2"/>
    <x v="3"/>
    <x v="2"/>
    <x v="3"/>
    <x v="2"/>
    <x v="2"/>
    <x v="3"/>
    <x v="3"/>
    <x v="8"/>
  </r>
  <r>
    <x v="0"/>
    <x v="8"/>
    <x v="9"/>
    <x v="1"/>
    <x v="9"/>
    <x v="9"/>
    <x v="9"/>
    <x v="9"/>
    <x v="9"/>
    <x v="0"/>
    <x v="9"/>
    <x v="9"/>
    <x v="9"/>
    <x v="9"/>
    <x v="8"/>
    <x v="9"/>
    <x v="0"/>
    <x v="0"/>
    <x v="1"/>
    <x v="1"/>
    <x v="0"/>
    <x v="4"/>
    <x v="9"/>
    <x v="0"/>
    <x v="6"/>
    <x v="3"/>
    <x v="4"/>
    <x v="0"/>
    <x v="0"/>
    <x v="0"/>
    <x v="4"/>
    <x v="7"/>
    <x v="7"/>
    <x v="9"/>
  </r>
  <r>
    <x v="0"/>
    <x v="8"/>
    <x v="10"/>
    <x v="1"/>
    <x v="10"/>
    <x v="10"/>
    <x v="10"/>
    <x v="10"/>
    <x v="10"/>
    <x v="0"/>
    <x v="10"/>
    <x v="10"/>
    <x v="10"/>
    <x v="10"/>
    <x v="9"/>
    <x v="10"/>
    <x v="4"/>
    <x v="1"/>
    <x v="3"/>
    <x v="1"/>
    <x v="1"/>
    <x v="5"/>
    <x v="10"/>
    <x v="5"/>
    <x v="7"/>
    <x v="4"/>
    <x v="2"/>
    <x v="4"/>
    <x v="2"/>
    <x v="4"/>
    <x v="2"/>
    <x v="8"/>
    <x v="3"/>
    <x v="10"/>
  </r>
  <r>
    <x v="1"/>
    <x v="0"/>
    <x v="0"/>
    <x v="0"/>
    <x v="0"/>
    <x v="0"/>
    <x v="0"/>
    <x v="0"/>
    <x v="0"/>
    <x v="0"/>
    <x v="11"/>
    <x v="11"/>
    <x v="11"/>
    <x v="11"/>
    <x v="10"/>
    <x v="11"/>
    <x v="3"/>
    <x v="0"/>
    <x v="1"/>
    <x v="2"/>
    <x v="0"/>
    <x v="6"/>
    <x v="11"/>
    <x v="0"/>
    <x v="8"/>
    <x v="2"/>
    <x v="4"/>
    <x v="5"/>
    <x v="6"/>
    <x v="5"/>
    <x v="3"/>
    <x v="9"/>
    <x v="8"/>
    <x v="0"/>
  </r>
  <r>
    <x v="1"/>
    <x v="1"/>
    <x v="1"/>
    <x v="0"/>
    <x v="1"/>
    <x v="1"/>
    <x v="1"/>
    <x v="1"/>
    <x v="1"/>
    <x v="0"/>
    <x v="12"/>
    <x v="12"/>
    <x v="12"/>
    <x v="12"/>
    <x v="11"/>
    <x v="12"/>
    <x v="0"/>
    <x v="1"/>
    <x v="0"/>
    <x v="0"/>
    <x v="0"/>
    <x v="7"/>
    <x v="12"/>
    <x v="1"/>
    <x v="1"/>
    <x v="2"/>
    <x v="2"/>
    <x v="2"/>
    <x v="3"/>
    <x v="2"/>
    <x v="2"/>
    <x v="3"/>
    <x v="3"/>
    <x v="1"/>
  </r>
  <r>
    <x v="1"/>
    <x v="2"/>
    <x v="2"/>
    <x v="0"/>
    <x v="2"/>
    <x v="2"/>
    <x v="2"/>
    <x v="2"/>
    <x v="2"/>
    <x v="0"/>
    <x v="13"/>
    <x v="13"/>
    <x v="13"/>
    <x v="13"/>
    <x v="3"/>
    <x v="13"/>
    <x v="1"/>
    <x v="0"/>
    <x v="0"/>
    <x v="1"/>
    <x v="1"/>
    <x v="6"/>
    <x v="13"/>
    <x v="2"/>
    <x v="9"/>
    <x v="5"/>
    <x v="2"/>
    <x v="2"/>
    <x v="3"/>
    <x v="2"/>
    <x v="2"/>
    <x v="3"/>
    <x v="3"/>
    <x v="2"/>
  </r>
  <r>
    <x v="1"/>
    <x v="2"/>
    <x v="3"/>
    <x v="0"/>
    <x v="3"/>
    <x v="3"/>
    <x v="3"/>
    <x v="3"/>
    <x v="3"/>
    <x v="0"/>
    <x v="14"/>
    <x v="14"/>
    <x v="14"/>
    <x v="14"/>
    <x v="12"/>
    <x v="14"/>
    <x v="1"/>
    <x v="0"/>
    <x v="0"/>
    <x v="2"/>
    <x v="0"/>
    <x v="1"/>
    <x v="14"/>
    <x v="2"/>
    <x v="10"/>
    <x v="0"/>
    <x v="2"/>
    <x v="1"/>
    <x v="1"/>
    <x v="1"/>
    <x v="1"/>
    <x v="10"/>
    <x v="9"/>
    <x v="3"/>
  </r>
  <r>
    <x v="1"/>
    <x v="3"/>
    <x v="4"/>
    <x v="0"/>
    <x v="4"/>
    <x v="4"/>
    <x v="4"/>
    <x v="4"/>
    <x v="4"/>
    <x v="0"/>
    <x v="15"/>
    <x v="15"/>
    <x v="15"/>
    <x v="15"/>
    <x v="13"/>
    <x v="15"/>
    <x v="1"/>
    <x v="1"/>
    <x v="1"/>
    <x v="0"/>
    <x v="0"/>
    <x v="2"/>
    <x v="15"/>
    <x v="2"/>
    <x v="11"/>
    <x v="1"/>
    <x v="2"/>
    <x v="1"/>
    <x v="7"/>
    <x v="1"/>
    <x v="2"/>
    <x v="11"/>
    <x v="3"/>
    <x v="4"/>
  </r>
  <r>
    <x v="1"/>
    <x v="4"/>
    <x v="5"/>
    <x v="0"/>
    <x v="5"/>
    <x v="5"/>
    <x v="5"/>
    <x v="5"/>
    <x v="5"/>
    <x v="0"/>
    <x v="16"/>
    <x v="16"/>
    <x v="16"/>
    <x v="16"/>
    <x v="14"/>
    <x v="16"/>
    <x v="4"/>
    <x v="1"/>
    <x v="1"/>
    <x v="4"/>
    <x v="0"/>
    <x v="8"/>
    <x v="16"/>
    <x v="1"/>
    <x v="1"/>
    <x v="5"/>
    <x v="2"/>
    <x v="2"/>
    <x v="3"/>
    <x v="2"/>
    <x v="2"/>
    <x v="3"/>
    <x v="3"/>
    <x v="5"/>
  </r>
  <r>
    <x v="1"/>
    <x v="5"/>
    <x v="6"/>
    <x v="0"/>
    <x v="6"/>
    <x v="6"/>
    <x v="6"/>
    <x v="6"/>
    <x v="6"/>
    <x v="0"/>
    <x v="17"/>
    <x v="17"/>
    <x v="17"/>
    <x v="17"/>
    <x v="15"/>
    <x v="17"/>
    <x v="3"/>
    <x v="1"/>
    <x v="0"/>
    <x v="0"/>
    <x v="0"/>
    <x v="2"/>
    <x v="17"/>
    <x v="1"/>
    <x v="1"/>
    <x v="1"/>
    <x v="2"/>
    <x v="2"/>
    <x v="3"/>
    <x v="2"/>
    <x v="2"/>
    <x v="3"/>
    <x v="3"/>
    <x v="6"/>
  </r>
  <r>
    <x v="1"/>
    <x v="6"/>
    <x v="7"/>
    <x v="0"/>
    <x v="7"/>
    <x v="7"/>
    <x v="7"/>
    <x v="7"/>
    <x v="7"/>
    <x v="0"/>
    <x v="18"/>
    <x v="18"/>
    <x v="18"/>
    <x v="18"/>
    <x v="16"/>
    <x v="18"/>
    <x v="2"/>
    <x v="1"/>
    <x v="1"/>
    <x v="5"/>
    <x v="0"/>
    <x v="9"/>
    <x v="18"/>
    <x v="6"/>
    <x v="12"/>
    <x v="0"/>
    <x v="2"/>
    <x v="6"/>
    <x v="8"/>
    <x v="6"/>
    <x v="3"/>
    <x v="12"/>
    <x v="10"/>
    <x v="7"/>
  </r>
  <r>
    <x v="1"/>
    <x v="7"/>
    <x v="8"/>
    <x v="0"/>
    <x v="8"/>
    <x v="8"/>
    <x v="8"/>
    <x v="8"/>
    <x v="8"/>
    <x v="0"/>
    <x v="19"/>
    <x v="19"/>
    <x v="19"/>
    <x v="19"/>
    <x v="17"/>
    <x v="19"/>
    <x v="0"/>
    <x v="1"/>
    <x v="2"/>
    <x v="2"/>
    <x v="0"/>
    <x v="1"/>
    <x v="19"/>
    <x v="7"/>
    <x v="13"/>
    <x v="5"/>
    <x v="5"/>
    <x v="7"/>
    <x v="5"/>
    <x v="7"/>
    <x v="1"/>
    <x v="13"/>
    <x v="11"/>
    <x v="8"/>
  </r>
  <r>
    <x v="1"/>
    <x v="8"/>
    <x v="9"/>
    <x v="1"/>
    <x v="9"/>
    <x v="9"/>
    <x v="9"/>
    <x v="9"/>
    <x v="9"/>
    <x v="0"/>
    <x v="20"/>
    <x v="20"/>
    <x v="20"/>
    <x v="20"/>
    <x v="18"/>
    <x v="20"/>
    <x v="5"/>
    <x v="0"/>
    <x v="0"/>
    <x v="3"/>
    <x v="0"/>
    <x v="5"/>
    <x v="20"/>
    <x v="8"/>
    <x v="14"/>
    <x v="1"/>
    <x v="6"/>
    <x v="8"/>
    <x v="0"/>
    <x v="8"/>
    <x v="0"/>
    <x v="14"/>
    <x v="12"/>
    <x v="9"/>
  </r>
  <r>
    <x v="1"/>
    <x v="8"/>
    <x v="10"/>
    <x v="1"/>
    <x v="10"/>
    <x v="10"/>
    <x v="10"/>
    <x v="10"/>
    <x v="10"/>
    <x v="0"/>
    <x v="21"/>
    <x v="21"/>
    <x v="21"/>
    <x v="21"/>
    <x v="19"/>
    <x v="21"/>
    <x v="0"/>
    <x v="1"/>
    <x v="0"/>
    <x v="2"/>
    <x v="0"/>
    <x v="0"/>
    <x v="21"/>
    <x v="1"/>
    <x v="1"/>
    <x v="1"/>
    <x v="2"/>
    <x v="1"/>
    <x v="7"/>
    <x v="1"/>
    <x v="2"/>
    <x v="15"/>
    <x v="3"/>
    <x v="10"/>
  </r>
  <r>
    <x v="2"/>
    <x v="0"/>
    <x v="0"/>
    <x v="0"/>
    <x v="0"/>
    <x v="0"/>
    <x v="0"/>
    <x v="0"/>
    <x v="0"/>
    <x v="0"/>
    <x v="22"/>
    <x v="22"/>
    <x v="22"/>
    <x v="22"/>
    <x v="20"/>
    <x v="22"/>
    <x v="6"/>
    <x v="0"/>
    <x v="0"/>
    <x v="1"/>
    <x v="0"/>
    <x v="10"/>
    <x v="22"/>
    <x v="9"/>
    <x v="15"/>
    <x v="1"/>
    <x v="2"/>
    <x v="9"/>
    <x v="9"/>
    <x v="9"/>
    <x v="5"/>
    <x v="16"/>
    <x v="13"/>
    <x v="0"/>
  </r>
  <r>
    <x v="2"/>
    <x v="1"/>
    <x v="1"/>
    <x v="0"/>
    <x v="1"/>
    <x v="1"/>
    <x v="1"/>
    <x v="1"/>
    <x v="1"/>
    <x v="0"/>
    <x v="23"/>
    <x v="23"/>
    <x v="23"/>
    <x v="23"/>
    <x v="6"/>
    <x v="23"/>
    <x v="0"/>
    <x v="1"/>
    <x v="0"/>
    <x v="0"/>
    <x v="0"/>
    <x v="7"/>
    <x v="12"/>
    <x v="1"/>
    <x v="1"/>
    <x v="1"/>
    <x v="2"/>
    <x v="2"/>
    <x v="3"/>
    <x v="2"/>
    <x v="2"/>
    <x v="3"/>
    <x v="3"/>
    <x v="1"/>
  </r>
  <r>
    <x v="2"/>
    <x v="2"/>
    <x v="2"/>
    <x v="0"/>
    <x v="2"/>
    <x v="2"/>
    <x v="2"/>
    <x v="2"/>
    <x v="2"/>
    <x v="0"/>
    <x v="24"/>
    <x v="24"/>
    <x v="24"/>
    <x v="24"/>
    <x v="18"/>
    <x v="24"/>
    <x v="1"/>
    <x v="1"/>
    <x v="1"/>
    <x v="1"/>
    <x v="0"/>
    <x v="4"/>
    <x v="23"/>
    <x v="4"/>
    <x v="16"/>
    <x v="6"/>
    <x v="5"/>
    <x v="7"/>
    <x v="1"/>
    <x v="7"/>
    <x v="2"/>
    <x v="17"/>
    <x v="3"/>
    <x v="2"/>
  </r>
  <r>
    <x v="2"/>
    <x v="2"/>
    <x v="3"/>
    <x v="0"/>
    <x v="3"/>
    <x v="3"/>
    <x v="3"/>
    <x v="3"/>
    <x v="3"/>
    <x v="0"/>
    <x v="25"/>
    <x v="25"/>
    <x v="25"/>
    <x v="25"/>
    <x v="21"/>
    <x v="25"/>
    <x v="1"/>
    <x v="1"/>
    <x v="0"/>
    <x v="0"/>
    <x v="0"/>
    <x v="0"/>
    <x v="24"/>
    <x v="1"/>
    <x v="1"/>
    <x v="1"/>
    <x v="2"/>
    <x v="2"/>
    <x v="3"/>
    <x v="2"/>
    <x v="2"/>
    <x v="3"/>
    <x v="3"/>
    <x v="3"/>
  </r>
  <r>
    <x v="2"/>
    <x v="3"/>
    <x v="4"/>
    <x v="0"/>
    <x v="4"/>
    <x v="4"/>
    <x v="4"/>
    <x v="4"/>
    <x v="4"/>
    <x v="0"/>
    <x v="26"/>
    <x v="26"/>
    <x v="26"/>
    <x v="26"/>
    <x v="1"/>
    <x v="26"/>
    <x v="0"/>
    <x v="1"/>
    <x v="0"/>
    <x v="0"/>
    <x v="0"/>
    <x v="7"/>
    <x v="12"/>
    <x v="1"/>
    <x v="1"/>
    <x v="1"/>
    <x v="2"/>
    <x v="2"/>
    <x v="3"/>
    <x v="2"/>
    <x v="2"/>
    <x v="3"/>
    <x v="3"/>
    <x v="4"/>
  </r>
  <r>
    <x v="2"/>
    <x v="4"/>
    <x v="5"/>
    <x v="0"/>
    <x v="5"/>
    <x v="5"/>
    <x v="5"/>
    <x v="5"/>
    <x v="5"/>
    <x v="0"/>
    <x v="27"/>
    <x v="27"/>
    <x v="27"/>
    <x v="27"/>
    <x v="22"/>
    <x v="27"/>
    <x v="6"/>
    <x v="1"/>
    <x v="1"/>
    <x v="6"/>
    <x v="2"/>
    <x v="5"/>
    <x v="25"/>
    <x v="10"/>
    <x v="17"/>
    <x v="1"/>
    <x v="5"/>
    <x v="10"/>
    <x v="10"/>
    <x v="10"/>
    <x v="0"/>
    <x v="18"/>
    <x v="14"/>
    <x v="5"/>
  </r>
  <r>
    <x v="2"/>
    <x v="5"/>
    <x v="6"/>
    <x v="0"/>
    <x v="6"/>
    <x v="6"/>
    <x v="6"/>
    <x v="6"/>
    <x v="6"/>
    <x v="0"/>
    <x v="28"/>
    <x v="28"/>
    <x v="28"/>
    <x v="28"/>
    <x v="23"/>
    <x v="28"/>
    <x v="0"/>
    <x v="1"/>
    <x v="0"/>
    <x v="0"/>
    <x v="0"/>
    <x v="7"/>
    <x v="12"/>
    <x v="1"/>
    <x v="1"/>
    <x v="1"/>
    <x v="0"/>
    <x v="2"/>
    <x v="3"/>
    <x v="2"/>
    <x v="2"/>
    <x v="3"/>
    <x v="3"/>
    <x v="6"/>
  </r>
  <r>
    <x v="2"/>
    <x v="6"/>
    <x v="7"/>
    <x v="0"/>
    <x v="7"/>
    <x v="7"/>
    <x v="7"/>
    <x v="7"/>
    <x v="7"/>
    <x v="0"/>
    <x v="29"/>
    <x v="29"/>
    <x v="29"/>
    <x v="29"/>
    <x v="16"/>
    <x v="29"/>
    <x v="1"/>
    <x v="0"/>
    <x v="0"/>
    <x v="3"/>
    <x v="0"/>
    <x v="10"/>
    <x v="26"/>
    <x v="4"/>
    <x v="18"/>
    <x v="2"/>
    <x v="0"/>
    <x v="4"/>
    <x v="2"/>
    <x v="4"/>
    <x v="1"/>
    <x v="19"/>
    <x v="15"/>
    <x v="7"/>
  </r>
  <r>
    <x v="2"/>
    <x v="7"/>
    <x v="8"/>
    <x v="0"/>
    <x v="8"/>
    <x v="8"/>
    <x v="8"/>
    <x v="8"/>
    <x v="8"/>
    <x v="0"/>
    <x v="30"/>
    <x v="30"/>
    <x v="30"/>
    <x v="30"/>
    <x v="16"/>
    <x v="30"/>
    <x v="1"/>
    <x v="1"/>
    <x v="0"/>
    <x v="0"/>
    <x v="1"/>
    <x v="2"/>
    <x v="27"/>
    <x v="4"/>
    <x v="19"/>
    <x v="2"/>
    <x v="4"/>
    <x v="11"/>
    <x v="2"/>
    <x v="4"/>
    <x v="2"/>
    <x v="20"/>
    <x v="3"/>
    <x v="8"/>
  </r>
  <r>
    <x v="2"/>
    <x v="8"/>
    <x v="9"/>
    <x v="1"/>
    <x v="9"/>
    <x v="9"/>
    <x v="9"/>
    <x v="9"/>
    <x v="9"/>
    <x v="0"/>
    <x v="31"/>
    <x v="31"/>
    <x v="31"/>
    <x v="31"/>
    <x v="23"/>
    <x v="31"/>
    <x v="2"/>
    <x v="0"/>
    <x v="1"/>
    <x v="3"/>
    <x v="3"/>
    <x v="5"/>
    <x v="28"/>
    <x v="5"/>
    <x v="20"/>
    <x v="2"/>
    <x v="3"/>
    <x v="11"/>
    <x v="11"/>
    <x v="11"/>
    <x v="2"/>
    <x v="21"/>
    <x v="3"/>
    <x v="9"/>
  </r>
  <r>
    <x v="2"/>
    <x v="8"/>
    <x v="10"/>
    <x v="1"/>
    <x v="10"/>
    <x v="10"/>
    <x v="10"/>
    <x v="10"/>
    <x v="10"/>
    <x v="0"/>
    <x v="32"/>
    <x v="32"/>
    <x v="32"/>
    <x v="32"/>
    <x v="24"/>
    <x v="32"/>
    <x v="3"/>
    <x v="1"/>
    <x v="0"/>
    <x v="2"/>
    <x v="1"/>
    <x v="4"/>
    <x v="29"/>
    <x v="2"/>
    <x v="21"/>
    <x v="2"/>
    <x v="2"/>
    <x v="1"/>
    <x v="7"/>
    <x v="1"/>
    <x v="2"/>
    <x v="22"/>
    <x v="3"/>
    <x v="10"/>
  </r>
  <r>
    <x v="3"/>
    <x v="0"/>
    <x v="0"/>
    <x v="0"/>
    <x v="0"/>
    <x v="0"/>
    <x v="0"/>
    <x v="0"/>
    <x v="0"/>
    <x v="0"/>
    <x v="33"/>
    <x v="33"/>
    <x v="33"/>
    <x v="33"/>
    <x v="5"/>
    <x v="33"/>
    <x v="2"/>
    <x v="2"/>
    <x v="0"/>
    <x v="1"/>
    <x v="0"/>
    <x v="11"/>
    <x v="30"/>
    <x v="3"/>
    <x v="22"/>
    <x v="5"/>
    <x v="2"/>
    <x v="12"/>
    <x v="12"/>
    <x v="12"/>
    <x v="6"/>
    <x v="23"/>
    <x v="16"/>
    <x v="0"/>
  </r>
  <r>
    <x v="3"/>
    <x v="1"/>
    <x v="1"/>
    <x v="0"/>
    <x v="1"/>
    <x v="1"/>
    <x v="1"/>
    <x v="1"/>
    <x v="1"/>
    <x v="0"/>
    <x v="34"/>
    <x v="34"/>
    <x v="34"/>
    <x v="34"/>
    <x v="25"/>
    <x v="34"/>
    <x v="1"/>
    <x v="0"/>
    <x v="0"/>
    <x v="0"/>
    <x v="0"/>
    <x v="2"/>
    <x v="31"/>
    <x v="1"/>
    <x v="1"/>
    <x v="2"/>
    <x v="2"/>
    <x v="2"/>
    <x v="3"/>
    <x v="2"/>
    <x v="2"/>
    <x v="3"/>
    <x v="3"/>
    <x v="1"/>
  </r>
  <r>
    <x v="3"/>
    <x v="2"/>
    <x v="2"/>
    <x v="0"/>
    <x v="2"/>
    <x v="2"/>
    <x v="2"/>
    <x v="2"/>
    <x v="2"/>
    <x v="0"/>
    <x v="35"/>
    <x v="35"/>
    <x v="35"/>
    <x v="9"/>
    <x v="26"/>
    <x v="35"/>
    <x v="2"/>
    <x v="1"/>
    <x v="0"/>
    <x v="0"/>
    <x v="0"/>
    <x v="4"/>
    <x v="32"/>
    <x v="11"/>
    <x v="23"/>
    <x v="2"/>
    <x v="0"/>
    <x v="13"/>
    <x v="4"/>
    <x v="13"/>
    <x v="3"/>
    <x v="24"/>
    <x v="17"/>
    <x v="2"/>
  </r>
  <r>
    <x v="3"/>
    <x v="2"/>
    <x v="3"/>
    <x v="0"/>
    <x v="3"/>
    <x v="3"/>
    <x v="3"/>
    <x v="3"/>
    <x v="3"/>
    <x v="0"/>
    <x v="36"/>
    <x v="36"/>
    <x v="24"/>
    <x v="35"/>
    <x v="27"/>
    <x v="36"/>
    <x v="0"/>
    <x v="2"/>
    <x v="1"/>
    <x v="2"/>
    <x v="0"/>
    <x v="4"/>
    <x v="33"/>
    <x v="5"/>
    <x v="24"/>
    <x v="5"/>
    <x v="4"/>
    <x v="0"/>
    <x v="13"/>
    <x v="0"/>
    <x v="4"/>
    <x v="25"/>
    <x v="18"/>
    <x v="3"/>
  </r>
  <r>
    <x v="3"/>
    <x v="3"/>
    <x v="4"/>
    <x v="0"/>
    <x v="4"/>
    <x v="4"/>
    <x v="4"/>
    <x v="4"/>
    <x v="4"/>
    <x v="0"/>
    <x v="37"/>
    <x v="37"/>
    <x v="26"/>
    <x v="36"/>
    <x v="5"/>
    <x v="37"/>
    <x v="0"/>
    <x v="1"/>
    <x v="0"/>
    <x v="0"/>
    <x v="0"/>
    <x v="7"/>
    <x v="12"/>
    <x v="1"/>
    <x v="1"/>
    <x v="1"/>
    <x v="2"/>
    <x v="2"/>
    <x v="3"/>
    <x v="2"/>
    <x v="2"/>
    <x v="3"/>
    <x v="3"/>
    <x v="4"/>
  </r>
  <r>
    <x v="3"/>
    <x v="4"/>
    <x v="5"/>
    <x v="0"/>
    <x v="5"/>
    <x v="5"/>
    <x v="5"/>
    <x v="5"/>
    <x v="5"/>
    <x v="0"/>
    <x v="38"/>
    <x v="38"/>
    <x v="36"/>
    <x v="37"/>
    <x v="28"/>
    <x v="38"/>
    <x v="0"/>
    <x v="0"/>
    <x v="1"/>
    <x v="1"/>
    <x v="0"/>
    <x v="4"/>
    <x v="34"/>
    <x v="7"/>
    <x v="10"/>
    <x v="0"/>
    <x v="2"/>
    <x v="1"/>
    <x v="7"/>
    <x v="1"/>
    <x v="2"/>
    <x v="26"/>
    <x v="3"/>
    <x v="5"/>
  </r>
  <r>
    <x v="3"/>
    <x v="5"/>
    <x v="6"/>
    <x v="0"/>
    <x v="6"/>
    <x v="6"/>
    <x v="6"/>
    <x v="6"/>
    <x v="6"/>
    <x v="0"/>
    <x v="39"/>
    <x v="39"/>
    <x v="37"/>
    <x v="38"/>
    <x v="29"/>
    <x v="39"/>
    <x v="0"/>
    <x v="1"/>
    <x v="0"/>
    <x v="0"/>
    <x v="0"/>
    <x v="7"/>
    <x v="12"/>
    <x v="1"/>
    <x v="1"/>
    <x v="1"/>
    <x v="2"/>
    <x v="2"/>
    <x v="3"/>
    <x v="2"/>
    <x v="2"/>
    <x v="3"/>
    <x v="3"/>
    <x v="6"/>
  </r>
  <r>
    <x v="3"/>
    <x v="6"/>
    <x v="7"/>
    <x v="0"/>
    <x v="7"/>
    <x v="7"/>
    <x v="7"/>
    <x v="7"/>
    <x v="7"/>
    <x v="0"/>
    <x v="40"/>
    <x v="40"/>
    <x v="38"/>
    <x v="39"/>
    <x v="6"/>
    <x v="40"/>
    <x v="0"/>
    <x v="0"/>
    <x v="0"/>
    <x v="2"/>
    <x v="0"/>
    <x v="2"/>
    <x v="35"/>
    <x v="4"/>
    <x v="25"/>
    <x v="2"/>
    <x v="2"/>
    <x v="1"/>
    <x v="7"/>
    <x v="1"/>
    <x v="2"/>
    <x v="27"/>
    <x v="3"/>
    <x v="7"/>
  </r>
  <r>
    <x v="3"/>
    <x v="7"/>
    <x v="8"/>
    <x v="0"/>
    <x v="8"/>
    <x v="8"/>
    <x v="8"/>
    <x v="8"/>
    <x v="8"/>
    <x v="0"/>
    <x v="41"/>
    <x v="41"/>
    <x v="39"/>
    <x v="40"/>
    <x v="6"/>
    <x v="41"/>
    <x v="2"/>
    <x v="2"/>
    <x v="0"/>
    <x v="1"/>
    <x v="0"/>
    <x v="11"/>
    <x v="36"/>
    <x v="0"/>
    <x v="26"/>
    <x v="0"/>
    <x v="2"/>
    <x v="10"/>
    <x v="14"/>
    <x v="10"/>
    <x v="0"/>
    <x v="28"/>
    <x v="19"/>
    <x v="8"/>
  </r>
  <r>
    <x v="3"/>
    <x v="8"/>
    <x v="9"/>
    <x v="1"/>
    <x v="9"/>
    <x v="9"/>
    <x v="9"/>
    <x v="9"/>
    <x v="9"/>
    <x v="0"/>
    <x v="42"/>
    <x v="42"/>
    <x v="40"/>
    <x v="41"/>
    <x v="30"/>
    <x v="42"/>
    <x v="2"/>
    <x v="1"/>
    <x v="1"/>
    <x v="6"/>
    <x v="0"/>
    <x v="3"/>
    <x v="37"/>
    <x v="12"/>
    <x v="27"/>
    <x v="7"/>
    <x v="5"/>
    <x v="10"/>
    <x v="10"/>
    <x v="10"/>
    <x v="3"/>
    <x v="29"/>
    <x v="20"/>
    <x v="9"/>
  </r>
  <r>
    <x v="3"/>
    <x v="8"/>
    <x v="10"/>
    <x v="1"/>
    <x v="10"/>
    <x v="10"/>
    <x v="10"/>
    <x v="10"/>
    <x v="10"/>
    <x v="0"/>
    <x v="43"/>
    <x v="43"/>
    <x v="41"/>
    <x v="42"/>
    <x v="31"/>
    <x v="43"/>
    <x v="0"/>
    <x v="1"/>
    <x v="0"/>
    <x v="0"/>
    <x v="0"/>
    <x v="7"/>
    <x v="12"/>
    <x v="1"/>
    <x v="1"/>
    <x v="1"/>
    <x v="2"/>
    <x v="2"/>
    <x v="3"/>
    <x v="2"/>
    <x v="2"/>
    <x v="3"/>
    <x v="3"/>
    <x v="10"/>
  </r>
  <r>
    <x v="4"/>
    <x v="0"/>
    <x v="0"/>
    <x v="0"/>
    <x v="0"/>
    <x v="0"/>
    <x v="0"/>
    <x v="0"/>
    <x v="0"/>
    <x v="0"/>
    <x v="44"/>
    <x v="44"/>
    <x v="33"/>
    <x v="43"/>
    <x v="32"/>
    <x v="44"/>
    <x v="1"/>
    <x v="0"/>
    <x v="2"/>
    <x v="7"/>
    <x v="1"/>
    <x v="11"/>
    <x v="38"/>
    <x v="6"/>
    <x v="28"/>
    <x v="8"/>
    <x v="0"/>
    <x v="3"/>
    <x v="15"/>
    <x v="6"/>
    <x v="7"/>
    <x v="30"/>
    <x v="21"/>
    <x v="0"/>
  </r>
  <r>
    <x v="4"/>
    <x v="1"/>
    <x v="1"/>
    <x v="0"/>
    <x v="1"/>
    <x v="1"/>
    <x v="1"/>
    <x v="1"/>
    <x v="1"/>
    <x v="0"/>
    <x v="45"/>
    <x v="45"/>
    <x v="42"/>
    <x v="44"/>
    <x v="33"/>
    <x v="45"/>
    <x v="1"/>
    <x v="1"/>
    <x v="0"/>
    <x v="0"/>
    <x v="0"/>
    <x v="0"/>
    <x v="39"/>
    <x v="1"/>
    <x v="1"/>
    <x v="1"/>
    <x v="2"/>
    <x v="2"/>
    <x v="3"/>
    <x v="2"/>
    <x v="2"/>
    <x v="3"/>
    <x v="3"/>
    <x v="1"/>
  </r>
  <r>
    <x v="4"/>
    <x v="2"/>
    <x v="2"/>
    <x v="0"/>
    <x v="2"/>
    <x v="2"/>
    <x v="2"/>
    <x v="2"/>
    <x v="2"/>
    <x v="0"/>
    <x v="46"/>
    <x v="46"/>
    <x v="43"/>
    <x v="45"/>
    <x v="34"/>
    <x v="46"/>
    <x v="4"/>
    <x v="1"/>
    <x v="0"/>
    <x v="0"/>
    <x v="0"/>
    <x v="6"/>
    <x v="40"/>
    <x v="6"/>
    <x v="29"/>
    <x v="1"/>
    <x v="2"/>
    <x v="8"/>
    <x v="0"/>
    <x v="8"/>
    <x v="0"/>
    <x v="31"/>
    <x v="22"/>
    <x v="2"/>
  </r>
  <r>
    <x v="4"/>
    <x v="2"/>
    <x v="3"/>
    <x v="0"/>
    <x v="3"/>
    <x v="3"/>
    <x v="3"/>
    <x v="3"/>
    <x v="3"/>
    <x v="0"/>
    <x v="47"/>
    <x v="47"/>
    <x v="44"/>
    <x v="46"/>
    <x v="31"/>
    <x v="47"/>
    <x v="1"/>
    <x v="1"/>
    <x v="0"/>
    <x v="2"/>
    <x v="0"/>
    <x v="2"/>
    <x v="41"/>
    <x v="1"/>
    <x v="1"/>
    <x v="1"/>
    <x v="2"/>
    <x v="2"/>
    <x v="3"/>
    <x v="2"/>
    <x v="2"/>
    <x v="3"/>
    <x v="3"/>
    <x v="3"/>
  </r>
  <r>
    <x v="4"/>
    <x v="3"/>
    <x v="4"/>
    <x v="0"/>
    <x v="4"/>
    <x v="4"/>
    <x v="4"/>
    <x v="4"/>
    <x v="4"/>
    <x v="0"/>
    <x v="48"/>
    <x v="48"/>
    <x v="45"/>
    <x v="47"/>
    <x v="14"/>
    <x v="48"/>
    <x v="1"/>
    <x v="1"/>
    <x v="1"/>
    <x v="0"/>
    <x v="0"/>
    <x v="2"/>
    <x v="42"/>
    <x v="8"/>
    <x v="30"/>
    <x v="2"/>
    <x v="0"/>
    <x v="11"/>
    <x v="16"/>
    <x v="11"/>
    <x v="2"/>
    <x v="32"/>
    <x v="3"/>
    <x v="4"/>
  </r>
  <r>
    <x v="4"/>
    <x v="4"/>
    <x v="5"/>
    <x v="0"/>
    <x v="5"/>
    <x v="5"/>
    <x v="5"/>
    <x v="5"/>
    <x v="5"/>
    <x v="0"/>
    <x v="49"/>
    <x v="49"/>
    <x v="46"/>
    <x v="48"/>
    <x v="32"/>
    <x v="49"/>
    <x v="2"/>
    <x v="1"/>
    <x v="3"/>
    <x v="1"/>
    <x v="1"/>
    <x v="9"/>
    <x v="43"/>
    <x v="5"/>
    <x v="31"/>
    <x v="1"/>
    <x v="2"/>
    <x v="0"/>
    <x v="5"/>
    <x v="0"/>
    <x v="1"/>
    <x v="33"/>
    <x v="23"/>
    <x v="5"/>
  </r>
  <r>
    <x v="4"/>
    <x v="5"/>
    <x v="6"/>
    <x v="0"/>
    <x v="6"/>
    <x v="6"/>
    <x v="6"/>
    <x v="6"/>
    <x v="6"/>
    <x v="0"/>
    <x v="50"/>
    <x v="50"/>
    <x v="47"/>
    <x v="49"/>
    <x v="19"/>
    <x v="50"/>
    <x v="0"/>
    <x v="1"/>
    <x v="0"/>
    <x v="0"/>
    <x v="0"/>
    <x v="7"/>
    <x v="12"/>
    <x v="1"/>
    <x v="1"/>
    <x v="2"/>
    <x v="2"/>
    <x v="2"/>
    <x v="3"/>
    <x v="2"/>
    <x v="2"/>
    <x v="3"/>
    <x v="3"/>
    <x v="6"/>
  </r>
  <r>
    <x v="4"/>
    <x v="6"/>
    <x v="7"/>
    <x v="0"/>
    <x v="7"/>
    <x v="7"/>
    <x v="7"/>
    <x v="7"/>
    <x v="7"/>
    <x v="0"/>
    <x v="51"/>
    <x v="51"/>
    <x v="48"/>
    <x v="50"/>
    <x v="7"/>
    <x v="51"/>
    <x v="3"/>
    <x v="0"/>
    <x v="0"/>
    <x v="3"/>
    <x v="0"/>
    <x v="12"/>
    <x v="44"/>
    <x v="12"/>
    <x v="32"/>
    <x v="0"/>
    <x v="2"/>
    <x v="5"/>
    <x v="17"/>
    <x v="5"/>
    <x v="1"/>
    <x v="34"/>
    <x v="24"/>
    <x v="7"/>
  </r>
  <r>
    <x v="4"/>
    <x v="7"/>
    <x v="8"/>
    <x v="0"/>
    <x v="8"/>
    <x v="8"/>
    <x v="8"/>
    <x v="8"/>
    <x v="8"/>
    <x v="0"/>
    <x v="52"/>
    <x v="52"/>
    <x v="49"/>
    <x v="51"/>
    <x v="7"/>
    <x v="52"/>
    <x v="1"/>
    <x v="1"/>
    <x v="0"/>
    <x v="0"/>
    <x v="0"/>
    <x v="0"/>
    <x v="45"/>
    <x v="6"/>
    <x v="33"/>
    <x v="1"/>
    <x v="4"/>
    <x v="11"/>
    <x v="17"/>
    <x v="4"/>
    <x v="1"/>
    <x v="35"/>
    <x v="25"/>
    <x v="8"/>
  </r>
  <r>
    <x v="4"/>
    <x v="8"/>
    <x v="9"/>
    <x v="1"/>
    <x v="9"/>
    <x v="9"/>
    <x v="9"/>
    <x v="9"/>
    <x v="9"/>
    <x v="0"/>
    <x v="53"/>
    <x v="53"/>
    <x v="50"/>
    <x v="52"/>
    <x v="35"/>
    <x v="53"/>
    <x v="3"/>
    <x v="1"/>
    <x v="1"/>
    <x v="6"/>
    <x v="0"/>
    <x v="11"/>
    <x v="46"/>
    <x v="7"/>
    <x v="34"/>
    <x v="2"/>
    <x v="0"/>
    <x v="7"/>
    <x v="1"/>
    <x v="7"/>
    <x v="2"/>
    <x v="36"/>
    <x v="3"/>
    <x v="9"/>
  </r>
  <r>
    <x v="4"/>
    <x v="8"/>
    <x v="10"/>
    <x v="1"/>
    <x v="10"/>
    <x v="10"/>
    <x v="10"/>
    <x v="10"/>
    <x v="10"/>
    <x v="0"/>
    <x v="54"/>
    <x v="54"/>
    <x v="51"/>
    <x v="53"/>
    <x v="36"/>
    <x v="54"/>
    <x v="2"/>
    <x v="1"/>
    <x v="1"/>
    <x v="2"/>
    <x v="0"/>
    <x v="10"/>
    <x v="47"/>
    <x v="2"/>
    <x v="35"/>
    <x v="2"/>
    <x v="2"/>
    <x v="1"/>
    <x v="11"/>
    <x v="1"/>
    <x v="1"/>
    <x v="37"/>
    <x v="26"/>
    <x v="10"/>
  </r>
  <r>
    <x v="5"/>
    <x v="0"/>
    <x v="0"/>
    <x v="0"/>
    <x v="0"/>
    <x v="0"/>
    <x v="0"/>
    <x v="0"/>
    <x v="0"/>
    <x v="0"/>
    <x v="55"/>
    <x v="55"/>
    <x v="52"/>
    <x v="54"/>
    <x v="37"/>
    <x v="55"/>
    <x v="0"/>
    <x v="0"/>
    <x v="0"/>
    <x v="1"/>
    <x v="1"/>
    <x v="4"/>
    <x v="48"/>
    <x v="4"/>
    <x v="36"/>
    <x v="1"/>
    <x v="2"/>
    <x v="11"/>
    <x v="0"/>
    <x v="11"/>
    <x v="0"/>
    <x v="38"/>
    <x v="27"/>
    <x v="0"/>
  </r>
  <r>
    <x v="5"/>
    <x v="1"/>
    <x v="1"/>
    <x v="0"/>
    <x v="1"/>
    <x v="1"/>
    <x v="1"/>
    <x v="1"/>
    <x v="1"/>
    <x v="0"/>
    <x v="56"/>
    <x v="56"/>
    <x v="53"/>
    <x v="55"/>
    <x v="29"/>
    <x v="56"/>
    <x v="0"/>
    <x v="1"/>
    <x v="0"/>
    <x v="0"/>
    <x v="0"/>
    <x v="7"/>
    <x v="12"/>
    <x v="1"/>
    <x v="1"/>
    <x v="1"/>
    <x v="2"/>
    <x v="2"/>
    <x v="3"/>
    <x v="2"/>
    <x v="2"/>
    <x v="3"/>
    <x v="3"/>
    <x v="1"/>
  </r>
  <r>
    <x v="5"/>
    <x v="2"/>
    <x v="2"/>
    <x v="0"/>
    <x v="2"/>
    <x v="2"/>
    <x v="2"/>
    <x v="2"/>
    <x v="2"/>
    <x v="0"/>
    <x v="57"/>
    <x v="57"/>
    <x v="54"/>
    <x v="56"/>
    <x v="18"/>
    <x v="57"/>
    <x v="3"/>
    <x v="1"/>
    <x v="4"/>
    <x v="2"/>
    <x v="0"/>
    <x v="10"/>
    <x v="49"/>
    <x v="0"/>
    <x v="37"/>
    <x v="1"/>
    <x v="0"/>
    <x v="4"/>
    <x v="2"/>
    <x v="4"/>
    <x v="2"/>
    <x v="39"/>
    <x v="3"/>
    <x v="2"/>
  </r>
  <r>
    <x v="5"/>
    <x v="2"/>
    <x v="3"/>
    <x v="0"/>
    <x v="3"/>
    <x v="3"/>
    <x v="3"/>
    <x v="3"/>
    <x v="3"/>
    <x v="0"/>
    <x v="58"/>
    <x v="58"/>
    <x v="55"/>
    <x v="57"/>
    <x v="38"/>
    <x v="58"/>
    <x v="0"/>
    <x v="2"/>
    <x v="1"/>
    <x v="0"/>
    <x v="0"/>
    <x v="1"/>
    <x v="50"/>
    <x v="4"/>
    <x v="8"/>
    <x v="1"/>
    <x v="3"/>
    <x v="4"/>
    <x v="18"/>
    <x v="4"/>
    <x v="0"/>
    <x v="40"/>
    <x v="28"/>
    <x v="3"/>
  </r>
  <r>
    <x v="5"/>
    <x v="3"/>
    <x v="4"/>
    <x v="0"/>
    <x v="4"/>
    <x v="4"/>
    <x v="4"/>
    <x v="4"/>
    <x v="4"/>
    <x v="0"/>
    <x v="59"/>
    <x v="59"/>
    <x v="56"/>
    <x v="58"/>
    <x v="39"/>
    <x v="59"/>
    <x v="1"/>
    <x v="1"/>
    <x v="0"/>
    <x v="0"/>
    <x v="0"/>
    <x v="0"/>
    <x v="51"/>
    <x v="2"/>
    <x v="38"/>
    <x v="1"/>
    <x v="2"/>
    <x v="1"/>
    <x v="7"/>
    <x v="1"/>
    <x v="2"/>
    <x v="41"/>
    <x v="3"/>
    <x v="4"/>
  </r>
  <r>
    <x v="5"/>
    <x v="4"/>
    <x v="5"/>
    <x v="0"/>
    <x v="5"/>
    <x v="5"/>
    <x v="5"/>
    <x v="5"/>
    <x v="5"/>
    <x v="0"/>
    <x v="60"/>
    <x v="60"/>
    <x v="11"/>
    <x v="59"/>
    <x v="40"/>
    <x v="60"/>
    <x v="2"/>
    <x v="1"/>
    <x v="1"/>
    <x v="8"/>
    <x v="0"/>
    <x v="5"/>
    <x v="52"/>
    <x v="1"/>
    <x v="1"/>
    <x v="3"/>
    <x v="0"/>
    <x v="2"/>
    <x v="3"/>
    <x v="2"/>
    <x v="2"/>
    <x v="3"/>
    <x v="3"/>
    <x v="5"/>
  </r>
  <r>
    <x v="5"/>
    <x v="5"/>
    <x v="6"/>
    <x v="0"/>
    <x v="6"/>
    <x v="6"/>
    <x v="6"/>
    <x v="6"/>
    <x v="6"/>
    <x v="0"/>
    <x v="61"/>
    <x v="61"/>
    <x v="57"/>
    <x v="41"/>
    <x v="29"/>
    <x v="61"/>
    <x v="1"/>
    <x v="1"/>
    <x v="0"/>
    <x v="0"/>
    <x v="0"/>
    <x v="0"/>
    <x v="53"/>
    <x v="2"/>
    <x v="39"/>
    <x v="2"/>
    <x v="0"/>
    <x v="1"/>
    <x v="7"/>
    <x v="1"/>
    <x v="2"/>
    <x v="42"/>
    <x v="3"/>
    <x v="6"/>
  </r>
  <r>
    <x v="5"/>
    <x v="6"/>
    <x v="7"/>
    <x v="0"/>
    <x v="7"/>
    <x v="7"/>
    <x v="7"/>
    <x v="7"/>
    <x v="7"/>
    <x v="0"/>
    <x v="62"/>
    <x v="60"/>
    <x v="58"/>
    <x v="7"/>
    <x v="7"/>
    <x v="62"/>
    <x v="1"/>
    <x v="3"/>
    <x v="0"/>
    <x v="8"/>
    <x v="0"/>
    <x v="5"/>
    <x v="54"/>
    <x v="0"/>
    <x v="40"/>
    <x v="2"/>
    <x v="0"/>
    <x v="6"/>
    <x v="4"/>
    <x v="6"/>
    <x v="8"/>
    <x v="43"/>
    <x v="29"/>
    <x v="7"/>
  </r>
  <r>
    <x v="5"/>
    <x v="7"/>
    <x v="8"/>
    <x v="0"/>
    <x v="8"/>
    <x v="8"/>
    <x v="8"/>
    <x v="8"/>
    <x v="8"/>
    <x v="0"/>
    <x v="63"/>
    <x v="62"/>
    <x v="59"/>
    <x v="60"/>
    <x v="7"/>
    <x v="63"/>
    <x v="0"/>
    <x v="0"/>
    <x v="2"/>
    <x v="2"/>
    <x v="4"/>
    <x v="11"/>
    <x v="55"/>
    <x v="4"/>
    <x v="41"/>
    <x v="5"/>
    <x v="2"/>
    <x v="4"/>
    <x v="2"/>
    <x v="4"/>
    <x v="1"/>
    <x v="44"/>
    <x v="30"/>
    <x v="8"/>
  </r>
  <r>
    <x v="5"/>
    <x v="8"/>
    <x v="9"/>
    <x v="1"/>
    <x v="9"/>
    <x v="9"/>
    <x v="9"/>
    <x v="9"/>
    <x v="9"/>
    <x v="0"/>
    <x v="64"/>
    <x v="63"/>
    <x v="60"/>
    <x v="61"/>
    <x v="18"/>
    <x v="64"/>
    <x v="6"/>
    <x v="0"/>
    <x v="0"/>
    <x v="6"/>
    <x v="0"/>
    <x v="13"/>
    <x v="56"/>
    <x v="10"/>
    <x v="42"/>
    <x v="1"/>
    <x v="4"/>
    <x v="5"/>
    <x v="19"/>
    <x v="5"/>
    <x v="5"/>
    <x v="45"/>
    <x v="31"/>
    <x v="9"/>
  </r>
  <r>
    <x v="5"/>
    <x v="8"/>
    <x v="10"/>
    <x v="1"/>
    <x v="10"/>
    <x v="10"/>
    <x v="10"/>
    <x v="10"/>
    <x v="10"/>
    <x v="0"/>
    <x v="65"/>
    <x v="64"/>
    <x v="61"/>
    <x v="62"/>
    <x v="41"/>
    <x v="65"/>
    <x v="1"/>
    <x v="1"/>
    <x v="0"/>
    <x v="2"/>
    <x v="0"/>
    <x v="2"/>
    <x v="57"/>
    <x v="1"/>
    <x v="1"/>
    <x v="2"/>
    <x v="2"/>
    <x v="2"/>
    <x v="3"/>
    <x v="2"/>
    <x v="2"/>
    <x v="3"/>
    <x v="3"/>
    <x v="10"/>
  </r>
  <r>
    <x v="6"/>
    <x v="0"/>
    <x v="0"/>
    <x v="0"/>
    <x v="0"/>
    <x v="0"/>
    <x v="0"/>
    <x v="0"/>
    <x v="0"/>
    <x v="0"/>
    <x v="66"/>
    <x v="65"/>
    <x v="62"/>
    <x v="63"/>
    <x v="42"/>
    <x v="66"/>
    <x v="6"/>
    <x v="0"/>
    <x v="2"/>
    <x v="2"/>
    <x v="0"/>
    <x v="12"/>
    <x v="58"/>
    <x v="0"/>
    <x v="43"/>
    <x v="1"/>
    <x v="1"/>
    <x v="10"/>
    <x v="6"/>
    <x v="5"/>
    <x v="4"/>
    <x v="46"/>
    <x v="32"/>
    <x v="0"/>
  </r>
  <r>
    <x v="6"/>
    <x v="1"/>
    <x v="1"/>
    <x v="0"/>
    <x v="1"/>
    <x v="1"/>
    <x v="1"/>
    <x v="1"/>
    <x v="1"/>
    <x v="0"/>
    <x v="67"/>
    <x v="66"/>
    <x v="34"/>
    <x v="64"/>
    <x v="3"/>
    <x v="67"/>
    <x v="0"/>
    <x v="0"/>
    <x v="0"/>
    <x v="0"/>
    <x v="0"/>
    <x v="0"/>
    <x v="59"/>
    <x v="1"/>
    <x v="1"/>
    <x v="2"/>
    <x v="2"/>
    <x v="2"/>
    <x v="3"/>
    <x v="2"/>
    <x v="2"/>
    <x v="3"/>
    <x v="3"/>
    <x v="1"/>
  </r>
  <r>
    <x v="6"/>
    <x v="2"/>
    <x v="2"/>
    <x v="0"/>
    <x v="2"/>
    <x v="2"/>
    <x v="2"/>
    <x v="2"/>
    <x v="2"/>
    <x v="0"/>
    <x v="68"/>
    <x v="67"/>
    <x v="43"/>
    <x v="65"/>
    <x v="43"/>
    <x v="68"/>
    <x v="1"/>
    <x v="0"/>
    <x v="0"/>
    <x v="7"/>
    <x v="0"/>
    <x v="6"/>
    <x v="60"/>
    <x v="13"/>
    <x v="44"/>
    <x v="1"/>
    <x v="0"/>
    <x v="0"/>
    <x v="20"/>
    <x v="0"/>
    <x v="4"/>
    <x v="47"/>
    <x v="33"/>
    <x v="2"/>
  </r>
  <r>
    <x v="6"/>
    <x v="2"/>
    <x v="3"/>
    <x v="0"/>
    <x v="3"/>
    <x v="3"/>
    <x v="3"/>
    <x v="3"/>
    <x v="3"/>
    <x v="0"/>
    <x v="69"/>
    <x v="68"/>
    <x v="63"/>
    <x v="66"/>
    <x v="5"/>
    <x v="69"/>
    <x v="0"/>
    <x v="1"/>
    <x v="0"/>
    <x v="0"/>
    <x v="0"/>
    <x v="7"/>
    <x v="12"/>
    <x v="5"/>
    <x v="45"/>
    <x v="2"/>
    <x v="2"/>
    <x v="7"/>
    <x v="5"/>
    <x v="7"/>
    <x v="1"/>
    <x v="48"/>
    <x v="34"/>
    <x v="3"/>
  </r>
  <r>
    <x v="6"/>
    <x v="3"/>
    <x v="4"/>
    <x v="0"/>
    <x v="4"/>
    <x v="4"/>
    <x v="4"/>
    <x v="4"/>
    <x v="4"/>
    <x v="0"/>
    <x v="70"/>
    <x v="69"/>
    <x v="64"/>
    <x v="67"/>
    <x v="5"/>
    <x v="70"/>
    <x v="1"/>
    <x v="0"/>
    <x v="0"/>
    <x v="2"/>
    <x v="0"/>
    <x v="1"/>
    <x v="61"/>
    <x v="7"/>
    <x v="37"/>
    <x v="0"/>
    <x v="2"/>
    <x v="7"/>
    <x v="1"/>
    <x v="7"/>
    <x v="2"/>
    <x v="49"/>
    <x v="3"/>
    <x v="4"/>
  </r>
  <r>
    <x v="6"/>
    <x v="4"/>
    <x v="5"/>
    <x v="0"/>
    <x v="5"/>
    <x v="5"/>
    <x v="5"/>
    <x v="5"/>
    <x v="5"/>
    <x v="0"/>
    <x v="71"/>
    <x v="70"/>
    <x v="65"/>
    <x v="68"/>
    <x v="44"/>
    <x v="71"/>
    <x v="1"/>
    <x v="0"/>
    <x v="1"/>
    <x v="6"/>
    <x v="2"/>
    <x v="9"/>
    <x v="62"/>
    <x v="2"/>
    <x v="46"/>
    <x v="4"/>
    <x v="0"/>
    <x v="1"/>
    <x v="11"/>
    <x v="1"/>
    <x v="1"/>
    <x v="50"/>
    <x v="35"/>
    <x v="5"/>
  </r>
  <r>
    <x v="6"/>
    <x v="5"/>
    <x v="6"/>
    <x v="0"/>
    <x v="6"/>
    <x v="6"/>
    <x v="6"/>
    <x v="6"/>
    <x v="6"/>
    <x v="0"/>
    <x v="72"/>
    <x v="71"/>
    <x v="66"/>
    <x v="69"/>
    <x v="30"/>
    <x v="72"/>
    <x v="1"/>
    <x v="1"/>
    <x v="0"/>
    <x v="0"/>
    <x v="0"/>
    <x v="0"/>
    <x v="63"/>
    <x v="1"/>
    <x v="1"/>
    <x v="1"/>
    <x v="6"/>
    <x v="2"/>
    <x v="3"/>
    <x v="2"/>
    <x v="2"/>
    <x v="3"/>
    <x v="3"/>
    <x v="6"/>
  </r>
  <r>
    <x v="6"/>
    <x v="6"/>
    <x v="7"/>
    <x v="0"/>
    <x v="7"/>
    <x v="7"/>
    <x v="7"/>
    <x v="7"/>
    <x v="7"/>
    <x v="0"/>
    <x v="73"/>
    <x v="72"/>
    <x v="67"/>
    <x v="70"/>
    <x v="15"/>
    <x v="73"/>
    <x v="1"/>
    <x v="0"/>
    <x v="1"/>
    <x v="7"/>
    <x v="0"/>
    <x v="10"/>
    <x v="64"/>
    <x v="7"/>
    <x v="47"/>
    <x v="1"/>
    <x v="0"/>
    <x v="4"/>
    <x v="21"/>
    <x v="4"/>
    <x v="0"/>
    <x v="51"/>
    <x v="36"/>
    <x v="7"/>
  </r>
  <r>
    <x v="6"/>
    <x v="7"/>
    <x v="8"/>
    <x v="0"/>
    <x v="8"/>
    <x v="8"/>
    <x v="8"/>
    <x v="8"/>
    <x v="8"/>
    <x v="0"/>
    <x v="74"/>
    <x v="73"/>
    <x v="68"/>
    <x v="71"/>
    <x v="15"/>
    <x v="74"/>
    <x v="1"/>
    <x v="2"/>
    <x v="0"/>
    <x v="0"/>
    <x v="0"/>
    <x v="1"/>
    <x v="43"/>
    <x v="1"/>
    <x v="1"/>
    <x v="0"/>
    <x v="0"/>
    <x v="2"/>
    <x v="3"/>
    <x v="2"/>
    <x v="2"/>
    <x v="3"/>
    <x v="3"/>
    <x v="8"/>
  </r>
  <r>
    <x v="6"/>
    <x v="8"/>
    <x v="9"/>
    <x v="1"/>
    <x v="9"/>
    <x v="9"/>
    <x v="9"/>
    <x v="9"/>
    <x v="9"/>
    <x v="0"/>
    <x v="75"/>
    <x v="74"/>
    <x v="69"/>
    <x v="72"/>
    <x v="25"/>
    <x v="75"/>
    <x v="7"/>
    <x v="1"/>
    <x v="2"/>
    <x v="4"/>
    <x v="0"/>
    <x v="14"/>
    <x v="65"/>
    <x v="7"/>
    <x v="48"/>
    <x v="1"/>
    <x v="6"/>
    <x v="11"/>
    <x v="11"/>
    <x v="11"/>
    <x v="1"/>
    <x v="52"/>
    <x v="37"/>
    <x v="9"/>
  </r>
  <r>
    <x v="6"/>
    <x v="8"/>
    <x v="10"/>
    <x v="1"/>
    <x v="10"/>
    <x v="10"/>
    <x v="10"/>
    <x v="10"/>
    <x v="10"/>
    <x v="0"/>
    <x v="76"/>
    <x v="75"/>
    <x v="70"/>
    <x v="73"/>
    <x v="12"/>
    <x v="76"/>
    <x v="1"/>
    <x v="1"/>
    <x v="1"/>
    <x v="1"/>
    <x v="0"/>
    <x v="4"/>
    <x v="66"/>
    <x v="2"/>
    <x v="49"/>
    <x v="0"/>
    <x v="2"/>
    <x v="7"/>
    <x v="1"/>
    <x v="7"/>
    <x v="1"/>
    <x v="53"/>
    <x v="38"/>
    <x v="10"/>
  </r>
  <r>
    <x v="7"/>
    <x v="0"/>
    <x v="0"/>
    <x v="0"/>
    <x v="0"/>
    <x v="0"/>
    <x v="0"/>
    <x v="0"/>
    <x v="0"/>
    <x v="0"/>
    <x v="77"/>
    <x v="76"/>
    <x v="71"/>
    <x v="74"/>
    <x v="0"/>
    <x v="77"/>
    <x v="1"/>
    <x v="0"/>
    <x v="0"/>
    <x v="0"/>
    <x v="0"/>
    <x v="2"/>
    <x v="67"/>
    <x v="3"/>
    <x v="50"/>
    <x v="0"/>
    <x v="0"/>
    <x v="6"/>
    <x v="4"/>
    <x v="6"/>
    <x v="3"/>
    <x v="54"/>
    <x v="39"/>
    <x v="0"/>
  </r>
  <r>
    <x v="7"/>
    <x v="1"/>
    <x v="1"/>
    <x v="0"/>
    <x v="1"/>
    <x v="1"/>
    <x v="1"/>
    <x v="1"/>
    <x v="1"/>
    <x v="0"/>
    <x v="78"/>
    <x v="77"/>
    <x v="72"/>
    <x v="75"/>
    <x v="45"/>
    <x v="78"/>
    <x v="0"/>
    <x v="1"/>
    <x v="0"/>
    <x v="0"/>
    <x v="0"/>
    <x v="7"/>
    <x v="12"/>
    <x v="1"/>
    <x v="1"/>
    <x v="1"/>
    <x v="0"/>
    <x v="2"/>
    <x v="3"/>
    <x v="2"/>
    <x v="2"/>
    <x v="3"/>
    <x v="3"/>
    <x v="1"/>
  </r>
  <r>
    <x v="7"/>
    <x v="2"/>
    <x v="2"/>
    <x v="0"/>
    <x v="2"/>
    <x v="2"/>
    <x v="2"/>
    <x v="2"/>
    <x v="2"/>
    <x v="0"/>
    <x v="79"/>
    <x v="78"/>
    <x v="73"/>
    <x v="76"/>
    <x v="43"/>
    <x v="79"/>
    <x v="2"/>
    <x v="1"/>
    <x v="0"/>
    <x v="2"/>
    <x v="0"/>
    <x v="6"/>
    <x v="68"/>
    <x v="10"/>
    <x v="51"/>
    <x v="5"/>
    <x v="4"/>
    <x v="0"/>
    <x v="13"/>
    <x v="0"/>
    <x v="4"/>
    <x v="55"/>
    <x v="40"/>
    <x v="2"/>
  </r>
  <r>
    <x v="7"/>
    <x v="2"/>
    <x v="3"/>
    <x v="0"/>
    <x v="3"/>
    <x v="3"/>
    <x v="3"/>
    <x v="3"/>
    <x v="3"/>
    <x v="0"/>
    <x v="80"/>
    <x v="79"/>
    <x v="74"/>
    <x v="77"/>
    <x v="46"/>
    <x v="80"/>
    <x v="0"/>
    <x v="1"/>
    <x v="0"/>
    <x v="0"/>
    <x v="0"/>
    <x v="7"/>
    <x v="12"/>
    <x v="2"/>
    <x v="52"/>
    <x v="2"/>
    <x v="2"/>
    <x v="1"/>
    <x v="7"/>
    <x v="1"/>
    <x v="2"/>
    <x v="56"/>
    <x v="3"/>
    <x v="3"/>
  </r>
  <r>
    <x v="7"/>
    <x v="3"/>
    <x v="4"/>
    <x v="0"/>
    <x v="4"/>
    <x v="4"/>
    <x v="4"/>
    <x v="4"/>
    <x v="4"/>
    <x v="0"/>
    <x v="81"/>
    <x v="80"/>
    <x v="66"/>
    <x v="78"/>
    <x v="37"/>
    <x v="81"/>
    <x v="0"/>
    <x v="1"/>
    <x v="0"/>
    <x v="0"/>
    <x v="0"/>
    <x v="7"/>
    <x v="12"/>
    <x v="2"/>
    <x v="31"/>
    <x v="2"/>
    <x v="2"/>
    <x v="1"/>
    <x v="7"/>
    <x v="1"/>
    <x v="2"/>
    <x v="57"/>
    <x v="3"/>
    <x v="4"/>
  </r>
  <r>
    <x v="7"/>
    <x v="4"/>
    <x v="5"/>
    <x v="0"/>
    <x v="5"/>
    <x v="5"/>
    <x v="5"/>
    <x v="5"/>
    <x v="5"/>
    <x v="0"/>
    <x v="82"/>
    <x v="81"/>
    <x v="75"/>
    <x v="79"/>
    <x v="47"/>
    <x v="82"/>
    <x v="2"/>
    <x v="1"/>
    <x v="1"/>
    <x v="8"/>
    <x v="0"/>
    <x v="5"/>
    <x v="69"/>
    <x v="0"/>
    <x v="53"/>
    <x v="0"/>
    <x v="2"/>
    <x v="4"/>
    <x v="5"/>
    <x v="4"/>
    <x v="2"/>
    <x v="58"/>
    <x v="3"/>
    <x v="5"/>
  </r>
  <r>
    <x v="7"/>
    <x v="5"/>
    <x v="6"/>
    <x v="0"/>
    <x v="6"/>
    <x v="6"/>
    <x v="6"/>
    <x v="6"/>
    <x v="6"/>
    <x v="0"/>
    <x v="83"/>
    <x v="82"/>
    <x v="76"/>
    <x v="80"/>
    <x v="30"/>
    <x v="83"/>
    <x v="0"/>
    <x v="1"/>
    <x v="0"/>
    <x v="0"/>
    <x v="0"/>
    <x v="7"/>
    <x v="12"/>
    <x v="7"/>
    <x v="54"/>
    <x v="1"/>
    <x v="0"/>
    <x v="7"/>
    <x v="16"/>
    <x v="7"/>
    <x v="1"/>
    <x v="59"/>
    <x v="41"/>
    <x v="6"/>
  </r>
  <r>
    <x v="7"/>
    <x v="6"/>
    <x v="7"/>
    <x v="0"/>
    <x v="7"/>
    <x v="7"/>
    <x v="7"/>
    <x v="7"/>
    <x v="7"/>
    <x v="0"/>
    <x v="84"/>
    <x v="83"/>
    <x v="77"/>
    <x v="11"/>
    <x v="15"/>
    <x v="84"/>
    <x v="1"/>
    <x v="2"/>
    <x v="1"/>
    <x v="7"/>
    <x v="0"/>
    <x v="12"/>
    <x v="70"/>
    <x v="4"/>
    <x v="55"/>
    <x v="0"/>
    <x v="0"/>
    <x v="11"/>
    <x v="5"/>
    <x v="11"/>
    <x v="0"/>
    <x v="0"/>
    <x v="42"/>
    <x v="7"/>
  </r>
  <r>
    <x v="7"/>
    <x v="7"/>
    <x v="8"/>
    <x v="0"/>
    <x v="8"/>
    <x v="8"/>
    <x v="8"/>
    <x v="8"/>
    <x v="8"/>
    <x v="0"/>
    <x v="85"/>
    <x v="84"/>
    <x v="0"/>
    <x v="81"/>
    <x v="7"/>
    <x v="85"/>
    <x v="0"/>
    <x v="1"/>
    <x v="1"/>
    <x v="0"/>
    <x v="0"/>
    <x v="0"/>
    <x v="71"/>
    <x v="7"/>
    <x v="56"/>
    <x v="2"/>
    <x v="0"/>
    <x v="11"/>
    <x v="11"/>
    <x v="11"/>
    <x v="2"/>
    <x v="60"/>
    <x v="3"/>
    <x v="8"/>
  </r>
  <r>
    <x v="7"/>
    <x v="8"/>
    <x v="9"/>
    <x v="1"/>
    <x v="9"/>
    <x v="9"/>
    <x v="9"/>
    <x v="9"/>
    <x v="9"/>
    <x v="0"/>
    <x v="86"/>
    <x v="85"/>
    <x v="78"/>
    <x v="82"/>
    <x v="1"/>
    <x v="86"/>
    <x v="2"/>
    <x v="1"/>
    <x v="2"/>
    <x v="6"/>
    <x v="0"/>
    <x v="9"/>
    <x v="72"/>
    <x v="2"/>
    <x v="57"/>
    <x v="1"/>
    <x v="7"/>
    <x v="4"/>
    <x v="2"/>
    <x v="4"/>
    <x v="4"/>
    <x v="61"/>
    <x v="43"/>
    <x v="9"/>
  </r>
  <r>
    <x v="7"/>
    <x v="8"/>
    <x v="10"/>
    <x v="1"/>
    <x v="10"/>
    <x v="10"/>
    <x v="10"/>
    <x v="10"/>
    <x v="10"/>
    <x v="0"/>
    <x v="87"/>
    <x v="86"/>
    <x v="57"/>
    <x v="83"/>
    <x v="12"/>
    <x v="87"/>
    <x v="1"/>
    <x v="1"/>
    <x v="4"/>
    <x v="3"/>
    <x v="0"/>
    <x v="11"/>
    <x v="73"/>
    <x v="1"/>
    <x v="1"/>
    <x v="0"/>
    <x v="2"/>
    <x v="7"/>
    <x v="11"/>
    <x v="7"/>
    <x v="0"/>
    <x v="62"/>
    <x v="44"/>
    <x v="10"/>
  </r>
  <r>
    <x v="7"/>
    <x v="9"/>
    <x v="11"/>
    <x v="1"/>
    <x v="11"/>
    <x v="11"/>
    <x v="11"/>
    <x v="11"/>
    <x v="11"/>
    <x v="0"/>
    <x v="88"/>
    <x v="87"/>
    <x v="79"/>
    <x v="84"/>
    <x v="48"/>
    <x v="88"/>
    <x v="0"/>
    <x v="1"/>
    <x v="0"/>
    <x v="0"/>
    <x v="0"/>
    <x v="7"/>
    <x v="12"/>
    <x v="1"/>
    <x v="1"/>
    <x v="1"/>
    <x v="2"/>
    <x v="2"/>
    <x v="3"/>
    <x v="2"/>
    <x v="2"/>
    <x v="3"/>
    <x v="3"/>
    <x v="11"/>
  </r>
  <r>
    <x v="7"/>
    <x v="9"/>
    <x v="12"/>
    <x v="1"/>
    <x v="12"/>
    <x v="12"/>
    <x v="12"/>
    <x v="12"/>
    <x v="12"/>
    <x v="0"/>
    <x v="88"/>
    <x v="88"/>
    <x v="79"/>
    <x v="84"/>
    <x v="48"/>
    <x v="88"/>
    <x v="0"/>
    <x v="1"/>
    <x v="0"/>
    <x v="0"/>
    <x v="0"/>
    <x v="7"/>
    <x v="12"/>
    <x v="1"/>
    <x v="1"/>
    <x v="1"/>
    <x v="2"/>
    <x v="2"/>
    <x v="3"/>
    <x v="2"/>
    <x v="2"/>
    <x v="3"/>
    <x v="3"/>
    <x v="12"/>
  </r>
  <r>
    <x v="8"/>
    <x v="0"/>
    <x v="0"/>
    <x v="0"/>
    <x v="0"/>
    <x v="0"/>
    <x v="0"/>
    <x v="0"/>
    <x v="0"/>
    <x v="0"/>
    <x v="89"/>
    <x v="89"/>
    <x v="0"/>
    <x v="85"/>
    <x v="27"/>
    <x v="89"/>
    <x v="3"/>
    <x v="0"/>
    <x v="1"/>
    <x v="7"/>
    <x v="0"/>
    <x v="12"/>
    <x v="74"/>
    <x v="10"/>
    <x v="58"/>
    <x v="5"/>
    <x v="2"/>
    <x v="5"/>
    <x v="8"/>
    <x v="5"/>
    <x v="3"/>
    <x v="63"/>
    <x v="45"/>
    <x v="0"/>
  </r>
  <r>
    <x v="8"/>
    <x v="1"/>
    <x v="1"/>
    <x v="0"/>
    <x v="1"/>
    <x v="1"/>
    <x v="1"/>
    <x v="1"/>
    <x v="1"/>
    <x v="0"/>
    <x v="90"/>
    <x v="90"/>
    <x v="80"/>
    <x v="86"/>
    <x v="45"/>
    <x v="90"/>
    <x v="0"/>
    <x v="1"/>
    <x v="0"/>
    <x v="0"/>
    <x v="0"/>
    <x v="7"/>
    <x v="12"/>
    <x v="1"/>
    <x v="1"/>
    <x v="1"/>
    <x v="2"/>
    <x v="2"/>
    <x v="3"/>
    <x v="2"/>
    <x v="2"/>
    <x v="3"/>
    <x v="3"/>
    <x v="1"/>
  </r>
  <r>
    <x v="8"/>
    <x v="2"/>
    <x v="2"/>
    <x v="0"/>
    <x v="2"/>
    <x v="2"/>
    <x v="2"/>
    <x v="2"/>
    <x v="2"/>
    <x v="0"/>
    <x v="91"/>
    <x v="91"/>
    <x v="81"/>
    <x v="87"/>
    <x v="3"/>
    <x v="91"/>
    <x v="3"/>
    <x v="1"/>
    <x v="1"/>
    <x v="0"/>
    <x v="0"/>
    <x v="1"/>
    <x v="75"/>
    <x v="12"/>
    <x v="59"/>
    <x v="1"/>
    <x v="2"/>
    <x v="11"/>
    <x v="11"/>
    <x v="11"/>
    <x v="2"/>
    <x v="64"/>
    <x v="3"/>
    <x v="2"/>
  </r>
  <r>
    <x v="8"/>
    <x v="2"/>
    <x v="3"/>
    <x v="0"/>
    <x v="3"/>
    <x v="3"/>
    <x v="3"/>
    <x v="3"/>
    <x v="3"/>
    <x v="0"/>
    <x v="92"/>
    <x v="92"/>
    <x v="82"/>
    <x v="88"/>
    <x v="44"/>
    <x v="92"/>
    <x v="1"/>
    <x v="2"/>
    <x v="0"/>
    <x v="9"/>
    <x v="0"/>
    <x v="2"/>
    <x v="76"/>
    <x v="7"/>
    <x v="60"/>
    <x v="1"/>
    <x v="4"/>
    <x v="7"/>
    <x v="1"/>
    <x v="7"/>
    <x v="2"/>
    <x v="65"/>
    <x v="3"/>
    <x v="3"/>
  </r>
  <r>
    <x v="8"/>
    <x v="3"/>
    <x v="4"/>
    <x v="0"/>
    <x v="4"/>
    <x v="4"/>
    <x v="4"/>
    <x v="4"/>
    <x v="4"/>
    <x v="0"/>
    <x v="93"/>
    <x v="93"/>
    <x v="83"/>
    <x v="89"/>
    <x v="49"/>
    <x v="93"/>
    <x v="3"/>
    <x v="1"/>
    <x v="0"/>
    <x v="0"/>
    <x v="0"/>
    <x v="2"/>
    <x v="77"/>
    <x v="0"/>
    <x v="61"/>
    <x v="2"/>
    <x v="2"/>
    <x v="8"/>
    <x v="18"/>
    <x v="8"/>
    <x v="1"/>
    <x v="66"/>
    <x v="46"/>
    <x v="4"/>
  </r>
  <r>
    <x v="8"/>
    <x v="4"/>
    <x v="5"/>
    <x v="0"/>
    <x v="5"/>
    <x v="5"/>
    <x v="5"/>
    <x v="5"/>
    <x v="5"/>
    <x v="0"/>
    <x v="94"/>
    <x v="94"/>
    <x v="84"/>
    <x v="83"/>
    <x v="28"/>
    <x v="94"/>
    <x v="2"/>
    <x v="1"/>
    <x v="1"/>
    <x v="5"/>
    <x v="0"/>
    <x v="9"/>
    <x v="78"/>
    <x v="7"/>
    <x v="62"/>
    <x v="7"/>
    <x v="2"/>
    <x v="7"/>
    <x v="1"/>
    <x v="7"/>
    <x v="2"/>
    <x v="67"/>
    <x v="3"/>
    <x v="5"/>
  </r>
  <r>
    <x v="8"/>
    <x v="5"/>
    <x v="6"/>
    <x v="0"/>
    <x v="6"/>
    <x v="6"/>
    <x v="6"/>
    <x v="6"/>
    <x v="6"/>
    <x v="0"/>
    <x v="95"/>
    <x v="95"/>
    <x v="85"/>
    <x v="79"/>
    <x v="50"/>
    <x v="95"/>
    <x v="0"/>
    <x v="1"/>
    <x v="0"/>
    <x v="1"/>
    <x v="0"/>
    <x v="2"/>
    <x v="79"/>
    <x v="7"/>
    <x v="63"/>
    <x v="2"/>
    <x v="2"/>
    <x v="1"/>
    <x v="7"/>
    <x v="1"/>
    <x v="2"/>
    <x v="68"/>
    <x v="3"/>
    <x v="6"/>
  </r>
  <r>
    <x v="8"/>
    <x v="6"/>
    <x v="7"/>
    <x v="0"/>
    <x v="7"/>
    <x v="7"/>
    <x v="7"/>
    <x v="7"/>
    <x v="7"/>
    <x v="0"/>
    <x v="96"/>
    <x v="96"/>
    <x v="86"/>
    <x v="90"/>
    <x v="7"/>
    <x v="96"/>
    <x v="3"/>
    <x v="1"/>
    <x v="1"/>
    <x v="3"/>
    <x v="0"/>
    <x v="12"/>
    <x v="80"/>
    <x v="5"/>
    <x v="64"/>
    <x v="1"/>
    <x v="2"/>
    <x v="0"/>
    <x v="21"/>
    <x v="0"/>
    <x v="4"/>
    <x v="69"/>
    <x v="47"/>
    <x v="7"/>
  </r>
  <r>
    <x v="8"/>
    <x v="7"/>
    <x v="8"/>
    <x v="0"/>
    <x v="8"/>
    <x v="8"/>
    <x v="8"/>
    <x v="8"/>
    <x v="8"/>
    <x v="0"/>
    <x v="97"/>
    <x v="97"/>
    <x v="87"/>
    <x v="91"/>
    <x v="7"/>
    <x v="97"/>
    <x v="0"/>
    <x v="1"/>
    <x v="0"/>
    <x v="0"/>
    <x v="0"/>
    <x v="7"/>
    <x v="12"/>
    <x v="7"/>
    <x v="65"/>
    <x v="0"/>
    <x v="4"/>
    <x v="7"/>
    <x v="16"/>
    <x v="7"/>
    <x v="1"/>
    <x v="70"/>
    <x v="48"/>
    <x v="8"/>
  </r>
  <r>
    <x v="8"/>
    <x v="8"/>
    <x v="9"/>
    <x v="1"/>
    <x v="9"/>
    <x v="9"/>
    <x v="9"/>
    <x v="9"/>
    <x v="9"/>
    <x v="0"/>
    <x v="98"/>
    <x v="98"/>
    <x v="52"/>
    <x v="37"/>
    <x v="51"/>
    <x v="98"/>
    <x v="2"/>
    <x v="1"/>
    <x v="1"/>
    <x v="7"/>
    <x v="0"/>
    <x v="11"/>
    <x v="81"/>
    <x v="8"/>
    <x v="54"/>
    <x v="0"/>
    <x v="0"/>
    <x v="0"/>
    <x v="20"/>
    <x v="10"/>
    <x v="1"/>
    <x v="71"/>
    <x v="49"/>
    <x v="9"/>
  </r>
  <r>
    <x v="8"/>
    <x v="8"/>
    <x v="10"/>
    <x v="1"/>
    <x v="10"/>
    <x v="10"/>
    <x v="10"/>
    <x v="10"/>
    <x v="10"/>
    <x v="0"/>
    <x v="99"/>
    <x v="15"/>
    <x v="88"/>
    <x v="74"/>
    <x v="52"/>
    <x v="99"/>
    <x v="0"/>
    <x v="1"/>
    <x v="0"/>
    <x v="0"/>
    <x v="0"/>
    <x v="7"/>
    <x v="12"/>
    <x v="1"/>
    <x v="1"/>
    <x v="1"/>
    <x v="2"/>
    <x v="2"/>
    <x v="3"/>
    <x v="2"/>
    <x v="2"/>
    <x v="3"/>
    <x v="3"/>
    <x v="10"/>
  </r>
  <r>
    <x v="8"/>
    <x v="9"/>
    <x v="11"/>
    <x v="1"/>
    <x v="11"/>
    <x v="11"/>
    <x v="11"/>
    <x v="11"/>
    <x v="11"/>
    <x v="0"/>
    <x v="100"/>
    <x v="99"/>
    <x v="89"/>
    <x v="92"/>
    <x v="24"/>
    <x v="100"/>
    <x v="1"/>
    <x v="1"/>
    <x v="1"/>
    <x v="7"/>
    <x v="0"/>
    <x v="6"/>
    <x v="82"/>
    <x v="8"/>
    <x v="66"/>
    <x v="3"/>
    <x v="3"/>
    <x v="11"/>
    <x v="16"/>
    <x v="4"/>
    <x v="2"/>
    <x v="72"/>
    <x v="3"/>
    <x v="11"/>
  </r>
  <r>
    <x v="8"/>
    <x v="9"/>
    <x v="12"/>
    <x v="1"/>
    <x v="12"/>
    <x v="12"/>
    <x v="12"/>
    <x v="12"/>
    <x v="12"/>
    <x v="0"/>
    <x v="101"/>
    <x v="100"/>
    <x v="90"/>
    <x v="93"/>
    <x v="53"/>
    <x v="101"/>
    <x v="3"/>
    <x v="2"/>
    <x v="1"/>
    <x v="2"/>
    <x v="0"/>
    <x v="10"/>
    <x v="83"/>
    <x v="2"/>
    <x v="34"/>
    <x v="1"/>
    <x v="2"/>
    <x v="2"/>
    <x v="3"/>
    <x v="2"/>
    <x v="2"/>
    <x v="3"/>
    <x v="3"/>
    <x v="12"/>
  </r>
  <r>
    <x v="8"/>
    <x v="10"/>
    <x v="13"/>
    <x v="1"/>
    <x v="13"/>
    <x v="13"/>
    <x v="13"/>
    <x v="13"/>
    <x v="13"/>
    <x v="0"/>
    <x v="102"/>
    <x v="101"/>
    <x v="56"/>
    <x v="94"/>
    <x v="33"/>
    <x v="102"/>
    <x v="3"/>
    <x v="1"/>
    <x v="0"/>
    <x v="0"/>
    <x v="0"/>
    <x v="2"/>
    <x v="84"/>
    <x v="1"/>
    <x v="1"/>
    <x v="2"/>
    <x v="0"/>
    <x v="2"/>
    <x v="3"/>
    <x v="2"/>
    <x v="2"/>
    <x v="3"/>
    <x v="3"/>
    <x v="13"/>
  </r>
  <r>
    <x v="8"/>
    <x v="10"/>
    <x v="14"/>
    <x v="1"/>
    <x v="14"/>
    <x v="14"/>
    <x v="14"/>
    <x v="14"/>
    <x v="14"/>
    <x v="0"/>
    <x v="103"/>
    <x v="102"/>
    <x v="91"/>
    <x v="95"/>
    <x v="54"/>
    <x v="103"/>
    <x v="0"/>
    <x v="1"/>
    <x v="0"/>
    <x v="0"/>
    <x v="0"/>
    <x v="7"/>
    <x v="12"/>
    <x v="1"/>
    <x v="1"/>
    <x v="1"/>
    <x v="2"/>
    <x v="2"/>
    <x v="3"/>
    <x v="2"/>
    <x v="2"/>
    <x v="3"/>
    <x v="3"/>
    <x v="14"/>
  </r>
  <r>
    <x v="8"/>
    <x v="10"/>
    <x v="15"/>
    <x v="1"/>
    <x v="15"/>
    <x v="15"/>
    <x v="15"/>
    <x v="15"/>
    <x v="15"/>
    <x v="0"/>
    <x v="104"/>
    <x v="103"/>
    <x v="12"/>
    <x v="96"/>
    <x v="55"/>
    <x v="104"/>
    <x v="0"/>
    <x v="1"/>
    <x v="0"/>
    <x v="0"/>
    <x v="0"/>
    <x v="7"/>
    <x v="12"/>
    <x v="1"/>
    <x v="1"/>
    <x v="1"/>
    <x v="2"/>
    <x v="2"/>
    <x v="3"/>
    <x v="2"/>
    <x v="2"/>
    <x v="3"/>
    <x v="3"/>
    <x v="15"/>
  </r>
  <r>
    <x v="9"/>
    <x v="0"/>
    <x v="0"/>
    <x v="0"/>
    <x v="0"/>
    <x v="0"/>
    <x v="0"/>
    <x v="0"/>
    <x v="0"/>
    <x v="0"/>
    <x v="105"/>
    <x v="104"/>
    <x v="49"/>
    <x v="97"/>
    <x v="0"/>
    <x v="105"/>
    <x v="0"/>
    <x v="0"/>
    <x v="0"/>
    <x v="2"/>
    <x v="0"/>
    <x v="2"/>
    <x v="85"/>
    <x v="3"/>
    <x v="67"/>
    <x v="2"/>
    <x v="2"/>
    <x v="5"/>
    <x v="22"/>
    <x v="5"/>
    <x v="4"/>
    <x v="73"/>
    <x v="50"/>
    <x v="0"/>
  </r>
  <r>
    <x v="9"/>
    <x v="1"/>
    <x v="1"/>
    <x v="0"/>
    <x v="1"/>
    <x v="1"/>
    <x v="1"/>
    <x v="1"/>
    <x v="1"/>
    <x v="0"/>
    <x v="106"/>
    <x v="105"/>
    <x v="92"/>
    <x v="98"/>
    <x v="23"/>
    <x v="106"/>
    <x v="0"/>
    <x v="1"/>
    <x v="0"/>
    <x v="0"/>
    <x v="0"/>
    <x v="7"/>
    <x v="12"/>
    <x v="1"/>
    <x v="1"/>
    <x v="1"/>
    <x v="2"/>
    <x v="2"/>
    <x v="3"/>
    <x v="2"/>
    <x v="2"/>
    <x v="3"/>
    <x v="3"/>
    <x v="1"/>
  </r>
  <r>
    <x v="9"/>
    <x v="2"/>
    <x v="2"/>
    <x v="0"/>
    <x v="2"/>
    <x v="2"/>
    <x v="2"/>
    <x v="2"/>
    <x v="2"/>
    <x v="0"/>
    <x v="107"/>
    <x v="106"/>
    <x v="93"/>
    <x v="99"/>
    <x v="2"/>
    <x v="107"/>
    <x v="1"/>
    <x v="0"/>
    <x v="0"/>
    <x v="7"/>
    <x v="0"/>
    <x v="6"/>
    <x v="86"/>
    <x v="4"/>
    <x v="68"/>
    <x v="2"/>
    <x v="2"/>
    <x v="11"/>
    <x v="17"/>
    <x v="11"/>
    <x v="0"/>
    <x v="74"/>
    <x v="51"/>
    <x v="2"/>
  </r>
  <r>
    <x v="9"/>
    <x v="2"/>
    <x v="3"/>
    <x v="0"/>
    <x v="3"/>
    <x v="3"/>
    <x v="3"/>
    <x v="3"/>
    <x v="3"/>
    <x v="0"/>
    <x v="108"/>
    <x v="107"/>
    <x v="94"/>
    <x v="100"/>
    <x v="2"/>
    <x v="108"/>
    <x v="0"/>
    <x v="1"/>
    <x v="0"/>
    <x v="0"/>
    <x v="0"/>
    <x v="7"/>
    <x v="12"/>
    <x v="1"/>
    <x v="1"/>
    <x v="1"/>
    <x v="2"/>
    <x v="2"/>
    <x v="3"/>
    <x v="2"/>
    <x v="2"/>
    <x v="3"/>
    <x v="3"/>
    <x v="3"/>
  </r>
  <r>
    <x v="9"/>
    <x v="3"/>
    <x v="4"/>
    <x v="0"/>
    <x v="4"/>
    <x v="4"/>
    <x v="4"/>
    <x v="4"/>
    <x v="4"/>
    <x v="0"/>
    <x v="109"/>
    <x v="108"/>
    <x v="95"/>
    <x v="101"/>
    <x v="56"/>
    <x v="109"/>
    <x v="1"/>
    <x v="1"/>
    <x v="0"/>
    <x v="0"/>
    <x v="0"/>
    <x v="0"/>
    <x v="87"/>
    <x v="12"/>
    <x v="69"/>
    <x v="1"/>
    <x v="2"/>
    <x v="0"/>
    <x v="20"/>
    <x v="0"/>
    <x v="1"/>
    <x v="75"/>
    <x v="52"/>
    <x v="4"/>
  </r>
  <r>
    <x v="9"/>
    <x v="4"/>
    <x v="5"/>
    <x v="0"/>
    <x v="5"/>
    <x v="5"/>
    <x v="5"/>
    <x v="5"/>
    <x v="5"/>
    <x v="0"/>
    <x v="110"/>
    <x v="109"/>
    <x v="89"/>
    <x v="102"/>
    <x v="57"/>
    <x v="110"/>
    <x v="6"/>
    <x v="1"/>
    <x v="1"/>
    <x v="5"/>
    <x v="0"/>
    <x v="3"/>
    <x v="70"/>
    <x v="4"/>
    <x v="70"/>
    <x v="1"/>
    <x v="2"/>
    <x v="4"/>
    <x v="2"/>
    <x v="4"/>
    <x v="1"/>
    <x v="76"/>
    <x v="53"/>
    <x v="5"/>
  </r>
  <r>
    <x v="9"/>
    <x v="6"/>
    <x v="7"/>
    <x v="0"/>
    <x v="7"/>
    <x v="7"/>
    <x v="7"/>
    <x v="7"/>
    <x v="7"/>
    <x v="0"/>
    <x v="111"/>
    <x v="110"/>
    <x v="96"/>
    <x v="103"/>
    <x v="15"/>
    <x v="111"/>
    <x v="1"/>
    <x v="0"/>
    <x v="0"/>
    <x v="0"/>
    <x v="0"/>
    <x v="2"/>
    <x v="88"/>
    <x v="8"/>
    <x v="71"/>
    <x v="1"/>
    <x v="4"/>
    <x v="4"/>
    <x v="8"/>
    <x v="4"/>
    <x v="3"/>
    <x v="77"/>
    <x v="54"/>
    <x v="7"/>
  </r>
  <r>
    <x v="9"/>
    <x v="7"/>
    <x v="8"/>
    <x v="0"/>
    <x v="8"/>
    <x v="8"/>
    <x v="8"/>
    <x v="8"/>
    <x v="8"/>
    <x v="0"/>
    <x v="112"/>
    <x v="111"/>
    <x v="97"/>
    <x v="104"/>
    <x v="7"/>
    <x v="112"/>
    <x v="0"/>
    <x v="1"/>
    <x v="1"/>
    <x v="2"/>
    <x v="0"/>
    <x v="2"/>
    <x v="89"/>
    <x v="2"/>
    <x v="9"/>
    <x v="1"/>
    <x v="2"/>
    <x v="1"/>
    <x v="1"/>
    <x v="1"/>
    <x v="1"/>
    <x v="78"/>
    <x v="55"/>
    <x v="8"/>
  </r>
  <r>
    <x v="9"/>
    <x v="8"/>
    <x v="9"/>
    <x v="1"/>
    <x v="9"/>
    <x v="9"/>
    <x v="9"/>
    <x v="9"/>
    <x v="9"/>
    <x v="0"/>
    <x v="113"/>
    <x v="112"/>
    <x v="98"/>
    <x v="105"/>
    <x v="58"/>
    <x v="113"/>
    <x v="1"/>
    <x v="0"/>
    <x v="0"/>
    <x v="7"/>
    <x v="1"/>
    <x v="10"/>
    <x v="90"/>
    <x v="2"/>
    <x v="34"/>
    <x v="0"/>
    <x v="0"/>
    <x v="4"/>
    <x v="5"/>
    <x v="4"/>
    <x v="0"/>
    <x v="79"/>
    <x v="56"/>
    <x v="9"/>
  </r>
  <r>
    <x v="9"/>
    <x v="9"/>
    <x v="11"/>
    <x v="1"/>
    <x v="11"/>
    <x v="11"/>
    <x v="11"/>
    <x v="11"/>
    <x v="11"/>
    <x v="0"/>
    <x v="114"/>
    <x v="113"/>
    <x v="99"/>
    <x v="106"/>
    <x v="9"/>
    <x v="114"/>
    <x v="1"/>
    <x v="1"/>
    <x v="4"/>
    <x v="0"/>
    <x v="0"/>
    <x v="4"/>
    <x v="91"/>
    <x v="10"/>
    <x v="72"/>
    <x v="8"/>
    <x v="0"/>
    <x v="8"/>
    <x v="18"/>
    <x v="8"/>
    <x v="2"/>
    <x v="80"/>
    <x v="3"/>
    <x v="11"/>
  </r>
  <r>
    <x v="9"/>
    <x v="9"/>
    <x v="12"/>
    <x v="1"/>
    <x v="12"/>
    <x v="12"/>
    <x v="12"/>
    <x v="12"/>
    <x v="12"/>
    <x v="0"/>
    <x v="115"/>
    <x v="114"/>
    <x v="16"/>
    <x v="86"/>
    <x v="6"/>
    <x v="115"/>
    <x v="0"/>
    <x v="1"/>
    <x v="0"/>
    <x v="0"/>
    <x v="0"/>
    <x v="7"/>
    <x v="12"/>
    <x v="4"/>
    <x v="73"/>
    <x v="1"/>
    <x v="2"/>
    <x v="11"/>
    <x v="16"/>
    <x v="11"/>
    <x v="1"/>
    <x v="81"/>
    <x v="57"/>
    <x v="12"/>
  </r>
  <r>
    <x v="9"/>
    <x v="10"/>
    <x v="13"/>
    <x v="1"/>
    <x v="13"/>
    <x v="13"/>
    <x v="13"/>
    <x v="13"/>
    <x v="13"/>
    <x v="0"/>
    <x v="116"/>
    <x v="115"/>
    <x v="22"/>
    <x v="107"/>
    <x v="59"/>
    <x v="116"/>
    <x v="0"/>
    <x v="0"/>
    <x v="0"/>
    <x v="2"/>
    <x v="0"/>
    <x v="2"/>
    <x v="92"/>
    <x v="1"/>
    <x v="1"/>
    <x v="2"/>
    <x v="0"/>
    <x v="1"/>
    <x v="7"/>
    <x v="1"/>
    <x v="1"/>
    <x v="82"/>
    <x v="58"/>
    <x v="13"/>
  </r>
  <r>
    <x v="9"/>
    <x v="10"/>
    <x v="14"/>
    <x v="1"/>
    <x v="14"/>
    <x v="14"/>
    <x v="14"/>
    <x v="14"/>
    <x v="14"/>
    <x v="0"/>
    <x v="117"/>
    <x v="116"/>
    <x v="70"/>
    <x v="108"/>
    <x v="26"/>
    <x v="117"/>
    <x v="0"/>
    <x v="1"/>
    <x v="1"/>
    <x v="2"/>
    <x v="0"/>
    <x v="2"/>
    <x v="93"/>
    <x v="1"/>
    <x v="1"/>
    <x v="1"/>
    <x v="2"/>
    <x v="1"/>
    <x v="1"/>
    <x v="1"/>
    <x v="1"/>
    <x v="83"/>
    <x v="59"/>
    <x v="14"/>
  </r>
  <r>
    <x v="9"/>
    <x v="10"/>
    <x v="15"/>
    <x v="1"/>
    <x v="15"/>
    <x v="15"/>
    <x v="15"/>
    <x v="15"/>
    <x v="15"/>
    <x v="0"/>
    <x v="118"/>
    <x v="117"/>
    <x v="100"/>
    <x v="109"/>
    <x v="55"/>
    <x v="118"/>
    <x v="1"/>
    <x v="1"/>
    <x v="0"/>
    <x v="0"/>
    <x v="0"/>
    <x v="0"/>
    <x v="94"/>
    <x v="7"/>
    <x v="32"/>
    <x v="1"/>
    <x v="4"/>
    <x v="7"/>
    <x v="2"/>
    <x v="7"/>
    <x v="1"/>
    <x v="84"/>
    <x v="60"/>
    <x v="15"/>
  </r>
  <r>
    <x v="10"/>
    <x v="0"/>
    <x v="0"/>
    <x v="0"/>
    <x v="0"/>
    <x v="0"/>
    <x v="0"/>
    <x v="0"/>
    <x v="0"/>
    <x v="0"/>
    <x v="119"/>
    <x v="118"/>
    <x v="101"/>
    <x v="110"/>
    <x v="60"/>
    <x v="119"/>
    <x v="1"/>
    <x v="0"/>
    <x v="0"/>
    <x v="2"/>
    <x v="0"/>
    <x v="1"/>
    <x v="95"/>
    <x v="10"/>
    <x v="74"/>
    <x v="1"/>
    <x v="0"/>
    <x v="5"/>
    <x v="22"/>
    <x v="5"/>
    <x v="3"/>
    <x v="85"/>
    <x v="61"/>
    <x v="0"/>
  </r>
  <r>
    <x v="10"/>
    <x v="1"/>
    <x v="1"/>
    <x v="0"/>
    <x v="1"/>
    <x v="1"/>
    <x v="1"/>
    <x v="1"/>
    <x v="1"/>
    <x v="0"/>
    <x v="120"/>
    <x v="119"/>
    <x v="25"/>
    <x v="111"/>
    <x v="61"/>
    <x v="120"/>
    <x v="0"/>
    <x v="1"/>
    <x v="1"/>
    <x v="0"/>
    <x v="0"/>
    <x v="0"/>
    <x v="96"/>
    <x v="1"/>
    <x v="1"/>
    <x v="1"/>
    <x v="2"/>
    <x v="2"/>
    <x v="3"/>
    <x v="2"/>
    <x v="2"/>
    <x v="3"/>
    <x v="3"/>
    <x v="1"/>
  </r>
  <r>
    <x v="10"/>
    <x v="2"/>
    <x v="2"/>
    <x v="0"/>
    <x v="2"/>
    <x v="2"/>
    <x v="2"/>
    <x v="2"/>
    <x v="2"/>
    <x v="0"/>
    <x v="121"/>
    <x v="120"/>
    <x v="102"/>
    <x v="112"/>
    <x v="62"/>
    <x v="121"/>
    <x v="0"/>
    <x v="1"/>
    <x v="1"/>
    <x v="0"/>
    <x v="0"/>
    <x v="0"/>
    <x v="97"/>
    <x v="2"/>
    <x v="75"/>
    <x v="1"/>
    <x v="8"/>
    <x v="1"/>
    <x v="7"/>
    <x v="1"/>
    <x v="2"/>
    <x v="86"/>
    <x v="3"/>
    <x v="2"/>
  </r>
  <r>
    <x v="10"/>
    <x v="2"/>
    <x v="3"/>
    <x v="0"/>
    <x v="3"/>
    <x v="3"/>
    <x v="3"/>
    <x v="3"/>
    <x v="3"/>
    <x v="0"/>
    <x v="122"/>
    <x v="121"/>
    <x v="103"/>
    <x v="113"/>
    <x v="55"/>
    <x v="122"/>
    <x v="1"/>
    <x v="1"/>
    <x v="0"/>
    <x v="0"/>
    <x v="0"/>
    <x v="0"/>
    <x v="98"/>
    <x v="2"/>
    <x v="76"/>
    <x v="1"/>
    <x v="2"/>
    <x v="1"/>
    <x v="7"/>
    <x v="1"/>
    <x v="2"/>
    <x v="87"/>
    <x v="3"/>
    <x v="3"/>
  </r>
  <r>
    <x v="10"/>
    <x v="3"/>
    <x v="4"/>
    <x v="0"/>
    <x v="4"/>
    <x v="4"/>
    <x v="4"/>
    <x v="4"/>
    <x v="4"/>
    <x v="0"/>
    <x v="123"/>
    <x v="122"/>
    <x v="104"/>
    <x v="114"/>
    <x v="63"/>
    <x v="123"/>
    <x v="0"/>
    <x v="1"/>
    <x v="0"/>
    <x v="2"/>
    <x v="0"/>
    <x v="0"/>
    <x v="99"/>
    <x v="5"/>
    <x v="77"/>
    <x v="2"/>
    <x v="2"/>
    <x v="4"/>
    <x v="5"/>
    <x v="4"/>
    <x v="1"/>
    <x v="88"/>
    <x v="62"/>
    <x v="4"/>
  </r>
  <r>
    <x v="10"/>
    <x v="4"/>
    <x v="5"/>
    <x v="0"/>
    <x v="5"/>
    <x v="5"/>
    <x v="5"/>
    <x v="5"/>
    <x v="5"/>
    <x v="0"/>
    <x v="124"/>
    <x v="123"/>
    <x v="105"/>
    <x v="115"/>
    <x v="64"/>
    <x v="124"/>
    <x v="3"/>
    <x v="1"/>
    <x v="0"/>
    <x v="2"/>
    <x v="0"/>
    <x v="1"/>
    <x v="100"/>
    <x v="4"/>
    <x v="78"/>
    <x v="2"/>
    <x v="2"/>
    <x v="7"/>
    <x v="11"/>
    <x v="7"/>
    <x v="2"/>
    <x v="89"/>
    <x v="3"/>
    <x v="5"/>
  </r>
  <r>
    <x v="10"/>
    <x v="6"/>
    <x v="7"/>
    <x v="0"/>
    <x v="7"/>
    <x v="7"/>
    <x v="7"/>
    <x v="7"/>
    <x v="7"/>
    <x v="0"/>
    <x v="125"/>
    <x v="109"/>
    <x v="106"/>
    <x v="116"/>
    <x v="7"/>
    <x v="125"/>
    <x v="1"/>
    <x v="1"/>
    <x v="0"/>
    <x v="0"/>
    <x v="0"/>
    <x v="0"/>
    <x v="101"/>
    <x v="12"/>
    <x v="79"/>
    <x v="1"/>
    <x v="2"/>
    <x v="0"/>
    <x v="0"/>
    <x v="10"/>
    <x v="0"/>
    <x v="90"/>
    <x v="63"/>
    <x v="7"/>
  </r>
  <r>
    <x v="10"/>
    <x v="7"/>
    <x v="8"/>
    <x v="0"/>
    <x v="8"/>
    <x v="8"/>
    <x v="8"/>
    <x v="8"/>
    <x v="8"/>
    <x v="0"/>
    <x v="126"/>
    <x v="124"/>
    <x v="107"/>
    <x v="117"/>
    <x v="16"/>
    <x v="126"/>
    <x v="1"/>
    <x v="0"/>
    <x v="0"/>
    <x v="2"/>
    <x v="0"/>
    <x v="1"/>
    <x v="102"/>
    <x v="2"/>
    <x v="80"/>
    <x v="1"/>
    <x v="4"/>
    <x v="1"/>
    <x v="7"/>
    <x v="1"/>
    <x v="2"/>
    <x v="91"/>
    <x v="3"/>
    <x v="8"/>
  </r>
  <r>
    <x v="10"/>
    <x v="8"/>
    <x v="9"/>
    <x v="1"/>
    <x v="9"/>
    <x v="9"/>
    <x v="9"/>
    <x v="9"/>
    <x v="9"/>
    <x v="0"/>
    <x v="127"/>
    <x v="125"/>
    <x v="108"/>
    <x v="37"/>
    <x v="65"/>
    <x v="127"/>
    <x v="4"/>
    <x v="0"/>
    <x v="1"/>
    <x v="6"/>
    <x v="0"/>
    <x v="5"/>
    <x v="103"/>
    <x v="2"/>
    <x v="81"/>
    <x v="1"/>
    <x v="0"/>
    <x v="11"/>
    <x v="16"/>
    <x v="11"/>
    <x v="0"/>
    <x v="92"/>
    <x v="64"/>
    <x v="9"/>
  </r>
  <r>
    <x v="10"/>
    <x v="9"/>
    <x v="11"/>
    <x v="1"/>
    <x v="11"/>
    <x v="11"/>
    <x v="11"/>
    <x v="11"/>
    <x v="11"/>
    <x v="0"/>
    <x v="128"/>
    <x v="126"/>
    <x v="109"/>
    <x v="118"/>
    <x v="34"/>
    <x v="128"/>
    <x v="4"/>
    <x v="1"/>
    <x v="5"/>
    <x v="2"/>
    <x v="0"/>
    <x v="9"/>
    <x v="104"/>
    <x v="0"/>
    <x v="82"/>
    <x v="1"/>
    <x v="6"/>
    <x v="0"/>
    <x v="5"/>
    <x v="0"/>
    <x v="2"/>
    <x v="93"/>
    <x v="3"/>
    <x v="11"/>
  </r>
  <r>
    <x v="10"/>
    <x v="9"/>
    <x v="12"/>
    <x v="1"/>
    <x v="12"/>
    <x v="12"/>
    <x v="12"/>
    <x v="12"/>
    <x v="12"/>
    <x v="0"/>
    <x v="129"/>
    <x v="127"/>
    <x v="110"/>
    <x v="119"/>
    <x v="50"/>
    <x v="129"/>
    <x v="0"/>
    <x v="0"/>
    <x v="0"/>
    <x v="2"/>
    <x v="1"/>
    <x v="1"/>
    <x v="105"/>
    <x v="1"/>
    <x v="1"/>
    <x v="1"/>
    <x v="2"/>
    <x v="1"/>
    <x v="1"/>
    <x v="1"/>
    <x v="1"/>
    <x v="94"/>
    <x v="65"/>
    <x v="12"/>
  </r>
  <r>
    <x v="10"/>
    <x v="10"/>
    <x v="13"/>
    <x v="1"/>
    <x v="13"/>
    <x v="13"/>
    <x v="13"/>
    <x v="13"/>
    <x v="13"/>
    <x v="0"/>
    <x v="130"/>
    <x v="128"/>
    <x v="111"/>
    <x v="120"/>
    <x v="6"/>
    <x v="130"/>
    <x v="6"/>
    <x v="1"/>
    <x v="1"/>
    <x v="2"/>
    <x v="0"/>
    <x v="6"/>
    <x v="106"/>
    <x v="7"/>
    <x v="46"/>
    <x v="8"/>
    <x v="9"/>
    <x v="7"/>
    <x v="1"/>
    <x v="7"/>
    <x v="2"/>
    <x v="95"/>
    <x v="3"/>
    <x v="13"/>
  </r>
  <r>
    <x v="10"/>
    <x v="10"/>
    <x v="14"/>
    <x v="1"/>
    <x v="14"/>
    <x v="14"/>
    <x v="14"/>
    <x v="14"/>
    <x v="14"/>
    <x v="0"/>
    <x v="96"/>
    <x v="129"/>
    <x v="93"/>
    <x v="121"/>
    <x v="45"/>
    <x v="131"/>
    <x v="1"/>
    <x v="1"/>
    <x v="1"/>
    <x v="1"/>
    <x v="1"/>
    <x v="6"/>
    <x v="84"/>
    <x v="1"/>
    <x v="1"/>
    <x v="1"/>
    <x v="2"/>
    <x v="2"/>
    <x v="3"/>
    <x v="2"/>
    <x v="2"/>
    <x v="3"/>
    <x v="3"/>
    <x v="14"/>
  </r>
  <r>
    <x v="10"/>
    <x v="10"/>
    <x v="15"/>
    <x v="1"/>
    <x v="15"/>
    <x v="15"/>
    <x v="15"/>
    <x v="15"/>
    <x v="15"/>
    <x v="0"/>
    <x v="131"/>
    <x v="130"/>
    <x v="112"/>
    <x v="122"/>
    <x v="66"/>
    <x v="132"/>
    <x v="0"/>
    <x v="1"/>
    <x v="1"/>
    <x v="0"/>
    <x v="0"/>
    <x v="0"/>
    <x v="107"/>
    <x v="2"/>
    <x v="19"/>
    <x v="1"/>
    <x v="4"/>
    <x v="1"/>
    <x v="7"/>
    <x v="1"/>
    <x v="2"/>
    <x v="96"/>
    <x v="3"/>
    <x v="15"/>
  </r>
  <r>
    <x v="11"/>
    <x v="0"/>
    <x v="0"/>
    <x v="0"/>
    <x v="0"/>
    <x v="0"/>
    <x v="0"/>
    <x v="0"/>
    <x v="0"/>
    <x v="0"/>
    <x v="132"/>
    <x v="28"/>
    <x v="113"/>
    <x v="123"/>
    <x v="32"/>
    <x v="133"/>
    <x v="6"/>
    <x v="0"/>
    <x v="0"/>
    <x v="2"/>
    <x v="0"/>
    <x v="6"/>
    <x v="108"/>
    <x v="1"/>
    <x v="1"/>
    <x v="2"/>
    <x v="2"/>
    <x v="2"/>
    <x v="3"/>
    <x v="2"/>
    <x v="2"/>
    <x v="3"/>
    <x v="3"/>
    <x v="0"/>
  </r>
  <r>
    <x v="11"/>
    <x v="1"/>
    <x v="1"/>
    <x v="0"/>
    <x v="1"/>
    <x v="1"/>
    <x v="1"/>
    <x v="1"/>
    <x v="1"/>
    <x v="0"/>
    <x v="133"/>
    <x v="131"/>
    <x v="114"/>
    <x v="61"/>
    <x v="26"/>
    <x v="134"/>
    <x v="0"/>
    <x v="1"/>
    <x v="1"/>
    <x v="0"/>
    <x v="0"/>
    <x v="0"/>
    <x v="109"/>
    <x v="7"/>
    <x v="83"/>
    <x v="1"/>
    <x v="2"/>
    <x v="11"/>
    <x v="5"/>
    <x v="11"/>
    <x v="0"/>
    <x v="97"/>
    <x v="66"/>
    <x v="1"/>
  </r>
  <r>
    <x v="11"/>
    <x v="2"/>
    <x v="2"/>
    <x v="0"/>
    <x v="2"/>
    <x v="2"/>
    <x v="2"/>
    <x v="2"/>
    <x v="2"/>
    <x v="0"/>
    <x v="134"/>
    <x v="132"/>
    <x v="55"/>
    <x v="124"/>
    <x v="19"/>
    <x v="135"/>
    <x v="1"/>
    <x v="1"/>
    <x v="0"/>
    <x v="0"/>
    <x v="1"/>
    <x v="2"/>
    <x v="110"/>
    <x v="2"/>
    <x v="84"/>
    <x v="1"/>
    <x v="0"/>
    <x v="1"/>
    <x v="11"/>
    <x v="1"/>
    <x v="1"/>
    <x v="98"/>
    <x v="67"/>
    <x v="2"/>
  </r>
  <r>
    <x v="11"/>
    <x v="2"/>
    <x v="3"/>
    <x v="0"/>
    <x v="3"/>
    <x v="3"/>
    <x v="3"/>
    <x v="3"/>
    <x v="3"/>
    <x v="0"/>
    <x v="135"/>
    <x v="133"/>
    <x v="115"/>
    <x v="125"/>
    <x v="55"/>
    <x v="136"/>
    <x v="8"/>
    <x v="2"/>
    <x v="0"/>
    <x v="0"/>
    <x v="0"/>
    <x v="0"/>
    <x v="111"/>
    <x v="7"/>
    <x v="29"/>
    <x v="1"/>
    <x v="2"/>
    <x v="7"/>
    <x v="1"/>
    <x v="7"/>
    <x v="2"/>
    <x v="63"/>
    <x v="3"/>
    <x v="3"/>
  </r>
  <r>
    <x v="11"/>
    <x v="3"/>
    <x v="4"/>
    <x v="0"/>
    <x v="4"/>
    <x v="4"/>
    <x v="4"/>
    <x v="4"/>
    <x v="4"/>
    <x v="0"/>
    <x v="136"/>
    <x v="134"/>
    <x v="32"/>
    <x v="7"/>
    <x v="41"/>
    <x v="137"/>
    <x v="0"/>
    <x v="1"/>
    <x v="0"/>
    <x v="0"/>
    <x v="0"/>
    <x v="7"/>
    <x v="12"/>
    <x v="2"/>
    <x v="21"/>
    <x v="2"/>
    <x v="2"/>
    <x v="1"/>
    <x v="1"/>
    <x v="1"/>
    <x v="1"/>
    <x v="99"/>
    <x v="68"/>
    <x v="4"/>
  </r>
  <r>
    <x v="11"/>
    <x v="4"/>
    <x v="5"/>
    <x v="0"/>
    <x v="5"/>
    <x v="5"/>
    <x v="5"/>
    <x v="5"/>
    <x v="5"/>
    <x v="0"/>
    <x v="137"/>
    <x v="135"/>
    <x v="116"/>
    <x v="126"/>
    <x v="36"/>
    <x v="138"/>
    <x v="2"/>
    <x v="1"/>
    <x v="0"/>
    <x v="1"/>
    <x v="0"/>
    <x v="10"/>
    <x v="112"/>
    <x v="4"/>
    <x v="85"/>
    <x v="2"/>
    <x v="2"/>
    <x v="11"/>
    <x v="16"/>
    <x v="11"/>
    <x v="1"/>
    <x v="100"/>
    <x v="69"/>
    <x v="5"/>
  </r>
  <r>
    <x v="11"/>
    <x v="6"/>
    <x v="7"/>
    <x v="0"/>
    <x v="7"/>
    <x v="7"/>
    <x v="7"/>
    <x v="7"/>
    <x v="7"/>
    <x v="0"/>
    <x v="138"/>
    <x v="136"/>
    <x v="99"/>
    <x v="127"/>
    <x v="59"/>
    <x v="139"/>
    <x v="6"/>
    <x v="1"/>
    <x v="0"/>
    <x v="2"/>
    <x v="0"/>
    <x v="4"/>
    <x v="113"/>
    <x v="1"/>
    <x v="1"/>
    <x v="1"/>
    <x v="4"/>
    <x v="1"/>
    <x v="1"/>
    <x v="1"/>
    <x v="1"/>
    <x v="101"/>
    <x v="70"/>
    <x v="7"/>
  </r>
  <r>
    <x v="11"/>
    <x v="7"/>
    <x v="8"/>
    <x v="0"/>
    <x v="8"/>
    <x v="8"/>
    <x v="8"/>
    <x v="8"/>
    <x v="8"/>
    <x v="0"/>
    <x v="139"/>
    <x v="137"/>
    <x v="117"/>
    <x v="128"/>
    <x v="67"/>
    <x v="140"/>
    <x v="0"/>
    <x v="1"/>
    <x v="0"/>
    <x v="0"/>
    <x v="0"/>
    <x v="7"/>
    <x v="12"/>
    <x v="7"/>
    <x v="86"/>
    <x v="2"/>
    <x v="6"/>
    <x v="7"/>
    <x v="1"/>
    <x v="7"/>
    <x v="2"/>
    <x v="102"/>
    <x v="3"/>
    <x v="8"/>
  </r>
  <r>
    <x v="11"/>
    <x v="8"/>
    <x v="9"/>
    <x v="1"/>
    <x v="9"/>
    <x v="9"/>
    <x v="9"/>
    <x v="9"/>
    <x v="9"/>
    <x v="0"/>
    <x v="140"/>
    <x v="138"/>
    <x v="118"/>
    <x v="65"/>
    <x v="24"/>
    <x v="141"/>
    <x v="2"/>
    <x v="0"/>
    <x v="1"/>
    <x v="2"/>
    <x v="0"/>
    <x v="12"/>
    <x v="114"/>
    <x v="2"/>
    <x v="87"/>
    <x v="2"/>
    <x v="9"/>
    <x v="4"/>
    <x v="16"/>
    <x v="4"/>
    <x v="0"/>
    <x v="103"/>
    <x v="71"/>
    <x v="9"/>
  </r>
  <r>
    <x v="11"/>
    <x v="9"/>
    <x v="11"/>
    <x v="1"/>
    <x v="11"/>
    <x v="11"/>
    <x v="11"/>
    <x v="11"/>
    <x v="11"/>
    <x v="0"/>
    <x v="141"/>
    <x v="139"/>
    <x v="119"/>
    <x v="129"/>
    <x v="68"/>
    <x v="142"/>
    <x v="9"/>
    <x v="2"/>
    <x v="6"/>
    <x v="2"/>
    <x v="0"/>
    <x v="15"/>
    <x v="115"/>
    <x v="2"/>
    <x v="88"/>
    <x v="0"/>
    <x v="0"/>
    <x v="7"/>
    <x v="11"/>
    <x v="7"/>
    <x v="1"/>
    <x v="104"/>
    <x v="72"/>
    <x v="11"/>
  </r>
  <r>
    <x v="11"/>
    <x v="9"/>
    <x v="12"/>
    <x v="1"/>
    <x v="12"/>
    <x v="12"/>
    <x v="12"/>
    <x v="12"/>
    <x v="12"/>
    <x v="0"/>
    <x v="142"/>
    <x v="140"/>
    <x v="120"/>
    <x v="129"/>
    <x v="7"/>
    <x v="143"/>
    <x v="1"/>
    <x v="4"/>
    <x v="1"/>
    <x v="1"/>
    <x v="1"/>
    <x v="11"/>
    <x v="116"/>
    <x v="1"/>
    <x v="1"/>
    <x v="3"/>
    <x v="2"/>
    <x v="1"/>
    <x v="1"/>
    <x v="1"/>
    <x v="1"/>
    <x v="105"/>
    <x v="73"/>
    <x v="12"/>
  </r>
  <r>
    <x v="11"/>
    <x v="10"/>
    <x v="13"/>
    <x v="1"/>
    <x v="13"/>
    <x v="13"/>
    <x v="13"/>
    <x v="13"/>
    <x v="13"/>
    <x v="0"/>
    <x v="143"/>
    <x v="141"/>
    <x v="121"/>
    <x v="130"/>
    <x v="69"/>
    <x v="144"/>
    <x v="3"/>
    <x v="1"/>
    <x v="0"/>
    <x v="2"/>
    <x v="0"/>
    <x v="1"/>
    <x v="117"/>
    <x v="1"/>
    <x v="1"/>
    <x v="8"/>
    <x v="4"/>
    <x v="2"/>
    <x v="3"/>
    <x v="2"/>
    <x v="2"/>
    <x v="3"/>
    <x v="3"/>
    <x v="13"/>
  </r>
  <r>
    <x v="11"/>
    <x v="10"/>
    <x v="14"/>
    <x v="1"/>
    <x v="14"/>
    <x v="14"/>
    <x v="14"/>
    <x v="14"/>
    <x v="14"/>
    <x v="0"/>
    <x v="144"/>
    <x v="142"/>
    <x v="110"/>
    <x v="76"/>
    <x v="70"/>
    <x v="145"/>
    <x v="3"/>
    <x v="1"/>
    <x v="0"/>
    <x v="2"/>
    <x v="0"/>
    <x v="1"/>
    <x v="118"/>
    <x v="1"/>
    <x v="1"/>
    <x v="4"/>
    <x v="2"/>
    <x v="1"/>
    <x v="1"/>
    <x v="1"/>
    <x v="1"/>
    <x v="106"/>
    <x v="74"/>
    <x v="14"/>
  </r>
  <r>
    <x v="11"/>
    <x v="10"/>
    <x v="15"/>
    <x v="1"/>
    <x v="15"/>
    <x v="15"/>
    <x v="15"/>
    <x v="15"/>
    <x v="15"/>
    <x v="0"/>
    <x v="145"/>
    <x v="143"/>
    <x v="51"/>
    <x v="131"/>
    <x v="46"/>
    <x v="146"/>
    <x v="0"/>
    <x v="4"/>
    <x v="0"/>
    <x v="2"/>
    <x v="0"/>
    <x v="4"/>
    <x v="119"/>
    <x v="2"/>
    <x v="35"/>
    <x v="1"/>
    <x v="2"/>
    <x v="1"/>
    <x v="7"/>
    <x v="1"/>
    <x v="2"/>
    <x v="107"/>
    <x v="3"/>
    <x v="15"/>
  </r>
  <r>
    <x v="12"/>
    <x v="0"/>
    <x v="0"/>
    <x v="0"/>
    <x v="0"/>
    <x v="0"/>
    <x v="0"/>
    <x v="0"/>
    <x v="0"/>
    <x v="0"/>
    <x v="146"/>
    <x v="144"/>
    <x v="122"/>
    <x v="132"/>
    <x v="44"/>
    <x v="147"/>
    <x v="1"/>
    <x v="2"/>
    <x v="1"/>
    <x v="2"/>
    <x v="0"/>
    <x v="6"/>
    <x v="120"/>
    <x v="5"/>
    <x v="89"/>
    <x v="1"/>
    <x v="2"/>
    <x v="4"/>
    <x v="8"/>
    <x v="8"/>
    <x v="5"/>
    <x v="108"/>
    <x v="75"/>
    <x v="0"/>
  </r>
  <r>
    <x v="12"/>
    <x v="1"/>
    <x v="1"/>
    <x v="0"/>
    <x v="1"/>
    <x v="1"/>
    <x v="1"/>
    <x v="1"/>
    <x v="1"/>
    <x v="0"/>
    <x v="147"/>
    <x v="145"/>
    <x v="15"/>
    <x v="133"/>
    <x v="3"/>
    <x v="148"/>
    <x v="0"/>
    <x v="1"/>
    <x v="0"/>
    <x v="0"/>
    <x v="0"/>
    <x v="7"/>
    <x v="12"/>
    <x v="1"/>
    <x v="1"/>
    <x v="1"/>
    <x v="2"/>
    <x v="2"/>
    <x v="3"/>
    <x v="2"/>
    <x v="2"/>
    <x v="3"/>
    <x v="3"/>
    <x v="1"/>
  </r>
  <r>
    <x v="12"/>
    <x v="2"/>
    <x v="2"/>
    <x v="0"/>
    <x v="2"/>
    <x v="2"/>
    <x v="2"/>
    <x v="2"/>
    <x v="2"/>
    <x v="0"/>
    <x v="148"/>
    <x v="146"/>
    <x v="123"/>
    <x v="55"/>
    <x v="23"/>
    <x v="149"/>
    <x v="1"/>
    <x v="1"/>
    <x v="0"/>
    <x v="0"/>
    <x v="0"/>
    <x v="0"/>
    <x v="121"/>
    <x v="1"/>
    <x v="1"/>
    <x v="6"/>
    <x v="2"/>
    <x v="2"/>
    <x v="3"/>
    <x v="2"/>
    <x v="2"/>
    <x v="3"/>
    <x v="3"/>
    <x v="2"/>
  </r>
  <r>
    <x v="12"/>
    <x v="2"/>
    <x v="3"/>
    <x v="0"/>
    <x v="3"/>
    <x v="3"/>
    <x v="3"/>
    <x v="3"/>
    <x v="3"/>
    <x v="0"/>
    <x v="149"/>
    <x v="147"/>
    <x v="124"/>
    <x v="66"/>
    <x v="51"/>
    <x v="150"/>
    <x v="1"/>
    <x v="0"/>
    <x v="0"/>
    <x v="0"/>
    <x v="0"/>
    <x v="2"/>
    <x v="122"/>
    <x v="2"/>
    <x v="90"/>
    <x v="2"/>
    <x v="2"/>
    <x v="1"/>
    <x v="7"/>
    <x v="1"/>
    <x v="2"/>
    <x v="109"/>
    <x v="3"/>
    <x v="3"/>
  </r>
  <r>
    <x v="12"/>
    <x v="3"/>
    <x v="4"/>
    <x v="0"/>
    <x v="4"/>
    <x v="4"/>
    <x v="4"/>
    <x v="4"/>
    <x v="4"/>
    <x v="0"/>
    <x v="150"/>
    <x v="148"/>
    <x v="125"/>
    <x v="134"/>
    <x v="71"/>
    <x v="151"/>
    <x v="1"/>
    <x v="1"/>
    <x v="0"/>
    <x v="2"/>
    <x v="0"/>
    <x v="2"/>
    <x v="123"/>
    <x v="4"/>
    <x v="91"/>
    <x v="1"/>
    <x v="2"/>
    <x v="11"/>
    <x v="11"/>
    <x v="11"/>
    <x v="2"/>
    <x v="110"/>
    <x v="3"/>
    <x v="4"/>
  </r>
  <r>
    <x v="12"/>
    <x v="4"/>
    <x v="5"/>
    <x v="0"/>
    <x v="5"/>
    <x v="5"/>
    <x v="5"/>
    <x v="5"/>
    <x v="5"/>
    <x v="0"/>
    <x v="151"/>
    <x v="149"/>
    <x v="89"/>
    <x v="135"/>
    <x v="40"/>
    <x v="152"/>
    <x v="6"/>
    <x v="1"/>
    <x v="0"/>
    <x v="7"/>
    <x v="0"/>
    <x v="10"/>
    <x v="124"/>
    <x v="8"/>
    <x v="66"/>
    <x v="1"/>
    <x v="2"/>
    <x v="4"/>
    <x v="21"/>
    <x v="4"/>
    <x v="1"/>
    <x v="111"/>
    <x v="76"/>
    <x v="5"/>
  </r>
  <r>
    <x v="12"/>
    <x v="6"/>
    <x v="7"/>
    <x v="0"/>
    <x v="7"/>
    <x v="7"/>
    <x v="7"/>
    <x v="7"/>
    <x v="7"/>
    <x v="0"/>
    <x v="152"/>
    <x v="150"/>
    <x v="126"/>
    <x v="136"/>
    <x v="7"/>
    <x v="153"/>
    <x v="1"/>
    <x v="1"/>
    <x v="2"/>
    <x v="7"/>
    <x v="0"/>
    <x v="10"/>
    <x v="125"/>
    <x v="5"/>
    <x v="39"/>
    <x v="2"/>
    <x v="2"/>
    <x v="10"/>
    <x v="0"/>
    <x v="10"/>
    <x v="3"/>
    <x v="112"/>
    <x v="77"/>
    <x v="7"/>
  </r>
  <r>
    <x v="12"/>
    <x v="7"/>
    <x v="8"/>
    <x v="0"/>
    <x v="8"/>
    <x v="8"/>
    <x v="8"/>
    <x v="8"/>
    <x v="8"/>
    <x v="0"/>
    <x v="153"/>
    <x v="151"/>
    <x v="127"/>
    <x v="137"/>
    <x v="61"/>
    <x v="154"/>
    <x v="3"/>
    <x v="1"/>
    <x v="2"/>
    <x v="2"/>
    <x v="0"/>
    <x v="6"/>
    <x v="126"/>
    <x v="7"/>
    <x v="92"/>
    <x v="1"/>
    <x v="0"/>
    <x v="7"/>
    <x v="16"/>
    <x v="7"/>
    <x v="1"/>
    <x v="113"/>
    <x v="78"/>
    <x v="8"/>
  </r>
  <r>
    <x v="12"/>
    <x v="8"/>
    <x v="9"/>
    <x v="1"/>
    <x v="9"/>
    <x v="9"/>
    <x v="9"/>
    <x v="9"/>
    <x v="9"/>
    <x v="0"/>
    <x v="154"/>
    <x v="152"/>
    <x v="128"/>
    <x v="138"/>
    <x v="45"/>
    <x v="155"/>
    <x v="7"/>
    <x v="1"/>
    <x v="4"/>
    <x v="5"/>
    <x v="0"/>
    <x v="16"/>
    <x v="127"/>
    <x v="4"/>
    <x v="65"/>
    <x v="0"/>
    <x v="8"/>
    <x v="8"/>
    <x v="13"/>
    <x v="0"/>
    <x v="3"/>
    <x v="114"/>
    <x v="79"/>
    <x v="9"/>
  </r>
  <r>
    <x v="12"/>
    <x v="9"/>
    <x v="11"/>
    <x v="1"/>
    <x v="11"/>
    <x v="11"/>
    <x v="11"/>
    <x v="11"/>
    <x v="11"/>
    <x v="0"/>
    <x v="155"/>
    <x v="153"/>
    <x v="129"/>
    <x v="139"/>
    <x v="67"/>
    <x v="156"/>
    <x v="2"/>
    <x v="1"/>
    <x v="3"/>
    <x v="2"/>
    <x v="0"/>
    <x v="13"/>
    <x v="128"/>
    <x v="4"/>
    <x v="93"/>
    <x v="6"/>
    <x v="10"/>
    <x v="4"/>
    <x v="2"/>
    <x v="4"/>
    <x v="2"/>
    <x v="115"/>
    <x v="3"/>
    <x v="11"/>
  </r>
  <r>
    <x v="12"/>
    <x v="9"/>
    <x v="12"/>
    <x v="1"/>
    <x v="12"/>
    <x v="12"/>
    <x v="12"/>
    <x v="12"/>
    <x v="12"/>
    <x v="0"/>
    <x v="156"/>
    <x v="154"/>
    <x v="19"/>
    <x v="140"/>
    <x v="29"/>
    <x v="157"/>
    <x v="1"/>
    <x v="0"/>
    <x v="0"/>
    <x v="6"/>
    <x v="0"/>
    <x v="12"/>
    <x v="129"/>
    <x v="4"/>
    <x v="94"/>
    <x v="1"/>
    <x v="2"/>
    <x v="11"/>
    <x v="11"/>
    <x v="11"/>
    <x v="2"/>
    <x v="116"/>
    <x v="3"/>
    <x v="12"/>
  </r>
  <r>
    <x v="12"/>
    <x v="10"/>
    <x v="13"/>
    <x v="1"/>
    <x v="13"/>
    <x v="13"/>
    <x v="13"/>
    <x v="13"/>
    <x v="13"/>
    <x v="0"/>
    <x v="157"/>
    <x v="155"/>
    <x v="130"/>
    <x v="141"/>
    <x v="72"/>
    <x v="158"/>
    <x v="3"/>
    <x v="1"/>
    <x v="0"/>
    <x v="7"/>
    <x v="0"/>
    <x v="6"/>
    <x v="130"/>
    <x v="1"/>
    <x v="1"/>
    <x v="2"/>
    <x v="3"/>
    <x v="2"/>
    <x v="3"/>
    <x v="2"/>
    <x v="2"/>
    <x v="3"/>
    <x v="3"/>
    <x v="13"/>
  </r>
  <r>
    <x v="12"/>
    <x v="10"/>
    <x v="14"/>
    <x v="1"/>
    <x v="14"/>
    <x v="14"/>
    <x v="14"/>
    <x v="14"/>
    <x v="14"/>
    <x v="0"/>
    <x v="158"/>
    <x v="156"/>
    <x v="131"/>
    <x v="142"/>
    <x v="1"/>
    <x v="159"/>
    <x v="0"/>
    <x v="1"/>
    <x v="2"/>
    <x v="1"/>
    <x v="0"/>
    <x v="4"/>
    <x v="131"/>
    <x v="1"/>
    <x v="1"/>
    <x v="1"/>
    <x v="2"/>
    <x v="7"/>
    <x v="1"/>
    <x v="7"/>
    <x v="1"/>
    <x v="117"/>
    <x v="80"/>
    <x v="14"/>
  </r>
  <r>
    <x v="12"/>
    <x v="10"/>
    <x v="15"/>
    <x v="1"/>
    <x v="15"/>
    <x v="15"/>
    <x v="15"/>
    <x v="15"/>
    <x v="15"/>
    <x v="0"/>
    <x v="159"/>
    <x v="157"/>
    <x v="132"/>
    <x v="143"/>
    <x v="58"/>
    <x v="160"/>
    <x v="3"/>
    <x v="1"/>
    <x v="0"/>
    <x v="0"/>
    <x v="0"/>
    <x v="2"/>
    <x v="132"/>
    <x v="8"/>
    <x v="95"/>
    <x v="2"/>
    <x v="2"/>
    <x v="11"/>
    <x v="11"/>
    <x v="11"/>
    <x v="1"/>
    <x v="118"/>
    <x v="81"/>
    <x v="15"/>
  </r>
  <r>
    <x v="13"/>
    <x v="0"/>
    <x v="0"/>
    <x v="0"/>
    <x v="0"/>
    <x v="0"/>
    <x v="0"/>
    <x v="0"/>
    <x v="0"/>
    <x v="0"/>
    <x v="160"/>
    <x v="158"/>
    <x v="97"/>
    <x v="144"/>
    <x v="38"/>
    <x v="161"/>
    <x v="1"/>
    <x v="1"/>
    <x v="0"/>
    <x v="1"/>
    <x v="0"/>
    <x v="1"/>
    <x v="133"/>
    <x v="0"/>
    <x v="96"/>
    <x v="2"/>
    <x v="2"/>
    <x v="5"/>
    <x v="0"/>
    <x v="5"/>
    <x v="4"/>
    <x v="119"/>
    <x v="82"/>
    <x v="0"/>
  </r>
  <r>
    <x v="13"/>
    <x v="1"/>
    <x v="1"/>
    <x v="0"/>
    <x v="1"/>
    <x v="1"/>
    <x v="1"/>
    <x v="1"/>
    <x v="1"/>
    <x v="0"/>
    <x v="161"/>
    <x v="159"/>
    <x v="45"/>
    <x v="145"/>
    <x v="73"/>
    <x v="162"/>
    <x v="0"/>
    <x v="0"/>
    <x v="1"/>
    <x v="2"/>
    <x v="0"/>
    <x v="1"/>
    <x v="134"/>
    <x v="2"/>
    <x v="97"/>
    <x v="1"/>
    <x v="0"/>
    <x v="1"/>
    <x v="7"/>
    <x v="1"/>
    <x v="2"/>
    <x v="120"/>
    <x v="3"/>
    <x v="1"/>
  </r>
  <r>
    <x v="13"/>
    <x v="2"/>
    <x v="2"/>
    <x v="0"/>
    <x v="2"/>
    <x v="2"/>
    <x v="2"/>
    <x v="2"/>
    <x v="2"/>
    <x v="0"/>
    <x v="162"/>
    <x v="160"/>
    <x v="4"/>
    <x v="146"/>
    <x v="33"/>
    <x v="163"/>
    <x v="0"/>
    <x v="0"/>
    <x v="0"/>
    <x v="0"/>
    <x v="1"/>
    <x v="2"/>
    <x v="135"/>
    <x v="1"/>
    <x v="1"/>
    <x v="1"/>
    <x v="2"/>
    <x v="2"/>
    <x v="3"/>
    <x v="2"/>
    <x v="2"/>
    <x v="3"/>
    <x v="3"/>
    <x v="2"/>
  </r>
  <r>
    <x v="13"/>
    <x v="2"/>
    <x v="3"/>
    <x v="0"/>
    <x v="3"/>
    <x v="3"/>
    <x v="3"/>
    <x v="3"/>
    <x v="3"/>
    <x v="0"/>
    <x v="163"/>
    <x v="161"/>
    <x v="15"/>
    <x v="147"/>
    <x v="24"/>
    <x v="164"/>
    <x v="0"/>
    <x v="1"/>
    <x v="1"/>
    <x v="0"/>
    <x v="0"/>
    <x v="0"/>
    <x v="136"/>
    <x v="1"/>
    <x v="1"/>
    <x v="1"/>
    <x v="2"/>
    <x v="1"/>
    <x v="7"/>
    <x v="1"/>
    <x v="2"/>
    <x v="121"/>
    <x v="3"/>
    <x v="3"/>
  </r>
  <r>
    <x v="13"/>
    <x v="3"/>
    <x v="4"/>
    <x v="0"/>
    <x v="4"/>
    <x v="4"/>
    <x v="4"/>
    <x v="4"/>
    <x v="4"/>
    <x v="0"/>
    <x v="164"/>
    <x v="162"/>
    <x v="133"/>
    <x v="148"/>
    <x v="74"/>
    <x v="165"/>
    <x v="1"/>
    <x v="1"/>
    <x v="0"/>
    <x v="0"/>
    <x v="0"/>
    <x v="0"/>
    <x v="137"/>
    <x v="7"/>
    <x v="98"/>
    <x v="0"/>
    <x v="2"/>
    <x v="7"/>
    <x v="11"/>
    <x v="7"/>
    <x v="1"/>
    <x v="122"/>
    <x v="83"/>
    <x v="4"/>
  </r>
  <r>
    <x v="13"/>
    <x v="4"/>
    <x v="5"/>
    <x v="0"/>
    <x v="5"/>
    <x v="5"/>
    <x v="5"/>
    <x v="5"/>
    <x v="5"/>
    <x v="0"/>
    <x v="165"/>
    <x v="163"/>
    <x v="134"/>
    <x v="149"/>
    <x v="75"/>
    <x v="166"/>
    <x v="2"/>
    <x v="1"/>
    <x v="2"/>
    <x v="2"/>
    <x v="0"/>
    <x v="12"/>
    <x v="138"/>
    <x v="5"/>
    <x v="99"/>
    <x v="1"/>
    <x v="2"/>
    <x v="4"/>
    <x v="16"/>
    <x v="4"/>
    <x v="1"/>
    <x v="123"/>
    <x v="84"/>
    <x v="5"/>
  </r>
  <r>
    <x v="13"/>
    <x v="6"/>
    <x v="7"/>
    <x v="0"/>
    <x v="7"/>
    <x v="7"/>
    <x v="7"/>
    <x v="7"/>
    <x v="7"/>
    <x v="0"/>
    <x v="166"/>
    <x v="164"/>
    <x v="135"/>
    <x v="150"/>
    <x v="59"/>
    <x v="167"/>
    <x v="0"/>
    <x v="1"/>
    <x v="1"/>
    <x v="7"/>
    <x v="0"/>
    <x v="4"/>
    <x v="139"/>
    <x v="10"/>
    <x v="78"/>
    <x v="1"/>
    <x v="4"/>
    <x v="8"/>
    <x v="6"/>
    <x v="8"/>
    <x v="4"/>
    <x v="124"/>
    <x v="85"/>
    <x v="7"/>
  </r>
  <r>
    <x v="13"/>
    <x v="7"/>
    <x v="8"/>
    <x v="0"/>
    <x v="8"/>
    <x v="8"/>
    <x v="8"/>
    <x v="8"/>
    <x v="8"/>
    <x v="0"/>
    <x v="167"/>
    <x v="165"/>
    <x v="136"/>
    <x v="151"/>
    <x v="17"/>
    <x v="168"/>
    <x v="0"/>
    <x v="0"/>
    <x v="0"/>
    <x v="2"/>
    <x v="0"/>
    <x v="2"/>
    <x v="140"/>
    <x v="8"/>
    <x v="100"/>
    <x v="2"/>
    <x v="2"/>
    <x v="8"/>
    <x v="18"/>
    <x v="0"/>
    <x v="0"/>
    <x v="125"/>
    <x v="86"/>
    <x v="8"/>
  </r>
  <r>
    <x v="13"/>
    <x v="8"/>
    <x v="9"/>
    <x v="1"/>
    <x v="9"/>
    <x v="9"/>
    <x v="9"/>
    <x v="9"/>
    <x v="9"/>
    <x v="0"/>
    <x v="168"/>
    <x v="166"/>
    <x v="137"/>
    <x v="13"/>
    <x v="45"/>
    <x v="169"/>
    <x v="1"/>
    <x v="1"/>
    <x v="0"/>
    <x v="7"/>
    <x v="0"/>
    <x v="4"/>
    <x v="141"/>
    <x v="7"/>
    <x v="101"/>
    <x v="1"/>
    <x v="2"/>
    <x v="11"/>
    <x v="16"/>
    <x v="11"/>
    <x v="0"/>
    <x v="126"/>
    <x v="87"/>
    <x v="9"/>
  </r>
  <r>
    <x v="13"/>
    <x v="9"/>
    <x v="11"/>
    <x v="1"/>
    <x v="11"/>
    <x v="11"/>
    <x v="11"/>
    <x v="11"/>
    <x v="11"/>
    <x v="0"/>
    <x v="169"/>
    <x v="167"/>
    <x v="138"/>
    <x v="152"/>
    <x v="76"/>
    <x v="170"/>
    <x v="10"/>
    <x v="1"/>
    <x v="5"/>
    <x v="7"/>
    <x v="1"/>
    <x v="17"/>
    <x v="142"/>
    <x v="10"/>
    <x v="84"/>
    <x v="8"/>
    <x v="11"/>
    <x v="5"/>
    <x v="17"/>
    <x v="5"/>
    <x v="1"/>
    <x v="127"/>
    <x v="88"/>
    <x v="11"/>
  </r>
  <r>
    <x v="13"/>
    <x v="9"/>
    <x v="12"/>
    <x v="1"/>
    <x v="12"/>
    <x v="12"/>
    <x v="12"/>
    <x v="12"/>
    <x v="12"/>
    <x v="0"/>
    <x v="170"/>
    <x v="168"/>
    <x v="139"/>
    <x v="153"/>
    <x v="23"/>
    <x v="40"/>
    <x v="1"/>
    <x v="1"/>
    <x v="1"/>
    <x v="2"/>
    <x v="0"/>
    <x v="1"/>
    <x v="143"/>
    <x v="2"/>
    <x v="102"/>
    <x v="1"/>
    <x v="0"/>
    <x v="7"/>
    <x v="11"/>
    <x v="7"/>
    <x v="1"/>
    <x v="128"/>
    <x v="89"/>
    <x v="12"/>
  </r>
  <r>
    <x v="13"/>
    <x v="10"/>
    <x v="13"/>
    <x v="1"/>
    <x v="13"/>
    <x v="13"/>
    <x v="13"/>
    <x v="13"/>
    <x v="13"/>
    <x v="0"/>
    <x v="171"/>
    <x v="169"/>
    <x v="140"/>
    <x v="66"/>
    <x v="77"/>
    <x v="171"/>
    <x v="6"/>
    <x v="1"/>
    <x v="1"/>
    <x v="0"/>
    <x v="0"/>
    <x v="4"/>
    <x v="144"/>
    <x v="2"/>
    <x v="103"/>
    <x v="0"/>
    <x v="6"/>
    <x v="1"/>
    <x v="7"/>
    <x v="1"/>
    <x v="2"/>
    <x v="129"/>
    <x v="3"/>
    <x v="13"/>
  </r>
  <r>
    <x v="13"/>
    <x v="10"/>
    <x v="14"/>
    <x v="1"/>
    <x v="14"/>
    <x v="14"/>
    <x v="14"/>
    <x v="14"/>
    <x v="14"/>
    <x v="0"/>
    <x v="172"/>
    <x v="170"/>
    <x v="93"/>
    <x v="154"/>
    <x v="59"/>
    <x v="172"/>
    <x v="0"/>
    <x v="1"/>
    <x v="0"/>
    <x v="2"/>
    <x v="0"/>
    <x v="0"/>
    <x v="145"/>
    <x v="1"/>
    <x v="1"/>
    <x v="1"/>
    <x v="2"/>
    <x v="1"/>
    <x v="7"/>
    <x v="1"/>
    <x v="1"/>
    <x v="130"/>
    <x v="90"/>
    <x v="14"/>
  </r>
  <r>
    <x v="13"/>
    <x v="10"/>
    <x v="15"/>
    <x v="1"/>
    <x v="15"/>
    <x v="15"/>
    <x v="15"/>
    <x v="15"/>
    <x v="15"/>
    <x v="0"/>
    <x v="173"/>
    <x v="171"/>
    <x v="141"/>
    <x v="155"/>
    <x v="78"/>
    <x v="173"/>
    <x v="3"/>
    <x v="1"/>
    <x v="2"/>
    <x v="2"/>
    <x v="0"/>
    <x v="6"/>
    <x v="125"/>
    <x v="2"/>
    <x v="104"/>
    <x v="1"/>
    <x v="0"/>
    <x v="1"/>
    <x v="7"/>
    <x v="1"/>
    <x v="2"/>
    <x v="131"/>
    <x v="3"/>
    <x v="15"/>
  </r>
  <r>
    <x v="14"/>
    <x v="0"/>
    <x v="0"/>
    <x v="0"/>
    <x v="0"/>
    <x v="0"/>
    <x v="0"/>
    <x v="0"/>
    <x v="0"/>
    <x v="0"/>
    <x v="174"/>
    <x v="172"/>
    <x v="142"/>
    <x v="156"/>
    <x v="44"/>
    <x v="174"/>
    <x v="1"/>
    <x v="4"/>
    <x v="0"/>
    <x v="1"/>
    <x v="0"/>
    <x v="10"/>
    <x v="146"/>
    <x v="10"/>
    <x v="105"/>
    <x v="5"/>
    <x v="2"/>
    <x v="6"/>
    <x v="19"/>
    <x v="6"/>
    <x v="5"/>
    <x v="132"/>
    <x v="91"/>
    <x v="0"/>
  </r>
  <r>
    <x v="14"/>
    <x v="1"/>
    <x v="1"/>
    <x v="0"/>
    <x v="1"/>
    <x v="1"/>
    <x v="1"/>
    <x v="1"/>
    <x v="1"/>
    <x v="0"/>
    <x v="175"/>
    <x v="173"/>
    <x v="70"/>
    <x v="43"/>
    <x v="1"/>
    <x v="175"/>
    <x v="1"/>
    <x v="2"/>
    <x v="0"/>
    <x v="2"/>
    <x v="0"/>
    <x v="4"/>
    <x v="147"/>
    <x v="2"/>
    <x v="49"/>
    <x v="1"/>
    <x v="2"/>
    <x v="1"/>
    <x v="7"/>
    <x v="1"/>
    <x v="2"/>
    <x v="133"/>
    <x v="3"/>
    <x v="1"/>
  </r>
  <r>
    <x v="14"/>
    <x v="2"/>
    <x v="2"/>
    <x v="0"/>
    <x v="2"/>
    <x v="2"/>
    <x v="2"/>
    <x v="2"/>
    <x v="2"/>
    <x v="0"/>
    <x v="176"/>
    <x v="174"/>
    <x v="143"/>
    <x v="65"/>
    <x v="19"/>
    <x v="176"/>
    <x v="6"/>
    <x v="0"/>
    <x v="1"/>
    <x v="7"/>
    <x v="0"/>
    <x v="11"/>
    <x v="148"/>
    <x v="8"/>
    <x v="106"/>
    <x v="1"/>
    <x v="0"/>
    <x v="8"/>
    <x v="17"/>
    <x v="8"/>
    <x v="3"/>
    <x v="134"/>
    <x v="92"/>
    <x v="2"/>
  </r>
  <r>
    <x v="14"/>
    <x v="2"/>
    <x v="3"/>
    <x v="0"/>
    <x v="3"/>
    <x v="3"/>
    <x v="3"/>
    <x v="3"/>
    <x v="3"/>
    <x v="0"/>
    <x v="177"/>
    <x v="175"/>
    <x v="14"/>
    <x v="157"/>
    <x v="51"/>
    <x v="177"/>
    <x v="0"/>
    <x v="4"/>
    <x v="0"/>
    <x v="2"/>
    <x v="0"/>
    <x v="4"/>
    <x v="149"/>
    <x v="2"/>
    <x v="10"/>
    <x v="0"/>
    <x v="5"/>
    <x v="1"/>
    <x v="7"/>
    <x v="1"/>
    <x v="2"/>
    <x v="135"/>
    <x v="3"/>
    <x v="3"/>
  </r>
  <r>
    <x v="14"/>
    <x v="3"/>
    <x v="4"/>
    <x v="0"/>
    <x v="4"/>
    <x v="4"/>
    <x v="4"/>
    <x v="4"/>
    <x v="4"/>
    <x v="0"/>
    <x v="178"/>
    <x v="176"/>
    <x v="47"/>
    <x v="158"/>
    <x v="46"/>
    <x v="36"/>
    <x v="0"/>
    <x v="1"/>
    <x v="0"/>
    <x v="0"/>
    <x v="0"/>
    <x v="7"/>
    <x v="12"/>
    <x v="7"/>
    <x v="107"/>
    <x v="1"/>
    <x v="2"/>
    <x v="7"/>
    <x v="1"/>
    <x v="7"/>
    <x v="2"/>
    <x v="136"/>
    <x v="3"/>
    <x v="4"/>
  </r>
  <r>
    <x v="14"/>
    <x v="4"/>
    <x v="5"/>
    <x v="0"/>
    <x v="5"/>
    <x v="5"/>
    <x v="5"/>
    <x v="5"/>
    <x v="5"/>
    <x v="0"/>
    <x v="179"/>
    <x v="177"/>
    <x v="99"/>
    <x v="16"/>
    <x v="36"/>
    <x v="178"/>
    <x v="4"/>
    <x v="1"/>
    <x v="1"/>
    <x v="6"/>
    <x v="1"/>
    <x v="5"/>
    <x v="150"/>
    <x v="0"/>
    <x v="108"/>
    <x v="1"/>
    <x v="2"/>
    <x v="10"/>
    <x v="0"/>
    <x v="10"/>
    <x v="0"/>
    <x v="137"/>
    <x v="93"/>
    <x v="5"/>
  </r>
  <r>
    <x v="14"/>
    <x v="6"/>
    <x v="7"/>
    <x v="0"/>
    <x v="7"/>
    <x v="7"/>
    <x v="7"/>
    <x v="7"/>
    <x v="7"/>
    <x v="0"/>
    <x v="180"/>
    <x v="178"/>
    <x v="144"/>
    <x v="148"/>
    <x v="7"/>
    <x v="179"/>
    <x v="3"/>
    <x v="1"/>
    <x v="0"/>
    <x v="0"/>
    <x v="0"/>
    <x v="2"/>
    <x v="151"/>
    <x v="6"/>
    <x v="17"/>
    <x v="1"/>
    <x v="2"/>
    <x v="3"/>
    <x v="6"/>
    <x v="3"/>
    <x v="0"/>
    <x v="138"/>
    <x v="94"/>
    <x v="7"/>
  </r>
  <r>
    <x v="14"/>
    <x v="7"/>
    <x v="8"/>
    <x v="0"/>
    <x v="8"/>
    <x v="8"/>
    <x v="8"/>
    <x v="8"/>
    <x v="8"/>
    <x v="0"/>
    <x v="181"/>
    <x v="179"/>
    <x v="145"/>
    <x v="159"/>
    <x v="17"/>
    <x v="180"/>
    <x v="3"/>
    <x v="4"/>
    <x v="1"/>
    <x v="7"/>
    <x v="0"/>
    <x v="13"/>
    <x v="152"/>
    <x v="8"/>
    <x v="109"/>
    <x v="2"/>
    <x v="4"/>
    <x v="10"/>
    <x v="18"/>
    <x v="10"/>
    <x v="0"/>
    <x v="139"/>
    <x v="95"/>
    <x v="8"/>
  </r>
  <r>
    <x v="14"/>
    <x v="8"/>
    <x v="9"/>
    <x v="1"/>
    <x v="9"/>
    <x v="9"/>
    <x v="9"/>
    <x v="9"/>
    <x v="9"/>
    <x v="0"/>
    <x v="182"/>
    <x v="180"/>
    <x v="146"/>
    <x v="52"/>
    <x v="53"/>
    <x v="181"/>
    <x v="6"/>
    <x v="2"/>
    <x v="0"/>
    <x v="3"/>
    <x v="1"/>
    <x v="3"/>
    <x v="153"/>
    <x v="7"/>
    <x v="93"/>
    <x v="8"/>
    <x v="2"/>
    <x v="11"/>
    <x v="16"/>
    <x v="11"/>
    <x v="1"/>
    <x v="140"/>
    <x v="96"/>
    <x v="9"/>
  </r>
  <r>
    <x v="14"/>
    <x v="9"/>
    <x v="11"/>
    <x v="1"/>
    <x v="11"/>
    <x v="11"/>
    <x v="11"/>
    <x v="11"/>
    <x v="11"/>
    <x v="0"/>
    <x v="144"/>
    <x v="181"/>
    <x v="147"/>
    <x v="160"/>
    <x v="79"/>
    <x v="182"/>
    <x v="11"/>
    <x v="1"/>
    <x v="7"/>
    <x v="0"/>
    <x v="1"/>
    <x v="18"/>
    <x v="154"/>
    <x v="14"/>
    <x v="110"/>
    <x v="9"/>
    <x v="12"/>
    <x v="3"/>
    <x v="20"/>
    <x v="3"/>
    <x v="2"/>
    <x v="141"/>
    <x v="3"/>
    <x v="11"/>
  </r>
  <r>
    <x v="14"/>
    <x v="9"/>
    <x v="12"/>
    <x v="1"/>
    <x v="12"/>
    <x v="12"/>
    <x v="12"/>
    <x v="12"/>
    <x v="12"/>
    <x v="0"/>
    <x v="183"/>
    <x v="182"/>
    <x v="148"/>
    <x v="27"/>
    <x v="67"/>
    <x v="183"/>
    <x v="1"/>
    <x v="0"/>
    <x v="0"/>
    <x v="8"/>
    <x v="0"/>
    <x v="13"/>
    <x v="155"/>
    <x v="4"/>
    <x v="13"/>
    <x v="5"/>
    <x v="2"/>
    <x v="0"/>
    <x v="21"/>
    <x v="0"/>
    <x v="4"/>
    <x v="142"/>
    <x v="97"/>
    <x v="12"/>
  </r>
  <r>
    <x v="14"/>
    <x v="10"/>
    <x v="15"/>
    <x v="1"/>
    <x v="15"/>
    <x v="15"/>
    <x v="15"/>
    <x v="15"/>
    <x v="15"/>
    <x v="0"/>
    <x v="184"/>
    <x v="183"/>
    <x v="4"/>
    <x v="161"/>
    <x v="80"/>
    <x v="184"/>
    <x v="0"/>
    <x v="1"/>
    <x v="0"/>
    <x v="1"/>
    <x v="0"/>
    <x v="2"/>
    <x v="156"/>
    <x v="7"/>
    <x v="111"/>
    <x v="2"/>
    <x v="0"/>
    <x v="7"/>
    <x v="1"/>
    <x v="7"/>
    <x v="2"/>
    <x v="143"/>
    <x v="3"/>
    <x v="15"/>
  </r>
  <r>
    <x v="15"/>
    <x v="0"/>
    <x v="0"/>
    <x v="0"/>
    <x v="0"/>
    <x v="0"/>
    <x v="0"/>
    <x v="0"/>
    <x v="0"/>
    <x v="0"/>
    <x v="185"/>
    <x v="184"/>
    <x v="149"/>
    <x v="77"/>
    <x v="66"/>
    <x v="185"/>
    <x v="1"/>
    <x v="0"/>
    <x v="0"/>
    <x v="1"/>
    <x v="1"/>
    <x v="6"/>
    <x v="157"/>
    <x v="4"/>
    <x v="53"/>
    <x v="2"/>
    <x v="2"/>
    <x v="11"/>
    <x v="2"/>
    <x v="11"/>
    <x v="1"/>
    <x v="144"/>
    <x v="98"/>
    <x v="0"/>
  </r>
  <r>
    <x v="15"/>
    <x v="1"/>
    <x v="1"/>
    <x v="0"/>
    <x v="1"/>
    <x v="1"/>
    <x v="1"/>
    <x v="1"/>
    <x v="1"/>
    <x v="0"/>
    <x v="186"/>
    <x v="185"/>
    <x v="150"/>
    <x v="162"/>
    <x v="35"/>
    <x v="186"/>
    <x v="1"/>
    <x v="0"/>
    <x v="0"/>
    <x v="0"/>
    <x v="0"/>
    <x v="2"/>
    <x v="158"/>
    <x v="1"/>
    <x v="1"/>
    <x v="1"/>
    <x v="0"/>
    <x v="2"/>
    <x v="3"/>
    <x v="2"/>
    <x v="2"/>
    <x v="3"/>
    <x v="3"/>
    <x v="1"/>
  </r>
  <r>
    <x v="15"/>
    <x v="2"/>
    <x v="2"/>
    <x v="0"/>
    <x v="2"/>
    <x v="2"/>
    <x v="2"/>
    <x v="2"/>
    <x v="2"/>
    <x v="0"/>
    <x v="187"/>
    <x v="186"/>
    <x v="151"/>
    <x v="82"/>
    <x v="68"/>
    <x v="187"/>
    <x v="0"/>
    <x v="1"/>
    <x v="0"/>
    <x v="2"/>
    <x v="0"/>
    <x v="0"/>
    <x v="159"/>
    <x v="1"/>
    <x v="1"/>
    <x v="1"/>
    <x v="2"/>
    <x v="1"/>
    <x v="7"/>
    <x v="1"/>
    <x v="1"/>
    <x v="145"/>
    <x v="99"/>
    <x v="2"/>
  </r>
  <r>
    <x v="15"/>
    <x v="2"/>
    <x v="3"/>
    <x v="0"/>
    <x v="3"/>
    <x v="3"/>
    <x v="3"/>
    <x v="3"/>
    <x v="3"/>
    <x v="0"/>
    <x v="188"/>
    <x v="187"/>
    <x v="152"/>
    <x v="43"/>
    <x v="38"/>
    <x v="188"/>
    <x v="0"/>
    <x v="0"/>
    <x v="0"/>
    <x v="0"/>
    <x v="0"/>
    <x v="0"/>
    <x v="160"/>
    <x v="2"/>
    <x v="110"/>
    <x v="2"/>
    <x v="2"/>
    <x v="7"/>
    <x v="16"/>
    <x v="7"/>
    <x v="0"/>
    <x v="146"/>
    <x v="100"/>
    <x v="3"/>
  </r>
  <r>
    <x v="15"/>
    <x v="3"/>
    <x v="4"/>
    <x v="0"/>
    <x v="4"/>
    <x v="4"/>
    <x v="4"/>
    <x v="4"/>
    <x v="4"/>
    <x v="0"/>
    <x v="189"/>
    <x v="188"/>
    <x v="153"/>
    <x v="163"/>
    <x v="81"/>
    <x v="189"/>
    <x v="1"/>
    <x v="1"/>
    <x v="0"/>
    <x v="2"/>
    <x v="0"/>
    <x v="2"/>
    <x v="161"/>
    <x v="2"/>
    <x v="24"/>
    <x v="2"/>
    <x v="2"/>
    <x v="1"/>
    <x v="7"/>
    <x v="1"/>
    <x v="2"/>
    <x v="147"/>
    <x v="3"/>
    <x v="4"/>
  </r>
  <r>
    <x v="15"/>
    <x v="4"/>
    <x v="5"/>
    <x v="0"/>
    <x v="5"/>
    <x v="5"/>
    <x v="5"/>
    <x v="5"/>
    <x v="5"/>
    <x v="0"/>
    <x v="190"/>
    <x v="189"/>
    <x v="154"/>
    <x v="164"/>
    <x v="44"/>
    <x v="190"/>
    <x v="3"/>
    <x v="1"/>
    <x v="4"/>
    <x v="8"/>
    <x v="0"/>
    <x v="5"/>
    <x v="162"/>
    <x v="10"/>
    <x v="112"/>
    <x v="2"/>
    <x v="2"/>
    <x v="5"/>
    <x v="10"/>
    <x v="5"/>
    <x v="1"/>
    <x v="148"/>
    <x v="101"/>
    <x v="5"/>
  </r>
  <r>
    <x v="15"/>
    <x v="6"/>
    <x v="7"/>
    <x v="0"/>
    <x v="7"/>
    <x v="7"/>
    <x v="7"/>
    <x v="7"/>
    <x v="7"/>
    <x v="0"/>
    <x v="191"/>
    <x v="190"/>
    <x v="78"/>
    <x v="165"/>
    <x v="7"/>
    <x v="191"/>
    <x v="3"/>
    <x v="1"/>
    <x v="1"/>
    <x v="2"/>
    <x v="0"/>
    <x v="4"/>
    <x v="163"/>
    <x v="12"/>
    <x v="113"/>
    <x v="1"/>
    <x v="2"/>
    <x v="3"/>
    <x v="14"/>
    <x v="3"/>
    <x v="4"/>
    <x v="149"/>
    <x v="102"/>
    <x v="7"/>
  </r>
  <r>
    <x v="15"/>
    <x v="7"/>
    <x v="8"/>
    <x v="0"/>
    <x v="8"/>
    <x v="8"/>
    <x v="8"/>
    <x v="8"/>
    <x v="8"/>
    <x v="0"/>
    <x v="192"/>
    <x v="191"/>
    <x v="137"/>
    <x v="166"/>
    <x v="17"/>
    <x v="192"/>
    <x v="6"/>
    <x v="0"/>
    <x v="0"/>
    <x v="0"/>
    <x v="0"/>
    <x v="4"/>
    <x v="164"/>
    <x v="7"/>
    <x v="101"/>
    <x v="5"/>
    <x v="2"/>
    <x v="11"/>
    <x v="21"/>
    <x v="11"/>
    <x v="0"/>
    <x v="150"/>
    <x v="103"/>
    <x v="8"/>
  </r>
  <r>
    <x v="15"/>
    <x v="8"/>
    <x v="9"/>
    <x v="1"/>
    <x v="9"/>
    <x v="9"/>
    <x v="9"/>
    <x v="9"/>
    <x v="9"/>
    <x v="0"/>
    <x v="193"/>
    <x v="192"/>
    <x v="155"/>
    <x v="99"/>
    <x v="18"/>
    <x v="91"/>
    <x v="3"/>
    <x v="0"/>
    <x v="0"/>
    <x v="2"/>
    <x v="0"/>
    <x v="4"/>
    <x v="165"/>
    <x v="4"/>
    <x v="41"/>
    <x v="2"/>
    <x v="5"/>
    <x v="11"/>
    <x v="11"/>
    <x v="11"/>
    <x v="2"/>
    <x v="151"/>
    <x v="3"/>
    <x v="9"/>
  </r>
  <r>
    <x v="15"/>
    <x v="9"/>
    <x v="11"/>
    <x v="1"/>
    <x v="11"/>
    <x v="11"/>
    <x v="11"/>
    <x v="11"/>
    <x v="11"/>
    <x v="0"/>
    <x v="194"/>
    <x v="193"/>
    <x v="156"/>
    <x v="57"/>
    <x v="82"/>
    <x v="193"/>
    <x v="12"/>
    <x v="1"/>
    <x v="4"/>
    <x v="1"/>
    <x v="0"/>
    <x v="8"/>
    <x v="166"/>
    <x v="12"/>
    <x v="114"/>
    <x v="0"/>
    <x v="1"/>
    <x v="10"/>
    <x v="21"/>
    <x v="10"/>
    <x v="2"/>
    <x v="152"/>
    <x v="3"/>
    <x v="11"/>
  </r>
  <r>
    <x v="15"/>
    <x v="9"/>
    <x v="12"/>
    <x v="1"/>
    <x v="12"/>
    <x v="12"/>
    <x v="12"/>
    <x v="12"/>
    <x v="12"/>
    <x v="0"/>
    <x v="195"/>
    <x v="194"/>
    <x v="157"/>
    <x v="167"/>
    <x v="67"/>
    <x v="194"/>
    <x v="2"/>
    <x v="3"/>
    <x v="1"/>
    <x v="7"/>
    <x v="0"/>
    <x v="5"/>
    <x v="167"/>
    <x v="2"/>
    <x v="88"/>
    <x v="1"/>
    <x v="4"/>
    <x v="4"/>
    <x v="21"/>
    <x v="4"/>
    <x v="4"/>
    <x v="153"/>
    <x v="104"/>
    <x v="12"/>
  </r>
  <r>
    <x v="15"/>
    <x v="10"/>
    <x v="15"/>
    <x v="1"/>
    <x v="15"/>
    <x v="15"/>
    <x v="15"/>
    <x v="15"/>
    <x v="15"/>
    <x v="0"/>
    <x v="196"/>
    <x v="195"/>
    <x v="158"/>
    <x v="168"/>
    <x v="57"/>
    <x v="195"/>
    <x v="5"/>
    <x v="1"/>
    <x v="1"/>
    <x v="0"/>
    <x v="0"/>
    <x v="11"/>
    <x v="168"/>
    <x v="4"/>
    <x v="115"/>
    <x v="2"/>
    <x v="2"/>
    <x v="4"/>
    <x v="17"/>
    <x v="4"/>
    <x v="4"/>
    <x v="154"/>
    <x v="105"/>
    <x v="15"/>
  </r>
  <r>
    <x v="16"/>
    <x v="0"/>
    <x v="0"/>
    <x v="0"/>
    <x v="0"/>
    <x v="0"/>
    <x v="0"/>
    <x v="0"/>
    <x v="0"/>
    <x v="0"/>
    <x v="197"/>
    <x v="196"/>
    <x v="159"/>
    <x v="169"/>
    <x v="83"/>
    <x v="196"/>
    <x v="0"/>
    <x v="1"/>
    <x v="0"/>
    <x v="1"/>
    <x v="0"/>
    <x v="2"/>
    <x v="169"/>
    <x v="4"/>
    <x v="116"/>
    <x v="1"/>
    <x v="2"/>
    <x v="11"/>
    <x v="20"/>
    <x v="11"/>
    <x v="4"/>
    <x v="155"/>
    <x v="106"/>
    <x v="0"/>
  </r>
  <r>
    <x v="16"/>
    <x v="1"/>
    <x v="1"/>
    <x v="0"/>
    <x v="1"/>
    <x v="1"/>
    <x v="1"/>
    <x v="1"/>
    <x v="1"/>
    <x v="0"/>
    <x v="198"/>
    <x v="197"/>
    <x v="88"/>
    <x v="170"/>
    <x v="84"/>
    <x v="197"/>
    <x v="0"/>
    <x v="1"/>
    <x v="0"/>
    <x v="0"/>
    <x v="0"/>
    <x v="7"/>
    <x v="12"/>
    <x v="1"/>
    <x v="1"/>
    <x v="1"/>
    <x v="2"/>
    <x v="2"/>
    <x v="3"/>
    <x v="2"/>
    <x v="2"/>
    <x v="3"/>
    <x v="3"/>
    <x v="1"/>
  </r>
  <r>
    <x v="16"/>
    <x v="2"/>
    <x v="2"/>
    <x v="0"/>
    <x v="2"/>
    <x v="2"/>
    <x v="2"/>
    <x v="2"/>
    <x v="2"/>
    <x v="0"/>
    <x v="199"/>
    <x v="198"/>
    <x v="160"/>
    <x v="144"/>
    <x v="19"/>
    <x v="198"/>
    <x v="0"/>
    <x v="0"/>
    <x v="0"/>
    <x v="1"/>
    <x v="0"/>
    <x v="1"/>
    <x v="66"/>
    <x v="7"/>
    <x v="117"/>
    <x v="5"/>
    <x v="2"/>
    <x v="7"/>
    <x v="1"/>
    <x v="7"/>
    <x v="2"/>
    <x v="156"/>
    <x v="3"/>
    <x v="2"/>
  </r>
  <r>
    <x v="16"/>
    <x v="2"/>
    <x v="3"/>
    <x v="0"/>
    <x v="3"/>
    <x v="3"/>
    <x v="3"/>
    <x v="3"/>
    <x v="3"/>
    <x v="0"/>
    <x v="200"/>
    <x v="199"/>
    <x v="161"/>
    <x v="171"/>
    <x v="53"/>
    <x v="8"/>
    <x v="0"/>
    <x v="0"/>
    <x v="0"/>
    <x v="0"/>
    <x v="0"/>
    <x v="0"/>
    <x v="170"/>
    <x v="1"/>
    <x v="1"/>
    <x v="1"/>
    <x v="1"/>
    <x v="2"/>
    <x v="3"/>
    <x v="2"/>
    <x v="2"/>
    <x v="3"/>
    <x v="3"/>
    <x v="3"/>
  </r>
  <r>
    <x v="16"/>
    <x v="3"/>
    <x v="4"/>
    <x v="0"/>
    <x v="4"/>
    <x v="4"/>
    <x v="4"/>
    <x v="4"/>
    <x v="4"/>
    <x v="0"/>
    <x v="201"/>
    <x v="200"/>
    <x v="162"/>
    <x v="166"/>
    <x v="85"/>
    <x v="199"/>
    <x v="0"/>
    <x v="2"/>
    <x v="2"/>
    <x v="2"/>
    <x v="1"/>
    <x v="10"/>
    <x v="171"/>
    <x v="0"/>
    <x v="118"/>
    <x v="1"/>
    <x v="2"/>
    <x v="0"/>
    <x v="18"/>
    <x v="0"/>
    <x v="1"/>
    <x v="157"/>
    <x v="107"/>
    <x v="4"/>
  </r>
  <r>
    <x v="16"/>
    <x v="4"/>
    <x v="5"/>
    <x v="0"/>
    <x v="5"/>
    <x v="5"/>
    <x v="5"/>
    <x v="5"/>
    <x v="5"/>
    <x v="0"/>
    <x v="202"/>
    <x v="201"/>
    <x v="65"/>
    <x v="172"/>
    <x v="86"/>
    <x v="200"/>
    <x v="6"/>
    <x v="1"/>
    <x v="2"/>
    <x v="5"/>
    <x v="0"/>
    <x v="9"/>
    <x v="172"/>
    <x v="4"/>
    <x v="119"/>
    <x v="3"/>
    <x v="0"/>
    <x v="11"/>
    <x v="11"/>
    <x v="11"/>
    <x v="2"/>
    <x v="158"/>
    <x v="3"/>
    <x v="5"/>
  </r>
  <r>
    <x v="16"/>
    <x v="6"/>
    <x v="7"/>
    <x v="0"/>
    <x v="7"/>
    <x v="7"/>
    <x v="7"/>
    <x v="7"/>
    <x v="7"/>
    <x v="0"/>
    <x v="203"/>
    <x v="202"/>
    <x v="163"/>
    <x v="173"/>
    <x v="67"/>
    <x v="61"/>
    <x v="0"/>
    <x v="0"/>
    <x v="1"/>
    <x v="0"/>
    <x v="0"/>
    <x v="2"/>
    <x v="33"/>
    <x v="4"/>
    <x v="120"/>
    <x v="5"/>
    <x v="2"/>
    <x v="11"/>
    <x v="18"/>
    <x v="11"/>
    <x v="0"/>
    <x v="25"/>
    <x v="108"/>
    <x v="7"/>
  </r>
  <r>
    <x v="16"/>
    <x v="7"/>
    <x v="8"/>
    <x v="0"/>
    <x v="8"/>
    <x v="8"/>
    <x v="8"/>
    <x v="8"/>
    <x v="8"/>
    <x v="0"/>
    <x v="204"/>
    <x v="203"/>
    <x v="96"/>
    <x v="174"/>
    <x v="87"/>
    <x v="201"/>
    <x v="3"/>
    <x v="0"/>
    <x v="1"/>
    <x v="0"/>
    <x v="0"/>
    <x v="4"/>
    <x v="173"/>
    <x v="1"/>
    <x v="1"/>
    <x v="1"/>
    <x v="2"/>
    <x v="1"/>
    <x v="7"/>
    <x v="1"/>
    <x v="1"/>
    <x v="159"/>
    <x v="109"/>
    <x v="8"/>
  </r>
  <r>
    <x v="16"/>
    <x v="8"/>
    <x v="9"/>
    <x v="1"/>
    <x v="9"/>
    <x v="9"/>
    <x v="9"/>
    <x v="9"/>
    <x v="9"/>
    <x v="0"/>
    <x v="205"/>
    <x v="49"/>
    <x v="128"/>
    <x v="175"/>
    <x v="25"/>
    <x v="202"/>
    <x v="6"/>
    <x v="0"/>
    <x v="1"/>
    <x v="1"/>
    <x v="0"/>
    <x v="12"/>
    <x v="174"/>
    <x v="5"/>
    <x v="73"/>
    <x v="4"/>
    <x v="2"/>
    <x v="0"/>
    <x v="17"/>
    <x v="0"/>
    <x v="0"/>
    <x v="160"/>
    <x v="110"/>
    <x v="9"/>
  </r>
  <r>
    <x v="16"/>
    <x v="9"/>
    <x v="11"/>
    <x v="1"/>
    <x v="11"/>
    <x v="11"/>
    <x v="11"/>
    <x v="11"/>
    <x v="11"/>
    <x v="0"/>
    <x v="206"/>
    <x v="204"/>
    <x v="164"/>
    <x v="116"/>
    <x v="76"/>
    <x v="203"/>
    <x v="13"/>
    <x v="1"/>
    <x v="8"/>
    <x v="3"/>
    <x v="0"/>
    <x v="19"/>
    <x v="175"/>
    <x v="15"/>
    <x v="104"/>
    <x v="4"/>
    <x v="7"/>
    <x v="3"/>
    <x v="0"/>
    <x v="3"/>
    <x v="2"/>
    <x v="161"/>
    <x v="3"/>
    <x v="11"/>
  </r>
  <r>
    <x v="16"/>
    <x v="9"/>
    <x v="12"/>
    <x v="1"/>
    <x v="12"/>
    <x v="12"/>
    <x v="12"/>
    <x v="12"/>
    <x v="12"/>
    <x v="0"/>
    <x v="207"/>
    <x v="205"/>
    <x v="148"/>
    <x v="169"/>
    <x v="23"/>
    <x v="204"/>
    <x v="1"/>
    <x v="5"/>
    <x v="0"/>
    <x v="6"/>
    <x v="0"/>
    <x v="18"/>
    <x v="176"/>
    <x v="1"/>
    <x v="1"/>
    <x v="1"/>
    <x v="2"/>
    <x v="1"/>
    <x v="11"/>
    <x v="1"/>
    <x v="1"/>
    <x v="162"/>
    <x v="111"/>
    <x v="12"/>
  </r>
  <r>
    <x v="16"/>
    <x v="10"/>
    <x v="15"/>
    <x v="1"/>
    <x v="15"/>
    <x v="15"/>
    <x v="15"/>
    <x v="15"/>
    <x v="15"/>
    <x v="0"/>
    <x v="208"/>
    <x v="206"/>
    <x v="165"/>
    <x v="176"/>
    <x v="57"/>
    <x v="107"/>
    <x v="6"/>
    <x v="1"/>
    <x v="1"/>
    <x v="2"/>
    <x v="0"/>
    <x v="6"/>
    <x v="177"/>
    <x v="2"/>
    <x v="121"/>
    <x v="5"/>
    <x v="5"/>
    <x v="7"/>
    <x v="1"/>
    <x v="7"/>
    <x v="2"/>
    <x v="163"/>
    <x v="3"/>
    <x v="15"/>
  </r>
  <r>
    <x v="17"/>
    <x v="0"/>
    <x v="0"/>
    <x v="0"/>
    <x v="0"/>
    <x v="0"/>
    <x v="0"/>
    <x v="0"/>
    <x v="0"/>
    <x v="0"/>
    <x v="209"/>
    <x v="207"/>
    <x v="166"/>
    <x v="177"/>
    <x v="88"/>
    <x v="205"/>
    <x v="3"/>
    <x v="0"/>
    <x v="0"/>
    <x v="2"/>
    <x v="1"/>
    <x v="6"/>
    <x v="178"/>
    <x v="10"/>
    <x v="63"/>
    <x v="4"/>
    <x v="5"/>
    <x v="5"/>
    <x v="23"/>
    <x v="5"/>
    <x v="4"/>
    <x v="161"/>
    <x v="112"/>
    <x v="0"/>
  </r>
  <r>
    <x v="17"/>
    <x v="1"/>
    <x v="1"/>
    <x v="0"/>
    <x v="1"/>
    <x v="1"/>
    <x v="1"/>
    <x v="1"/>
    <x v="1"/>
    <x v="0"/>
    <x v="210"/>
    <x v="208"/>
    <x v="167"/>
    <x v="178"/>
    <x v="9"/>
    <x v="206"/>
    <x v="3"/>
    <x v="1"/>
    <x v="1"/>
    <x v="0"/>
    <x v="0"/>
    <x v="1"/>
    <x v="179"/>
    <x v="4"/>
    <x v="122"/>
    <x v="1"/>
    <x v="2"/>
    <x v="11"/>
    <x v="18"/>
    <x v="11"/>
    <x v="0"/>
    <x v="164"/>
    <x v="63"/>
    <x v="1"/>
  </r>
  <r>
    <x v="17"/>
    <x v="2"/>
    <x v="2"/>
    <x v="0"/>
    <x v="2"/>
    <x v="2"/>
    <x v="2"/>
    <x v="2"/>
    <x v="2"/>
    <x v="0"/>
    <x v="211"/>
    <x v="209"/>
    <x v="168"/>
    <x v="179"/>
    <x v="68"/>
    <x v="128"/>
    <x v="3"/>
    <x v="1"/>
    <x v="0"/>
    <x v="2"/>
    <x v="1"/>
    <x v="4"/>
    <x v="180"/>
    <x v="13"/>
    <x v="123"/>
    <x v="2"/>
    <x v="2"/>
    <x v="8"/>
    <x v="18"/>
    <x v="8"/>
    <x v="1"/>
    <x v="165"/>
    <x v="113"/>
    <x v="2"/>
  </r>
  <r>
    <x v="17"/>
    <x v="2"/>
    <x v="3"/>
    <x v="0"/>
    <x v="3"/>
    <x v="3"/>
    <x v="3"/>
    <x v="3"/>
    <x v="3"/>
    <x v="0"/>
    <x v="212"/>
    <x v="210"/>
    <x v="124"/>
    <x v="180"/>
    <x v="43"/>
    <x v="207"/>
    <x v="0"/>
    <x v="1"/>
    <x v="0"/>
    <x v="2"/>
    <x v="0"/>
    <x v="0"/>
    <x v="181"/>
    <x v="2"/>
    <x v="90"/>
    <x v="1"/>
    <x v="0"/>
    <x v="1"/>
    <x v="7"/>
    <x v="1"/>
    <x v="2"/>
    <x v="166"/>
    <x v="3"/>
    <x v="3"/>
  </r>
  <r>
    <x v="17"/>
    <x v="4"/>
    <x v="5"/>
    <x v="0"/>
    <x v="5"/>
    <x v="5"/>
    <x v="5"/>
    <x v="5"/>
    <x v="5"/>
    <x v="0"/>
    <x v="213"/>
    <x v="211"/>
    <x v="169"/>
    <x v="181"/>
    <x v="89"/>
    <x v="208"/>
    <x v="6"/>
    <x v="1"/>
    <x v="4"/>
    <x v="8"/>
    <x v="1"/>
    <x v="20"/>
    <x v="182"/>
    <x v="8"/>
    <x v="124"/>
    <x v="5"/>
    <x v="2"/>
    <x v="8"/>
    <x v="16"/>
    <x v="8"/>
    <x v="2"/>
    <x v="167"/>
    <x v="3"/>
    <x v="5"/>
  </r>
  <r>
    <x v="17"/>
    <x v="6"/>
    <x v="7"/>
    <x v="0"/>
    <x v="7"/>
    <x v="7"/>
    <x v="7"/>
    <x v="7"/>
    <x v="7"/>
    <x v="0"/>
    <x v="214"/>
    <x v="212"/>
    <x v="170"/>
    <x v="182"/>
    <x v="59"/>
    <x v="209"/>
    <x v="1"/>
    <x v="0"/>
    <x v="0"/>
    <x v="1"/>
    <x v="0"/>
    <x v="4"/>
    <x v="183"/>
    <x v="12"/>
    <x v="125"/>
    <x v="0"/>
    <x v="2"/>
    <x v="12"/>
    <x v="22"/>
    <x v="12"/>
    <x v="5"/>
    <x v="168"/>
    <x v="114"/>
    <x v="7"/>
  </r>
  <r>
    <x v="17"/>
    <x v="7"/>
    <x v="8"/>
    <x v="0"/>
    <x v="8"/>
    <x v="8"/>
    <x v="8"/>
    <x v="8"/>
    <x v="8"/>
    <x v="0"/>
    <x v="215"/>
    <x v="213"/>
    <x v="171"/>
    <x v="183"/>
    <x v="16"/>
    <x v="210"/>
    <x v="0"/>
    <x v="1"/>
    <x v="0"/>
    <x v="7"/>
    <x v="0"/>
    <x v="1"/>
    <x v="184"/>
    <x v="5"/>
    <x v="126"/>
    <x v="2"/>
    <x v="4"/>
    <x v="0"/>
    <x v="13"/>
    <x v="10"/>
    <x v="3"/>
    <x v="169"/>
    <x v="115"/>
    <x v="8"/>
  </r>
  <r>
    <x v="17"/>
    <x v="8"/>
    <x v="9"/>
    <x v="1"/>
    <x v="9"/>
    <x v="9"/>
    <x v="9"/>
    <x v="9"/>
    <x v="9"/>
    <x v="0"/>
    <x v="216"/>
    <x v="214"/>
    <x v="172"/>
    <x v="22"/>
    <x v="90"/>
    <x v="211"/>
    <x v="6"/>
    <x v="0"/>
    <x v="1"/>
    <x v="7"/>
    <x v="0"/>
    <x v="11"/>
    <x v="185"/>
    <x v="7"/>
    <x v="25"/>
    <x v="0"/>
    <x v="6"/>
    <x v="8"/>
    <x v="18"/>
    <x v="8"/>
    <x v="3"/>
    <x v="170"/>
    <x v="116"/>
    <x v="9"/>
  </r>
  <r>
    <x v="17"/>
    <x v="9"/>
    <x v="11"/>
    <x v="1"/>
    <x v="11"/>
    <x v="11"/>
    <x v="11"/>
    <x v="11"/>
    <x v="11"/>
    <x v="0"/>
    <x v="217"/>
    <x v="215"/>
    <x v="173"/>
    <x v="184"/>
    <x v="91"/>
    <x v="212"/>
    <x v="7"/>
    <x v="1"/>
    <x v="7"/>
    <x v="0"/>
    <x v="0"/>
    <x v="20"/>
    <x v="186"/>
    <x v="15"/>
    <x v="25"/>
    <x v="3"/>
    <x v="6"/>
    <x v="6"/>
    <x v="14"/>
    <x v="6"/>
    <x v="0"/>
    <x v="171"/>
    <x v="117"/>
    <x v="11"/>
  </r>
  <r>
    <x v="17"/>
    <x v="9"/>
    <x v="12"/>
    <x v="1"/>
    <x v="12"/>
    <x v="12"/>
    <x v="12"/>
    <x v="12"/>
    <x v="12"/>
    <x v="0"/>
    <x v="218"/>
    <x v="216"/>
    <x v="174"/>
    <x v="102"/>
    <x v="87"/>
    <x v="213"/>
    <x v="4"/>
    <x v="4"/>
    <x v="2"/>
    <x v="3"/>
    <x v="1"/>
    <x v="8"/>
    <x v="187"/>
    <x v="7"/>
    <x v="114"/>
    <x v="0"/>
    <x v="2"/>
    <x v="11"/>
    <x v="11"/>
    <x v="11"/>
    <x v="1"/>
    <x v="172"/>
    <x v="118"/>
    <x v="12"/>
  </r>
  <r>
    <x v="17"/>
    <x v="10"/>
    <x v="15"/>
    <x v="1"/>
    <x v="15"/>
    <x v="15"/>
    <x v="15"/>
    <x v="15"/>
    <x v="15"/>
    <x v="0"/>
    <x v="219"/>
    <x v="109"/>
    <x v="124"/>
    <x v="185"/>
    <x v="80"/>
    <x v="214"/>
    <x v="0"/>
    <x v="1"/>
    <x v="1"/>
    <x v="1"/>
    <x v="0"/>
    <x v="1"/>
    <x v="188"/>
    <x v="2"/>
    <x v="90"/>
    <x v="2"/>
    <x v="2"/>
    <x v="1"/>
    <x v="7"/>
    <x v="1"/>
    <x v="2"/>
    <x v="173"/>
    <x v="3"/>
    <x v="15"/>
  </r>
  <r>
    <x v="18"/>
    <x v="0"/>
    <x v="0"/>
    <x v="0"/>
    <x v="0"/>
    <x v="0"/>
    <x v="0"/>
    <x v="0"/>
    <x v="0"/>
    <x v="0"/>
    <x v="220"/>
    <x v="217"/>
    <x v="175"/>
    <x v="119"/>
    <x v="32"/>
    <x v="215"/>
    <x v="6"/>
    <x v="4"/>
    <x v="1"/>
    <x v="2"/>
    <x v="0"/>
    <x v="11"/>
    <x v="189"/>
    <x v="3"/>
    <x v="127"/>
    <x v="2"/>
    <x v="6"/>
    <x v="13"/>
    <x v="4"/>
    <x v="13"/>
    <x v="6"/>
    <x v="174"/>
    <x v="119"/>
    <x v="0"/>
  </r>
  <r>
    <x v="18"/>
    <x v="1"/>
    <x v="1"/>
    <x v="0"/>
    <x v="1"/>
    <x v="1"/>
    <x v="1"/>
    <x v="1"/>
    <x v="1"/>
    <x v="0"/>
    <x v="221"/>
    <x v="218"/>
    <x v="176"/>
    <x v="186"/>
    <x v="25"/>
    <x v="216"/>
    <x v="1"/>
    <x v="1"/>
    <x v="0"/>
    <x v="0"/>
    <x v="1"/>
    <x v="2"/>
    <x v="190"/>
    <x v="7"/>
    <x v="128"/>
    <x v="4"/>
    <x v="2"/>
    <x v="7"/>
    <x v="11"/>
    <x v="7"/>
    <x v="1"/>
    <x v="175"/>
    <x v="120"/>
    <x v="1"/>
  </r>
  <r>
    <x v="18"/>
    <x v="2"/>
    <x v="2"/>
    <x v="0"/>
    <x v="2"/>
    <x v="2"/>
    <x v="2"/>
    <x v="2"/>
    <x v="2"/>
    <x v="0"/>
    <x v="222"/>
    <x v="219"/>
    <x v="108"/>
    <x v="187"/>
    <x v="19"/>
    <x v="217"/>
    <x v="3"/>
    <x v="1"/>
    <x v="0"/>
    <x v="2"/>
    <x v="3"/>
    <x v="6"/>
    <x v="191"/>
    <x v="16"/>
    <x v="129"/>
    <x v="1"/>
    <x v="0"/>
    <x v="0"/>
    <x v="0"/>
    <x v="10"/>
    <x v="0"/>
    <x v="176"/>
    <x v="121"/>
    <x v="2"/>
  </r>
  <r>
    <x v="18"/>
    <x v="2"/>
    <x v="3"/>
    <x v="0"/>
    <x v="3"/>
    <x v="3"/>
    <x v="3"/>
    <x v="3"/>
    <x v="3"/>
    <x v="0"/>
    <x v="223"/>
    <x v="220"/>
    <x v="64"/>
    <x v="188"/>
    <x v="25"/>
    <x v="218"/>
    <x v="0"/>
    <x v="2"/>
    <x v="0"/>
    <x v="0"/>
    <x v="0"/>
    <x v="2"/>
    <x v="192"/>
    <x v="1"/>
    <x v="1"/>
    <x v="1"/>
    <x v="2"/>
    <x v="2"/>
    <x v="3"/>
    <x v="2"/>
    <x v="2"/>
    <x v="3"/>
    <x v="3"/>
    <x v="3"/>
  </r>
  <r>
    <x v="18"/>
    <x v="4"/>
    <x v="5"/>
    <x v="0"/>
    <x v="5"/>
    <x v="5"/>
    <x v="5"/>
    <x v="5"/>
    <x v="5"/>
    <x v="0"/>
    <x v="224"/>
    <x v="221"/>
    <x v="67"/>
    <x v="189"/>
    <x v="52"/>
    <x v="219"/>
    <x v="1"/>
    <x v="1"/>
    <x v="0"/>
    <x v="3"/>
    <x v="0"/>
    <x v="6"/>
    <x v="193"/>
    <x v="4"/>
    <x v="130"/>
    <x v="4"/>
    <x v="2"/>
    <x v="4"/>
    <x v="0"/>
    <x v="4"/>
    <x v="3"/>
    <x v="177"/>
    <x v="122"/>
    <x v="5"/>
  </r>
  <r>
    <x v="18"/>
    <x v="6"/>
    <x v="7"/>
    <x v="0"/>
    <x v="7"/>
    <x v="7"/>
    <x v="7"/>
    <x v="7"/>
    <x v="7"/>
    <x v="0"/>
    <x v="225"/>
    <x v="222"/>
    <x v="177"/>
    <x v="190"/>
    <x v="7"/>
    <x v="220"/>
    <x v="1"/>
    <x v="0"/>
    <x v="1"/>
    <x v="1"/>
    <x v="1"/>
    <x v="10"/>
    <x v="194"/>
    <x v="2"/>
    <x v="131"/>
    <x v="2"/>
    <x v="0"/>
    <x v="7"/>
    <x v="1"/>
    <x v="7"/>
    <x v="1"/>
    <x v="178"/>
    <x v="123"/>
    <x v="7"/>
  </r>
  <r>
    <x v="18"/>
    <x v="7"/>
    <x v="8"/>
    <x v="0"/>
    <x v="8"/>
    <x v="8"/>
    <x v="8"/>
    <x v="8"/>
    <x v="8"/>
    <x v="0"/>
    <x v="226"/>
    <x v="223"/>
    <x v="106"/>
    <x v="191"/>
    <x v="7"/>
    <x v="221"/>
    <x v="3"/>
    <x v="1"/>
    <x v="1"/>
    <x v="0"/>
    <x v="3"/>
    <x v="6"/>
    <x v="195"/>
    <x v="4"/>
    <x v="6"/>
    <x v="2"/>
    <x v="2"/>
    <x v="7"/>
    <x v="2"/>
    <x v="7"/>
    <x v="1"/>
    <x v="179"/>
    <x v="124"/>
    <x v="8"/>
  </r>
  <r>
    <x v="18"/>
    <x v="8"/>
    <x v="9"/>
    <x v="1"/>
    <x v="9"/>
    <x v="9"/>
    <x v="9"/>
    <x v="9"/>
    <x v="9"/>
    <x v="0"/>
    <x v="227"/>
    <x v="224"/>
    <x v="178"/>
    <x v="192"/>
    <x v="18"/>
    <x v="222"/>
    <x v="1"/>
    <x v="1"/>
    <x v="0"/>
    <x v="0"/>
    <x v="1"/>
    <x v="2"/>
    <x v="196"/>
    <x v="2"/>
    <x v="132"/>
    <x v="1"/>
    <x v="0"/>
    <x v="1"/>
    <x v="7"/>
    <x v="1"/>
    <x v="2"/>
    <x v="180"/>
    <x v="3"/>
    <x v="9"/>
  </r>
  <r>
    <x v="18"/>
    <x v="9"/>
    <x v="11"/>
    <x v="1"/>
    <x v="11"/>
    <x v="11"/>
    <x v="11"/>
    <x v="11"/>
    <x v="11"/>
    <x v="0"/>
    <x v="228"/>
    <x v="225"/>
    <x v="179"/>
    <x v="193"/>
    <x v="92"/>
    <x v="223"/>
    <x v="11"/>
    <x v="0"/>
    <x v="4"/>
    <x v="2"/>
    <x v="1"/>
    <x v="5"/>
    <x v="197"/>
    <x v="14"/>
    <x v="41"/>
    <x v="4"/>
    <x v="13"/>
    <x v="13"/>
    <x v="13"/>
    <x v="13"/>
    <x v="1"/>
    <x v="181"/>
    <x v="125"/>
    <x v="11"/>
  </r>
  <r>
    <x v="18"/>
    <x v="9"/>
    <x v="12"/>
    <x v="1"/>
    <x v="12"/>
    <x v="12"/>
    <x v="12"/>
    <x v="12"/>
    <x v="12"/>
    <x v="0"/>
    <x v="229"/>
    <x v="226"/>
    <x v="180"/>
    <x v="194"/>
    <x v="68"/>
    <x v="224"/>
    <x v="6"/>
    <x v="0"/>
    <x v="1"/>
    <x v="0"/>
    <x v="1"/>
    <x v="10"/>
    <x v="198"/>
    <x v="2"/>
    <x v="133"/>
    <x v="1"/>
    <x v="2"/>
    <x v="7"/>
    <x v="16"/>
    <x v="7"/>
    <x v="1"/>
    <x v="182"/>
    <x v="126"/>
    <x v="12"/>
  </r>
  <r>
    <x v="18"/>
    <x v="10"/>
    <x v="15"/>
    <x v="1"/>
    <x v="15"/>
    <x v="15"/>
    <x v="15"/>
    <x v="15"/>
    <x v="15"/>
    <x v="0"/>
    <x v="222"/>
    <x v="227"/>
    <x v="181"/>
    <x v="195"/>
    <x v="64"/>
    <x v="225"/>
    <x v="6"/>
    <x v="1"/>
    <x v="0"/>
    <x v="0"/>
    <x v="0"/>
    <x v="1"/>
    <x v="199"/>
    <x v="4"/>
    <x v="134"/>
    <x v="2"/>
    <x v="2"/>
    <x v="1"/>
    <x v="1"/>
    <x v="1"/>
    <x v="2"/>
    <x v="183"/>
    <x v="3"/>
    <x v="15"/>
  </r>
  <r>
    <x v="19"/>
    <x v="0"/>
    <x v="0"/>
    <x v="0"/>
    <x v="0"/>
    <x v="0"/>
    <x v="0"/>
    <x v="0"/>
    <x v="0"/>
    <x v="0"/>
    <x v="230"/>
    <x v="228"/>
    <x v="182"/>
    <x v="31"/>
    <x v="38"/>
    <x v="226"/>
    <x v="1"/>
    <x v="0"/>
    <x v="0"/>
    <x v="1"/>
    <x v="0"/>
    <x v="4"/>
    <x v="200"/>
    <x v="12"/>
    <x v="135"/>
    <x v="0"/>
    <x v="2"/>
    <x v="0"/>
    <x v="13"/>
    <x v="0"/>
    <x v="0"/>
    <x v="184"/>
    <x v="127"/>
    <x v="0"/>
  </r>
  <r>
    <x v="19"/>
    <x v="1"/>
    <x v="1"/>
    <x v="0"/>
    <x v="1"/>
    <x v="1"/>
    <x v="1"/>
    <x v="1"/>
    <x v="1"/>
    <x v="0"/>
    <x v="231"/>
    <x v="229"/>
    <x v="183"/>
    <x v="196"/>
    <x v="9"/>
    <x v="227"/>
    <x v="0"/>
    <x v="0"/>
    <x v="0"/>
    <x v="2"/>
    <x v="0"/>
    <x v="2"/>
    <x v="201"/>
    <x v="7"/>
    <x v="73"/>
    <x v="1"/>
    <x v="2"/>
    <x v="11"/>
    <x v="11"/>
    <x v="11"/>
    <x v="1"/>
    <x v="185"/>
    <x v="128"/>
    <x v="1"/>
  </r>
  <r>
    <x v="19"/>
    <x v="2"/>
    <x v="2"/>
    <x v="0"/>
    <x v="2"/>
    <x v="2"/>
    <x v="2"/>
    <x v="2"/>
    <x v="2"/>
    <x v="0"/>
    <x v="232"/>
    <x v="230"/>
    <x v="154"/>
    <x v="125"/>
    <x v="3"/>
    <x v="228"/>
    <x v="1"/>
    <x v="0"/>
    <x v="1"/>
    <x v="0"/>
    <x v="0"/>
    <x v="1"/>
    <x v="202"/>
    <x v="0"/>
    <x v="136"/>
    <x v="1"/>
    <x v="2"/>
    <x v="7"/>
    <x v="1"/>
    <x v="7"/>
    <x v="2"/>
    <x v="186"/>
    <x v="3"/>
    <x v="2"/>
  </r>
  <r>
    <x v="19"/>
    <x v="2"/>
    <x v="3"/>
    <x v="0"/>
    <x v="3"/>
    <x v="3"/>
    <x v="3"/>
    <x v="3"/>
    <x v="3"/>
    <x v="0"/>
    <x v="233"/>
    <x v="231"/>
    <x v="184"/>
    <x v="4"/>
    <x v="12"/>
    <x v="229"/>
    <x v="3"/>
    <x v="1"/>
    <x v="0"/>
    <x v="0"/>
    <x v="0"/>
    <x v="2"/>
    <x v="203"/>
    <x v="4"/>
    <x v="137"/>
    <x v="1"/>
    <x v="2"/>
    <x v="11"/>
    <x v="5"/>
    <x v="11"/>
    <x v="1"/>
    <x v="187"/>
    <x v="129"/>
    <x v="3"/>
  </r>
  <r>
    <x v="19"/>
    <x v="4"/>
    <x v="5"/>
    <x v="0"/>
    <x v="5"/>
    <x v="5"/>
    <x v="5"/>
    <x v="5"/>
    <x v="5"/>
    <x v="0"/>
    <x v="234"/>
    <x v="232"/>
    <x v="185"/>
    <x v="79"/>
    <x v="93"/>
    <x v="230"/>
    <x v="11"/>
    <x v="1"/>
    <x v="2"/>
    <x v="8"/>
    <x v="0"/>
    <x v="8"/>
    <x v="204"/>
    <x v="5"/>
    <x v="42"/>
    <x v="5"/>
    <x v="2"/>
    <x v="4"/>
    <x v="21"/>
    <x v="4"/>
    <x v="0"/>
    <x v="188"/>
    <x v="130"/>
    <x v="5"/>
  </r>
  <r>
    <x v="19"/>
    <x v="6"/>
    <x v="7"/>
    <x v="0"/>
    <x v="7"/>
    <x v="7"/>
    <x v="7"/>
    <x v="7"/>
    <x v="7"/>
    <x v="0"/>
    <x v="235"/>
    <x v="233"/>
    <x v="186"/>
    <x v="196"/>
    <x v="59"/>
    <x v="231"/>
    <x v="1"/>
    <x v="1"/>
    <x v="2"/>
    <x v="7"/>
    <x v="0"/>
    <x v="10"/>
    <x v="205"/>
    <x v="8"/>
    <x v="138"/>
    <x v="1"/>
    <x v="2"/>
    <x v="0"/>
    <x v="21"/>
    <x v="0"/>
    <x v="0"/>
    <x v="189"/>
    <x v="131"/>
    <x v="7"/>
  </r>
  <r>
    <x v="19"/>
    <x v="7"/>
    <x v="8"/>
    <x v="0"/>
    <x v="8"/>
    <x v="8"/>
    <x v="8"/>
    <x v="8"/>
    <x v="8"/>
    <x v="0"/>
    <x v="236"/>
    <x v="54"/>
    <x v="86"/>
    <x v="197"/>
    <x v="7"/>
    <x v="232"/>
    <x v="1"/>
    <x v="1"/>
    <x v="0"/>
    <x v="0"/>
    <x v="0"/>
    <x v="0"/>
    <x v="206"/>
    <x v="2"/>
    <x v="139"/>
    <x v="0"/>
    <x v="4"/>
    <x v="7"/>
    <x v="1"/>
    <x v="7"/>
    <x v="2"/>
    <x v="190"/>
    <x v="3"/>
    <x v="8"/>
  </r>
  <r>
    <x v="19"/>
    <x v="8"/>
    <x v="9"/>
    <x v="1"/>
    <x v="9"/>
    <x v="9"/>
    <x v="9"/>
    <x v="9"/>
    <x v="9"/>
    <x v="0"/>
    <x v="237"/>
    <x v="234"/>
    <x v="187"/>
    <x v="20"/>
    <x v="53"/>
    <x v="228"/>
    <x v="0"/>
    <x v="1"/>
    <x v="0"/>
    <x v="2"/>
    <x v="0"/>
    <x v="0"/>
    <x v="207"/>
    <x v="1"/>
    <x v="1"/>
    <x v="2"/>
    <x v="2"/>
    <x v="1"/>
    <x v="7"/>
    <x v="1"/>
    <x v="1"/>
    <x v="191"/>
    <x v="132"/>
    <x v="9"/>
  </r>
  <r>
    <x v="19"/>
    <x v="9"/>
    <x v="11"/>
    <x v="1"/>
    <x v="11"/>
    <x v="11"/>
    <x v="11"/>
    <x v="11"/>
    <x v="11"/>
    <x v="0"/>
    <x v="238"/>
    <x v="235"/>
    <x v="188"/>
    <x v="198"/>
    <x v="82"/>
    <x v="233"/>
    <x v="14"/>
    <x v="1"/>
    <x v="4"/>
    <x v="0"/>
    <x v="1"/>
    <x v="18"/>
    <x v="208"/>
    <x v="15"/>
    <x v="117"/>
    <x v="3"/>
    <x v="10"/>
    <x v="6"/>
    <x v="20"/>
    <x v="6"/>
    <x v="2"/>
    <x v="192"/>
    <x v="3"/>
    <x v="11"/>
  </r>
  <r>
    <x v="19"/>
    <x v="9"/>
    <x v="12"/>
    <x v="1"/>
    <x v="12"/>
    <x v="12"/>
    <x v="12"/>
    <x v="12"/>
    <x v="12"/>
    <x v="0"/>
    <x v="239"/>
    <x v="236"/>
    <x v="33"/>
    <x v="199"/>
    <x v="29"/>
    <x v="234"/>
    <x v="6"/>
    <x v="0"/>
    <x v="1"/>
    <x v="2"/>
    <x v="0"/>
    <x v="10"/>
    <x v="209"/>
    <x v="7"/>
    <x v="101"/>
    <x v="2"/>
    <x v="2"/>
    <x v="7"/>
    <x v="1"/>
    <x v="7"/>
    <x v="1"/>
    <x v="193"/>
    <x v="133"/>
    <x v="12"/>
  </r>
  <r>
    <x v="19"/>
    <x v="10"/>
    <x v="15"/>
    <x v="1"/>
    <x v="15"/>
    <x v="15"/>
    <x v="15"/>
    <x v="15"/>
    <x v="15"/>
    <x v="0"/>
    <x v="240"/>
    <x v="237"/>
    <x v="181"/>
    <x v="200"/>
    <x v="75"/>
    <x v="235"/>
    <x v="2"/>
    <x v="1"/>
    <x v="1"/>
    <x v="0"/>
    <x v="0"/>
    <x v="6"/>
    <x v="210"/>
    <x v="2"/>
    <x v="41"/>
    <x v="0"/>
    <x v="2"/>
    <x v="1"/>
    <x v="7"/>
    <x v="1"/>
    <x v="2"/>
    <x v="194"/>
    <x v="3"/>
    <x v="15"/>
  </r>
  <r>
    <x v="20"/>
    <x v="0"/>
    <x v="0"/>
    <x v="0"/>
    <x v="0"/>
    <x v="0"/>
    <x v="0"/>
    <x v="0"/>
    <x v="0"/>
    <x v="0"/>
    <x v="241"/>
    <x v="238"/>
    <x v="189"/>
    <x v="154"/>
    <x v="28"/>
    <x v="236"/>
    <x v="1"/>
    <x v="0"/>
    <x v="2"/>
    <x v="3"/>
    <x v="0"/>
    <x v="11"/>
    <x v="211"/>
    <x v="6"/>
    <x v="140"/>
    <x v="0"/>
    <x v="2"/>
    <x v="14"/>
    <x v="24"/>
    <x v="14"/>
    <x v="7"/>
    <x v="195"/>
    <x v="134"/>
    <x v="0"/>
  </r>
  <r>
    <x v="20"/>
    <x v="1"/>
    <x v="1"/>
    <x v="0"/>
    <x v="1"/>
    <x v="1"/>
    <x v="1"/>
    <x v="1"/>
    <x v="1"/>
    <x v="0"/>
    <x v="242"/>
    <x v="239"/>
    <x v="190"/>
    <x v="145"/>
    <x v="70"/>
    <x v="237"/>
    <x v="0"/>
    <x v="0"/>
    <x v="1"/>
    <x v="0"/>
    <x v="0"/>
    <x v="2"/>
    <x v="212"/>
    <x v="7"/>
    <x v="141"/>
    <x v="1"/>
    <x v="2"/>
    <x v="7"/>
    <x v="18"/>
    <x v="7"/>
    <x v="0"/>
    <x v="196"/>
    <x v="135"/>
    <x v="1"/>
  </r>
  <r>
    <x v="20"/>
    <x v="2"/>
    <x v="2"/>
    <x v="0"/>
    <x v="2"/>
    <x v="2"/>
    <x v="2"/>
    <x v="2"/>
    <x v="2"/>
    <x v="0"/>
    <x v="243"/>
    <x v="240"/>
    <x v="191"/>
    <x v="78"/>
    <x v="68"/>
    <x v="180"/>
    <x v="0"/>
    <x v="0"/>
    <x v="0"/>
    <x v="2"/>
    <x v="0"/>
    <x v="2"/>
    <x v="213"/>
    <x v="2"/>
    <x v="142"/>
    <x v="2"/>
    <x v="1"/>
    <x v="1"/>
    <x v="2"/>
    <x v="1"/>
    <x v="1"/>
    <x v="197"/>
    <x v="136"/>
    <x v="2"/>
  </r>
  <r>
    <x v="20"/>
    <x v="2"/>
    <x v="3"/>
    <x v="0"/>
    <x v="3"/>
    <x v="3"/>
    <x v="3"/>
    <x v="3"/>
    <x v="3"/>
    <x v="0"/>
    <x v="244"/>
    <x v="241"/>
    <x v="192"/>
    <x v="201"/>
    <x v="8"/>
    <x v="238"/>
    <x v="0"/>
    <x v="1"/>
    <x v="0"/>
    <x v="0"/>
    <x v="0"/>
    <x v="7"/>
    <x v="12"/>
    <x v="1"/>
    <x v="1"/>
    <x v="2"/>
    <x v="2"/>
    <x v="2"/>
    <x v="3"/>
    <x v="2"/>
    <x v="2"/>
    <x v="3"/>
    <x v="3"/>
    <x v="3"/>
  </r>
  <r>
    <x v="20"/>
    <x v="4"/>
    <x v="5"/>
    <x v="0"/>
    <x v="5"/>
    <x v="5"/>
    <x v="5"/>
    <x v="5"/>
    <x v="5"/>
    <x v="0"/>
    <x v="245"/>
    <x v="242"/>
    <x v="193"/>
    <x v="202"/>
    <x v="51"/>
    <x v="239"/>
    <x v="6"/>
    <x v="2"/>
    <x v="4"/>
    <x v="6"/>
    <x v="1"/>
    <x v="20"/>
    <x v="214"/>
    <x v="7"/>
    <x v="25"/>
    <x v="1"/>
    <x v="2"/>
    <x v="4"/>
    <x v="5"/>
    <x v="4"/>
    <x v="1"/>
    <x v="198"/>
    <x v="137"/>
    <x v="5"/>
  </r>
  <r>
    <x v="20"/>
    <x v="6"/>
    <x v="7"/>
    <x v="0"/>
    <x v="7"/>
    <x v="7"/>
    <x v="7"/>
    <x v="7"/>
    <x v="7"/>
    <x v="0"/>
    <x v="246"/>
    <x v="243"/>
    <x v="194"/>
    <x v="203"/>
    <x v="59"/>
    <x v="240"/>
    <x v="2"/>
    <x v="1"/>
    <x v="0"/>
    <x v="10"/>
    <x v="0"/>
    <x v="5"/>
    <x v="215"/>
    <x v="8"/>
    <x v="143"/>
    <x v="1"/>
    <x v="2"/>
    <x v="10"/>
    <x v="13"/>
    <x v="5"/>
    <x v="6"/>
    <x v="199"/>
    <x v="138"/>
    <x v="7"/>
  </r>
  <r>
    <x v="20"/>
    <x v="7"/>
    <x v="8"/>
    <x v="0"/>
    <x v="8"/>
    <x v="8"/>
    <x v="8"/>
    <x v="8"/>
    <x v="8"/>
    <x v="0"/>
    <x v="247"/>
    <x v="244"/>
    <x v="191"/>
    <x v="204"/>
    <x v="67"/>
    <x v="241"/>
    <x v="0"/>
    <x v="1"/>
    <x v="1"/>
    <x v="0"/>
    <x v="0"/>
    <x v="0"/>
    <x v="216"/>
    <x v="2"/>
    <x v="142"/>
    <x v="2"/>
    <x v="4"/>
    <x v="11"/>
    <x v="11"/>
    <x v="11"/>
    <x v="0"/>
    <x v="200"/>
    <x v="139"/>
    <x v="8"/>
  </r>
  <r>
    <x v="20"/>
    <x v="8"/>
    <x v="9"/>
    <x v="1"/>
    <x v="9"/>
    <x v="9"/>
    <x v="9"/>
    <x v="9"/>
    <x v="9"/>
    <x v="0"/>
    <x v="248"/>
    <x v="245"/>
    <x v="98"/>
    <x v="205"/>
    <x v="45"/>
    <x v="242"/>
    <x v="3"/>
    <x v="2"/>
    <x v="0"/>
    <x v="2"/>
    <x v="0"/>
    <x v="6"/>
    <x v="217"/>
    <x v="2"/>
    <x v="34"/>
    <x v="5"/>
    <x v="0"/>
    <x v="4"/>
    <x v="5"/>
    <x v="4"/>
    <x v="4"/>
    <x v="201"/>
    <x v="140"/>
    <x v="9"/>
  </r>
  <r>
    <x v="20"/>
    <x v="9"/>
    <x v="11"/>
    <x v="1"/>
    <x v="11"/>
    <x v="11"/>
    <x v="11"/>
    <x v="11"/>
    <x v="11"/>
    <x v="0"/>
    <x v="249"/>
    <x v="246"/>
    <x v="195"/>
    <x v="206"/>
    <x v="94"/>
    <x v="243"/>
    <x v="6"/>
    <x v="1"/>
    <x v="1"/>
    <x v="7"/>
    <x v="3"/>
    <x v="13"/>
    <x v="218"/>
    <x v="8"/>
    <x v="46"/>
    <x v="1"/>
    <x v="9"/>
    <x v="8"/>
    <x v="16"/>
    <x v="8"/>
    <x v="1"/>
    <x v="202"/>
    <x v="141"/>
    <x v="11"/>
  </r>
  <r>
    <x v="20"/>
    <x v="9"/>
    <x v="12"/>
    <x v="1"/>
    <x v="12"/>
    <x v="12"/>
    <x v="12"/>
    <x v="12"/>
    <x v="12"/>
    <x v="0"/>
    <x v="250"/>
    <x v="247"/>
    <x v="196"/>
    <x v="153"/>
    <x v="61"/>
    <x v="244"/>
    <x v="1"/>
    <x v="1"/>
    <x v="0"/>
    <x v="1"/>
    <x v="0"/>
    <x v="1"/>
    <x v="219"/>
    <x v="1"/>
    <x v="1"/>
    <x v="1"/>
    <x v="2"/>
    <x v="1"/>
    <x v="7"/>
    <x v="1"/>
    <x v="1"/>
    <x v="203"/>
    <x v="142"/>
    <x v="12"/>
  </r>
  <r>
    <x v="20"/>
    <x v="10"/>
    <x v="15"/>
    <x v="1"/>
    <x v="15"/>
    <x v="15"/>
    <x v="15"/>
    <x v="15"/>
    <x v="15"/>
    <x v="0"/>
    <x v="139"/>
    <x v="248"/>
    <x v="197"/>
    <x v="207"/>
    <x v="75"/>
    <x v="245"/>
    <x v="1"/>
    <x v="0"/>
    <x v="1"/>
    <x v="1"/>
    <x v="1"/>
    <x v="10"/>
    <x v="220"/>
    <x v="2"/>
    <x v="144"/>
    <x v="2"/>
    <x v="6"/>
    <x v="1"/>
    <x v="7"/>
    <x v="1"/>
    <x v="2"/>
    <x v="204"/>
    <x v="3"/>
    <x v="15"/>
  </r>
  <r>
    <x v="21"/>
    <x v="0"/>
    <x v="0"/>
    <x v="0"/>
    <x v="0"/>
    <x v="0"/>
    <x v="0"/>
    <x v="0"/>
    <x v="0"/>
    <x v="0"/>
    <x v="251"/>
    <x v="249"/>
    <x v="178"/>
    <x v="208"/>
    <x v="32"/>
    <x v="246"/>
    <x v="0"/>
    <x v="2"/>
    <x v="0"/>
    <x v="2"/>
    <x v="1"/>
    <x v="4"/>
    <x v="221"/>
    <x v="7"/>
    <x v="20"/>
    <x v="2"/>
    <x v="2"/>
    <x v="11"/>
    <x v="20"/>
    <x v="11"/>
    <x v="4"/>
    <x v="205"/>
    <x v="143"/>
    <x v="0"/>
  </r>
  <r>
    <x v="21"/>
    <x v="1"/>
    <x v="1"/>
    <x v="0"/>
    <x v="1"/>
    <x v="1"/>
    <x v="1"/>
    <x v="1"/>
    <x v="1"/>
    <x v="0"/>
    <x v="252"/>
    <x v="200"/>
    <x v="57"/>
    <x v="209"/>
    <x v="15"/>
    <x v="247"/>
    <x v="0"/>
    <x v="0"/>
    <x v="1"/>
    <x v="0"/>
    <x v="0"/>
    <x v="2"/>
    <x v="222"/>
    <x v="1"/>
    <x v="1"/>
    <x v="1"/>
    <x v="2"/>
    <x v="2"/>
    <x v="3"/>
    <x v="2"/>
    <x v="2"/>
    <x v="3"/>
    <x v="3"/>
    <x v="1"/>
  </r>
  <r>
    <x v="21"/>
    <x v="2"/>
    <x v="2"/>
    <x v="0"/>
    <x v="2"/>
    <x v="2"/>
    <x v="2"/>
    <x v="2"/>
    <x v="2"/>
    <x v="0"/>
    <x v="253"/>
    <x v="250"/>
    <x v="135"/>
    <x v="210"/>
    <x v="30"/>
    <x v="248"/>
    <x v="2"/>
    <x v="2"/>
    <x v="1"/>
    <x v="2"/>
    <x v="0"/>
    <x v="11"/>
    <x v="223"/>
    <x v="6"/>
    <x v="145"/>
    <x v="1"/>
    <x v="0"/>
    <x v="7"/>
    <x v="5"/>
    <x v="7"/>
    <x v="1"/>
    <x v="206"/>
    <x v="144"/>
    <x v="2"/>
  </r>
  <r>
    <x v="21"/>
    <x v="2"/>
    <x v="3"/>
    <x v="0"/>
    <x v="3"/>
    <x v="3"/>
    <x v="3"/>
    <x v="3"/>
    <x v="3"/>
    <x v="0"/>
    <x v="254"/>
    <x v="251"/>
    <x v="4"/>
    <x v="140"/>
    <x v="39"/>
    <x v="249"/>
    <x v="2"/>
    <x v="0"/>
    <x v="0"/>
    <x v="2"/>
    <x v="0"/>
    <x v="10"/>
    <x v="224"/>
    <x v="7"/>
    <x v="111"/>
    <x v="2"/>
    <x v="5"/>
    <x v="7"/>
    <x v="1"/>
    <x v="7"/>
    <x v="2"/>
    <x v="207"/>
    <x v="3"/>
    <x v="3"/>
  </r>
  <r>
    <x v="21"/>
    <x v="4"/>
    <x v="5"/>
    <x v="0"/>
    <x v="5"/>
    <x v="5"/>
    <x v="5"/>
    <x v="5"/>
    <x v="5"/>
    <x v="0"/>
    <x v="255"/>
    <x v="252"/>
    <x v="185"/>
    <x v="37"/>
    <x v="90"/>
    <x v="250"/>
    <x v="3"/>
    <x v="1"/>
    <x v="2"/>
    <x v="8"/>
    <x v="0"/>
    <x v="9"/>
    <x v="225"/>
    <x v="14"/>
    <x v="146"/>
    <x v="1"/>
    <x v="0"/>
    <x v="0"/>
    <x v="0"/>
    <x v="0"/>
    <x v="1"/>
    <x v="208"/>
    <x v="145"/>
    <x v="5"/>
  </r>
  <r>
    <x v="21"/>
    <x v="6"/>
    <x v="7"/>
    <x v="0"/>
    <x v="7"/>
    <x v="7"/>
    <x v="7"/>
    <x v="7"/>
    <x v="7"/>
    <x v="0"/>
    <x v="256"/>
    <x v="253"/>
    <x v="198"/>
    <x v="211"/>
    <x v="59"/>
    <x v="251"/>
    <x v="0"/>
    <x v="1"/>
    <x v="1"/>
    <x v="5"/>
    <x v="0"/>
    <x v="12"/>
    <x v="226"/>
    <x v="10"/>
    <x v="147"/>
    <x v="1"/>
    <x v="2"/>
    <x v="13"/>
    <x v="4"/>
    <x v="13"/>
    <x v="5"/>
    <x v="209"/>
    <x v="146"/>
    <x v="7"/>
  </r>
  <r>
    <x v="21"/>
    <x v="7"/>
    <x v="8"/>
    <x v="0"/>
    <x v="8"/>
    <x v="8"/>
    <x v="8"/>
    <x v="8"/>
    <x v="8"/>
    <x v="0"/>
    <x v="257"/>
    <x v="223"/>
    <x v="106"/>
    <x v="191"/>
    <x v="16"/>
    <x v="252"/>
    <x v="0"/>
    <x v="0"/>
    <x v="0"/>
    <x v="0"/>
    <x v="0"/>
    <x v="0"/>
    <x v="227"/>
    <x v="1"/>
    <x v="1"/>
    <x v="2"/>
    <x v="4"/>
    <x v="2"/>
    <x v="3"/>
    <x v="2"/>
    <x v="2"/>
    <x v="3"/>
    <x v="3"/>
    <x v="8"/>
  </r>
  <r>
    <x v="21"/>
    <x v="8"/>
    <x v="9"/>
    <x v="1"/>
    <x v="9"/>
    <x v="9"/>
    <x v="9"/>
    <x v="9"/>
    <x v="9"/>
    <x v="0"/>
    <x v="258"/>
    <x v="254"/>
    <x v="199"/>
    <x v="142"/>
    <x v="95"/>
    <x v="253"/>
    <x v="3"/>
    <x v="1"/>
    <x v="2"/>
    <x v="1"/>
    <x v="0"/>
    <x v="10"/>
    <x v="228"/>
    <x v="4"/>
    <x v="20"/>
    <x v="4"/>
    <x v="2"/>
    <x v="11"/>
    <x v="11"/>
    <x v="11"/>
    <x v="2"/>
    <x v="210"/>
    <x v="3"/>
    <x v="9"/>
  </r>
  <r>
    <x v="21"/>
    <x v="9"/>
    <x v="12"/>
    <x v="1"/>
    <x v="12"/>
    <x v="12"/>
    <x v="12"/>
    <x v="12"/>
    <x v="12"/>
    <x v="0"/>
    <x v="259"/>
    <x v="255"/>
    <x v="200"/>
    <x v="146"/>
    <x v="21"/>
    <x v="254"/>
    <x v="0"/>
    <x v="0"/>
    <x v="1"/>
    <x v="1"/>
    <x v="1"/>
    <x v="6"/>
    <x v="229"/>
    <x v="4"/>
    <x v="20"/>
    <x v="1"/>
    <x v="2"/>
    <x v="11"/>
    <x v="11"/>
    <x v="11"/>
    <x v="2"/>
    <x v="211"/>
    <x v="3"/>
    <x v="12"/>
  </r>
  <r>
    <x v="22"/>
    <x v="11"/>
    <x v="0"/>
    <x v="0"/>
    <x v="0"/>
    <x v="0"/>
    <x v="0"/>
    <x v="0"/>
    <x v="0"/>
    <x v="0"/>
    <x v="260"/>
    <x v="256"/>
    <x v="201"/>
    <x v="212"/>
    <x v="38"/>
    <x v="255"/>
    <x v="3"/>
    <x v="6"/>
    <x v="0"/>
    <x v="3"/>
    <x v="0"/>
    <x v="5"/>
    <x v="230"/>
    <x v="14"/>
    <x v="148"/>
    <x v="4"/>
    <x v="2"/>
    <x v="15"/>
    <x v="12"/>
    <x v="15"/>
    <x v="6"/>
    <x v="212"/>
    <x v="147"/>
    <x v="0"/>
  </r>
  <r>
    <x v="22"/>
    <x v="12"/>
    <x v="1"/>
    <x v="0"/>
    <x v="1"/>
    <x v="1"/>
    <x v="1"/>
    <x v="1"/>
    <x v="1"/>
    <x v="0"/>
    <x v="261"/>
    <x v="257"/>
    <x v="202"/>
    <x v="213"/>
    <x v="68"/>
    <x v="256"/>
    <x v="3"/>
    <x v="1"/>
    <x v="0"/>
    <x v="2"/>
    <x v="0"/>
    <x v="1"/>
    <x v="14"/>
    <x v="7"/>
    <x v="149"/>
    <x v="1"/>
    <x v="2"/>
    <x v="7"/>
    <x v="2"/>
    <x v="7"/>
    <x v="1"/>
    <x v="213"/>
    <x v="148"/>
    <x v="1"/>
  </r>
  <r>
    <x v="22"/>
    <x v="13"/>
    <x v="2"/>
    <x v="0"/>
    <x v="2"/>
    <x v="2"/>
    <x v="2"/>
    <x v="2"/>
    <x v="2"/>
    <x v="0"/>
    <x v="262"/>
    <x v="258"/>
    <x v="203"/>
    <x v="86"/>
    <x v="59"/>
    <x v="50"/>
    <x v="3"/>
    <x v="1"/>
    <x v="1"/>
    <x v="1"/>
    <x v="1"/>
    <x v="10"/>
    <x v="231"/>
    <x v="4"/>
    <x v="97"/>
    <x v="2"/>
    <x v="2"/>
    <x v="1"/>
    <x v="7"/>
    <x v="1"/>
    <x v="2"/>
    <x v="214"/>
    <x v="3"/>
    <x v="2"/>
  </r>
  <r>
    <x v="22"/>
    <x v="14"/>
    <x v="3"/>
    <x v="0"/>
    <x v="3"/>
    <x v="3"/>
    <x v="3"/>
    <x v="3"/>
    <x v="3"/>
    <x v="0"/>
    <x v="263"/>
    <x v="259"/>
    <x v="88"/>
    <x v="130"/>
    <x v="7"/>
    <x v="257"/>
    <x v="0"/>
    <x v="1"/>
    <x v="0"/>
    <x v="0"/>
    <x v="0"/>
    <x v="7"/>
    <x v="12"/>
    <x v="1"/>
    <x v="1"/>
    <x v="1"/>
    <x v="0"/>
    <x v="2"/>
    <x v="3"/>
    <x v="2"/>
    <x v="2"/>
    <x v="3"/>
    <x v="3"/>
    <x v="3"/>
  </r>
  <r>
    <x v="22"/>
    <x v="15"/>
    <x v="5"/>
    <x v="0"/>
    <x v="5"/>
    <x v="5"/>
    <x v="5"/>
    <x v="5"/>
    <x v="5"/>
    <x v="0"/>
    <x v="264"/>
    <x v="260"/>
    <x v="181"/>
    <x v="142"/>
    <x v="29"/>
    <x v="258"/>
    <x v="3"/>
    <x v="1"/>
    <x v="1"/>
    <x v="1"/>
    <x v="3"/>
    <x v="12"/>
    <x v="232"/>
    <x v="1"/>
    <x v="1"/>
    <x v="8"/>
    <x v="2"/>
    <x v="2"/>
    <x v="3"/>
    <x v="2"/>
    <x v="2"/>
    <x v="3"/>
    <x v="3"/>
    <x v="5"/>
  </r>
  <r>
    <x v="22"/>
    <x v="16"/>
    <x v="7"/>
    <x v="0"/>
    <x v="7"/>
    <x v="7"/>
    <x v="7"/>
    <x v="7"/>
    <x v="7"/>
    <x v="0"/>
    <x v="265"/>
    <x v="261"/>
    <x v="204"/>
    <x v="35"/>
    <x v="7"/>
    <x v="259"/>
    <x v="3"/>
    <x v="4"/>
    <x v="4"/>
    <x v="8"/>
    <x v="1"/>
    <x v="21"/>
    <x v="233"/>
    <x v="3"/>
    <x v="39"/>
    <x v="1"/>
    <x v="0"/>
    <x v="14"/>
    <x v="25"/>
    <x v="14"/>
    <x v="7"/>
    <x v="215"/>
    <x v="149"/>
    <x v="7"/>
  </r>
  <r>
    <x v="22"/>
    <x v="17"/>
    <x v="8"/>
    <x v="0"/>
    <x v="8"/>
    <x v="8"/>
    <x v="8"/>
    <x v="8"/>
    <x v="8"/>
    <x v="0"/>
    <x v="266"/>
    <x v="262"/>
    <x v="170"/>
    <x v="214"/>
    <x v="61"/>
    <x v="260"/>
    <x v="3"/>
    <x v="1"/>
    <x v="2"/>
    <x v="0"/>
    <x v="0"/>
    <x v="4"/>
    <x v="234"/>
    <x v="2"/>
    <x v="150"/>
    <x v="5"/>
    <x v="4"/>
    <x v="1"/>
    <x v="7"/>
    <x v="1"/>
    <x v="2"/>
    <x v="216"/>
    <x v="3"/>
    <x v="8"/>
  </r>
  <r>
    <x v="22"/>
    <x v="18"/>
    <x v="9"/>
    <x v="1"/>
    <x v="9"/>
    <x v="9"/>
    <x v="9"/>
    <x v="9"/>
    <x v="9"/>
    <x v="0"/>
    <x v="267"/>
    <x v="263"/>
    <x v="205"/>
    <x v="215"/>
    <x v="15"/>
    <x v="261"/>
    <x v="6"/>
    <x v="0"/>
    <x v="2"/>
    <x v="1"/>
    <x v="0"/>
    <x v="11"/>
    <x v="235"/>
    <x v="10"/>
    <x v="42"/>
    <x v="2"/>
    <x v="1"/>
    <x v="0"/>
    <x v="17"/>
    <x v="0"/>
    <x v="1"/>
    <x v="217"/>
    <x v="150"/>
    <x v="9"/>
  </r>
  <r>
    <x v="22"/>
    <x v="19"/>
    <x v="12"/>
    <x v="1"/>
    <x v="12"/>
    <x v="12"/>
    <x v="12"/>
    <x v="12"/>
    <x v="12"/>
    <x v="0"/>
    <x v="268"/>
    <x v="264"/>
    <x v="206"/>
    <x v="216"/>
    <x v="84"/>
    <x v="262"/>
    <x v="1"/>
    <x v="2"/>
    <x v="0"/>
    <x v="7"/>
    <x v="0"/>
    <x v="10"/>
    <x v="236"/>
    <x v="2"/>
    <x v="151"/>
    <x v="1"/>
    <x v="2"/>
    <x v="1"/>
    <x v="7"/>
    <x v="1"/>
    <x v="2"/>
    <x v="218"/>
    <x v="3"/>
    <x v="12"/>
  </r>
  <r>
    <x v="23"/>
    <x v="11"/>
    <x v="0"/>
    <x v="0"/>
    <x v="0"/>
    <x v="0"/>
    <x v="0"/>
    <x v="0"/>
    <x v="0"/>
    <x v="0"/>
    <x v="269"/>
    <x v="265"/>
    <x v="207"/>
    <x v="179"/>
    <x v="27"/>
    <x v="263"/>
    <x v="6"/>
    <x v="3"/>
    <x v="0"/>
    <x v="2"/>
    <x v="0"/>
    <x v="11"/>
    <x v="237"/>
    <x v="16"/>
    <x v="146"/>
    <x v="1"/>
    <x v="0"/>
    <x v="15"/>
    <x v="24"/>
    <x v="16"/>
    <x v="8"/>
    <x v="219"/>
    <x v="151"/>
    <x v="0"/>
  </r>
  <r>
    <x v="23"/>
    <x v="12"/>
    <x v="1"/>
    <x v="0"/>
    <x v="1"/>
    <x v="1"/>
    <x v="1"/>
    <x v="1"/>
    <x v="1"/>
    <x v="0"/>
    <x v="270"/>
    <x v="266"/>
    <x v="150"/>
    <x v="217"/>
    <x v="16"/>
    <x v="190"/>
    <x v="0"/>
    <x v="1"/>
    <x v="0"/>
    <x v="7"/>
    <x v="0"/>
    <x v="1"/>
    <x v="238"/>
    <x v="1"/>
    <x v="1"/>
    <x v="2"/>
    <x v="2"/>
    <x v="2"/>
    <x v="3"/>
    <x v="2"/>
    <x v="2"/>
    <x v="3"/>
    <x v="3"/>
    <x v="1"/>
  </r>
  <r>
    <x v="23"/>
    <x v="13"/>
    <x v="2"/>
    <x v="0"/>
    <x v="2"/>
    <x v="2"/>
    <x v="2"/>
    <x v="2"/>
    <x v="2"/>
    <x v="0"/>
    <x v="271"/>
    <x v="267"/>
    <x v="208"/>
    <x v="218"/>
    <x v="30"/>
    <x v="264"/>
    <x v="6"/>
    <x v="1"/>
    <x v="4"/>
    <x v="2"/>
    <x v="3"/>
    <x v="13"/>
    <x v="239"/>
    <x v="17"/>
    <x v="152"/>
    <x v="0"/>
    <x v="2"/>
    <x v="6"/>
    <x v="6"/>
    <x v="12"/>
    <x v="3"/>
    <x v="220"/>
    <x v="152"/>
    <x v="2"/>
  </r>
  <r>
    <x v="23"/>
    <x v="14"/>
    <x v="3"/>
    <x v="0"/>
    <x v="3"/>
    <x v="3"/>
    <x v="3"/>
    <x v="3"/>
    <x v="3"/>
    <x v="0"/>
    <x v="272"/>
    <x v="268"/>
    <x v="209"/>
    <x v="219"/>
    <x v="9"/>
    <x v="265"/>
    <x v="0"/>
    <x v="1"/>
    <x v="0"/>
    <x v="2"/>
    <x v="0"/>
    <x v="0"/>
    <x v="240"/>
    <x v="4"/>
    <x v="153"/>
    <x v="1"/>
    <x v="6"/>
    <x v="4"/>
    <x v="2"/>
    <x v="4"/>
    <x v="1"/>
    <x v="221"/>
    <x v="153"/>
    <x v="3"/>
  </r>
  <r>
    <x v="23"/>
    <x v="15"/>
    <x v="5"/>
    <x v="0"/>
    <x v="5"/>
    <x v="5"/>
    <x v="5"/>
    <x v="5"/>
    <x v="5"/>
    <x v="0"/>
    <x v="273"/>
    <x v="269"/>
    <x v="210"/>
    <x v="220"/>
    <x v="50"/>
    <x v="266"/>
    <x v="2"/>
    <x v="2"/>
    <x v="0"/>
    <x v="2"/>
    <x v="0"/>
    <x v="12"/>
    <x v="241"/>
    <x v="1"/>
    <x v="1"/>
    <x v="1"/>
    <x v="0"/>
    <x v="2"/>
    <x v="3"/>
    <x v="2"/>
    <x v="2"/>
    <x v="3"/>
    <x v="3"/>
    <x v="5"/>
  </r>
  <r>
    <x v="23"/>
    <x v="16"/>
    <x v="7"/>
    <x v="0"/>
    <x v="7"/>
    <x v="7"/>
    <x v="7"/>
    <x v="7"/>
    <x v="7"/>
    <x v="0"/>
    <x v="274"/>
    <x v="270"/>
    <x v="211"/>
    <x v="221"/>
    <x v="7"/>
    <x v="267"/>
    <x v="1"/>
    <x v="1"/>
    <x v="2"/>
    <x v="1"/>
    <x v="0"/>
    <x v="6"/>
    <x v="242"/>
    <x v="5"/>
    <x v="154"/>
    <x v="0"/>
    <x v="0"/>
    <x v="4"/>
    <x v="2"/>
    <x v="4"/>
    <x v="2"/>
    <x v="222"/>
    <x v="3"/>
    <x v="7"/>
  </r>
  <r>
    <x v="23"/>
    <x v="17"/>
    <x v="8"/>
    <x v="0"/>
    <x v="8"/>
    <x v="8"/>
    <x v="8"/>
    <x v="8"/>
    <x v="8"/>
    <x v="0"/>
    <x v="275"/>
    <x v="271"/>
    <x v="212"/>
    <x v="19"/>
    <x v="87"/>
    <x v="268"/>
    <x v="1"/>
    <x v="1"/>
    <x v="0"/>
    <x v="0"/>
    <x v="0"/>
    <x v="0"/>
    <x v="243"/>
    <x v="1"/>
    <x v="1"/>
    <x v="0"/>
    <x v="0"/>
    <x v="1"/>
    <x v="11"/>
    <x v="1"/>
    <x v="1"/>
    <x v="223"/>
    <x v="154"/>
    <x v="8"/>
  </r>
  <r>
    <x v="23"/>
    <x v="18"/>
    <x v="9"/>
    <x v="1"/>
    <x v="9"/>
    <x v="9"/>
    <x v="9"/>
    <x v="9"/>
    <x v="9"/>
    <x v="0"/>
    <x v="276"/>
    <x v="272"/>
    <x v="213"/>
    <x v="65"/>
    <x v="43"/>
    <x v="269"/>
    <x v="11"/>
    <x v="0"/>
    <x v="1"/>
    <x v="7"/>
    <x v="2"/>
    <x v="20"/>
    <x v="244"/>
    <x v="0"/>
    <x v="155"/>
    <x v="0"/>
    <x v="4"/>
    <x v="5"/>
    <x v="26"/>
    <x v="5"/>
    <x v="4"/>
    <x v="224"/>
    <x v="155"/>
    <x v="9"/>
  </r>
  <r>
    <x v="23"/>
    <x v="19"/>
    <x v="12"/>
    <x v="1"/>
    <x v="12"/>
    <x v="12"/>
    <x v="12"/>
    <x v="12"/>
    <x v="12"/>
    <x v="0"/>
    <x v="277"/>
    <x v="273"/>
    <x v="2"/>
    <x v="63"/>
    <x v="96"/>
    <x v="270"/>
    <x v="3"/>
    <x v="1"/>
    <x v="1"/>
    <x v="7"/>
    <x v="1"/>
    <x v="12"/>
    <x v="245"/>
    <x v="2"/>
    <x v="2"/>
    <x v="1"/>
    <x v="2"/>
    <x v="11"/>
    <x v="11"/>
    <x v="11"/>
    <x v="0"/>
    <x v="225"/>
    <x v="156"/>
    <x v="12"/>
  </r>
  <r>
    <x v="24"/>
    <x v="11"/>
    <x v="0"/>
    <x v="0"/>
    <x v="0"/>
    <x v="0"/>
    <x v="0"/>
    <x v="0"/>
    <x v="0"/>
    <x v="0"/>
    <x v="278"/>
    <x v="274"/>
    <x v="214"/>
    <x v="222"/>
    <x v="44"/>
    <x v="271"/>
    <x v="6"/>
    <x v="3"/>
    <x v="0"/>
    <x v="2"/>
    <x v="1"/>
    <x v="13"/>
    <x v="246"/>
    <x v="11"/>
    <x v="135"/>
    <x v="0"/>
    <x v="2"/>
    <x v="16"/>
    <x v="27"/>
    <x v="17"/>
    <x v="5"/>
    <x v="200"/>
    <x v="157"/>
    <x v="0"/>
  </r>
  <r>
    <x v="24"/>
    <x v="12"/>
    <x v="1"/>
    <x v="0"/>
    <x v="1"/>
    <x v="1"/>
    <x v="1"/>
    <x v="1"/>
    <x v="1"/>
    <x v="0"/>
    <x v="279"/>
    <x v="275"/>
    <x v="215"/>
    <x v="223"/>
    <x v="92"/>
    <x v="272"/>
    <x v="0"/>
    <x v="1"/>
    <x v="0"/>
    <x v="0"/>
    <x v="0"/>
    <x v="7"/>
    <x v="12"/>
    <x v="1"/>
    <x v="1"/>
    <x v="1"/>
    <x v="2"/>
    <x v="2"/>
    <x v="3"/>
    <x v="2"/>
    <x v="2"/>
    <x v="3"/>
    <x v="3"/>
    <x v="1"/>
  </r>
  <r>
    <x v="24"/>
    <x v="13"/>
    <x v="2"/>
    <x v="0"/>
    <x v="2"/>
    <x v="2"/>
    <x v="2"/>
    <x v="2"/>
    <x v="2"/>
    <x v="0"/>
    <x v="280"/>
    <x v="276"/>
    <x v="117"/>
    <x v="224"/>
    <x v="29"/>
    <x v="273"/>
    <x v="1"/>
    <x v="1"/>
    <x v="0"/>
    <x v="2"/>
    <x v="1"/>
    <x v="1"/>
    <x v="247"/>
    <x v="12"/>
    <x v="98"/>
    <x v="0"/>
    <x v="8"/>
    <x v="4"/>
    <x v="18"/>
    <x v="4"/>
    <x v="1"/>
    <x v="226"/>
    <x v="158"/>
    <x v="2"/>
  </r>
  <r>
    <x v="24"/>
    <x v="14"/>
    <x v="3"/>
    <x v="0"/>
    <x v="3"/>
    <x v="3"/>
    <x v="3"/>
    <x v="3"/>
    <x v="3"/>
    <x v="0"/>
    <x v="281"/>
    <x v="277"/>
    <x v="216"/>
    <x v="225"/>
    <x v="59"/>
    <x v="274"/>
    <x v="0"/>
    <x v="1"/>
    <x v="0"/>
    <x v="0"/>
    <x v="0"/>
    <x v="7"/>
    <x v="12"/>
    <x v="1"/>
    <x v="1"/>
    <x v="2"/>
    <x v="4"/>
    <x v="2"/>
    <x v="3"/>
    <x v="2"/>
    <x v="2"/>
    <x v="3"/>
    <x v="3"/>
    <x v="3"/>
  </r>
  <r>
    <x v="24"/>
    <x v="15"/>
    <x v="5"/>
    <x v="0"/>
    <x v="5"/>
    <x v="5"/>
    <x v="5"/>
    <x v="5"/>
    <x v="5"/>
    <x v="0"/>
    <x v="282"/>
    <x v="278"/>
    <x v="81"/>
    <x v="226"/>
    <x v="25"/>
    <x v="275"/>
    <x v="4"/>
    <x v="1"/>
    <x v="0"/>
    <x v="5"/>
    <x v="0"/>
    <x v="9"/>
    <x v="248"/>
    <x v="0"/>
    <x v="156"/>
    <x v="2"/>
    <x v="2"/>
    <x v="0"/>
    <x v="21"/>
    <x v="0"/>
    <x v="1"/>
    <x v="227"/>
    <x v="159"/>
    <x v="5"/>
  </r>
  <r>
    <x v="24"/>
    <x v="16"/>
    <x v="7"/>
    <x v="0"/>
    <x v="7"/>
    <x v="7"/>
    <x v="7"/>
    <x v="7"/>
    <x v="7"/>
    <x v="0"/>
    <x v="283"/>
    <x v="279"/>
    <x v="217"/>
    <x v="227"/>
    <x v="15"/>
    <x v="101"/>
    <x v="4"/>
    <x v="1"/>
    <x v="4"/>
    <x v="8"/>
    <x v="0"/>
    <x v="8"/>
    <x v="249"/>
    <x v="12"/>
    <x v="157"/>
    <x v="2"/>
    <x v="0"/>
    <x v="6"/>
    <x v="14"/>
    <x v="6"/>
    <x v="3"/>
    <x v="228"/>
    <x v="160"/>
    <x v="7"/>
  </r>
  <r>
    <x v="24"/>
    <x v="17"/>
    <x v="8"/>
    <x v="0"/>
    <x v="8"/>
    <x v="8"/>
    <x v="8"/>
    <x v="8"/>
    <x v="8"/>
    <x v="0"/>
    <x v="284"/>
    <x v="280"/>
    <x v="218"/>
    <x v="228"/>
    <x v="87"/>
    <x v="276"/>
    <x v="6"/>
    <x v="0"/>
    <x v="0"/>
    <x v="2"/>
    <x v="0"/>
    <x v="6"/>
    <x v="250"/>
    <x v="7"/>
    <x v="158"/>
    <x v="4"/>
    <x v="4"/>
    <x v="11"/>
    <x v="17"/>
    <x v="11"/>
    <x v="1"/>
    <x v="229"/>
    <x v="161"/>
    <x v="8"/>
  </r>
  <r>
    <x v="24"/>
    <x v="18"/>
    <x v="9"/>
    <x v="1"/>
    <x v="9"/>
    <x v="9"/>
    <x v="9"/>
    <x v="9"/>
    <x v="9"/>
    <x v="0"/>
    <x v="285"/>
    <x v="281"/>
    <x v="219"/>
    <x v="177"/>
    <x v="25"/>
    <x v="277"/>
    <x v="1"/>
    <x v="1"/>
    <x v="0"/>
    <x v="3"/>
    <x v="0"/>
    <x v="6"/>
    <x v="251"/>
    <x v="2"/>
    <x v="133"/>
    <x v="2"/>
    <x v="1"/>
    <x v="11"/>
    <x v="21"/>
    <x v="11"/>
    <x v="4"/>
    <x v="230"/>
    <x v="162"/>
    <x v="9"/>
  </r>
  <r>
    <x v="24"/>
    <x v="19"/>
    <x v="12"/>
    <x v="1"/>
    <x v="12"/>
    <x v="12"/>
    <x v="12"/>
    <x v="12"/>
    <x v="12"/>
    <x v="0"/>
    <x v="286"/>
    <x v="282"/>
    <x v="181"/>
    <x v="229"/>
    <x v="96"/>
    <x v="278"/>
    <x v="0"/>
    <x v="1"/>
    <x v="0"/>
    <x v="0"/>
    <x v="0"/>
    <x v="7"/>
    <x v="12"/>
    <x v="1"/>
    <x v="1"/>
    <x v="2"/>
    <x v="2"/>
    <x v="2"/>
    <x v="3"/>
    <x v="2"/>
    <x v="2"/>
    <x v="3"/>
    <x v="3"/>
    <x v="12"/>
  </r>
  <r>
    <x v="25"/>
    <x v="11"/>
    <x v="0"/>
    <x v="0"/>
    <x v="0"/>
    <x v="0"/>
    <x v="0"/>
    <x v="0"/>
    <x v="0"/>
    <x v="0"/>
    <x v="287"/>
    <x v="283"/>
    <x v="87"/>
    <x v="141"/>
    <x v="75"/>
    <x v="279"/>
    <x v="6"/>
    <x v="0"/>
    <x v="0"/>
    <x v="2"/>
    <x v="0"/>
    <x v="6"/>
    <x v="252"/>
    <x v="3"/>
    <x v="159"/>
    <x v="5"/>
    <x v="2"/>
    <x v="5"/>
    <x v="22"/>
    <x v="3"/>
    <x v="3"/>
    <x v="231"/>
    <x v="163"/>
    <x v="0"/>
  </r>
  <r>
    <x v="25"/>
    <x v="12"/>
    <x v="1"/>
    <x v="0"/>
    <x v="1"/>
    <x v="1"/>
    <x v="1"/>
    <x v="1"/>
    <x v="1"/>
    <x v="0"/>
    <x v="288"/>
    <x v="284"/>
    <x v="122"/>
    <x v="230"/>
    <x v="73"/>
    <x v="280"/>
    <x v="1"/>
    <x v="0"/>
    <x v="1"/>
    <x v="0"/>
    <x v="1"/>
    <x v="4"/>
    <x v="253"/>
    <x v="1"/>
    <x v="1"/>
    <x v="2"/>
    <x v="2"/>
    <x v="2"/>
    <x v="3"/>
    <x v="2"/>
    <x v="2"/>
    <x v="3"/>
    <x v="3"/>
    <x v="1"/>
  </r>
  <r>
    <x v="25"/>
    <x v="13"/>
    <x v="2"/>
    <x v="0"/>
    <x v="2"/>
    <x v="2"/>
    <x v="2"/>
    <x v="2"/>
    <x v="2"/>
    <x v="0"/>
    <x v="289"/>
    <x v="285"/>
    <x v="118"/>
    <x v="11"/>
    <x v="33"/>
    <x v="281"/>
    <x v="3"/>
    <x v="1"/>
    <x v="0"/>
    <x v="2"/>
    <x v="0"/>
    <x v="1"/>
    <x v="7"/>
    <x v="0"/>
    <x v="160"/>
    <x v="0"/>
    <x v="2"/>
    <x v="11"/>
    <x v="5"/>
    <x v="11"/>
    <x v="1"/>
    <x v="232"/>
    <x v="164"/>
    <x v="2"/>
  </r>
  <r>
    <x v="25"/>
    <x v="14"/>
    <x v="3"/>
    <x v="0"/>
    <x v="3"/>
    <x v="3"/>
    <x v="3"/>
    <x v="3"/>
    <x v="3"/>
    <x v="0"/>
    <x v="290"/>
    <x v="286"/>
    <x v="134"/>
    <x v="11"/>
    <x v="85"/>
    <x v="282"/>
    <x v="0"/>
    <x v="1"/>
    <x v="0"/>
    <x v="2"/>
    <x v="0"/>
    <x v="0"/>
    <x v="254"/>
    <x v="4"/>
    <x v="161"/>
    <x v="1"/>
    <x v="2"/>
    <x v="4"/>
    <x v="8"/>
    <x v="4"/>
    <x v="4"/>
    <x v="233"/>
    <x v="165"/>
    <x v="3"/>
  </r>
  <r>
    <x v="25"/>
    <x v="15"/>
    <x v="5"/>
    <x v="0"/>
    <x v="5"/>
    <x v="5"/>
    <x v="5"/>
    <x v="5"/>
    <x v="5"/>
    <x v="0"/>
    <x v="291"/>
    <x v="287"/>
    <x v="19"/>
    <x v="231"/>
    <x v="38"/>
    <x v="283"/>
    <x v="1"/>
    <x v="1"/>
    <x v="1"/>
    <x v="10"/>
    <x v="3"/>
    <x v="5"/>
    <x v="255"/>
    <x v="16"/>
    <x v="162"/>
    <x v="2"/>
    <x v="2"/>
    <x v="12"/>
    <x v="28"/>
    <x v="12"/>
    <x v="3"/>
    <x v="234"/>
    <x v="166"/>
    <x v="5"/>
  </r>
  <r>
    <x v="25"/>
    <x v="16"/>
    <x v="7"/>
    <x v="0"/>
    <x v="7"/>
    <x v="7"/>
    <x v="7"/>
    <x v="7"/>
    <x v="7"/>
    <x v="0"/>
    <x v="292"/>
    <x v="288"/>
    <x v="148"/>
    <x v="232"/>
    <x v="15"/>
    <x v="284"/>
    <x v="3"/>
    <x v="2"/>
    <x v="1"/>
    <x v="6"/>
    <x v="1"/>
    <x v="9"/>
    <x v="256"/>
    <x v="8"/>
    <x v="163"/>
    <x v="1"/>
    <x v="2"/>
    <x v="10"/>
    <x v="18"/>
    <x v="10"/>
    <x v="0"/>
    <x v="235"/>
    <x v="167"/>
    <x v="7"/>
  </r>
  <r>
    <x v="25"/>
    <x v="17"/>
    <x v="8"/>
    <x v="0"/>
    <x v="8"/>
    <x v="8"/>
    <x v="8"/>
    <x v="8"/>
    <x v="8"/>
    <x v="0"/>
    <x v="293"/>
    <x v="289"/>
    <x v="4"/>
    <x v="233"/>
    <x v="61"/>
    <x v="285"/>
    <x v="0"/>
    <x v="1"/>
    <x v="0"/>
    <x v="0"/>
    <x v="0"/>
    <x v="7"/>
    <x v="12"/>
    <x v="1"/>
    <x v="1"/>
    <x v="2"/>
    <x v="0"/>
    <x v="2"/>
    <x v="3"/>
    <x v="2"/>
    <x v="2"/>
    <x v="3"/>
    <x v="3"/>
    <x v="8"/>
  </r>
  <r>
    <x v="25"/>
    <x v="18"/>
    <x v="9"/>
    <x v="1"/>
    <x v="9"/>
    <x v="9"/>
    <x v="9"/>
    <x v="9"/>
    <x v="9"/>
    <x v="0"/>
    <x v="294"/>
    <x v="290"/>
    <x v="220"/>
    <x v="234"/>
    <x v="73"/>
    <x v="286"/>
    <x v="0"/>
    <x v="0"/>
    <x v="0"/>
    <x v="7"/>
    <x v="3"/>
    <x v="10"/>
    <x v="257"/>
    <x v="5"/>
    <x v="164"/>
    <x v="1"/>
    <x v="0"/>
    <x v="11"/>
    <x v="11"/>
    <x v="11"/>
    <x v="2"/>
    <x v="236"/>
    <x v="3"/>
    <x v="9"/>
  </r>
  <r>
    <x v="25"/>
    <x v="19"/>
    <x v="12"/>
    <x v="1"/>
    <x v="12"/>
    <x v="12"/>
    <x v="12"/>
    <x v="12"/>
    <x v="12"/>
    <x v="0"/>
    <x v="295"/>
    <x v="291"/>
    <x v="221"/>
    <x v="235"/>
    <x v="87"/>
    <x v="287"/>
    <x v="0"/>
    <x v="1"/>
    <x v="0"/>
    <x v="7"/>
    <x v="0"/>
    <x v="1"/>
    <x v="236"/>
    <x v="1"/>
    <x v="1"/>
    <x v="1"/>
    <x v="2"/>
    <x v="1"/>
    <x v="1"/>
    <x v="1"/>
    <x v="1"/>
    <x v="237"/>
    <x v="168"/>
    <x v="12"/>
  </r>
  <r>
    <x v="26"/>
    <x v="11"/>
    <x v="0"/>
    <x v="0"/>
    <x v="0"/>
    <x v="0"/>
    <x v="0"/>
    <x v="0"/>
    <x v="0"/>
    <x v="0"/>
    <x v="296"/>
    <x v="292"/>
    <x v="71"/>
    <x v="236"/>
    <x v="55"/>
    <x v="288"/>
    <x v="0"/>
    <x v="4"/>
    <x v="1"/>
    <x v="2"/>
    <x v="1"/>
    <x v="10"/>
    <x v="258"/>
    <x v="8"/>
    <x v="165"/>
    <x v="2"/>
    <x v="0"/>
    <x v="8"/>
    <x v="13"/>
    <x v="8"/>
    <x v="4"/>
    <x v="238"/>
    <x v="169"/>
    <x v="0"/>
  </r>
  <r>
    <x v="26"/>
    <x v="12"/>
    <x v="1"/>
    <x v="0"/>
    <x v="1"/>
    <x v="1"/>
    <x v="1"/>
    <x v="1"/>
    <x v="1"/>
    <x v="0"/>
    <x v="297"/>
    <x v="293"/>
    <x v="222"/>
    <x v="237"/>
    <x v="90"/>
    <x v="289"/>
    <x v="0"/>
    <x v="0"/>
    <x v="1"/>
    <x v="0"/>
    <x v="0"/>
    <x v="2"/>
    <x v="259"/>
    <x v="10"/>
    <x v="166"/>
    <x v="2"/>
    <x v="4"/>
    <x v="0"/>
    <x v="8"/>
    <x v="0"/>
    <x v="4"/>
    <x v="239"/>
    <x v="170"/>
    <x v="1"/>
  </r>
  <r>
    <x v="26"/>
    <x v="13"/>
    <x v="2"/>
    <x v="0"/>
    <x v="2"/>
    <x v="2"/>
    <x v="2"/>
    <x v="2"/>
    <x v="2"/>
    <x v="0"/>
    <x v="298"/>
    <x v="294"/>
    <x v="223"/>
    <x v="238"/>
    <x v="19"/>
    <x v="290"/>
    <x v="2"/>
    <x v="1"/>
    <x v="0"/>
    <x v="0"/>
    <x v="1"/>
    <x v="6"/>
    <x v="260"/>
    <x v="7"/>
    <x v="13"/>
    <x v="1"/>
    <x v="2"/>
    <x v="1"/>
    <x v="7"/>
    <x v="1"/>
    <x v="2"/>
    <x v="240"/>
    <x v="3"/>
    <x v="2"/>
  </r>
  <r>
    <x v="26"/>
    <x v="14"/>
    <x v="3"/>
    <x v="0"/>
    <x v="3"/>
    <x v="3"/>
    <x v="3"/>
    <x v="3"/>
    <x v="3"/>
    <x v="0"/>
    <x v="299"/>
    <x v="295"/>
    <x v="224"/>
    <x v="239"/>
    <x v="58"/>
    <x v="291"/>
    <x v="0"/>
    <x v="1"/>
    <x v="1"/>
    <x v="2"/>
    <x v="0"/>
    <x v="2"/>
    <x v="261"/>
    <x v="1"/>
    <x v="1"/>
    <x v="1"/>
    <x v="1"/>
    <x v="2"/>
    <x v="3"/>
    <x v="2"/>
    <x v="2"/>
    <x v="3"/>
    <x v="3"/>
    <x v="3"/>
  </r>
  <r>
    <x v="26"/>
    <x v="15"/>
    <x v="5"/>
    <x v="0"/>
    <x v="5"/>
    <x v="5"/>
    <x v="5"/>
    <x v="5"/>
    <x v="5"/>
    <x v="0"/>
    <x v="300"/>
    <x v="296"/>
    <x v="225"/>
    <x v="87"/>
    <x v="31"/>
    <x v="8"/>
    <x v="2"/>
    <x v="1"/>
    <x v="2"/>
    <x v="3"/>
    <x v="4"/>
    <x v="20"/>
    <x v="262"/>
    <x v="10"/>
    <x v="167"/>
    <x v="6"/>
    <x v="0"/>
    <x v="10"/>
    <x v="0"/>
    <x v="10"/>
    <x v="0"/>
    <x v="241"/>
    <x v="171"/>
    <x v="5"/>
  </r>
  <r>
    <x v="26"/>
    <x v="16"/>
    <x v="7"/>
    <x v="0"/>
    <x v="7"/>
    <x v="7"/>
    <x v="7"/>
    <x v="7"/>
    <x v="7"/>
    <x v="0"/>
    <x v="301"/>
    <x v="297"/>
    <x v="226"/>
    <x v="47"/>
    <x v="7"/>
    <x v="101"/>
    <x v="0"/>
    <x v="0"/>
    <x v="0"/>
    <x v="6"/>
    <x v="0"/>
    <x v="10"/>
    <x v="263"/>
    <x v="8"/>
    <x v="168"/>
    <x v="1"/>
    <x v="2"/>
    <x v="8"/>
    <x v="0"/>
    <x v="8"/>
    <x v="4"/>
    <x v="242"/>
    <x v="172"/>
    <x v="7"/>
  </r>
  <r>
    <x v="26"/>
    <x v="17"/>
    <x v="8"/>
    <x v="0"/>
    <x v="8"/>
    <x v="8"/>
    <x v="8"/>
    <x v="8"/>
    <x v="8"/>
    <x v="0"/>
    <x v="302"/>
    <x v="298"/>
    <x v="227"/>
    <x v="12"/>
    <x v="11"/>
    <x v="292"/>
    <x v="3"/>
    <x v="0"/>
    <x v="1"/>
    <x v="0"/>
    <x v="1"/>
    <x v="6"/>
    <x v="264"/>
    <x v="1"/>
    <x v="1"/>
    <x v="2"/>
    <x v="0"/>
    <x v="7"/>
    <x v="11"/>
    <x v="7"/>
    <x v="1"/>
    <x v="243"/>
    <x v="173"/>
    <x v="8"/>
  </r>
  <r>
    <x v="26"/>
    <x v="18"/>
    <x v="9"/>
    <x v="1"/>
    <x v="9"/>
    <x v="9"/>
    <x v="9"/>
    <x v="9"/>
    <x v="9"/>
    <x v="0"/>
    <x v="303"/>
    <x v="299"/>
    <x v="117"/>
    <x v="240"/>
    <x v="51"/>
    <x v="293"/>
    <x v="2"/>
    <x v="1"/>
    <x v="2"/>
    <x v="7"/>
    <x v="0"/>
    <x v="13"/>
    <x v="265"/>
    <x v="12"/>
    <x v="98"/>
    <x v="9"/>
    <x v="0"/>
    <x v="10"/>
    <x v="20"/>
    <x v="10"/>
    <x v="0"/>
    <x v="244"/>
    <x v="174"/>
    <x v="9"/>
  </r>
  <r>
    <x v="26"/>
    <x v="19"/>
    <x v="12"/>
    <x v="1"/>
    <x v="12"/>
    <x v="12"/>
    <x v="12"/>
    <x v="12"/>
    <x v="12"/>
    <x v="0"/>
    <x v="304"/>
    <x v="300"/>
    <x v="120"/>
    <x v="227"/>
    <x v="87"/>
    <x v="294"/>
    <x v="3"/>
    <x v="1"/>
    <x v="1"/>
    <x v="1"/>
    <x v="0"/>
    <x v="6"/>
    <x v="266"/>
    <x v="2"/>
    <x v="81"/>
    <x v="0"/>
    <x v="2"/>
    <x v="11"/>
    <x v="16"/>
    <x v="11"/>
    <x v="1"/>
    <x v="245"/>
    <x v="175"/>
    <x v="12"/>
  </r>
  <r>
    <x v="27"/>
    <x v="11"/>
    <x v="0"/>
    <x v="0"/>
    <x v="0"/>
    <x v="0"/>
    <x v="0"/>
    <x v="0"/>
    <x v="0"/>
    <x v="0"/>
    <x v="305"/>
    <x v="301"/>
    <x v="81"/>
    <x v="33"/>
    <x v="97"/>
    <x v="295"/>
    <x v="0"/>
    <x v="0"/>
    <x v="0"/>
    <x v="1"/>
    <x v="1"/>
    <x v="4"/>
    <x v="267"/>
    <x v="16"/>
    <x v="169"/>
    <x v="0"/>
    <x v="0"/>
    <x v="15"/>
    <x v="29"/>
    <x v="16"/>
    <x v="6"/>
    <x v="246"/>
    <x v="176"/>
    <x v="0"/>
  </r>
  <r>
    <x v="27"/>
    <x v="12"/>
    <x v="1"/>
    <x v="0"/>
    <x v="1"/>
    <x v="1"/>
    <x v="1"/>
    <x v="1"/>
    <x v="1"/>
    <x v="0"/>
    <x v="306"/>
    <x v="302"/>
    <x v="139"/>
    <x v="241"/>
    <x v="90"/>
    <x v="296"/>
    <x v="3"/>
    <x v="0"/>
    <x v="1"/>
    <x v="1"/>
    <x v="0"/>
    <x v="10"/>
    <x v="268"/>
    <x v="2"/>
    <x v="102"/>
    <x v="1"/>
    <x v="9"/>
    <x v="11"/>
    <x v="18"/>
    <x v="11"/>
    <x v="0"/>
    <x v="247"/>
    <x v="177"/>
    <x v="1"/>
  </r>
  <r>
    <x v="27"/>
    <x v="13"/>
    <x v="2"/>
    <x v="0"/>
    <x v="2"/>
    <x v="2"/>
    <x v="2"/>
    <x v="2"/>
    <x v="2"/>
    <x v="0"/>
    <x v="307"/>
    <x v="303"/>
    <x v="62"/>
    <x v="9"/>
    <x v="19"/>
    <x v="297"/>
    <x v="6"/>
    <x v="0"/>
    <x v="0"/>
    <x v="1"/>
    <x v="1"/>
    <x v="12"/>
    <x v="269"/>
    <x v="18"/>
    <x v="170"/>
    <x v="10"/>
    <x v="2"/>
    <x v="0"/>
    <x v="13"/>
    <x v="0"/>
    <x v="3"/>
    <x v="248"/>
    <x v="178"/>
    <x v="2"/>
  </r>
  <r>
    <x v="27"/>
    <x v="14"/>
    <x v="3"/>
    <x v="0"/>
    <x v="3"/>
    <x v="3"/>
    <x v="3"/>
    <x v="3"/>
    <x v="3"/>
    <x v="0"/>
    <x v="308"/>
    <x v="304"/>
    <x v="42"/>
    <x v="242"/>
    <x v="19"/>
    <x v="298"/>
    <x v="0"/>
    <x v="2"/>
    <x v="0"/>
    <x v="0"/>
    <x v="0"/>
    <x v="2"/>
    <x v="270"/>
    <x v="1"/>
    <x v="1"/>
    <x v="1"/>
    <x v="2"/>
    <x v="2"/>
    <x v="3"/>
    <x v="2"/>
    <x v="2"/>
    <x v="3"/>
    <x v="3"/>
    <x v="3"/>
  </r>
  <r>
    <x v="27"/>
    <x v="15"/>
    <x v="5"/>
    <x v="0"/>
    <x v="5"/>
    <x v="5"/>
    <x v="5"/>
    <x v="5"/>
    <x v="5"/>
    <x v="0"/>
    <x v="309"/>
    <x v="305"/>
    <x v="200"/>
    <x v="243"/>
    <x v="95"/>
    <x v="299"/>
    <x v="1"/>
    <x v="1"/>
    <x v="0"/>
    <x v="1"/>
    <x v="1"/>
    <x v="4"/>
    <x v="271"/>
    <x v="3"/>
    <x v="171"/>
    <x v="1"/>
    <x v="2"/>
    <x v="3"/>
    <x v="8"/>
    <x v="3"/>
    <x v="0"/>
    <x v="249"/>
    <x v="179"/>
    <x v="5"/>
  </r>
  <r>
    <x v="27"/>
    <x v="16"/>
    <x v="7"/>
    <x v="0"/>
    <x v="7"/>
    <x v="7"/>
    <x v="7"/>
    <x v="7"/>
    <x v="7"/>
    <x v="0"/>
    <x v="310"/>
    <x v="306"/>
    <x v="228"/>
    <x v="244"/>
    <x v="59"/>
    <x v="40"/>
    <x v="6"/>
    <x v="1"/>
    <x v="2"/>
    <x v="7"/>
    <x v="0"/>
    <x v="11"/>
    <x v="272"/>
    <x v="8"/>
    <x v="55"/>
    <x v="1"/>
    <x v="0"/>
    <x v="8"/>
    <x v="0"/>
    <x v="8"/>
    <x v="0"/>
    <x v="250"/>
    <x v="180"/>
    <x v="7"/>
  </r>
  <r>
    <x v="27"/>
    <x v="17"/>
    <x v="8"/>
    <x v="0"/>
    <x v="8"/>
    <x v="8"/>
    <x v="8"/>
    <x v="8"/>
    <x v="8"/>
    <x v="0"/>
    <x v="311"/>
    <x v="307"/>
    <x v="142"/>
    <x v="245"/>
    <x v="21"/>
    <x v="300"/>
    <x v="0"/>
    <x v="2"/>
    <x v="1"/>
    <x v="7"/>
    <x v="0"/>
    <x v="10"/>
    <x v="273"/>
    <x v="7"/>
    <x v="172"/>
    <x v="2"/>
    <x v="5"/>
    <x v="7"/>
    <x v="11"/>
    <x v="7"/>
    <x v="1"/>
    <x v="251"/>
    <x v="181"/>
    <x v="8"/>
  </r>
  <r>
    <x v="27"/>
    <x v="18"/>
    <x v="9"/>
    <x v="1"/>
    <x v="9"/>
    <x v="9"/>
    <x v="9"/>
    <x v="9"/>
    <x v="9"/>
    <x v="0"/>
    <x v="312"/>
    <x v="308"/>
    <x v="175"/>
    <x v="73"/>
    <x v="31"/>
    <x v="301"/>
    <x v="0"/>
    <x v="1"/>
    <x v="0"/>
    <x v="6"/>
    <x v="0"/>
    <x v="6"/>
    <x v="274"/>
    <x v="7"/>
    <x v="173"/>
    <x v="1"/>
    <x v="2"/>
    <x v="7"/>
    <x v="1"/>
    <x v="7"/>
    <x v="1"/>
    <x v="252"/>
    <x v="182"/>
    <x v="9"/>
  </r>
  <r>
    <x v="27"/>
    <x v="19"/>
    <x v="12"/>
    <x v="1"/>
    <x v="12"/>
    <x v="12"/>
    <x v="12"/>
    <x v="12"/>
    <x v="12"/>
    <x v="0"/>
    <x v="313"/>
    <x v="309"/>
    <x v="229"/>
    <x v="142"/>
    <x v="15"/>
    <x v="302"/>
    <x v="1"/>
    <x v="0"/>
    <x v="1"/>
    <x v="7"/>
    <x v="1"/>
    <x v="12"/>
    <x v="275"/>
    <x v="4"/>
    <x v="174"/>
    <x v="5"/>
    <x v="2"/>
    <x v="4"/>
    <x v="2"/>
    <x v="4"/>
    <x v="1"/>
    <x v="253"/>
    <x v="183"/>
    <x v="12"/>
  </r>
  <r>
    <x v="28"/>
    <x v="11"/>
    <x v="0"/>
    <x v="0"/>
    <x v="0"/>
    <x v="0"/>
    <x v="0"/>
    <x v="0"/>
    <x v="0"/>
    <x v="0"/>
    <x v="314"/>
    <x v="303"/>
    <x v="222"/>
    <x v="246"/>
    <x v="86"/>
    <x v="303"/>
    <x v="6"/>
    <x v="0"/>
    <x v="0"/>
    <x v="7"/>
    <x v="0"/>
    <x v="12"/>
    <x v="276"/>
    <x v="13"/>
    <x v="175"/>
    <x v="2"/>
    <x v="2"/>
    <x v="15"/>
    <x v="23"/>
    <x v="9"/>
    <x v="1"/>
    <x v="254"/>
    <x v="184"/>
    <x v="0"/>
  </r>
  <r>
    <x v="28"/>
    <x v="12"/>
    <x v="1"/>
    <x v="0"/>
    <x v="1"/>
    <x v="1"/>
    <x v="1"/>
    <x v="1"/>
    <x v="1"/>
    <x v="0"/>
    <x v="315"/>
    <x v="310"/>
    <x v="230"/>
    <x v="247"/>
    <x v="45"/>
    <x v="304"/>
    <x v="0"/>
    <x v="0"/>
    <x v="0"/>
    <x v="2"/>
    <x v="0"/>
    <x v="2"/>
    <x v="277"/>
    <x v="4"/>
    <x v="144"/>
    <x v="2"/>
    <x v="2"/>
    <x v="7"/>
    <x v="2"/>
    <x v="7"/>
    <x v="1"/>
    <x v="255"/>
    <x v="185"/>
    <x v="1"/>
  </r>
  <r>
    <x v="28"/>
    <x v="13"/>
    <x v="2"/>
    <x v="0"/>
    <x v="2"/>
    <x v="2"/>
    <x v="2"/>
    <x v="2"/>
    <x v="2"/>
    <x v="0"/>
    <x v="316"/>
    <x v="311"/>
    <x v="231"/>
    <x v="248"/>
    <x v="29"/>
    <x v="305"/>
    <x v="0"/>
    <x v="1"/>
    <x v="0"/>
    <x v="0"/>
    <x v="0"/>
    <x v="7"/>
    <x v="12"/>
    <x v="0"/>
    <x v="161"/>
    <x v="1"/>
    <x v="2"/>
    <x v="4"/>
    <x v="2"/>
    <x v="4"/>
    <x v="2"/>
    <x v="256"/>
    <x v="3"/>
    <x v="2"/>
  </r>
  <r>
    <x v="28"/>
    <x v="14"/>
    <x v="3"/>
    <x v="0"/>
    <x v="3"/>
    <x v="3"/>
    <x v="3"/>
    <x v="3"/>
    <x v="3"/>
    <x v="0"/>
    <x v="317"/>
    <x v="312"/>
    <x v="74"/>
    <x v="249"/>
    <x v="58"/>
    <x v="306"/>
    <x v="0"/>
    <x v="4"/>
    <x v="0"/>
    <x v="0"/>
    <x v="0"/>
    <x v="1"/>
    <x v="278"/>
    <x v="7"/>
    <x v="176"/>
    <x v="1"/>
    <x v="0"/>
    <x v="7"/>
    <x v="1"/>
    <x v="7"/>
    <x v="2"/>
    <x v="257"/>
    <x v="3"/>
    <x v="3"/>
  </r>
  <r>
    <x v="28"/>
    <x v="15"/>
    <x v="5"/>
    <x v="0"/>
    <x v="5"/>
    <x v="5"/>
    <x v="5"/>
    <x v="5"/>
    <x v="5"/>
    <x v="0"/>
    <x v="318"/>
    <x v="313"/>
    <x v="232"/>
    <x v="250"/>
    <x v="1"/>
    <x v="307"/>
    <x v="5"/>
    <x v="0"/>
    <x v="1"/>
    <x v="4"/>
    <x v="1"/>
    <x v="14"/>
    <x v="279"/>
    <x v="12"/>
    <x v="177"/>
    <x v="2"/>
    <x v="0"/>
    <x v="5"/>
    <x v="13"/>
    <x v="5"/>
    <x v="0"/>
    <x v="258"/>
    <x v="186"/>
    <x v="5"/>
  </r>
  <r>
    <x v="28"/>
    <x v="16"/>
    <x v="7"/>
    <x v="0"/>
    <x v="7"/>
    <x v="7"/>
    <x v="7"/>
    <x v="7"/>
    <x v="7"/>
    <x v="0"/>
    <x v="319"/>
    <x v="314"/>
    <x v="233"/>
    <x v="251"/>
    <x v="7"/>
    <x v="290"/>
    <x v="0"/>
    <x v="0"/>
    <x v="0"/>
    <x v="2"/>
    <x v="0"/>
    <x v="2"/>
    <x v="280"/>
    <x v="8"/>
    <x v="130"/>
    <x v="1"/>
    <x v="2"/>
    <x v="8"/>
    <x v="17"/>
    <x v="0"/>
    <x v="1"/>
    <x v="259"/>
    <x v="187"/>
    <x v="7"/>
  </r>
  <r>
    <x v="28"/>
    <x v="17"/>
    <x v="8"/>
    <x v="0"/>
    <x v="8"/>
    <x v="8"/>
    <x v="8"/>
    <x v="8"/>
    <x v="8"/>
    <x v="0"/>
    <x v="320"/>
    <x v="315"/>
    <x v="234"/>
    <x v="252"/>
    <x v="21"/>
    <x v="308"/>
    <x v="2"/>
    <x v="1"/>
    <x v="2"/>
    <x v="0"/>
    <x v="0"/>
    <x v="10"/>
    <x v="264"/>
    <x v="2"/>
    <x v="114"/>
    <x v="0"/>
    <x v="2"/>
    <x v="1"/>
    <x v="7"/>
    <x v="1"/>
    <x v="2"/>
    <x v="260"/>
    <x v="3"/>
    <x v="8"/>
  </r>
  <r>
    <x v="28"/>
    <x v="18"/>
    <x v="9"/>
    <x v="1"/>
    <x v="9"/>
    <x v="9"/>
    <x v="9"/>
    <x v="9"/>
    <x v="9"/>
    <x v="0"/>
    <x v="321"/>
    <x v="155"/>
    <x v="235"/>
    <x v="120"/>
    <x v="35"/>
    <x v="309"/>
    <x v="1"/>
    <x v="1"/>
    <x v="0"/>
    <x v="7"/>
    <x v="0"/>
    <x v="4"/>
    <x v="281"/>
    <x v="7"/>
    <x v="84"/>
    <x v="3"/>
    <x v="0"/>
    <x v="11"/>
    <x v="11"/>
    <x v="11"/>
    <x v="1"/>
    <x v="261"/>
    <x v="188"/>
    <x v="9"/>
  </r>
  <r>
    <x v="28"/>
    <x v="19"/>
    <x v="12"/>
    <x v="1"/>
    <x v="12"/>
    <x v="12"/>
    <x v="12"/>
    <x v="12"/>
    <x v="12"/>
    <x v="0"/>
    <x v="322"/>
    <x v="316"/>
    <x v="135"/>
    <x v="253"/>
    <x v="87"/>
    <x v="310"/>
    <x v="3"/>
    <x v="1"/>
    <x v="0"/>
    <x v="1"/>
    <x v="0"/>
    <x v="4"/>
    <x v="209"/>
    <x v="2"/>
    <x v="178"/>
    <x v="7"/>
    <x v="0"/>
    <x v="1"/>
    <x v="7"/>
    <x v="1"/>
    <x v="2"/>
    <x v="262"/>
    <x v="3"/>
    <x v="12"/>
  </r>
  <r>
    <x v="29"/>
    <x v="11"/>
    <x v="0"/>
    <x v="0"/>
    <x v="0"/>
    <x v="0"/>
    <x v="0"/>
    <x v="0"/>
    <x v="0"/>
    <x v="0"/>
    <x v="323"/>
    <x v="317"/>
    <x v="236"/>
    <x v="54"/>
    <x v="86"/>
    <x v="311"/>
    <x v="0"/>
    <x v="2"/>
    <x v="0"/>
    <x v="0"/>
    <x v="0"/>
    <x v="2"/>
    <x v="282"/>
    <x v="6"/>
    <x v="179"/>
    <x v="1"/>
    <x v="2"/>
    <x v="6"/>
    <x v="19"/>
    <x v="6"/>
    <x v="3"/>
    <x v="263"/>
    <x v="189"/>
    <x v="0"/>
  </r>
  <r>
    <x v="29"/>
    <x v="12"/>
    <x v="1"/>
    <x v="0"/>
    <x v="1"/>
    <x v="1"/>
    <x v="1"/>
    <x v="1"/>
    <x v="1"/>
    <x v="0"/>
    <x v="324"/>
    <x v="318"/>
    <x v="122"/>
    <x v="254"/>
    <x v="30"/>
    <x v="312"/>
    <x v="0"/>
    <x v="1"/>
    <x v="0"/>
    <x v="0"/>
    <x v="0"/>
    <x v="7"/>
    <x v="12"/>
    <x v="1"/>
    <x v="1"/>
    <x v="1"/>
    <x v="2"/>
    <x v="2"/>
    <x v="3"/>
    <x v="2"/>
    <x v="2"/>
    <x v="3"/>
    <x v="3"/>
    <x v="1"/>
  </r>
  <r>
    <x v="29"/>
    <x v="13"/>
    <x v="2"/>
    <x v="0"/>
    <x v="2"/>
    <x v="2"/>
    <x v="2"/>
    <x v="2"/>
    <x v="2"/>
    <x v="0"/>
    <x v="325"/>
    <x v="319"/>
    <x v="237"/>
    <x v="255"/>
    <x v="29"/>
    <x v="313"/>
    <x v="3"/>
    <x v="1"/>
    <x v="0"/>
    <x v="7"/>
    <x v="3"/>
    <x v="12"/>
    <x v="283"/>
    <x v="19"/>
    <x v="180"/>
    <x v="1"/>
    <x v="2"/>
    <x v="0"/>
    <x v="0"/>
    <x v="0"/>
    <x v="0"/>
    <x v="264"/>
    <x v="190"/>
    <x v="2"/>
  </r>
  <r>
    <x v="29"/>
    <x v="15"/>
    <x v="5"/>
    <x v="0"/>
    <x v="5"/>
    <x v="5"/>
    <x v="5"/>
    <x v="5"/>
    <x v="5"/>
    <x v="0"/>
    <x v="326"/>
    <x v="320"/>
    <x v="213"/>
    <x v="256"/>
    <x v="62"/>
    <x v="314"/>
    <x v="11"/>
    <x v="1"/>
    <x v="3"/>
    <x v="5"/>
    <x v="3"/>
    <x v="22"/>
    <x v="284"/>
    <x v="18"/>
    <x v="181"/>
    <x v="1"/>
    <x v="2"/>
    <x v="13"/>
    <x v="23"/>
    <x v="13"/>
    <x v="0"/>
    <x v="234"/>
    <x v="191"/>
    <x v="5"/>
  </r>
  <r>
    <x v="29"/>
    <x v="16"/>
    <x v="7"/>
    <x v="0"/>
    <x v="7"/>
    <x v="7"/>
    <x v="7"/>
    <x v="7"/>
    <x v="7"/>
    <x v="0"/>
    <x v="327"/>
    <x v="321"/>
    <x v="238"/>
    <x v="257"/>
    <x v="7"/>
    <x v="315"/>
    <x v="4"/>
    <x v="4"/>
    <x v="1"/>
    <x v="0"/>
    <x v="0"/>
    <x v="13"/>
    <x v="285"/>
    <x v="6"/>
    <x v="182"/>
    <x v="2"/>
    <x v="2"/>
    <x v="5"/>
    <x v="8"/>
    <x v="5"/>
    <x v="0"/>
    <x v="265"/>
    <x v="192"/>
    <x v="7"/>
  </r>
  <r>
    <x v="29"/>
    <x v="17"/>
    <x v="8"/>
    <x v="0"/>
    <x v="8"/>
    <x v="8"/>
    <x v="8"/>
    <x v="8"/>
    <x v="8"/>
    <x v="0"/>
    <x v="328"/>
    <x v="322"/>
    <x v="89"/>
    <x v="258"/>
    <x v="87"/>
    <x v="316"/>
    <x v="0"/>
    <x v="0"/>
    <x v="0"/>
    <x v="0"/>
    <x v="0"/>
    <x v="0"/>
    <x v="286"/>
    <x v="1"/>
    <x v="1"/>
    <x v="2"/>
    <x v="2"/>
    <x v="2"/>
    <x v="3"/>
    <x v="2"/>
    <x v="2"/>
    <x v="3"/>
    <x v="3"/>
    <x v="8"/>
  </r>
  <r>
    <x v="29"/>
    <x v="18"/>
    <x v="9"/>
    <x v="1"/>
    <x v="9"/>
    <x v="9"/>
    <x v="9"/>
    <x v="9"/>
    <x v="9"/>
    <x v="0"/>
    <x v="329"/>
    <x v="323"/>
    <x v="239"/>
    <x v="259"/>
    <x v="68"/>
    <x v="317"/>
    <x v="0"/>
    <x v="0"/>
    <x v="1"/>
    <x v="2"/>
    <x v="0"/>
    <x v="1"/>
    <x v="287"/>
    <x v="4"/>
    <x v="117"/>
    <x v="0"/>
    <x v="2"/>
    <x v="4"/>
    <x v="21"/>
    <x v="4"/>
    <x v="0"/>
    <x v="266"/>
    <x v="13"/>
    <x v="9"/>
  </r>
  <r>
    <x v="29"/>
    <x v="19"/>
    <x v="12"/>
    <x v="1"/>
    <x v="12"/>
    <x v="12"/>
    <x v="12"/>
    <x v="12"/>
    <x v="12"/>
    <x v="0"/>
    <x v="330"/>
    <x v="324"/>
    <x v="58"/>
    <x v="260"/>
    <x v="59"/>
    <x v="318"/>
    <x v="7"/>
    <x v="1"/>
    <x v="0"/>
    <x v="1"/>
    <x v="0"/>
    <x v="3"/>
    <x v="288"/>
    <x v="7"/>
    <x v="183"/>
    <x v="0"/>
    <x v="2"/>
    <x v="4"/>
    <x v="18"/>
    <x v="8"/>
    <x v="3"/>
    <x v="267"/>
    <x v="193"/>
    <x v="12"/>
  </r>
  <r>
    <x v="30"/>
    <x v="11"/>
    <x v="0"/>
    <x v="0"/>
    <x v="0"/>
    <x v="0"/>
    <x v="0"/>
    <x v="0"/>
    <x v="0"/>
    <x v="0"/>
    <x v="331"/>
    <x v="152"/>
    <x v="240"/>
    <x v="261"/>
    <x v="38"/>
    <x v="319"/>
    <x v="6"/>
    <x v="0"/>
    <x v="1"/>
    <x v="8"/>
    <x v="0"/>
    <x v="5"/>
    <x v="289"/>
    <x v="16"/>
    <x v="184"/>
    <x v="4"/>
    <x v="0"/>
    <x v="9"/>
    <x v="30"/>
    <x v="17"/>
    <x v="9"/>
    <x v="268"/>
    <x v="194"/>
    <x v="0"/>
  </r>
  <r>
    <x v="30"/>
    <x v="12"/>
    <x v="1"/>
    <x v="0"/>
    <x v="1"/>
    <x v="1"/>
    <x v="1"/>
    <x v="1"/>
    <x v="1"/>
    <x v="0"/>
    <x v="332"/>
    <x v="325"/>
    <x v="141"/>
    <x v="262"/>
    <x v="67"/>
    <x v="320"/>
    <x v="1"/>
    <x v="0"/>
    <x v="0"/>
    <x v="0"/>
    <x v="0"/>
    <x v="2"/>
    <x v="290"/>
    <x v="1"/>
    <x v="1"/>
    <x v="0"/>
    <x v="0"/>
    <x v="2"/>
    <x v="3"/>
    <x v="2"/>
    <x v="2"/>
    <x v="3"/>
    <x v="3"/>
    <x v="1"/>
  </r>
  <r>
    <x v="30"/>
    <x v="13"/>
    <x v="2"/>
    <x v="0"/>
    <x v="2"/>
    <x v="2"/>
    <x v="2"/>
    <x v="2"/>
    <x v="2"/>
    <x v="0"/>
    <x v="333"/>
    <x v="326"/>
    <x v="241"/>
    <x v="263"/>
    <x v="15"/>
    <x v="321"/>
    <x v="3"/>
    <x v="0"/>
    <x v="1"/>
    <x v="7"/>
    <x v="0"/>
    <x v="12"/>
    <x v="291"/>
    <x v="15"/>
    <x v="185"/>
    <x v="5"/>
    <x v="13"/>
    <x v="4"/>
    <x v="17"/>
    <x v="4"/>
    <x v="0"/>
    <x v="269"/>
    <x v="195"/>
    <x v="2"/>
  </r>
  <r>
    <x v="30"/>
    <x v="15"/>
    <x v="5"/>
    <x v="0"/>
    <x v="5"/>
    <x v="5"/>
    <x v="5"/>
    <x v="5"/>
    <x v="5"/>
    <x v="0"/>
    <x v="334"/>
    <x v="327"/>
    <x v="16"/>
    <x v="264"/>
    <x v="43"/>
    <x v="257"/>
    <x v="2"/>
    <x v="2"/>
    <x v="0"/>
    <x v="1"/>
    <x v="0"/>
    <x v="11"/>
    <x v="1"/>
    <x v="2"/>
    <x v="102"/>
    <x v="2"/>
    <x v="2"/>
    <x v="7"/>
    <x v="1"/>
    <x v="7"/>
    <x v="1"/>
    <x v="270"/>
    <x v="196"/>
    <x v="5"/>
  </r>
  <r>
    <x v="30"/>
    <x v="16"/>
    <x v="7"/>
    <x v="0"/>
    <x v="7"/>
    <x v="7"/>
    <x v="7"/>
    <x v="7"/>
    <x v="7"/>
    <x v="0"/>
    <x v="335"/>
    <x v="328"/>
    <x v="242"/>
    <x v="260"/>
    <x v="7"/>
    <x v="322"/>
    <x v="6"/>
    <x v="2"/>
    <x v="4"/>
    <x v="5"/>
    <x v="0"/>
    <x v="20"/>
    <x v="292"/>
    <x v="14"/>
    <x v="186"/>
    <x v="5"/>
    <x v="5"/>
    <x v="15"/>
    <x v="28"/>
    <x v="15"/>
    <x v="5"/>
    <x v="271"/>
    <x v="197"/>
    <x v="7"/>
  </r>
  <r>
    <x v="30"/>
    <x v="17"/>
    <x v="8"/>
    <x v="0"/>
    <x v="8"/>
    <x v="8"/>
    <x v="8"/>
    <x v="8"/>
    <x v="8"/>
    <x v="0"/>
    <x v="336"/>
    <x v="329"/>
    <x v="243"/>
    <x v="191"/>
    <x v="67"/>
    <x v="323"/>
    <x v="1"/>
    <x v="1"/>
    <x v="0"/>
    <x v="2"/>
    <x v="0"/>
    <x v="2"/>
    <x v="293"/>
    <x v="4"/>
    <x v="187"/>
    <x v="2"/>
    <x v="2"/>
    <x v="11"/>
    <x v="16"/>
    <x v="11"/>
    <x v="1"/>
    <x v="272"/>
    <x v="198"/>
    <x v="8"/>
  </r>
  <r>
    <x v="30"/>
    <x v="18"/>
    <x v="9"/>
    <x v="1"/>
    <x v="9"/>
    <x v="9"/>
    <x v="9"/>
    <x v="9"/>
    <x v="9"/>
    <x v="0"/>
    <x v="337"/>
    <x v="330"/>
    <x v="206"/>
    <x v="52"/>
    <x v="30"/>
    <x v="324"/>
    <x v="3"/>
    <x v="1"/>
    <x v="2"/>
    <x v="2"/>
    <x v="0"/>
    <x v="6"/>
    <x v="294"/>
    <x v="1"/>
    <x v="1"/>
    <x v="2"/>
    <x v="0"/>
    <x v="1"/>
    <x v="1"/>
    <x v="1"/>
    <x v="1"/>
    <x v="273"/>
    <x v="199"/>
    <x v="9"/>
  </r>
  <r>
    <x v="30"/>
    <x v="19"/>
    <x v="12"/>
    <x v="1"/>
    <x v="12"/>
    <x v="12"/>
    <x v="12"/>
    <x v="12"/>
    <x v="12"/>
    <x v="0"/>
    <x v="338"/>
    <x v="331"/>
    <x v="244"/>
    <x v="265"/>
    <x v="72"/>
    <x v="325"/>
    <x v="7"/>
    <x v="1"/>
    <x v="1"/>
    <x v="2"/>
    <x v="0"/>
    <x v="3"/>
    <x v="295"/>
    <x v="5"/>
    <x v="93"/>
    <x v="2"/>
    <x v="4"/>
    <x v="4"/>
    <x v="5"/>
    <x v="4"/>
    <x v="1"/>
    <x v="274"/>
    <x v="200"/>
    <x v="12"/>
  </r>
  <r>
    <x v="30"/>
    <x v="20"/>
    <x v="16"/>
    <x v="0"/>
    <x v="16"/>
    <x v="16"/>
    <x v="16"/>
    <x v="16"/>
    <x v="16"/>
    <x v="0"/>
    <x v="339"/>
    <x v="332"/>
    <x v="11"/>
    <x v="266"/>
    <x v="87"/>
    <x v="232"/>
    <x v="3"/>
    <x v="1"/>
    <x v="1"/>
    <x v="0"/>
    <x v="0"/>
    <x v="1"/>
    <x v="296"/>
    <x v="2"/>
    <x v="178"/>
    <x v="1"/>
    <x v="0"/>
    <x v="1"/>
    <x v="7"/>
    <x v="1"/>
    <x v="2"/>
    <x v="275"/>
    <x v="3"/>
    <x v="16"/>
  </r>
  <r>
    <x v="31"/>
    <x v="11"/>
    <x v="0"/>
    <x v="0"/>
    <x v="0"/>
    <x v="0"/>
    <x v="0"/>
    <x v="0"/>
    <x v="0"/>
    <x v="0"/>
    <x v="340"/>
    <x v="333"/>
    <x v="245"/>
    <x v="267"/>
    <x v="40"/>
    <x v="326"/>
    <x v="6"/>
    <x v="1"/>
    <x v="2"/>
    <x v="1"/>
    <x v="0"/>
    <x v="12"/>
    <x v="297"/>
    <x v="14"/>
    <x v="188"/>
    <x v="0"/>
    <x v="0"/>
    <x v="12"/>
    <x v="15"/>
    <x v="12"/>
    <x v="8"/>
    <x v="276"/>
    <x v="201"/>
    <x v="0"/>
  </r>
  <r>
    <x v="31"/>
    <x v="12"/>
    <x v="1"/>
    <x v="0"/>
    <x v="1"/>
    <x v="1"/>
    <x v="1"/>
    <x v="1"/>
    <x v="1"/>
    <x v="0"/>
    <x v="341"/>
    <x v="334"/>
    <x v="66"/>
    <x v="268"/>
    <x v="84"/>
    <x v="327"/>
    <x v="1"/>
    <x v="1"/>
    <x v="0"/>
    <x v="2"/>
    <x v="0"/>
    <x v="2"/>
    <x v="298"/>
    <x v="1"/>
    <x v="1"/>
    <x v="1"/>
    <x v="2"/>
    <x v="1"/>
    <x v="7"/>
    <x v="1"/>
    <x v="1"/>
    <x v="277"/>
    <x v="202"/>
    <x v="1"/>
  </r>
  <r>
    <x v="31"/>
    <x v="13"/>
    <x v="2"/>
    <x v="0"/>
    <x v="2"/>
    <x v="2"/>
    <x v="2"/>
    <x v="2"/>
    <x v="2"/>
    <x v="0"/>
    <x v="342"/>
    <x v="335"/>
    <x v="246"/>
    <x v="269"/>
    <x v="17"/>
    <x v="328"/>
    <x v="1"/>
    <x v="1"/>
    <x v="0"/>
    <x v="0"/>
    <x v="0"/>
    <x v="0"/>
    <x v="299"/>
    <x v="4"/>
    <x v="168"/>
    <x v="1"/>
    <x v="2"/>
    <x v="7"/>
    <x v="2"/>
    <x v="7"/>
    <x v="1"/>
    <x v="278"/>
    <x v="203"/>
    <x v="2"/>
  </r>
  <r>
    <x v="31"/>
    <x v="15"/>
    <x v="5"/>
    <x v="0"/>
    <x v="5"/>
    <x v="5"/>
    <x v="5"/>
    <x v="5"/>
    <x v="5"/>
    <x v="0"/>
    <x v="343"/>
    <x v="336"/>
    <x v="247"/>
    <x v="167"/>
    <x v="62"/>
    <x v="329"/>
    <x v="4"/>
    <x v="1"/>
    <x v="1"/>
    <x v="5"/>
    <x v="0"/>
    <x v="5"/>
    <x v="300"/>
    <x v="12"/>
    <x v="189"/>
    <x v="1"/>
    <x v="2"/>
    <x v="5"/>
    <x v="4"/>
    <x v="5"/>
    <x v="0"/>
    <x v="279"/>
    <x v="204"/>
    <x v="5"/>
  </r>
  <r>
    <x v="31"/>
    <x v="16"/>
    <x v="7"/>
    <x v="0"/>
    <x v="7"/>
    <x v="7"/>
    <x v="7"/>
    <x v="7"/>
    <x v="7"/>
    <x v="0"/>
    <x v="344"/>
    <x v="337"/>
    <x v="248"/>
    <x v="270"/>
    <x v="67"/>
    <x v="330"/>
    <x v="4"/>
    <x v="4"/>
    <x v="0"/>
    <x v="8"/>
    <x v="0"/>
    <x v="8"/>
    <x v="301"/>
    <x v="12"/>
    <x v="14"/>
    <x v="2"/>
    <x v="5"/>
    <x v="6"/>
    <x v="4"/>
    <x v="12"/>
    <x v="6"/>
    <x v="280"/>
    <x v="205"/>
    <x v="7"/>
  </r>
  <r>
    <x v="31"/>
    <x v="17"/>
    <x v="8"/>
    <x v="0"/>
    <x v="8"/>
    <x v="8"/>
    <x v="8"/>
    <x v="8"/>
    <x v="8"/>
    <x v="0"/>
    <x v="345"/>
    <x v="338"/>
    <x v="118"/>
    <x v="271"/>
    <x v="61"/>
    <x v="331"/>
    <x v="3"/>
    <x v="1"/>
    <x v="0"/>
    <x v="0"/>
    <x v="0"/>
    <x v="2"/>
    <x v="302"/>
    <x v="7"/>
    <x v="190"/>
    <x v="2"/>
    <x v="2"/>
    <x v="11"/>
    <x v="11"/>
    <x v="11"/>
    <x v="1"/>
    <x v="281"/>
    <x v="206"/>
    <x v="8"/>
  </r>
  <r>
    <x v="31"/>
    <x v="18"/>
    <x v="9"/>
    <x v="1"/>
    <x v="9"/>
    <x v="9"/>
    <x v="9"/>
    <x v="9"/>
    <x v="9"/>
    <x v="0"/>
    <x v="346"/>
    <x v="339"/>
    <x v="11"/>
    <x v="257"/>
    <x v="23"/>
    <x v="332"/>
    <x v="6"/>
    <x v="0"/>
    <x v="1"/>
    <x v="1"/>
    <x v="0"/>
    <x v="12"/>
    <x v="303"/>
    <x v="2"/>
    <x v="178"/>
    <x v="2"/>
    <x v="0"/>
    <x v="7"/>
    <x v="1"/>
    <x v="7"/>
    <x v="1"/>
    <x v="282"/>
    <x v="207"/>
    <x v="9"/>
  </r>
  <r>
    <x v="31"/>
    <x v="19"/>
    <x v="12"/>
    <x v="1"/>
    <x v="12"/>
    <x v="12"/>
    <x v="12"/>
    <x v="12"/>
    <x v="12"/>
    <x v="0"/>
    <x v="347"/>
    <x v="340"/>
    <x v="249"/>
    <x v="272"/>
    <x v="98"/>
    <x v="333"/>
    <x v="9"/>
    <x v="0"/>
    <x v="2"/>
    <x v="1"/>
    <x v="0"/>
    <x v="21"/>
    <x v="304"/>
    <x v="1"/>
    <x v="1"/>
    <x v="0"/>
    <x v="2"/>
    <x v="1"/>
    <x v="7"/>
    <x v="1"/>
    <x v="1"/>
    <x v="283"/>
    <x v="208"/>
    <x v="12"/>
  </r>
  <r>
    <x v="31"/>
    <x v="20"/>
    <x v="16"/>
    <x v="0"/>
    <x v="16"/>
    <x v="16"/>
    <x v="16"/>
    <x v="16"/>
    <x v="16"/>
    <x v="0"/>
    <x v="348"/>
    <x v="341"/>
    <x v="250"/>
    <x v="273"/>
    <x v="91"/>
    <x v="334"/>
    <x v="4"/>
    <x v="1"/>
    <x v="0"/>
    <x v="0"/>
    <x v="3"/>
    <x v="12"/>
    <x v="305"/>
    <x v="4"/>
    <x v="191"/>
    <x v="2"/>
    <x v="5"/>
    <x v="4"/>
    <x v="16"/>
    <x v="4"/>
    <x v="1"/>
    <x v="284"/>
    <x v="209"/>
    <x v="16"/>
  </r>
  <r>
    <x v="32"/>
    <x v="11"/>
    <x v="0"/>
    <x v="0"/>
    <x v="0"/>
    <x v="0"/>
    <x v="0"/>
    <x v="0"/>
    <x v="0"/>
    <x v="0"/>
    <x v="349"/>
    <x v="342"/>
    <x v="251"/>
    <x v="45"/>
    <x v="37"/>
    <x v="335"/>
    <x v="1"/>
    <x v="1"/>
    <x v="2"/>
    <x v="2"/>
    <x v="0"/>
    <x v="4"/>
    <x v="306"/>
    <x v="2"/>
    <x v="158"/>
    <x v="1"/>
    <x v="0"/>
    <x v="7"/>
    <x v="16"/>
    <x v="7"/>
    <x v="1"/>
    <x v="285"/>
    <x v="210"/>
    <x v="0"/>
  </r>
  <r>
    <x v="32"/>
    <x v="12"/>
    <x v="1"/>
    <x v="0"/>
    <x v="1"/>
    <x v="1"/>
    <x v="1"/>
    <x v="1"/>
    <x v="1"/>
    <x v="0"/>
    <x v="350"/>
    <x v="343"/>
    <x v="71"/>
    <x v="274"/>
    <x v="8"/>
    <x v="336"/>
    <x v="6"/>
    <x v="0"/>
    <x v="1"/>
    <x v="2"/>
    <x v="0"/>
    <x v="10"/>
    <x v="307"/>
    <x v="4"/>
    <x v="10"/>
    <x v="0"/>
    <x v="2"/>
    <x v="8"/>
    <x v="5"/>
    <x v="8"/>
    <x v="0"/>
    <x v="286"/>
    <x v="211"/>
    <x v="1"/>
  </r>
  <r>
    <x v="32"/>
    <x v="13"/>
    <x v="2"/>
    <x v="0"/>
    <x v="2"/>
    <x v="2"/>
    <x v="2"/>
    <x v="2"/>
    <x v="2"/>
    <x v="0"/>
    <x v="351"/>
    <x v="344"/>
    <x v="127"/>
    <x v="163"/>
    <x v="50"/>
    <x v="168"/>
    <x v="1"/>
    <x v="0"/>
    <x v="2"/>
    <x v="2"/>
    <x v="0"/>
    <x v="6"/>
    <x v="308"/>
    <x v="15"/>
    <x v="192"/>
    <x v="1"/>
    <x v="4"/>
    <x v="11"/>
    <x v="11"/>
    <x v="11"/>
    <x v="2"/>
    <x v="287"/>
    <x v="3"/>
    <x v="2"/>
  </r>
  <r>
    <x v="32"/>
    <x v="15"/>
    <x v="5"/>
    <x v="0"/>
    <x v="5"/>
    <x v="5"/>
    <x v="5"/>
    <x v="5"/>
    <x v="5"/>
    <x v="0"/>
    <x v="352"/>
    <x v="345"/>
    <x v="193"/>
    <x v="69"/>
    <x v="90"/>
    <x v="337"/>
    <x v="1"/>
    <x v="1"/>
    <x v="2"/>
    <x v="7"/>
    <x v="0"/>
    <x v="10"/>
    <x v="309"/>
    <x v="7"/>
    <x v="25"/>
    <x v="11"/>
    <x v="2"/>
    <x v="11"/>
    <x v="2"/>
    <x v="11"/>
    <x v="2"/>
    <x v="288"/>
    <x v="3"/>
    <x v="5"/>
  </r>
  <r>
    <x v="32"/>
    <x v="16"/>
    <x v="7"/>
    <x v="0"/>
    <x v="7"/>
    <x v="7"/>
    <x v="7"/>
    <x v="7"/>
    <x v="7"/>
    <x v="0"/>
    <x v="353"/>
    <x v="346"/>
    <x v="252"/>
    <x v="275"/>
    <x v="7"/>
    <x v="338"/>
    <x v="3"/>
    <x v="0"/>
    <x v="4"/>
    <x v="7"/>
    <x v="0"/>
    <x v="13"/>
    <x v="310"/>
    <x v="3"/>
    <x v="17"/>
    <x v="5"/>
    <x v="0"/>
    <x v="6"/>
    <x v="13"/>
    <x v="6"/>
    <x v="0"/>
    <x v="289"/>
    <x v="212"/>
    <x v="7"/>
  </r>
  <r>
    <x v="32"/>
    <x v="17"/>
    <x v="8"/>
    <x v="0"/>
    <x v="8"/>
    <x v="8"/>
    <x v="8"/>
    <x v="8"/>
    <x v="8"/>
    <x v="0"/>
    <x v="354"/>
    <x v="347"/>
    <x v="97"/>
    <x v="239"/>
    <x v="30"/>
    <x v="339"/>
    <x v="1"/>
    <x v="0"/>
    <x v="1"/>
    <x v="0"/>
    <x v="0"/>
    <x v="1"/>
    <x v="311"/>
    <x v="1"/>
    <x v="1"/>
    <x v="1"/>
    <x v="0"/>
    <x v="2"/>
    <x v="3"/>
    <x v="2"/>
    <x v="2"/>
    <x v="3"/>
    <x v="3"/>
    <x v="8"/>
  </r>
  <r>
    <x v="32"/>
    <x v="18"/>
    <x v="9"/>
    <x v="1"/>
    <x v="9"/>
    <x v="9"/>
    <x v="9"/>
    <x v="9"/>
    <x v="9"/>
    <x v="0"/>
    <x v="355"/>
    <x v="348"/>
    <x v="169"/>
    <x v="6"/>
    <x v="30"/>
    <x v="340"/>
    <x v="3"/>
    <x v="1"/>
    <x v="0"/>
    <x v="2"/>
    <x v="0"/>
    <x v="1"/>
    <x v="312"/>
    <x v="2"/>
    <x v="193"/>
    <x v="2"/>
    <x v="0"/>
    <x v="1"/>
    <x v="7"/>
    <x v="1"/>
    <x v="2"/>
    <x v="290"/>
    <x v="3"/>
    <x v="9"/>
  </r>
  <r>
    <x v="32"/>
    <x v="19"/>
    <x v="12"/>
    <x v="1"/>
    <x v="12"/>
    <x v="12"/>
    <x v="12"/>
    <x v="12"/>
    <x v="12"/>
    <x v="0"/>
    <x v="356"/>
    <x v="349"/>
    <x v="253"/>
    <x v="276"/>
    <x v="99"/>
    <x v="341"/>
    <x v="15"/>
    <x v="1"/>
    <x v="1"/>
    <x v="0"/>
    <x v="0"/>
    <x v="18"/>
    <x v="313"/>
    <x v="1"/>
    <x v="1"/>
    <x v="1"/>
    <x v="2"/>
    <x v="2"/>
    <x v="3"/>
    <x v="2"/>
    <x v="2"/>
    <x v="3"/>
    <x v="3"/>
    <x v="12"/>
  </r>
  <r>
    <x v="32"/>
    <x v="20"/>
    <x v="16"/>
    <x v="0"/>
    <x v="16"/>
    <x v="16"/>
    <x v="16"/>
    <x v="16"/>
    <x v="16"/>
    <x v="0"/>
    <x v="357"/>
    <x v="350"/>
    <x v="254"/>
    <x v="277"/>
    <x v="98"/>
    <x v="342"/>
    <x v="6"/>
    <x v="0"/>
    <x v="0"/>
    <x v="1"/>
    <x v="0"/>
    <x v="10"/>
    <x v="314"/>
    <x v="8"/>
    <x v="142"/>
    <x v="1"/>
    <x v="5"/>
    <x v="4"/>
    <x v="18"/>
    <x v="4"/>
    <x v="1"/>
    <x v="291"/>
    <x v="213"/>
    <x v="16"/>
  </r>
  <r>
    <x v="33"/>
    <x v="11"/>
    <x v="0"/>
    <x v="0"/>
    <x v="0"/>
    <x v="0"/>
    <x v="0"/>
    <x v="0"/>
    <x v="0"/>
    <x v="0"/>
    <x v="358"/>
    <x v="351"/>
    <x v="14"/>
    <x v="278"/>
    <x v="88"/>
    <x v="343"/>
    <x v="1"/>
    <x v="2"/>
    <x v="0"/>
    <x v="0"/>
    <x v="0"/>
    <x v="1"/>
    <x v="315"/>
    <x v="7"/>
    <x v="194"/>
    <x v="1"/>
    <x v="2"/>
    <x v="7"/>
    <x v="18"/>
    <x v="7"/>
    <x v="0"/>
    <x v="292"/>
    <x v="214"/>
    <x v="0"/>
  </r>
  <r>
    <x v="33"/>
    <x v="12"/>
    <x v="1"/>
    <x v="0"/>
    <x v="1"/>
    <x v="1"/>
    <x v="1"/>
    <x v="1"/>
    <x v="1"/>
    <x v="0"/>
    <x v="359"/>
    <x v="352"/>
    <x v="85"/>
    <x v="279"/>
    <x v="29"/>
    <x v="344"/>
    <x v="1"/>
    <x v="1"/>
    <x v="0"/>
    <x v="0"/>
    <x v="0"/>
    <x v="0"/>
    <x v="316"/>
    <x v="1"/>
    <x v="1"/>
    <x v="2"/>
    <x v="2"/>
    <x v="2"/>
    <x v="3"/>
    <x v="2"/>
    <x v="2"/>
    <x v="3"/>
    <x v="3"/>
    <x v="1"/>
  </r>
  <r>
    <x v="33"/>
    <x v="13"/>
    <x v="2"/>
    <x v="0"/>
    <x v="2"/>
    <x v="2"/>
    <x v="2"/>
    <x v="2"/>
    <x v="2"/>
    <x v="0"/>
    <x v="360"/>
    <x v="353"/>
    <x v="255"/>
    <x v="280"/>
    <x v="7"/>
    <x v="345"/>
    <x v="3"/>
    <x v="1"/>
    <x v="1"/>
    <x v="2"/>
    <x v="0"/>
    <x v="4"/>
    <x v="317"/>
    <x v="4"/>
    <x v="195"/>
    <x v="1"/>
    <x v="10"/>
    <x v="7"/>
    <x v="1"/>
    <x v="7"/>
    <x v="2"/>
    <x v="293"/>
    <x v="3"/>
    <x v="2"/>
  </r>
  <r>
    <x v="33"/>
    <x v="15"/>
    <x v="5"/>
    <x v="0"/>
    <x v="5"/>
    <x v="5"/>
    <x v="5"/>
    <x v="5"/>
    <x v="5"/>
    <x v="0"/>
    <x v="361"/>
    <x v="354"/>
    <x v="159"/>
    <x v="264"/>
    <x v="25"/>
    <x v="346"/>
    <x v="3"/>
    <x v="1"/>
    <x v="0"/>
    <x v="2"/>
    <x v="0"/>
    <x v="1"/>
    <x v="318"/>
    <x v="2"/>
    <x v="196"/>
    <x v="5"/>
    <x v="2"/>
    <x v="1"/>
    <x v="11"/>
    <x v="1"/>
    <x v="1"/>
    <x v="294"/>
    <x v="215"/>
    <x v="5"/>
  </r>
  <r>
    <x v="33"/>
    <x v="16"/>
    <x v="7"/>
    <x v="0"/>
    <x v="7"/>
    <x v="7"/>
    <x v="7"/>
    <x v="7"/>
    <x v="7"/>
    <x v="0"/>
    <x v="362"/>
    <x v="355"/>
    <x v="144"/>
    <x v="281"/>
    <x v="16"/>
    <x v="347"/>
    <x v="3"/>
    <x v="1"/>
    <x v="3"/>
    <x v="6"/>
    <x v="0"/>
    <x v="9"/>
    <x v="319"/>
    <x v="0"/>
    <x v="7"/>
    <x v="6"/>
    <x v="2"/>
    <x v="5"/>
    <x v="14"/>
    <x v="5"/>
    <x v="6"/>
    <x v="295"/>
    <x v="216"/>
    <x v="7"/>
  </r>
  <r>
    <x v="33"/>
    <x v="17"/>
    <x v="8"/>
    <x v="0"/>
    <x v="8"/>
    <x v="8"/>
    <x v="8"/>
    <x v="8"/>
    <x v="8"/>
    <x v="0"/>
    <x v="363"/>
    <x v="356"/>
    <x v="61"/>
    <x v="282"/>
    <x v="98"/>
    <x v="348"/>
    <x v="0"/>
    <x v="1"/>
    <x v="0"/>
    <x v="0"/>
    <x v="0"/>
    <x v="7"/>
    <x v="12"/>
    <x v="1"/>
    <x v="1"/>
    <x v="1"/>
    <x v="2"/>
    <x v="2"/>
    <x v="3"/>
    <x v="2"/>
    <x v="2"/>
    <x v="3"/>
    <x v="3"/>
    <x v="8"/>
  </r>
  <r>
    <x v="33"/>
    <x v="18"/>
    <x v="9"/>
    <x v="1"/>
    <x v="9"/>
    <x v="9"/>
    <x v="9"/>
    <x v="9"/>
    <x v="9"/>
    <x v="0"/>
    <x v="364"/>
    <x v="357"/>
    <x v="256"/>
    <x v="251"/>
    <x v="34"/>
    <x v="349"/>
    <x v="1"/>
    <x v="1"/>
    <x v="0"/>
    <x v="1"/>
    <x v="0"/>
    <x v="1"/>
    <x v="320"/>
    <x v="7"/>
    <x v="197"/>
    <x v="2"/>
    <x v="0"/>
    <x v="11"/>
    <x v="11"/>
    <x v="11"/>
    <x v="2"/>
    <x v="296"/>
    <x v="3"/>
    <x v="9"/>
  </r>
  <r>
    <x v="33"/>
    <x v="19"/>
    <x v="12"/>
    <x v="1"/>
    <x v="12"/>
    <x v="12"/>
    <x v="12"/>
    <x v="12"/>
    <x v="12"/>
    <x v="0"/>
    <x v="365"/>
    <x v="358"/>
    <x v="231"/>
    <x v="283"/>
    <x v="76"/>
    <x v="350"/>
    <x v="4"/>
    <x v="1"/>
    <x v="0"/>
    <x v="0"/>
    <x v="0"/>
    <x v="6"/>
    <x v="321"/>
    <x v="1"/>
    <x v="1"/>
    <x v="1"/>
    <x v="2"/>
    <x v="2"/>
    <x v="3"/>
    <x v="2"/>
    <x v="2"/>
    <x v="3"/>
    <x v="3"/>
    <x v="12"/>
  </r>
  <r>
    <x v="33"/>
    <x v="20"/>
    <x v="16"/>
    <x v="0"/>
    <x v="16"/>
    <x v="16"/>
    <x v="16"/>
    <x v="16"/>
    <x v="16"/>
    <x v="0"/>
    <x v="366"/>
    <x v="359"/>
    <x v="257"/>
    <x v="174"/>
    <x v="100"/>
    <x v="351"/>
    <x v="2"/>
    <x v="1"/>
    <x v="0"/>
    <x v="7"/>
    <x v="0"/>
    <x v="12"/>
    <x v="322"/>
    <x v="7"/>
    <x v="103"/>
    <x v="5"/>
    <x v="2"/>
    <x v="11"/>
    <x v="5"/>
    <x v="11"/>
    <x v="1"/>
    <x v="297"/>
    <x v="217"/>
    <x v="16"/>
  </r>
  <r>
    <x v="34"/>
    <x v="11"/>
    <x v="0"/>
    <x v="0"/>
    <x v="0"/>
    <x v="0"/>
    <x v="0"/>
    <x v="0"/>
    <x v="0"/>
    <x v="0"/>
    <x v="367"/>
    <x v="360"/>
    <x v="93"/>
    <x v="88"/>
    <x v="101"/>
    <x v="352"/>
    <x v="1"/>
    <x v="1"/>
    <x v="2"/>
    <x v="2"/>
    <x v="0"/>
    <x v="4"/>
    <x v="323"/>
    <x v="2"/>
    <x v="198"/>
    <x v="1"/>
    <x v="2"/>
    <x v="7"/>
    <x v="1"/>
    <x v="7"/>
    <x v="1"/>
    <x v="298"/>
    <x v="218"/>
    <x v="0"/>
  </r>
  <r>
    <x v="34"/>
    <x v="12"/>
    <x v="1"/>
    <x v="0"/>
    <x v="1"/>
    <x v="1"/>
    <x v="1"/>
    <x v="1"/>
    <x v="1"/>
    <x v="0"/>
    <x v="368"/>
    <x v="361"/>
    <x v="258"/>
    <x v="284"/>
    <x v="9"/>
    <x v="353"/>
    <x v="0"/>
    <x v="1"/>
    <x v="1"/>
    <x v="0"/>
    <x v="0"/>
    <x v="0"/>
    <x v="324"/>
    <x v="4"/>
    <x v="199"/>
    <x v="2"/>
    <x v="4"/>
    <x v="11"/>
    <x v="18"/>
    <x v="11"/>
    <x v="0"/>
    <x v="299"/>
    <x v="121"/>
    <x v="1"/>
  </r>
  <r>
    <x v="34"/>
    <x v="13"/>
    <x v="2"/>
    <x v="0"/>
    <x v="2"/>
    <x v="2"/>
    <x v="2"/>
    <x v="2"/>
    <x v="2"/>
    <x v="0"/>
    <x v="369"/>
    <x v="362"/>
    <x v="247"/>
    <x v="50"/>
    <x v="30"/>
    <x v="354"/>
    <x v="0"/>
    <x v="1"/>
    <x v="0"/>
    <x v="0"/>
    <x v="0"/>
    <x v="7"/>
    <x v="12"/>
    <x v="10"/>
    <x v="200"/>
    <x v="1"/>
    <x v="10"/>
    <x v="7"/>
    <x v="1"/>
    <x v="7"/>
    <x v="2"/>
    <x v="300"/>
    <x v="3"/>
    <x v="2"/>
  </r>
  <r>
    <x v="34"/>
    <x v="15"/>
    <x v="5"/>
    <x v="0"/>
    <x v="5"/>
    <x v="5"/>
    <x v="5"/>
    <x v="5"/>
    <x v="5"/>
    <x v="0"/>
    <x v="370"/>
    <x v="363"/>
    <x v="259"/>
    <x v="285"/>
    <x v="54"/>
    <x v="355"/>
    <x v="3"/>
    <x v="1"/>
    <x v="0"/>
    <x v="1"/>
    <x v="0"/>
    <x v="4"/>
    <x v="325"/>
    <x v="5"/>
    <x v="201"/>
    <x v="2"/>
    <x v="2"/>
    <x v="4"/>
    <x v="5"/>
    <x v="4"/>
    <x v="1"/>
    <x v="301"/>
    <x v="219"/>
    <x v="5"/>
  </r>
  <r>
    <x v="34"/>
    <x v="16"/>
    <x v="7"/>
    <x v="0"/>
    <x v="7"/>
    <x v="7"/>
    <x v="7"/>
    <x v="7"/>
    <x v="7"/>
    <x v="0"/>
    <x v="371"/>
    <x v="364"/>
    <x v="106"/>
    <x v="286"/>
    <x v="50"/>
    <x v="356"/>
    <x v="0"/>
    <x v="1"/>
    <x v="0"/>
    <x v="2"/>
    <x v="0"/>
    <x v="0"/>
    <x v="326"/>
    <x v="7"/>
    <x v="117"/>
    <x v="1"/>
    <x v="2"/>
    <x v="7"/>
    <x v="16"/>
    <x v="7"/>
    <x v="1"/>
    <x v="302"/>
    <x v="220"/>
    <x v="7"/>
  </r>
  <r>
    <x v="34"/>
    <x v="17"/>
    <x v="8"/>
    <x v="0"/>
    <x v="8"/>
    <x v="8"/>
    <x v="8"/>
    <x v="8"/>
    <x v="8"/>
    <x v="0"/>
    <x v="372"/>
    <x v="365"/>
    <x v="260"/>
    <x v="92"/>
    <x v="67"/>
    <x v="357"/>
    <x v="0"/>
    <x v="0"/>
    <x v="0"/>
    <x v="0"/>
    <x v="0"/>
    <x v="0"/>
    <x v="327"/>
    <x v="1"/>
    <x v="1"/>
    <x v="2"/>
    <x v="0"/>
    <x v="2"/>
    <x v="3"/>
    <x v="2"/>
    <x v="2"/>
    <x v="3"/>
    <x v="3"/>
    <x v="8"/>
  </r>
  <r>
    <x v="34"/>
    <x v="18"/>
    <x v="9"/>
    <x v="1"/>
    <x v="9"/>
    <x v="9"/>
    <x v="9"/>
    <x v="9"/>
    <x v="9"/>
    <x v="0"/>
    <x v="373"/>
    <x v="366"/>
    <x v="261"/>
    <x v="187"/>
    <x v="8"/>
    <x v="358"/>
    <x v="6"/>
    <x v="1"/>
    <x v="1"/>
    <x v="2"/>
    <x v="0"/>
    <x v="6"/>
    <x v="328"/>
    <x v="7"/>
    <x v="202"/>
    <x v="2"/>
    <x v="6"/>
    <x v="8"/>
    <x v="5"/>
    <x v="8"/>
    <x v="0"/>
    <x v="303"/>
    <x v="221"/>
    <x v="9"/>
  </r>
  <r>
    <x v="34"/>
    <x v="19"/>
    <x v="12"/>
    <x v="1"/>
    <x v="12"/>
    <x v="12"/>
    <x v="12"/>
    <x v="12"/>
    <x v="12"/>
    <x v="0"/>
    <x v="374"/>
    <x v="367"/>
    <x v="262"/>
    <x v="277"/>
    <x v="84"/>
    <x v="42"/>
    <x v="7"/>
    <x v="0"/>
    <x v="0"/>
    <x v="7"/>
    <x v="0"/>
    <x v="5"/>
    <x v="329"/>
    <x v="5"/>
    <x v="84"/>
    <x v="0"/>
    <x v="2"/>
    <x v="8"/>
    <x v="20"/>
    <x v="8"/>
    <x v="4"/>
    <x v="304"/>
    <x v="222"/>
    <x v="12"/>
  </r>
  <r>
    <x v="34"/>
    <x v="20"/>
    <x v="16"/>
    <x v="0"/>
    <x v="16"/>
    <x v="16"/>
    <x v="16"/>
    <x v="16"/>
    <x v="16"/>
    <x v="0"/>
    <x v="375"/>
    <x v="368"/>
    <x v="263"/>
    <x v="287"/>
    <x v="102"/>
    <x v="359"/>
    <x v="6"/>
    <x v="1"/>
    <x v="0"/>
    <x v="0"/>
    <x v="0"/>
    <x v="1"/>
    <x v="330"/>
    <x v="2"/>
    <x v="203"/>
    <x v="1"/>
    <x v="0"/>
    <x v="1"/>
    <x v="7"/>
    <x v="1"/>
    <x v="2"/>
    <x v="305"/>
    <x v="3"/>
    <x v="16"/>
  </r>
  <r>
    <x v="35"/>
    <x v="11"/>
    <x v="0"/>
    <x v="0"/>
    <x v="0"/>
    <x v="0"/>
    <x v="0"/>
    <x v="0"/>
    <x v="0"/>
    <x v="0"/>
    <x v="376"/>
    <x v="369"/>
    <x v="8"/>
    <x v="288"/>
    <x v="46"/>
    <x v="360"/>
    <x v="0"/>
    <x v="1"/>
    <x v="0"/>
    <x v="1"/>
    <x v="0"/>
    <x v="2"/>
    <x v="331"/>
    <x v="7"/>
    <x v="173"/>
    <x v="1"/>
    <x v="2"/>
    <x v="7"/>
    <x v="1"/>
    <x v="7"/>
    <x v="2"/>
    <x v="306"/>
    <x v="3"/>
    <x v="0"/>
  </r>
  <r>
    <x v="35"/>
    <x v="12"/>
    <x v="1"/>
    <x v="0"/>
    <x v="1"/>
    <x v="1"/>
    <x v="1"/>
    <x v="1"/>
    <x v="1"/>
    <x v="0"/>
    <x v="377"/>
    <x v="370"/>
    <x v="264"/>
    <x v="289"/>
    <x v="1"/>
    <x v="361"/>
    <x v="1"/>
    <x v="2"/>
    <x v="0"/>
    <x v="0"/>
    <x v="0"/>
    <x v="1"/>
    <x v="332"/>
    <x v="2"/>
    <x v="93"/>
    <x v="2"/>
    <x v="2"/>
    <x v="7"/>
    <x v="11"/>
    <x v="7"/>
    <x v="1"/>
    <x v="307"/>
    <x v="223"/>
    <x v="1"/>
  </r>
  <r>
    <x v="35"/>
    <x v="13"/>
    <x v="2"/>
    <x v="0"/>
    <x v="2"/>
    <x v="2"/>
    <x v="2"/>
    <x v="2"/>
    <x v="2"/>
    <x v="0"/>
    <x v="378"/>
    <x v="371"/>
    <x v="265"/>
    <x v="203"/>
    <x v="15"/>
    <x v="362"/>
    <x v="6"/>
    <x v="0"/>
    <x v="1"/>
    <x v="2"/>
    <x v="1"/>
    <x v="12"/>
    <x v="333"/>
    <x v="18"/>
    <x v="204"/>
    <x v="2"/>
    <x v="2"/>
    <x v="8"/>
    <x v="21"/>
    <x v="0"/>
    <x v="1"/>
    <x v="308"/>
    <x v="224"/>
    <x v="2"/>
  </r>
  <r>
    <x v="35"/>
    <x v="15"/>
    <x v="5"/>
    <x v="0"/>
    <x v="5"/>
    <x v="5"/>
    <x v="5"/>
    <x v="5"/>
    <x v="5"/>
    <x v="0"/>
    <x v="379"/>
    <x v="372"/>
    <x v="266"/>
    <x v="87"/>
    <x v="9"/>
    <x v="250"/>
    <x v="2"/>
    <x v="2"/>
    <x v="1"/>
    <x v="5"/>
    <x v="1"/>
    <x v="20"/>
    <x v="334"/>
    <x v="0"/>
    <x v="161"/>
    <x v="1"/>
    <x v="0"/>
    <x v="0"/>
    <x v="21"/>
    <x v="0"/>
    <x v="0"/>
    <x v="309"/>
    <x v="225"/>
    <x v="5"/>
  </r>
  <r>
    <x v="35"/>
    <x v="16"/>
    <x v="7"/>
    <x v="0"/>
    <x v="7"/>
    <x v="7"/>
    <x v="7"/>
    <x v="7"/>
    <x v="7"/>
    <x v="0"/>
    <x v="380"/>
    <x v="373"/>
    <x v="267"/>
    <x v="290"/>
    <x v="7"/>
    <x v="363"/>
    <x v="2"/>
    <x v="0"/>
    <x v="1"/>
    <x v="3"/>
    <x v="0"/>
    <x v="3"/>
    <x v="335"/>
    <x v="6"/>
    <x v="70"/>
    <x v="0"/>
    <x v="0"/>
    <x v="6"/>
    <x v="22"/>
    <x v="6"/>
    <x v="3"/>
    <x v="310"/>
    <x v="226"/>
    <x v="7"/>
  </r>
  <r>
    <x v="35"/>
    <x v="17"/>
    <x v="8"/>
    <x v="0"/>
    <x v="8"/>
    <x v="8"/>
    <x v="8"/>
    <x v="8"/>
    <x v="8"/>
    <x v="0"/>
    <x v="381"/>
    <x v="374"/>
    <x v="256"/>
    <x v="291"/>
    <x v="67"/>
    <x v="364"/>
    <x v="0"/>
    <x v="2"/>
    <x v="0"/>
    <x v="0"/>
    <x v="0"/>
    <x v="2"/>
    <x v="336"/>
    <x v="7"/>
    <x v="197"/>
    <x v="0"/>
    <x v="2"/>
    <x v="11"/>
    <x v="18"/>
    <x v="11"/>
    <x v="0"/>
    <x v="311"/>
    <x v="227"/>
    <x v="8"/>
  </r>
  <r>
    <x v="35"/>
    <x v="18"/>
    <x v="9"/>
    <x v="1"/>
    <x v="9"/>
    <x v="9"/>
    <x v="9"/>
    <x v="9"/>
    <x v="9"/>
    <x v="0"/>
    <x v="382"/>
    <x v="375"/>
    <x v="261"/>
    <x v="259"/>
    <x v="30"/>
    <x v="365"/>
    <x v="6"/>
    <x v="1"/>
    <x v="1"/>
    <x v="0"/>
    <x v="0"/>
    <x v="4"/>
    <x v="297"/>
    <x v="2"/>
    <x v="205"/>
    <x v="0"/>
    <x v="0"/>
    <x v="7"/>
    <x v="1"/>
    <x v="7"/>
    <x v="2"/>
    <x v="312"/>
    <x v="3"/>
    <x v="9"/>
  </r>
  <r>
    <x v="35"/>
    <x v="19"/>
    <x v="12"/>
    <x v="1"/>
    <x v="12"/>
    <x v="12"/>
    <x v="12"/>
    <x v="12"/>
    <x v="12"/>
    <x v="0"/>
    <x v="383"/>
    <x v="376"/>
    <x v="268"/>
    <x v="292"/>
    <x v="96"/>
    <x v="366"/>
    <x v="7"/>
    <x v="2"/>
    <x v="1"/>
    <x v="1"/>
    <x v="0"/>
    <x v="18"/>
    <x v="337"/>
    <x v="1"/>
    <x v="1"/>
    <x v="4"/>
    <x v="2"/>
    <x v="2"/>
    <x v="3"/>
    <x v="2"/>
    <x v="2"/>
    <x v="3"/>
    <x v="3"/>
    <x v="12"/>
  </r>
  <r>
    <x v="35"/>
    <x v="20"/>
    <x v="16"/>
    <x v="0"/>
    <x v="16"/>
    <x v="16"/>
    <x v="16"/>
    <x v="16"/>
    <x v="16"/>
    <x v="0"/>
    <x v="384"/>
    <x v="377"/>
    <x v="269"/>
    <x v="293"/>
    <x v="92"/>
    <x v="367"/>
    <x v="0"/>
    <x v="1"/>
    <x v="0"/>
    <x v="0"/>
    <x v="0"/>
    <x v="7"/>
    <x v="12"/>
    <x v="4"/>
    <x v="206"/>
    <x v="0"/>
    <x v="2"/>
    <x v="11"/>
    <x v="11"/>
    <x v="11"/>
    <x v="2"/>
    <x v="313"/>
    <x v="3"/>
    <x v="16"/>
  </r>
  <r>
    <x v="36"/>
    <x v="11"/>
    <x v="0"/>
    <x v="0"/>
    <x v="0"/>
    <x v="0"/>
    <x v="0"/>
    <x v="0"/>
    <x v="0"/>
    <x v="0"/>
    <x v="385"/>
    <x v="378"/>
    <x v="153"/>
    <x v="294"/>
    <x v="47"/>
    <x v="368"/>
    <x v="0"/>
    <x v="1"/>
    <x v="0"/>
    <x v="2"/>
    <x v="0"/>
    <x v="0"/>
    <x v="338"/>
    <x v="4"/>
    <x v="207"/>
    <x v="1"/>
    <x v="2"/>
    <x v="4"/>
    <x v="17"/>
    <x v="4"/>
    <x v="0"/>
    <x v="314"/>
    <x v="228"/>
    <x v="0"/>
  </r>
  <r>
    <x v="36"/>
    <x v="12"/>
    <x v="1"/>
    <x v="0"/>
    <x v="1"/>
    <x v="1"/>
    <x v="1"/>
    <x v="1"/>
    <x v="1"/>
    <x v="0"/>
    <x v="386"/>
    <x v="379"/>
    <x v="57"/>
    <x v="295"/>
    <x v="19"/>
    <x v="112"/>
    <x v="1"/>
    <x v="2"/>
    <x v="0"/>
    <x v="2"/>
    <x v="0"/>
    <x v="4"/>
    <x v="339"/>
    <x v="1"/>
    <x v="1"/>
    <x v="1"/>
    <x v="2"/>
    <x v="2"/>
    <x v="3"/>
    <x v="2"/>
    <x v="2"/>
    <x v="3"/>
    <x v="3"/>
    <x v="1"/>
  </r>
  <r>
    <x v="36"/>
    <x v="13"/>
    <x v="2"/>
    <x v="0"/>
    <x v="2"/>
    <x v="2"/>
    <x v="2"/>
    <x v="2"/>
    <x v="2"/>
    <x v="0"/>
    <x v="387"/>
    <x v="380"/>
    <x v="86"/>
    <x v="296"/>
    <x v="30"/>
    <x v="369"/>
    <x v="6"/>
    <x v="1"/>
    <x v="0"/>
    <x v="0"/>
    <x v="3"/>
    <x v="6"/>
    <x v="340"/>
    <x v="6"/>
    <x v="208"/>
    <x v="2"/>
    <x v="0"/>
    <x v="7"/>
    <x v="1"/>
    <x v="7"/>
    <x v="2"/>
    <x v="315"/>
    <x v="3"/>
    <x v="2"/>
  </r>
  <r>
    <x v="36"/>
    <x v="15"/>
    <x v="5"/>
    <x v="0"/>
    <x v="5"/>
    <x v="5"/>
    <x v="5"/>
    <x v="5"/>
    <x v="5"/>
    <x v="0"/>
    <x v="388"/>
    <x v="381"/>
    <x v="190"/>
    <x v="121"/>
    <x v="1"/>
    <x v="370"/>
    <x v="2"/>
    <x v="0"/>
    <x v="2"/>
    <x v="7"/>
    <x v="3"/>
    <x v="5"/>
    <x v="341"/>
    <x v="2"/>
    <x v="154"/>
    <x v="1"/>
    <x v="2"/>
    <x v="1"/>
    <x v="7"/>
    <x v="1"/>
    <x v="2"/>
    <x v="316"/>
    <x v="3"/>
    <x v="5"/>
  </r>
  <r>
    <x v="36"/>
    <x v="16"/>
    <x v="7"/>
    <x v="0"/>
    <x v="7"/>
    <x v="7"/>
    <x v="7"/>
    <x v="7"/>
    <x v="7"/>
    <x v="0"/>
    <x v="389"/>
    <x v="382"/>
    <x v="270"/>
    <x v="235"/>
    <x v="7"/>
    <x v="371"/>
    <x v="3"/>
    <x v="1"/>
    <x v="3"/>
    <x v="6"/>
    <x v="0"/>
    <x v="9"/>
    <x v="342"/>
    <x v="4"/>
    <x v="158"/>
    <x v="1"/>
    <x v="2"/>
    <x v="8"/>
    <x v="17"/>
    <x v="8"/>
    <x v="3"/>
    <x v="317"/>
    <x v="229"/>
    <x v="7"/>
  </r>
  <r>
    <x v="36"/>
    <x v="17"/>
    <x v="8"/>
    <x v="0"/>
    <x v="8"/>
    <x v="8"/>
    <x v="8"/>
    <x v="8"/>
    <x v="8"/>
    <x v="0"/>
    <x v="390"/>
    <x v="383"/>
    <x v="83"/>
    <x v="297"/>
    <x v="67"/>
    <x v="372"/>
    <x v="0"/>
    <x v="1"/>
    <x v="1"/>
    <x v="0"/>
    <x v="0"/>
    <x v="0"/>
    <x v="343"/>
    <x v="2"/>
    <x v="86"/>
    <x v="1"/>
    <x v="2"/>
    <x v="1"/>
    <x v="7"/>
    <x v="1"/>
    <x v="2"/>
    <x v="318"/>
    <x v="3"/>
    <x v="8"/>
  </r>
  <r>
    <x v="36"/>
    <x v="18"/>
    <x v="9"/>
    <x v="1"/>
    <x v="9"/>
    <x v="9"/>
    <x v="9"/>
    <x v="9"/>
    <x v="9"/>
    <x v="0"/>
    <x v="391"/>
    <x v="384"/>
    <x v="54"/>
    <x v="142"/>
    <x v="50"/>
    <x v="373"/>
    <x v="4"/>
    <x v="1"/>
    <x v="0"/>
    <x v="2"/>
    <x v="1"/>
    <x v="12"/>
    <x v="344"/>
    <x v="2"/>
    <x v="205"/>
    <x v="8"/>
    <x v="1"/>
    <x v="7"/>
    <x v="1"/>
    <x v="7"/>
    <x v="1"/>
    <x v="319"/>
    <x v="230"/>
    <x v="9"/>
  </r>
  <r>
    <x v="36"/>
    <x v="19"/>
    <x v="12"/>
    <x v="1"/>
    <x v="12"/>
    <x v="12"/>
    <x v="12"/>
    <x v="12"/>
    <x v="12"/>
    <x v="0"/>
    <x v="392"/>
    <x v="385"/>
    <x v="271"/>
    <x v="298"/>
    <x v="87"/>
    <x v="374"/>
    <x v="7"/>
    <x v="0"/>
    <x v="2"/>
    <x v="1"/>
    <x v="1"/>
    <x v="20"/>
    <x v="345"/>
    <x v="5"/>
    <x v="202"/>
    <x v="0"/>
    <x v="2"/>
    <x v="0"/>
    <x v="17"/>
    <x v="0"/>
    <x v="0"/>
    <x v="320"/>
    <x v="231"/>
    <x v="12"/>
  </r>
  <r>
    <x v="36"/>
    <x v="21"/>
    <x v="17"/>
    <x v="0"/>
    <x v="17"/>
    <x v="17"/>
    <x v="17"/>
    <x v="17"/>
    <x v="17"/>
    <x v="0"/>
    <x v="393"/>
    <x v="179"/>
    <x v="235"/>
    <x v="247"/>
    <x v="7"/>
    <x v="375"/>
    <x v="0"/>
    <x v="1"/>
    <x v="0"/>
    <x v="0"/>
    <x v="0"/>
    <x v="7"/>
    <x v="12"/>
    <x v="7"/>
    <x v="84"/>
    <x v="1"/>
    <x v="0"/>
    <x v="7"/>
    <x v="1"/>
    <x v="7"/>
    <x v="2"/>
    <x v="321"/>
    <x v="3"/>
    <x v="17"/>
  </r>
  <r>
    <x v="36"/>
    <x v="20"/>
    <x v="16"/>
    <x v="0"/>
    <x v="16"/>
    <x v="16"/>
    <x v="16"/>
    <x v="16"/>
    <x v="16"/>
    <x v="0"/>
    <x v="394"/>
    <x v="386"/>
    <x v="272"/>
    <x v="33"/>
    <x v="98"/>
    <x v="376"/>
    <x v="0"/>
    <x v="1"/>
    <x v="0"/>
    <x v="2"/>
    <x v="0"/>
    <x v="0"/>
    <x v="346"/>
    <x v="2"/>
    <x v="209"/>
    <x v="0"/>
    <x v="0"/>
    <x v="1"/>
    <x v="7"/>
    <x v="1"/>
    <x v="2"/>
    <x v="322"/>
    <x v="3"/>
    <x v="16"/>
  </r>
  <r>
    <x v="36"/>
    <x v="22"/>
    <x v="18"/>
    <x v="0"/>
    <x v="18"/>
    <x v="18"/>
    <x v="18"/>
    <x v="18"/>
    <x v="18"/>
    <x v="0"/>
    <x v="395"/>
    <x v="387"/>
    <x v="125"/>
    <x v="299"/>
    <x v="15"/>
    <x v="377"/>
    <x v="0"/>
    <x v="1"/>
    <x v="0"/>
    <x v="0"/>
    <x v="0"/>
    <x v="7"/>
    <x v="12"/>
    <x v="1"/>
    <x v="1"/>
    <x v="0"/>
    <x v="2"/>
    <x v="2"/>
    <x v="3"/>
    <x v="2"/>
    <x v="2"/>
    <x v="3"/>
    <x v="3"/>
    <x v="18"/>
  </r>
  <r>
    <x v="36"/>
    <x v="23"/>
    <x v="19"/>
    <x v="0"/>
    <x v="19"/>
    <x v="19"/>
    <x v="19"/>
    <x v="19"/>
    <x v="19"/>
    <x v="0"/>
    <x v="396"/>
    <x v="388"/>
    <x v="27"/>
    <x v="300"/>
    <x v="15"/>
    <x v="378"/>
    <x v="3"/>
    <x v="1"/>
    <x v="0"/>
    <x v="0"/>
    <x v="0"/>
    <x v="2"/>
    <x v="347"/>
    <x v="4"/>
    <x v="5"/>
    <x v="1"/>
    <x v="2"/>
    <x v="11"/>
    <x v="11"/>
    <x v="11"/>
    <x v="2"/>
    <x v="323"/>
    <x v="3"/>
    <x v="19"/>
  </r>
  <r>
    <x v="36"/>
    <x v="24"/>
    <x v="20"/>
    <x v="0"/>
    <x v="20"/>
    <x v="20"/>
    <x v="20"/>
    <x v="20"/>
    <x v="20"/>
    <x v="0"/>
    <x v="397"/>
    <x v="389"/>
    <x v="202"/>
    <x v="160"/>
    <x v="6"/>
    <x v="379"/>
    <x v="3"/>
    <x v="1"/>
    <x v="1"/>
    <x v="2"/>
    <x v="1"/>
    <x v="6"/>
    <x v="348"/>
    <x v="1"/>
    <x v="1"/>
    <x v="5"/>
    <x v="2"/>
    <x v="2"/>
    <x v="3"/>
    <x v="2"/>
    <x v="2"/>
    <x v="3"/>
    <x v="3"/>
    <x v="20"/>
  </r>
  <r>
    <x v="37"/>
    <x v="11"/>
    <x v="0"/>
    <x v="0"/>
    <x v="0"/>
    <x v="0"/>
    <x v="0"/>
    <x v="0"/>
    <x v="0"/>
    <x v="0"/>
    <x v="398"/>
    <x v="390"/>
    <x v="273"/>
    <x v="301"/>
    <x v="86"/>
    <x v="380"/>
    <x v="1"/>
    <x v="0"/>
    <x v="0"/>
    <x v="1"/>
    <x v="0"/>
    <x v="4"/>
    <x v="349"/>
    <x v="0"/>
    <x v="210"/>
    <x v="2"/>
    <x v="2"/>
    <x v="0"/>
    <x v="21"/>
    <x v="0"/>
    <x v="1"/>
    <x v="324"/>
    <x v="232"/>
    <x v="0"/>
  </r>
  <r>
    <x v="37"/>
    <x v="12"/>
    <x v="1"/>
    <x v="0"/>
    <x v="1"/>
    <x v="1"/>
    <x v="1"/>
    <x v="1"/>
    <x v="1"/>
    <x v="0"/>
    <x v="399"/>
    <x v="113"/>
    <x v="227"/>
    <x v="216"/>
    <x v="95"/>
    <x v="381"/>
    <x v="1"/>
    <x v="0"/>
    <x v="1"/>
    <x v="2"/>
    <x v="0"/>
    <x v="4"/>
    <x v="350"/>
    <x v="5"/>
    <x v="211"/>
    <x v="1"/>
    <x v="2"/>
    <x v="11"/>
    <x v="18"/>
    <x v="11"/>
    <x v="0"/>
    <x v="325"/>
    <x v="166"/>
    <x v="1"/>
  </r>
  <r>
    <x v="37"/>
    <x v="13"/>
    <x v="2"/>
    <x v="0"/>
    <x v="2"/>
    <x v="2"/>
    <x v="2"/>
    <x v="2"/>
    <x v="2"/>
    <x v="0"/>
    <x v="400"/>
    <x v="391"/>
    <x v="274"/>
    <x v="202"/>
    <x v="35"/>
    <x v="382"/>
    <x v="2"/>
    <x v="1"/>
    <x v="2"/>
    <x v="2"/>
    <x v="4"/>
    <x v="9"/>
    <x v="351"/>
    <x v="6"/>
    <x v="113"/>
    <x v="0"/>
    <x v="4"/>
    <x v="5"/>
    <x v="17"/>
    <x v="5"/>
    <x v="1"/>
    <x v="326"/>
    <x v="233"/>
    <x v="2"/>
  </r>
  <r>
    <x v="37"/>
    <x v="15"/>
    <x v="5"/>
    <x v="0"/>
    <x v="5"/>
    <x v="5"/>
    <x v="5"/>
    <x v="5"/>
    <x v="5"/>
    <x v="0"/>
    <x v="88"/>
    <x v="392"/>
    <x v="79"/>
    <x v="84"/>
    <x v="48"/>
    <x v="88"/>
    <x v="0"/>
    <x v="1"/>
    <x v="0"/>
    <x v="0"/>
    <x v="0"/>
    <x v="7"/>
    <x v="12"/>
    <x v="1"/>
    <x v="1"/>
    <x v="1"/>
    <x v="2"/>
    <x v="2"/>
    <x v="3"/>
    <x v="2"/>
    <x v="2"/>
    <x v="3"/>
    <x v="3"/>
    <x v="5"/>
  </r>
  <r>
    <x v="37"/>
    <x v="16"/>
    <x v="7"/>
    <x v="0"/>
    <x v="7"/>
    <x v="7"/>
    <x v="7"/>
    <x v="7"/>
    <x v="7"/>
    <x v="0"/>
    <x v="401"/>
    <x v="393"/>
    <x v="275"/>
    <x v="106"/>
    <x v="7"/>
    <x v="383"/>
    <x v="3"/>
    <x v="4"/>
    <x v="0"/>
    <x v="2"/>
    <x v="0"/>
    <x v="10"/>
    <x v="352"/>
    <x v="2"/>
    <x v="2"/>
    <x v="1"/>
    <x v="2"/>
    <x v="11"/>
    <x v="2"/>
    <x v="11"/>
    <x v="0"/>
    <x v="327"/>
    <x v="234"/>
    <x v="7"/>
  </r>
  <r>
    <x v="37"/>
    <x v="17"/>
    <x v="8"/>
    <x v="0"/>
    <x v="8"/>
    <x v="8"/>
    <x v="8"/>
    <x v="8"/>
    <x v="8"/>
    <x v="0"/>
    <x v="402"/>
    <x v="394"/>
    <x v="276"/>
    <x v="137"/>
    <x v="67"/>
    <x v="384"/>
    <x v="0"/>
    <x v="1"/>
    <x v="0"/>
    <x v="0"/>
    <x v="0"/>
    <x v="7"/>
    <x v="12"/>
    <x v="1"/>
    <x v="1"/>
    <x v="1"/>
    <x v="2"/>
    <x v="2"/>
    <x v="3"/>
    <x v="2"/>
    <x v="2"/>
    <x v="3"/>
    <x v="3"/>
    <x v="8"/>
  </r>
  <r>
    <x v="37"/>
    <x v="19"/>
    <x v="12"/>
    <x v="1"/>
    <x v="12"/>
    <x v="12"/>
    <x v="12"/>
    <x v="12"/>
    <x v="12"/>
    <x v="0"/>
    <x v="403"/>
    <x v="395"/>
    <x v="277"/>
    <x v="302"/>
    <x v="17"/>
    <x v="244"/>
    <x v="2"/>
    <x v="1"/>
    <x v="0"/>
    <x v="0"/>
    <x v="0"/>
    <x v="4"/>
    <x v="353"/>
    <x v="1"/>
    <x v="1"/>
    <x v="5"/>
    <x v="2"/>
    <x v="2"/>
    <x v="3"/>
    <x v="2"/>
    <x v="2"/>
    <x v="3"/>
    <x v="3"/>
    <x v="12"/>
  </r>
  <r>
    <x v="37"/>
    <x v="21"/>
    <x v="17"/>
    <x v="0"/>
    <x v="17"/>
    <x v="17"/>
    <x v="17"/>
    <x v="17"/>
    <x v="17"/>
    <x v="0"/>
    <x v="404"/>
    <x v="396"/>
    <x v="278"/>
    <x v="145"/>
    <x v="7"/>
    <x v="345"/>
    <x v="0"/>
    <x v="2"/>
    <x v="1"/>
    <x v="0"/>
    <x v="0"/>
    <x v="1"/>
    <x v="354"/>
    <x v="2"/>
    <x v="212"/>
    <x v="0"/>
    <x v="0"/>
    <x v="7"/>
    <x v="11"/>
    <x v="7"/>
    <x v="1"/>
    <x v="328"/>
    <x v="235"/>
    <x v="17"/>
  </r>
  <r>
    <x v="37"/>
    <x v="20"/>
    <x v="16"/>
    <x v="0"/>
    <x v="16"/>
    <x v="16"/>
    <x v="16"/>
    <x v="16"/>
    <x v="16"/>
    <x v="0"/>
    <x v="405"/>
    <x v="397"/>
    <x v="279"/>
    <x v="144"/>
    <x v="17"/>
    <x v="385"/>
    <x v="0"/>
    <x v="1"/>
    <x v="1"/>
    <x v="0"/>
    <x v="0"/>
    <x v="0"/>
    <x v="355"/>
    <x v="5"/>
    <x v="198"/>
    <x v="0"/>
    <x v="4"/>
    <x v="4"/>
    <x v="5"/>
    <x v="4"/>
    <x v="1"/>
    <x v="329"/>
    <x v="236"/>
    <x v="16"/>
  </r>
  <r>
    <x v="37"/>
    <x v="22"/>
    <x v="18"/>
    <x v="0"/>
    <x v="18"/>
    <x v="18"/>
    <x v="18"/>
    <x v="18"/>
    <x v="18"/>
    <x v="0"/>
    <x v="406"/>
    <x v="398"/>
    <x v="3"/>
    <x v="303"/>
    <x v="8"/>
    <x v="386"/>
    <x v="0"/>
    <x v="0"/>
    <x v="0"/>
    <x v="0"/>
    <x v="0"/>
    <x v="0"/>
    <x v="220"/>
    <x v="1"/>
    <x v="1"/>
    <x v="1"/>
    <x v="2"/>
    <x v="2"/>
    <x v="3"/>
    <x v="2"/>
    <x v="2"/>
    <x v="3"/>
    <x v="3"/>
    <x v="18"/>
  </r>
  <r>
    <x v="37"/>
    <x v="23"/>
    <x v="19"/>
    <x v="0"/>
    <x v="19"/>
    <x v="19"/>
    <x v="19"/>
    <x v="19"/>
    <x v="19"/>
    <x v="0"/>
    <x v="407"/>
    <x v="399"/>
    <x v="280"/>
    <x v="304"/>
    <x v="84"/>
    <x v="387"/>
    <x v="3"/>
    <x v="0"/>
    <x v="0"/>
    <x v="0"/>
    <x v="0"/>
    <x v="1"/>
    <x v="356"/>
    <x v="8"/>
    <x v="101"/>
    <x v="5"/>
    <x v="2"/>
    <x v="8"/>
    <x v="16"/>
    <x v="8"/>
    <x v="2"/>
    <x v="330"/>
    <x v="3"/>
    <x v="19"/>
  </r>
  <r>
    <x v="37"/>
    <x v="24"/>
    <x v="20"/>
    <x v="0"/>
    <x v="20"/>
    <x v="20"/>
    <x v="20"/>
    <x v="20"/>
    <x v="20"/>
    <x v="0"/>
    <x v="408"/>
    <x v="400"/>
    <x v="281"/>
    <x v="204"/>
    <x v="23"/>
    <x v="286"/>
    <x v="0"/>
    <x v="1"/>
    <x v="0"/>
    <x v="0"/>
    <x v="0"/>
    <x v="7"/>
    <x v="12"/>
    <x v="1"/>
    <x v="1"/>
    <x v="2"/>
    <x v="2"/>
    <x v="2"/>
    <x v="3"/>
    <x v="2"/>
    <x v="2"/>
    <x v="3"/>
    <x v="3"/>
    <x v="20"/>
  </r>
  <r>
    <x v="38"/>
    <x v="11"/>
    <x v="0"/>
    <x v="0"/>
    <x v="0"/>
    <x v="0"/>
    <x v="0"/>
    <x v="0"/>
    <x v="0"/>
    <x v="0"/>
    <x v="409"/>
    <x v="401"/>
    <x v="181"/>
    <x v="305"/>
    <x v="10"/>
    <x v="388"/>
    <x v="0"/>
    <x v="0"/>
    <x v="0"/>
    <x v="3"/>
    <x v="0"/>
    <x v="6"/>
    <x v="289"/>
    <x v="8"/>
    <x v="61"/>
    <x v="0"/>
    <x v="2"/>
    <x v="0"/>
    <x v="8"/>
    <x v="0"/>
    <x v="3"/>
    <x v="331"/>
    <x v="237"/>
    <x v="0"/>
  </r>
  <r>
    <x v="38"/>
    <x v="12"/>
    <x v="1"/>
    <x v="0"/>
    <x v="1"/>
    <x v="1"/>
    <x v="1"/>
    <x v="1"/>
    <x v="1"/>
    <x v="0"/>
    <x v="410"/>
    <x v="402"/>
    <x v="183"/>
    <x v="306"/>
    <x v="51"/>
    <x v="389"/>
    <x v="1"/>
    <x v="1"/>
    <x v="1"/>
    <x v="1"/>
    <x v="0"/>
    <x v="4"/>
    <x v="357"/>
    <x v="4"/>
    <x v="124"/>
    <x v="4"/>
    <x v="0"/>
    <x v="11"/>
    <x v="17"/>
    <x v="11"/>
    <x v="0"/>
    <x v="332"/>
    <x v="238"/>
    <x v="1"/>
  </r>
  <r>
    <x v="38"/>
    <x v="13"/>
    <x v="2"/>
    <x v="0"/>
    <x v="2"/>
    <x v="2"/>
    <x v="2"/>
    <x v="2"/>
    <x v="2"/>
    <x v="0"/>
    <x v="411"/>
    <x v="403"/>
    <x v="209"/>
    <x v="307"/>
    <x v="33"/>
    <x v="339"/>
    <x v="0"/>
    <x v="1"/>
    <x v="0"/>
    <x v="0"/>
    <x v="0"/>
    <x v="7"/>
    <x v="12"/>
    <x v="3"/>
    <x v="213"/>
    <x v="2"/>
    <x v="4"/>
    <x v="2"/>
    <x v="3"/>
    <x v="2"/>
    <x v="2"/>
    <x v="3"/>
    <x v="3"/>
    <x v="2"/>
  </r>
  <r>
    <x v="38"/>
    <x v="16"/>
    <x v="7"/>
    <x v="0"/>
    <x v="7"/>
    <x v="7"/>
    <x v="7"/>
    <x v="7"/>
    <x v="7"/>
    <x v="0"/>
    <x v="412"/>
    <x v="404"/>
    <x v="182"/>
    <x v="66"/>
    <x v="15"/>
    <x v="390"/>
    <x v="8"/>
    <x v="1"/>
    <x v="0"/>
    <x v="0"/>
    <x v="0"/>
    <x v="23"/>
    <x v="12"/>
    <x v="4"/>
    <x v="197"/>
    <x v="0"/>
    <x v="4"/>
    <x v="8"/>
    <x v="16"/>
    <x v="8"/>
    <x v="0"/>
    <x v="333"/>
    <x v="239"/>
    <x v="7"/>
  </r>
  <r>
    <x v="38"/>
    <x v="17"/>
    <x v="8"/>
    <x v="0"/>
    <x v="8"/>
    <x v="8"/>
    <x v="8"/>
    <x v="8"/>
    <x v="8"/>
    <x v="0"/>
    <x v="413"/>
    <x v="405"/>
    <x v="13"/>
    <x v="308"/>
    <x v="67"/>
    <x v="391"/>
    <x v="0"/>
    <x v="1"/>
    <x v="1"/>
    <x v="0"/>
    <x v="0"/>
    <x v="0"/>
    <x v="358"/>
    <x v="2"/>
    <x v="9"/>
    <x v="0"/>
    <x v="6"/>
    <x v="7"/>
    <x v="16"/>
    <x v="7"/>
    <x v="0"/>
    <x v="334"/>
    <x v="240"/>
    <x v="8"/>
  </r>
  <r>
    <x v="38"/>
    <x v="19"/>
    <x v="12"/>
    <x v="1"/>
    <x v="12"/>
    <x v="12"/>
    <x v="12"/>
    <x v="12"/>
    <x v="12"/>
    <x v="0"/>
    <x v="414"/>
    <x v="406"/>
    <x v="282"/>
    <x v="309"/>
    <x v="19"/>
    <x v="392"/>
    <x v="3"/>
    <x v="2"/>
    <x v="0"/>
    <x v="6"/>
    <x v="0"/>
    <x v="13"/>
    <x v="359"/>
    <x v="7"/>
    <x v="183"/>
    <x v="4"/>
    <x v="2"/>
    <x v="4"/>
    <x v="16"/>
    <x v="4"/>
    <x v="0"/>
    <x v="335"/>
    <x v="241"/>
    <x v="12"/>
  </r>
  <r>
    <x v="38"/>
    <x v="21"/>
    <x v="17"/>
    <x v="0"/>
    <x v="17"/>
    <x v="17"/>
    <x v="17"/>
    <x v="17"/>
    <x v="17"/>
    <x v="0"/>
    <x v="415"/>
    <x v="407"/>
    <x v="283"/>
    <x v="310"/>
    <x v="7"/>
    <x v="393"/>
    <x v="1"/>
    <x v="1"/>
    <x v="0"/>
    <x v="0"/>
    <x v="1"/>
    <x v="2"/>
    <x v="360"/>
    <x v="2"/>
    <x v="214"/>
    <x v="2"/>
    <x v="4"/>
    <x v="1"/>
    <x v="7"/>
    <x v="1"/>
    <x v="2"/>
    <x v="336"/>
    <x v="3"/>
    <x v="17"/>
  </r>
  <r>
    <x v="38"/>
    <x v="20"/>
    <x v="16"/>
    <x v="0"/>
    <x v="16"/>
    <x v="16"/>
    <x v="16"/>
    <x v="16"/>
    <x v="16"/>
    <x v="0"/>
    <x v="416"/>
    <x v="408"/>
    <x v="284"/>
    <x v="311"/>
    <x v="7"/>
    <x v="394"/>
    <x v="0"/>
    <x v="1"/>
    <x v="0"/>
    <x v="0"/>
    <x v="0"/>
    <x v="7"/>
    <x v="12"/>
    <x v="1"/>
    <x v="1"/>
    <x v="0"/>
    <x v="2"/>
    <x v="2"/>
    <x v="3"/>
    <x v="2"/>
    <x v="2"/>
    <x v="3"/>
    <x v="3"/>
    <x v="16"/>
  </r>
  <r>
    <x v="38"/>
    <x v="22"/>
    <x v="18"/>
    <x v="0"/>
    <x v="18"/>
    <x v="18"/>
    <x v="18"/>
    <x v="18"/>
    <x v="18"/>
    <x v="0"/>
    <x v="417"/>
    <x v="409"/>
    <x v="285"/>
    <x v="312"/>
    <x v="45"/>
    <x v="395"/>
    <x v="0"/>
    <x v="1"/>
    <x v="0"/>
    <x v="0"/>
    <x v="0"/>
    <x v="7"/>
    <x v="12"/>
    <x v="1"/>
    <x v="1"/>
    <x v="1"/>
    <x v="2"/>
    <x v="2"/>
    <x v="3"/>
    <x v="2"/>
    <x v="2"/>
    <x v="3"/>
    <x v="3"/>
    <x v="18"/>
  </r>
  <r>
    <x v="38"/>
    <x v="23"/>
    <x v="19"/>
    <x v="0"/>
    <x v="19"/>
    <x v="19"/>
    <x v="19"/>
    <x v="19"/>
    <x v="19"/>
    <x v="0"/>
    <x v="418"/>
    <x v="410"/>
    <x v="286"/>
    <x v="313"/>
    <x v="98"/>
    <x v="396"/>
    <x v="11"/>
    <x v="1"/>
    <x v="0"/>
    <x v="1"/>
    <x v="0"/>
    <x v="11"/>
    <x v="361"/>
    <x v="0"/>
    <x v="46"/>
    <x v="4"/>
    <x v="0"/>
    <x v="0"/>
    <x v="21"/>
    <x v="0"/>
    <x v="1"/>
    <x v="337"/>
    <x v="242"/>
    <x v="19"/>
  </r>
  <r>
    <x v="38"/>
    <x v="24"/>
    <x v="20"/>
    <x v="0"/>
    <x v="20"/>
    <x v="20"/>
    <x v="20"/>
    <x v="20"/>
    <x v="20"/>
    <x v="0"/>
    <x v="419"/>
    <x v="411"/>
    <x v="287"/>
    <x v="107"/>
    <x v="50"/>
    <x v="384"/>
    <x v="0"/>
    <x v="1"/>
    <x v="1"/>
    <x v="2"/>
    <x v="0"/>
    <x v="2"/>
    <x v="362"/>
    <x v="1"/>
    <x v="1"/>
    <x v="4"/>
    <x v="2"/>
    <x v="2"/>
    <x v="3"/>
    <x v="2"/>
    <x v="2"/>
    <x v="3"/>
    <x v="3"/>
    <x v="20"/>
  </r>
  <r>
    <x v="39"/>
    <x v="11"/>
    <x v="0"/>
    <x v="0"/>
    <x v="0"/>
    <x v="0"/>
    <x v="0"/>
    <x v="0"/>
    <x v="0"/>
    <x v="0"/>
    <x v="420"/>
    <x v="122"/>
    <x v="288"/>
    <x v="95"/>
    <x v="80"/>
    <x v="397"/>
    <x v="0"/>
    <x v="1"/>
    <x v="0"/>
    <x v="2"/>
    <x v="0"/>
    <x v="0"/>
    <x v="363"/>
    <x v="0"/>
    <x v="215"/>
    <x v="2"/>
    <x v="2"/>
    <x v="8"/>
    <x v="20"/>
    <x v="0"/>
    <x v="0"/>
    <x v="28"/>
    <x v="243"/>
    <x v="0"/>
  </r>
  <r>
    <x v="39"/>
    <x v="12"/>
    <x v="1"/>
    <x v="0"/>
    <x v="1"/>
    <x v="1"/>
    <x v="1"/>
    <x v="1"/>
    <x v="1"/>
    <x v="0"/>
    <x v="421"/>
    <x v="268"/>
    <x v="289"/>
    <x v="314"/>
    <x v="40"/>
    <x v="398"/>
    <x v="1"/>
    <x v="0"/>
    <x v="1"/>
    <x v="2"/>
    <x v="0"/>
    <x v="4"/>
    <x v="364"/>
    <x v="0"/>
    <x v="216"/>
    <x v="2"/>
    <x v="0"/>
    <x v="8"/>
    <x v="0"/>
    <x v="8"/>
    <x v="4"/>
    <x v="338"/>
    <x v="244"/>
    <x v="1"/>
  </r>
  <r>
    <x v="39"/>
    <x v="13"/>
    <x v="2"/>
    <x v="0"/>
    <x v="2"/>
    <x v="2"/>
    <x v="2"/>
    <x v="2"/>
    <x v="2"/>
    <x v="0"/>
    <x v="422"/>
    <x v="412"/>
    <x v="290"/>
    <x v="315"/>
    <x v="25"/>
    <x v="399"/>
    <x v="11"/>
    <x v="0"/>
    <x v="0"/>
    <x v="0"/>
    <x v="0"/>
    <x v="12"/>
    <x v="365"/>
    <x v="12"/>
    <x v="217"/>
    <x v="1"/>
    <x v="0"/>
    <x v="4"/>
    <x v="18"/>
    <x v="4"/>
    <x v="1"/>
    <x v="339"/>
    <x v="245"/>
    <x v="2"/>
  </r>
  <r>
    <x v="39"/>
    <x v="16"/>
    <x v="7"/>
    <x v="0"/>
    <x v="7"/>
    <x v="7"/>
    <x v="7"/>
    <x v="7"/>
    <x v="7"/>
    <x v="0"/>
    <x v="423"/>
    <x v="413"/>
    <x v="291"/>
    <x v="316"/>
    <x v="15"/>
    <x v="400"/>
    <x v="1"/>
    <x v="1"/>
    <x v="1"/>
    <x v="1"/>
    <x v="0"/>
    <x v="4"/>
    <x v="366"/>
    <x v="4"/>
    <x v="83"/>
    <x v="2"/>
    <x v="2"/>
    <x v="8"/>
    <x v="18"/>
    <x v="8"/>
    <x v="0"/>
    <x v="340"/>
    <x v="246"/>
    <x v="7"/>
  </r>
  <r>
    <x v="39"/>
    <x v="17"/>
    <x v="8"/>
    <x v="0"/>
    <x v="8"/>
    <x v="8"/>
    <x v="8"/>
    <x v="8"/>
    <x v="8"/>
    <x v="0"/>
    <x v="424"/>
    <x v="414"/>
    <x v="292"/>
    <x v="317"/>
    <x v="16"/>
    <x v="401"/>
    <x v="0"/>
    <x v="1"/>
    <x v="0"/>
    <x v="0"/>
    <x v="0"/>
    <x v="7"/>
    <x v="12"/>
    <x v="1"/>
    <x v="1"/>
    <x v="2"/>
    <x v="6"/>
    <x v="1"/>
    <x v="2"/>
    <x v="1"/>
    <x v="1"/>
    <x v="341"/>
    <x v="247"/>
    <x v="8"/>
  </r>
  <r>
    <x v="39"/>
    <x v="19"/>
    <x v="12"/>
    <x v="1"/>
    <x v="12"/>
    <x v="12"/>
    <x v="12"/>
    <x v="12"/>
    <x v="12"/>
    <x v="0"/>
    <x v="425"/>
    <x v="415"/>
    <x v="293"/>
    <x v="286"/>
    <x v="18"/>
    <x v="402"/>
    <x v="2"/>
    <x v="0"/>
    <x v="1"/>
    <x v="1"/>
    <x v="1"/>
    <x v="13"/>
    <x v="367"/>
    <x v="8"/>
    <x v="19"/>
    <x v="0"/>
    <x v="2"/>
    <x v="8"/>
    <x v="16"/>
    <x v="8"/>
    <x v="2"/>
    <x v="342"/>
    <x v="3"/>
    <x v="12"/>
  </r>
  <r>
    <x v="39"/>
    <x v="21"/>
    <x v="17"/>
    <x v="0"/>
    <x v="17"/>
    <x v="17"/>
    <x v="17"/>
    <x v="17"/>
    <x v="17"/>
    <x v="0"/>
    <x v="426"/>
    <x v="242"/>
    <x v="29"/>
    <x v="318"/>
    <x v="67"/>
    <x v="403"/>
    <x v="6"/>
    <x v="1"/>
    <x v="1"/>
    <x v="2"/>
    <x v="0"/>
    <x v="6"/>
    <x v="139"/>
    <x v="7"/>
    <x v="48"/>
    <x v="5"/>
    <x v="2"/>
    <x v="7"/>
    <x v="1"/>
    <x v="7"/>
    <x v="2"/>
    <x v="343"/>
    <x v="3"/>
    <x v="17"/>
  </r>
  <r>
    <x v="39"/>
    <x v="20"/>
    <x v="16"/>
    <x v="0"/>
    <x v="16"/>
    <x v="16"/>
    <x v="16"/>
    <x v="16"/>
    <x v="16"/>
    <x v="0"/>
    <x v="427"/>
    <x v="416"/>
    <x v="193"/>
    <x v="305"/>
    <x v="59"/>
    <x v="404"/>
    <x v="0"/>
    <x v="1"/>
    <x v="0"/>
    <x v="0"/>
    <x v="0"/>
    <x v="7"/>
    <x v="12"/>
    <x v="1"/>
    <x v="1"/>
    <x v="1"/>
    <x v="4"/>
    <x v="2"/>
    <x v="3"/>
    <x v="2"/>
    <x v="2"/>
    <x v="3"/>
    <x v="3"/>
    <x v="16"/>
  </r>
  <r>
    <x v="39"/>
    <x v="22"/>
    <x v="18"/>
    <x v="0"/>
    <x v="18"/>
    <x v="18"/>
    <x v="18"/>
    <x v="18"/>
    <x v="18"/>
    <x v="0"/>
    <x v="428"/>
    <x v="417"/>
    <x v="294"/>
    <x v="319"/>
    <x v="33"/>
    <x v="405"/>
    <x v="0"/>
    <x v="0"/>
    <x v="0"/>
    <x v="0"/>
    <x v="0"/>
    <x v="0"/>
    <x v="368"/>
    <x v="1"/>
    <x v="1"/>
    <x v="1"/>
    <x v="2"/>
    <x v="2"/>
    <x v="3"/>
    <x v="2"/>
    <x v="2"/>
    <x v="3"/>
    <x v="3"/>
    <x v="18"/>
  </r>
  <r>
    <x v="39"/>
    <x v="23"/>
    <x v="19"/>
    <x v="0"/>
    <x v="19"/>
    <x v="19"/>
    <x v="19"/>
    <x v="19"/>
    <x v="19"/>
    <x v="0"/>
    <x v="429"/>
    <x v="418"/>
    <x v="295"/>
    <x v="232"/>
    <x v="82"/>
    <x v="406"/>
    <x v="4"/>
    <x v="0"/>
    <x v="2"/>
    <x v="0"/>
    <x v="0"/>
    <x v="11"/>
    <x v="369"/>
    <x v="6"/>
    <x v="151"/>
    <x v="0"/>
    <x v="3"/>
    <x v="3"/>
    <x v="17"/>
    <x v="3"/>
    <x v="2"/>
    <x v="344"/>
    <x v="3"/>
    <x v="19"/>
  </r>
  <r>
    <x v="39"/>
    <x v="24"/>
    <x v="20"/>
    <x v="0"/>
    <x v="20"/>
    <x v="20"/>
    <x v="20"/>
    <x v="20"/>
    <x v="20"/>
    <x v="0"/>
    <x v="430"/>
    <x v="419"/>
    <x v="102"/>
    <x v="75"/>
    <x v="30"/>
    <x v="407"/>
    <x v="3"/>
    <x v="0"/>
    <x v="4"/>
    <x v="0"/>
    <x v="1"/>
    <x v="12"/>
    <x v="370"/>
    <x v="1"/>
    <x v="1"/>
    <x v="4"/>
    <x v="2"/>
    <x v="2"/>
    <x v="3"/>
    <x v="2"/>
    <x v="2"/>
    <x v="3"/>
    <x v="3"/>
    <x v="20"/>
  </r>
  <r>
    <x v="40"/>
    <x v="11"/>
    <x v="0"/>
    <x v="0"/>
    <x v="0"/>
    <x v="0"/>
    <x v="0"/>
    <x v="0"/>
    <x v="0"/>
    <x v="0"/>
    <x v="431"/>
    <x v="420"/>
    <x v="181"/>
    <x v="320"/>
    <x v="89"/>
    <x v="408"/>
    <x v="1"/>
    <x v="2"/>
    <x v="0"/>
    <x v="2"/>
    <x v="0"/>
    <x v="4"/>
    <x v="371"/>
    <x v="6"/>
    <x v="218"/>
    <x v="1"/>
    <x v="4"/>
    <x v="3"/>
    <x v="26"/>
    <x v="3"/>
    <x v="5"/>
    <x v="345"/>
    <x v="248"/>
    <x v="0"/>
  </r>
  <r>
    <x v="40"/>
    <x v="12"/>
    <x v="1"/>
    <x v="0"/>
    <x v="1"/>
    <x v="1"/>
    <x v="1"/>
    <x v="1"/>
    <x v="1"/>
    <x v="0"/>
    <x v="432"/>
    <x v="421"/>
    <x v="132"/>
    <x v="321"/>
    <x v="34"/>
    <x v="360"/>
    <x v="1"/>
    <x v="1"/>
    <x v="1"/>
    <x v="2"/>
    <x v="0"/>
    <x v="1"/>
    <x v="372"/>
    <x v="2"/>
    <x v="56"/>
    <x v="1"/>
    <x v="0"/>
    <x v="1"/>
    <x v="11"/>
    <x v="1"/>
    <x v="1"/>
    <x v="346"/>
    <x v="249"/>
    <x v="1"/>
  </r>
  <r>
    <x v="40"/>
    <x v="13"/>
    <x v="2"/>
    <x v="0"/>
    <x v="2"/>
    <x v="2"/>
    <x v="2"/>
    <x v="2"/>
    <x v="2"/>
    <x v="0"/>
    <x v="433"/>
    <x v="422"/>
    <x v="135"/>
    <x v="322"/>
    <x v="33"/>
    <x v="409"/>
    <x v="6"/>
    <x v="1"/>
    <x v="1"/>
    <x v="3"/>
    <x v="0"/>
    <x v="11"/>
    <x v="373"/>
    <x v="8"/>
    <x v="137"/>
    <x v="2"/>
    <x v="13"/>
    <x v="8"/>
    <x v="18"/>
    <x v="8"/>
    <x v="0"/>
    <x v="347"/>
    <x v="250"/>
    <x v="2"/>
  </r>
  <r>
    <x v="40"/>
    <x v="16"/>
    <x v="7"/>
    <x v="0"/>
    <x v="7"/>
    <x v="7"/>
    <x v="7"/>
    <x v="7"/>
    <x v="7"/>
    <x v="0"/>
    <x v="434"/>
    <x v="423"/>
    <x v="296"/>
    <x v="287"/>
    <x v="7"/>
    <x v="410"/>
    <x v="6"/>
    <x v="1"/>
    <x v="0"/>
    <x v="7"/>
    <x v="0"/>
    <x v="10"/>
    <x v="374"/>
    <x v="5"/>
    <x v="42"/>
    <x v="5"/>
    <x v="2"/>
    <x v="11"/>
    <x v="16"/>
    <x v="11"/>
    <x v="1"/>
    <x v="348"/>
    <x v="251"/>
    <x v="7"/>
  </r>
  <r>
    <x v="40"/>
    <x v="17"/>
    <x v="8"/>
    <x v="0"/>
    <x v="8"/>
    <x v="8"/>
    <x v="8"/>
    <x v="8"/>
    <x v="8"/>
    <x v="0"/>
    <x v="435"/>
    <x v="424"/>
    <x v="120"/>
    <x v="323"/>
    <x v="16"/>
    <x v="411"/>
    <x v="0"/>
    <x v="0"/>
    <x v="0"/>
    <x v="2"/>
    <x v="0"/>
    <x v="2"/>
    <x v="375"/>
    <x v="2"/>
    <x v="81"/>
    <x v="1"/>
    <x v="2"/>
    <x v="1"/>
    <x v="7"/>
    <x v="1"/>
    <x v="2"/>
    <x v="349"/>
    <x v="3"/>
    <x v="8"/>
  </r>
  <r>
    <x v="40"/>
    <x v="18"/>
    <x v="9"/>
    <x v="1"/>
    <x v="9"/>
    <x v="9"/>
    <x v="9"/>
    <x v="9"/>
    <x v="9"/>
    <x v="0"/>
    <x v="88"/>
    <x v="392"/>
    <x v="79"/>
    <x v="84"/>
    <x v="48"/>
    <x v="88"/>
    <x v="0"/>
    <x v="1"/>
    <x v="0"/>
    <x v="0"/>
    <x v="0"/>
    <x v="7"/>
    <x v="12"/>
    <x v="1"/>
    <x v="1"/>
    <x v="1"/>
    <x v="2"/>
    <x v="2"/>
    <x v="3"/>
    <x v="2"/>
    <x v="2"/>
    <x v="3"/>
    <x v="3"/>
    <x v="9"/>
  </r>
  <r>
    <x v="40"/>
    <x v="19"/>
    <x v="12"/>
    <x v="1"/>
    <x v="12"/>
    <x v="12"/>
    <x v="12"/>
    <x v="12"/>
    <x v="12"/>
    <x v="0"/>
    <x v="436"/>
    <x v="425"/>
    <x v="297"/>
    <x v="86"/>
    <x v="30"/>
    <x v="412"/>
    <x v="11"/>
    <x v="3"/>
    <x v="1"/>
    <x v="6"/>
    <x v="0"/>
    <x v="21"/>
    <x v="376"/>
    <x v="8"/>
    <x v="94"/>
    <x v="2"/>
    <x v="2"/>
    <x v="8"/>
    <x v="16"/>
    <x v="8"/>
    <x v="2"/>
    <x v="350"/>
    <x v="3"/>
    <x v="12"/>
  </r>
  <r>
    <x v="40"/>
    <x v="21"/>
    <x v="17"/>
    <x v="0"/>
    <x v="17"/>
    <x v="17"/>
    <x v="17"/>
    <x v="17"/>
    <x v="17"/>
    <x v="0"/>
    <x v="437"/>
    <x v="426"/>
    <x v="170"/>
    <x v="28"/>
    <x v="67"/>
    <x v="413"/>
    <x v="3"/>
    <x v="0"/>
    <x v="1"/>
    <x v="0"/>
    <x v="0"/>
    <x v="4"/>
    <x v="377"/>
    <x v="10"/>
    <x v="201"/>
    <x v="5"/>
    <x v="0"/>
    <x v="0"/>
    <x v="18"/>
    <x v="0"/>
    <x v="2"/>
    <x v="351"/>
    <x v="3"/>
    <x v="17"/>
  </r>
  <r>
    <x v="40"/>
    <x v="20"/>
    <x v="16"/>
    <x v="0"/>
    <x v="16"/>
    <x v="16"/>
    <x v="16"/>
    <x v="16"/>
    <x v="16"/>
    <x v="0"/>
    <x v="438"/>
    <x v="427"/>
    <x v="298"/>
    <x v="115"/>
    <x v="7"/>
    <x v="414"/>
    <x v="1"/>
    <x v="1"/>
    <x v="2"/>
    <x v="2"/>
    <x v="0"/>
    <x v="4"/>
    <x v="378"/>
    <x v="7"/>
    <x v="219"/>
    <x v="1"/>
    <x v="2"/>
    <x v="7"/>
    <x v="1"/>
    <x v="7"/>
    <x v="2"/>
    <x v="352"/>
    <x v="3"/>
    <x v="16"/>
  </r>
  <r>
    <x v="40"/>
    <x v="22"/>
    <x v="18"/>
    <x v="0"/>
    <x v="18"/>
    <x v="18"/>
    <x v="18"/>
    <x v="18"/>
    <x v="18"/>
    <x v="0"/>
    <x v="439"/>
    <x v="428"/>
    <x v="91"/>
    <x v="290"/>
    <x v="53"/>
    <x v="415"/>
    <x v="0"/>
    <x v="1"/>
    <x v="0"/>
    <x v="0"/>
    <x v="0"/>
    <x v="7"/>
    <x v="12"/>
    <x v="1"/>
    <x v="1"/>
    <x v="1"/>
    <x v="2"/>
    <x v="1"/>
    <x v="7"/>
    <x v="1"/>
    <x v="1"/>
    <x v="353"/>
    <x v="252"/>
    <x v="18"/>
  </r>
  <r>
    <x v="40"/>
    <x v="23"/>
    <x v="19"/>
    <x v="0"/>
    <x v="19"/>
    <x v="19"/>
    <x v="19"/>
    <x v="19"/>
    <x v="19"/>
    <x v="0"/>
    <x v="440"/>
    <x v="429"/>
    <x v="299"/>
    <x v="324"/>
    <x v="94"/>
    <x v="416"/>
    <x v="1"/>
    <x v="1"/>
    <x v="0"/>
    <x v="7"/>
    <x v="0"/>
    <x v="4"/>
    <x v="379"/>
    <x v="8"/>
    <x v="220"/>
    <x v="8"/>
    <x v="10"/>
    <x v="0"/>
    <x v="20"/>
    <x v="0"/>
    <x v="0"/>
    <x v="354"/>
    <x v="253"/>
    <x v="19"/>
  </r>
  <r>
    <x v="40"/>
    <x v="24"/>
    <x v="20"/>
    <x v="0"/>
    <x v="20"/>
    <x v="20"/>
    <x v="20"/>
    <x v="20"/>
    <x v="20"/>
    <x v="0"/>
    <x v="441"/>
    <x v="430"/>
    <x v="281"/>
    <x v="325"/>
    <x v="23"/>
    <x v="86"/>
    <x v="1"/>
    <x v="1"/>
    <x v="0"/>
    <x v="0"/>
    <x v="0"/>
    <x v="0"/>
    <x v="380"/>
    <x v="1"/>
    <x v="1"/>
    <x v="4"/>
    <x v="2"/>
    <x v="2"/>
    <x v="3"/>
    <x v="2"/>
    <x v="2"/>
    <x v="3"/>
    <x v="3"/>
    <x v="20"/>
  </r>
  <r>
    <x v="41"/>
    <x v="11"/>
    <x v="0"/>
    <x v="0"/>
    <x v="0"/>
    <x v="0"/>
    <x v="0"/>
    <x v="0"/>
    <x v="0"/>
    <x v="0"/>
    <x v="442"/>
    <x v="431"/>
    <x v="181"/>
    <x v="66"/>
    <x v="78"/>
    <x v="417"/>
    <x v="1"/>
    <x v="1"/>
    <x v="0"/>
    <x v="0"/>
    <x v="3"/>
    <x v="1"/>
    <x v="381"/>
    <x v="7"/>
    <x v="221"/>
    <x v="1"/>
    <x v="2"/>
    <x v="7"/>
    <x v="18"/>
    <x v="7"/>
    <x v="1"/>
    <x v="355"/>
    <x v="254"/>
    <x v="0"/>
  </r>
  <r>
    <x v="41"/>
    <x v="12"/>
    <x v="1"/>
    <x v="0"/>
    <x v="1"/>
    <x v="1"/>
    <x v="1"/>
    <x v="1"/>
    <x v="1"/>
    <x v="0"/>
    <x v="443"/>
    <x v="432"/>
    <x v="89"/>
    <x v="326"/>
    <x v="46"/>
    <x v="418"/>
    <x v="1"/>
    <x v="1"/>
    <x v="1"/>
    <x v="2"/>
    <x v="0"/>
    <x v="1"/>
    <x v="382"/>
    <x v="7"/>
    <x v="163"/>
    <x v="2"/>
    <x v="2"/>
    <x v="11"/>
    <x v="2"/>
    <x v="11"/>
    <x v="1"/>
    <x v="356"/>
    <x v="255"/>
    <x v="1"/>
  </r>
  <r>
    <x v="41"/>
    <x v="13"/>
    <x v="2"/>
    <x v="0"/>
    <x v="2"/>
    <x v="2"/>
    <x v="2"/>
    <x v="2"/>
    <x v="2"/>
    <x v="0"/>
    <x v="444"/>
    <x v="433"/>
    <x v="261"/>
    <x v="80"/>
    <x v="8"/>
    <x v="79"/>
    <x v="0"/>
    <x v="1"/>
    <x v="0"/>
    <x v="2"/>
    <x v="0"/>
    <x v="0"/>
    <x v="383"/>
    <x v="5"/>
    <x v="222"/>
    <x v="1"/>
    <x v="2"/>
    <x v="8"/>
    <x v="5"/>
    <x v="8"/>
    <x v="3"/>
    <x v="357"/>
    <x v="256"/>
    <x v="2"/>
  </r>
  <r>
    <x v="41"/>
    <x v="16"/>
    <x v="7"/>
    <x v="0"/>
    <x v="7"/>
    <x v="7"/>
    <x v="7"/>
    <x v="7"/>
    <x v="7"/>
    <x v="0"/>
    <x v="445"/>
    <x v="434"/>
    <x v="203"/>
    <x v="106"/>
    <x v="15"/>
    <x v="419"/>
    <x v="6"/>
    <x v="0"/>
    <x v="1"/>
    <x v="7"/>
    <x v="0"/>
    <x v="11"/>
    <x v="384"/>
    <x v="1"/>
    <x v="1"/>
    <x v="1"/>
    <x v="2"/>
    <x v="1"/>
    <x v="7"/>
    <x v="1"/>
    <x v="2"/>
    <x v="358"/>
    <x v="3"/>
    <x v="7"/>
  </r>
  <r>
    <x v="41"/>
    <x v="17"/>
    <x v="8"/>
    <x v="0"/>
    <x v="8"/>
    <x v="8"/>
    <x v="8"/>
    <x v="8"/>
    <x v="8"/>
    <x v="0"/>
    <x v="446"/>
    <x v="435"/>
    <x v="118"/>
    <x v="327"/>
    <x v="16"/>
    <x v="420"/>
    <x v="0"/>
    <x v="2"/>
    <x v="0"/>
    <x v="2"/>
    <x v="0"/>
    <x v="1"/>
    <x v="385"/>
    <x v="7"/>
    <x v="190"/>
    <x v="1"/>
    <x v="2"/>
    <x v="7"/>
    <x v="2"/>
    <x v="7"/>
    <x v="1"/>
    <x v="359"/>
    <x v="257"/>
    <x v="8"/>
  </r>
  <r>
    <x v="41"/>
    <x v="19"/>
    <x v="12"/>
    <x v="1"/>
    <x v="12"/>
    <x v="12"/>
    <x v="12"/>
    <x v="12"/>
    <x v="12"/>
    <x v="0"/>
    <x v="447"/>
    <x v="5"/>
    <x v="172"/>
    <x v="328"/>
    <x v="23"/>
    <x v="421"/>
    <x v="6"/>
    <x v="2"/>
    <x v="0"/>
    <x v="6"/>
    <x v="0"/>
    <x v="3"/>
    <x v="386"/>
    <x v="2"/>
    <x v="81"/>
    <x v="1"/>
    <x v="2"/>
    <x v="7"/>
    <x v="11"/>
    <x v="7"/>
    <x v="1"/>
    <x v="360"/>
    <x v="258"/>
    <x v="12"/>
  </r>
  <r>
    <x v="41"/>
    <x v="21"/>
    <x v="17"/>
    <x v="0"/>
    <x v="17"/>
    <x v="17"/>
    <x v="17"/>
    <x v="17"/>
    <x v="17"/>
    <x v="0"/>
    <x v="448"/>
    <x v="373"/>
    <x v="300"/>
    <x v="270"/>
    <x v="59"/>
    <x v="422"/>
    <x v="1"/>
    <x v="1"/>
    <x v="0"/>
    <x v="0"/>
    <x v="0"/>
    <x v="0"/>
    <x v="387"/>
    <x v="2"/>
    <x v="214"/>
    <x v="2"/>
    <x v="2"/>
    <x v="7"/>
    <x v="16"/>
    <x v="7"/>
    <x v="0"/>
    <x v="361"/>
    <x v="259"/>
    <x v="17"/>
  </r>
  <r>
    <x v="41"/>
    <x v="20"/>
    <x v="16"/>
    <x v="0"/>
    <x v="16"/>
    <x v="16"/>
    <x v="16"/>
    <x v="16"/>
    <x v="16"/>
    <x v="0"/>
    <x v="449"/>
    <x v="436"/>
    <x v="98"/>
    <x v="329"/>
    <x v="15"/>
    <x v="423"/>
    <x v="1"/>
    <x v="0"/>
    <x v="0"/>
    <x v="1"/>
    <x v="0"/>
    <x v="4"/>
    <x v="388"/>
    <x v="2"/>
    <x v="34"/>
    <x v="2"/>
    <x v="4"/>
    <x v="7"/>
    <x v="16"/>
    <x v="7"/>
    <x v="0"/>
    <x v="362"/>
    <x v="260"/>
    <x v="16"/>
  </r>
  <r>
    <x v="41"/>
    <x v="22"/>
    <x v="18"/>
    <x v="0"/>
    <x v="18"/>
    <x v="18"/>
    <x v="18"/>
    <x v="18"/>
    <x v="18"/>
    <x v="0"/>
    <x v="450"/>
    <x v="437"/>
    <x v="301"/>
    <x v="330"/>
    <x v="23"/>
    <x v="407"/>
    <x v="0"/>
    <x v="1"/>
    <x v="0"/>
    <x v="0"/>
    <x v="0"/>
    <x v="7"/>
    <x v="12"/>
    <x v="1"/>
    <x v="1"/>
    <x v="1"/>
    <x v="2"/>
    <x v="1"/>
    <x v="7"/>
    <x v="1"/>
    <x v="1"/>
    <x v="363"/>
    <x v="261"/>
    <x v="18"/>
  </r>
  <r>
    <x v="41"/>
    <x v="23"/>
    <x v="19"/>
    <x v="0"/>
    <x v="19"/>
    <x v="19"/>
    <x v="19"/>
    <x v="19"/>
    <x v="19"/>
    <x v="0"/>
    <x v="451"/>
    <x v="438"/>
    <x v="302"/>
    <x v="331"/>
    <x v="94"/>
    <x v="424"/>
    <x v="4"/>
    <x v="1"/>
    <x v="1"/>
    <x v="1"/>
    <x v="0"/>
    <x v="11"/>
    <x v="389"/>
    <x v="7"/>
    <x v="223"/>
    <x v="4"/>
    <x v="13"/>
    <x v="7"/>
    <x v="1"/>
    <x v="7"/>
    <x v="2"/>
    <x v="364"/>
    <x v="3"/>
    <x v="19"/>
  </r>
  <r>
    <x v="41"/>
    <x v="24"/>
    <x v="20"/>
    <x v="0"/>
    <x v="20"/>
    <x v="20"/>
    <x v="20"/>
    <x v="20"/>
    <x v="20"/>
    <x v="0"/>
    <x v="452"/>
    <x v="439"/>
    <x v="303"/>
    <x v="325"/>
    <x v="29"/>
    <x v="275"/>
    <x v="0"/>
    <x v="1"/>
    <x v="0"/>
    <x v="0"/>
    <x v="0"/>
    <x v="7"/>
    <x v="12"/>
    <x v="1"/>
    <x v="1"/>
    <x v="0"/>
    <x v="2"/>
    <x v="2"/>
    <x v="3"/>
    <x v="2"/>
    <x v="2"/>
    <x v="3"/>
    <x v="3"/>
    <x v="20"/>
  </r>
  <r>
    <x v="42"/>
    <x v="11"/>
    <x v="0"/>
    <x v="0"/>
    <x v="0"/>
    <x v="0"/>
    <x v="0"/>
    <x v="0"/>
    <x v="0"/>
    <x v="0"/>
    <x v="453"/>
    <x v="440"/>
    <x v="304"/>
    <x v="332"/>
    <x v="97"/>
    <x v="425"/>
    <x v="0"/>
    <x v="1"/>
    <x v="0"/>
    <x v="0"/>
    <x v="0"/>
    <x v="7"/>
    <x v="12"/>
    <x v="7"/>
    <x v="224"/>
    <x v="5"/>
    <x v="0"/>
    <x v="7"/>
    <x v="11"/>
    <x v="7"/>
    <x v="1"/>
    <x v="365"/>
    <x v="262"/>
    <x v="0"/>
  </r>
  <r>
    <x v="42"/>
    <x v="12"/>
    <x v="1"/>
    <x v="0"/>
    <x v="1"/>
    <x v="1"/>
    <x v="1"/>
    <x v="1"/>
    <x v="1"/>
    <x v="0"/>
    <x v="454"/>
    <x v="441"/>
    <x v="304"/>
    <x v="94"/>
    <x v="53"/>
    <x v="426"/>
    <x v="1"/>
    <x v="1"/>
    <x v="0"/>
    <x v="2"/>
    <x v="0"/>
    <x v="2"/>
    <x v="390"/>
    <x v="2"/>
    <x v="138"/>
    <x v="0"/>
    <x v="2"/>
    <x v="1"/>
    <x v="1"/>
    <x v="1"/>
    <x v="1"/>
    <x v="366"/>
    <x v="263"/>
    <x v="1"/>
  </r>
  <r>
    <x v="42"/>
    <x v="13"/>
    <x v="2"/>
    <x v="0"/>
    <x v="2"/>
    <x v="2"/>
    <x v="2"/>
    <x v="2"/>
    <x v="2"/>
    <x v="0"/>
    <x v="455"/>
    <x v="442"/>
    <x v="305"/>
    <x v="74"/>
    <x v="19"/>
    <x v="139"/>
    <x v="1"/>
    <x v="2"/>
    <x v="1"/>
    <x v="2"/>
    <x v="3"/>
    <x v="12"/>
    <x v="391"/>
    <x v="14"/>
    <x v="195"/>
    <x v="1"/>
    <x v="13"/>
    <x v="6"/>
    <x v="10"/>
    <x v="6"/>
    <x v="4"/>
    <x v="367"/>
    <x v="264"/>
    <x v="2"/>
  </r>
  <r>
    <x v="42"/>
    <x v="15"/>
    <x v="5"/>
    <x v="0"/>
    <x v="5"/>
    <x v="5"/>
    <x v="5"/>
    <x v="5"/>
    <x v="5"/>
    <x v="0"/>
    <x v="88"/>
    <x v="392"/>
    <x v="79"/>
    <x v="84"/>
    <x v="48"/>
    <x v="88"/>
    <x v="0"/>
    <x v="1"/>
    <x v="0"/>
    <x v="0"/>
    <x v="0"/>
    <x v="7"/>
    <x v="12"/>
    <x v="1"/>
    <x v="1"/>
    <x v="1"/>
    <x v="2"/>
    <x v="2"/>
    <x v="3"/>
    <x v="2"/>
    <x v="2"/>
    <x v="3"/>
    <x v="3"/>
    <x v="5"/>
  </r>
  <r>
    <x v="42"/>
    <x v="16"/>
    <x v="7"/>
    <x v="0"/>
    <x v="7"/>
    <x v="7"/>
    <x v="7"/>
    <x v="7"/>
    <x v="7"/>
    <x v="0"/>
    <x v="456"/>
    <x v="443"/>
    <x v="306"/>
    <x v="333"/>
    <x v="15"/>
    <x v="427"/>
    <x v="0"/>
    <x v="2"/>
    <x v="0"/>
    <x v="2"/>
    <x v="0"/>
    <x v="1"/>
    <x v="392"/>
    <x v="8"/>
    <x v="12"/>
    <x v="1"/>
    <x v="1"/>
    <x v="8"/>
    <x v="20"/>
    <x v="8"/>
    <x v="0"/>
    <x v="368"/>
    <x v="265"/>
    <x v="7"/>
  </r>
  <r>
    <x v="42"/>
    <x v="17"/>
    <x v="8"/>
    <x v="0"/>
    <x v="8"/>
    <x v="8"/>
    <x v="8"/>
    <x v="8"/>
    <x v="8"/>
    <x v="0"/>
    <x v="457"/>
    <x v="444"/>
    <x v="307"/>
    <x v="334"/>
    <x v="16"/>
    <x v="428"/>
    <x v="1"/>
    <x v="4"/>
    <x v="0"/>
    <x v="1"/>
    <x v="0"/>
    <x v="10"/>
    <x v="393"/>
    <x v="5"/>
    <x v="225"/>
    <x v="2"/>
    <x v="4"/>
    <x v="4"/>
    <x v="18"/>
    <x v="4"/>
    <x v="0"/>
    <x v="369"/>
    <x v="266"/>
    <x v="8"/>
  </r>
  <r>
    <x v="42"/>
    <x v="19"/>
    <x v="12"/>
    <x v="1"/>
    <x v="12"/>
    <x v="12"/>
    <x v="12"/>
    <x v="12"/>
    <x v="12"/>
    <x v="0"/>
    <x v="458"/>
    <x v="141"/>
    <x v="239"/>
    <x v="296"/>
    <x v="67"/>
    <x v="429"/>
    <x v="6"/>
    <x v="1"/>
    <x v="1"/>
    <x v="1"/>
    <x v="0"/>
    <x v="10"/>
    <x v="394"/>
    <x v="7"/>
    <x v="9"/>
    <x v="0"/>
    <x v="2"/>
    <x v="7"/>
    <x v="1"/>
    <x v="7"/>
    <x v="2"/>
    <x v="370"/>
    <x v="3"/>
    <x v="12"/>
  </r>
  <r>
    <x v="42"/>
    <x v="21"/>
    <x v="17"/>
    <x v="0"/>
    <x v="17"/>
    <x v="17"/>
    <x v="17"/>
    <x v="17"/>
    <x v="17"/>
    <x v="0"/>
    <x v="459"/>
    <x v="445"/>
    <x v="308"/>
    <x v="64"/>
    <x v="67"/>
    <x v="430"/>
    <x v="11"/>
    <x v="0"/>
    <x v="0"/>
    <x v="2"/>
    <x v="0"/>
    <x v="11"/>
    <x v="395"/>
    <x v="7"/>
    <x v="87"/>
    <x v="8"/>
    <x v="5"/>
    <x v="7"/>
    <x v="2"/>
    <x v="7"/>
    <x v="1"/>
    <x v="371"/>
    <x v="267"/>
    <x v="17"/>
  </r>
  <r>
    <x v="42"/>
    <x v="20"/>
    <x v="16"/>
    <x v="0"/>
    <x v="16"/>
    <x v="16"/>
    <x v="16"/>
    <x v="16"/>
    <x v="16"/>
    <x v="0"/>
    <x v="460"/>
    <x v="446"/>
    <x v="309"/>
    <x v="309"/>
    <x v="67"/>
    <x v="431"/>
    <x v="6"/>
    <x v="0"/>
    <x v="2"/>
    <x v="0"/>
    <x v="0"/>
    <x v="10"/>
    <x v="396"/>
    <x v="2"/>
    <x v="226"/>
    <x v="1"/>
    <x v="10"/>
    <x v="1"/>
    <x v="7"/>
    <x v="1"/>
    <x v="2"/>
    <x v="372"/>
    <x v="3"/>
    <x v="16"/>
  </r>
  <r>
    <x v="42"/>
    <x v="22"/>
    <x v="18"/>
    <x v="0"/>
    <x v="18"/>
    <x v="18"/>
    <x v="18"/>
    <x v="18"/>
    <x v="18"/>
    <x v="0"/>
    <x v="461"/>
    <x v="447"/>
    <x v="25"/>
    <x v="335"/>
    <x v="6"/>
    <x v="149"/>
    <x v="0"/>
    <x v="1"/>
    <x v="0"/>
    <x v="0"/>
    <x v="0"/>
    <x v="7"/>
    <x v="12"/>
    <x v="1"/>
    <x v="1"/>
    <x v="1"/>
    <x v="2"/>
    <x v="2"/>
    <x v="3"/>
    <x v="2"/>
    <x v="2"/>
    <x v="3"/>
    <x v="3"/>
    <x v="18"/>
  </r>
  <r>
    <x v="42"/>
    <x v="23"/>
    <x v="19"/>
    <x v="0"/>
    <x v="19"/>
    <x v="19"/>
    <x v="19"/>
    <x v="19"/>
    <x v="19"/>
    <x v="0"/>
    <x v="462"/>
    <x v="448"/>
    <x v="310"/>
    <x v="336"/>
    <x v="94"/>
    <x v="432"/>
    <x v="2"/>
    <x v="1"/>
    <x v="0"/>
    <x v="0"/>
    <x v="0"/>
    <x v="4"/>
    <x v="397"/>
    <x v="8"/>
    <x v="214"/>
    <x v="1"/>
    <x v="10"/>
    <x v="8"/>
    <x v="16"/>
    <x v="8"/>
    <x v="2"/>
    <x v="330"/>
    <x v="3"/>
    <x v="19"/>
  </r>
  <r>
    <x v="42"/>
    <x v="24"/>
    <x v="20"/>
    <x v="0"/>
    <x v="20"/>
    <x v="20"/>
    <x v="20"/>
    <x v="20"/>
    <x v="20"/>
    <x v="0"/>
    <x v="463"/>
    <x v="449"/>
    <x v="210"/>
    <x v="337"/>
    <x v="68"/>
    <x v="140"/>
    <x v="0"/>
    <x v="1"/>
    <x v="0"/>
    <x v="0"/>
    <x v="0"/>
    <x v="7"/>
    <x v="12"/>
    <x v="1"/>
    <x v="1"/>
    <x v="1"/>
    <x v="2"/>
    <x v="2"/>
    <x v="3"/>
    <x v="2"/>
    <x v="2"/>
    <x v="3"/>
    <x v="3"/>
    <x v="20"/>
  </r>
  <r>
    <x v="43"/>
    <x v="11"/>
    <x v="0"/>
    <x v="0"/>
    <x v="0"/>
    <x v="0"/>
    <x v="0"/>
    <x v="0"/>
    <x v="0"/>
    <x v="0"/>
    <x v="464"/>
    <x v="450"/>
    <x v="311"/>
    <x v="77"/>
    <x v="58"/>
    <x v="433"/>
    <x v="3"/>
    <x v="4"/>
    <x v="0"/>
    <x v="0"/>
    <x v="0"/>
    <x v="6"/>
    <x v="398"/>
    <x v="4"/>
    <x v="211"/>
    <x v="1"/>
    <x v="2"/>
    <x v="11"/>
    <x v="18"/>
    <x v="11"/>
    <x v="1"/>
    <x v="373"/>
    <x v="268"/>
    <x v="0"/>
  </r>
  <r>
    <x v="43"/>
    <x v="12"/>
    <x v="1"/>
    <x v="0"/>
    <x v="1"/>
    <x v="1"/>
    <x v="1"/>
    <x v="1"/>
    <x v="1"/>
    <x v="0"/>
    <x v="465"/>
    <x v="451"/>
    <x v="312"/>
    <x v="33"/>
    <x v="25"/>
    <x v="434"/>
    <x v="0"/>
    <x v="0"/>
    <x v="0"/>
    <x v="2"/>
    <x v="0"/>
    <x v="2"/>
    <x v="399"/>
    <x v="2"/>
    <x v="227"/>
    <x v="1"/>
    <x v="6"/>
    <x v="7"/>
    <x v="1"/>
    <x v="7"/>
    <x v="1"/>
    <x v="374"/>
    <x v="269"/>
    <x v="1"/>
  </r>
  <r>
    <x v="43"/>
    <x v="13"/>
    <x v="2"/>
    <x v="0"/>
    <x v="2"/>
    <x v="2"/>
    <x v="2"/>
    <x v="2"/>
    <x v="2"/>
    <x v="0"/>
    <x v="466"/>
    <x v="452"/>
    <x v="313"/>
    <x v="338"/>
    <x v="50"/>
    <x v="435"/>
    <x v="4"/>
    <x v="2"/>
    <x v="1"/>
    <x v="7"/>
    <x v="1"/>
    <x v="5"/>
    <x v="400"/>
    <x v="3"/>
    <x v="70"/>
    <x v="12"/>
    <x v="2"/>
    <x v="8"/>
    <x v="20"/>
    <x v="8"/>
    <x v="0"/>
    <x v="375"/>
    <x v="270"/>
    <x v="2"/>
  </r>
  <r>
    <x v="43"/>
    <x v="16"/>
    <x v="7"/>
    <x v="0"/>
    <x v="7"/>
    <x v="7"/>
    <x v="7"/>
    <x v="7"/>
    <x v="7"/>
    <x v="0"/>
    <x v="467"/>
    <x v="453"/>
    <x v="314"/>
    <x v="216"/>
    <x v="6"/>
    <x v="436"/>
    <x v="1"/>
    <x v="2"/>
    <x v="2"/>
    <x v="1"/>
    <x v="0"/>
    <x v="12"/>
    <x v="401"/>
    <x v="7"/>
    <x v="92"/>
    <x v="2"/>
    <x v="1"/>
    <x v="7"/>
    <x v="1"/>
    <x v="7"/>
    <x v="1"/>
    <x v="376"/>
    <x v="271"/>
    <x v="7"/>
  </r>
  <r>
    <x v="43"/>
    <x v="17"/>
    <x v="8"/>
    <x v="0"/>
    <x v="8"/>
    <x v="8"/>
    <x v="8"/>
    <x v="8"/>
    <x v="8"/>
    <x v="0"/>
    <x v="468"/>
    <x v="454"/>
    <x v="136"/>
    <x v="339"/>
    <x v="16"/>
    <x v="437"/>
    <x v="3"/>
    <x v="0"/>
    <x v="1"/>
    <x v="2"/>
    <x v="0"/>
    <x v="6"/>
    <x v="402"/>
    <x v="8"/>
    <x v="100"/>
    <x v="4"/>
    <x v="3"/>
    <x v="8"/>
    <x v="0"/>
    <x v="8"/>
    <x v="0"/>
    <x v="377"/>
    <x v="272"/>
    <x v="8"/>
  </r>
  <r>
    <x v="43"/>
    <x v="19"/>
    <x v="12"/>
    <x v="1"/>
    <x v="12"/>
    <x v="12"/>
    <x v="12"/>
    <x v="12"/>
    <x v="12"/>
    <x v="0"/>
    <x v="469"/>
    <x v="455"/>
    <x v="240"/>
    <x v="238"/>
    <x v="67"/>
    <x v="438"/>
    <x v="2"/>
    <x v="0"/>
    <x v="0"/>
    <x v="1"/>
    <x v="0"/>
    <x v="12"/>
    <x v="403"/>
    <x v="4"/>
    <x v="130"/>
    <x v="2"/>
    <x v="2"/>
    <x v="7"/>
    <x v="16"/>
    <x v="7"/>
    <x v="0"/>
    <x v="378"/>
    <x v="273"/>
    <x v="12"/>
  </r>
  <r>
    <x v="43"/>
    <x v="21"/>
    <x v="17"/>
    <x v="0"/>
    <x v="17"/>
    <x v="17"/>
    <x v="17"/>
    <x v="17"/>
    <x v="17"/>
    <x v="0"/>
    <x v="470"/>
    <x v="456"/>
    <x v="198"/>
    <x v="340"/>
    <x v="67"/>
    <x v="439"/>
    <x v="6"/>
    <x v="1"/>
    <x v="1"/>
    <x v="0"/>
    <x v="0"/>
    <x v="4"/>
    <x v="404"/>
    <x v="8"/>
    <x v="190"/>
    <x v="4"/>
    <x v="6"/>
    <x v="8"/>
    <x v="16"/>
    <x v="8"/>
    <x v="2"/>
    <x v="167"/>
    <x v="3"/>
    <x v="17"/>
  </r>
  <r>
    <x v="43"/>
    <x v="20"/>
    <x v="16"/>
    <x v="0"/>
    <x v="16"/>
    <x v="16"/>
    <x v="16"/>
    <x v="16"/>
    <x v="16"/>
    <x v="0"/>
    <x v="471"/>
    <x v="457"/>
    <x v="145"/>
    <x v="20"/>
    <x v="16"/>
    <x v="310"/>
    <x v="0"/>
    <x v="1"/>
    <x v="0"/>
    <x v="0"/>
    <x v="0"/>
    <x v="7"/>
    <x v="12"/>
    <x v="2"/>
    <x v="133"/>
    <x v="2"/>
    <x v="0"/>
    <x v="1"/>
    <x v="7"/>
    <x v="1"/>
    <x v="2"/>
    <x v="379"/>
    <x v="3"/>
    <x v="16"/>
  </r>
  <r>
    <x v="43"/>
    <x v="22"/>
    <x v="18"/>
    <x v="0"/>
    <x v="18"/>
    <x v="18"/>
    <x v="18"/>
    <x v="18"/>
    <x v="18"/>
    <x v="0"/>
    <x v="472"/>
    <x v="458"/>
    <x v="25"/>
    <x v="37"/>
    <x v="15"/>
    <x v="440"/>
    <x v="0"/>
    <x v="1"/>
    <x v="0"/>
    <x v="0"/>
    <x v="0"/>
    <x v="7"/>
    <x v="12"/>
    <x v="1"/>
    <x v="1"/>
    <x v="1"/>
    <x v="2"/>
    <x v="2"/>
    <x v="3"/>
    <x v="2"/>
    <x v="2"/>
    <x v="3"/>
    <x v="3"/>
    <x v="18"/>
  </r>
  <r>
    <x v="43"/>
    <x v="23"/>
    <x v="19"/>
    <x v="0"/>
    <x v="19"/>
    <x v="19"/>
    <x v="19"/>
    <x v="19"/>
    <x v="19"/>
    <x v="0"/>
    <x v="88"/>
    <x v="392"/>
    <x v="79"/>
    <x v="84"/>
    <x v="48"/>
    <x v="88"/>
    <x v="0"/>
    <x v="1"/>
    <x v="0"/>
    <x v="0"/>
    <x v="0"/>
    <x v="7"/>
    <x v="12"/>
    <x v="1"/>
    <x v="1"/>
    <x v="1"/>
    <x v="2"/>
    <x v="2"/>
    <x v="3"/>
    <x v="2"/>
    <x v="2"/>
    <x v="3"/>
    <x v="3"/>
    <x v="19"/>
  </r>
  <r>
    <x v="43"/>
    <x v="25"/>
    <x v="21"/>
    <x v="0"/>
    <x v="21"/>
    <x v="21"/>
    <x v="21"/>
    <x v="21"/>
    <x v="21"/>
    <x v="0"/>
    <x v="473"/>
    <x v="459"/>
    <x v="165"/>
    <x v="341"/>
    <x v="6"/>
    <x v="441"/>
    <x v="0"/>
    <x v="1"/>
    <x v="0"/>
    <x v="0"/>
    <x v="0"/>
    <x v="7"/>
    <x v="12"/>
    <x v="2"/>
    <x v="121"/>
    <x v="1"/>
    <x v="9"/>
    <x v="2"/>
    <x v="3"/>
    <x v="2"/>
    <x v="2"/>
    <x v="3"/>
    <x v="3"/>
    <x v="21"/>
  </r>
  <r>
    <x v="43"/>
    <x v="26"/>
    <x v="22"/>
    <x v="0"/>
    <x v="22"/>
    <x v="22"/>
    <x v="22"/>
    <x v="22"/>
    <x v="22"/>
    <x v="0"/>
    <x v="474"/>
    <x v="460"/>
    <x v="136"/>
    <x v="224"/>
    <x v="6"/>
    <x v="442"/>
    <x v="3"/>
    <x v="1"/>
    <x v="1"/>
    <x v="0"/>
    <x v="0"/>
    <x v="1"/>
    <x v="405"/>
    <x v="1"/>
    <x v="1"/>
    <x v="0"/>
    <x v="4"/>
    <x v="2"/>
    <x v="3"/>
    <x v="2"/>
    <x v="2"/>
    <x v="3"/>
    <x v="3"/>
    <x v="22"/>
  </r>
  <r>
    <x v="44"/>
    <x v="11"/>
    <x v="0"/>
    <x v="0"/>
    <x v="0"/>
    <x v="0"/>
    <x v="0"/>
    <x v="0"/>
    <x v="0"/>
    <x v="0"/>
    <x v="475"/>
    <x v="461"/>
    <x v="4"/>
    <x v="219"/>
    <x v="36"/>
    <x v="443"/>
    <x v="1"/>
    <x v="1"/>
    <x v="1"/>
    <x v="2"/>
    <x v="0"/>
    <x v="1"/>
    <x v="406"/>
    <x v="5"/>
    <x v="228"/>
    <x v="2"/>
    <x v="0"/>
    <x v="11"/>
    <x v="18"/>
    <x v="11"/>
    <x v="1"/>
    <x v="380"/>
    <x v="274"/>
    <x v="0"/>
  </r>
  <r>
    <x v="44"/>
    <x v="12"/>
    <x v="1"/>
    <x v="0"/>
    <x v="1"/>
    <x v="1"/>
    <x v="1"/>
    <x v="1"/>
    <x v="1"/>
    <x v="0"/>
    <x v="476"/>
    <x v="462"/>
    <x v="28"/>
    <x v="233"/>
    <x v="7"/>
    <x v="444"/>
    <x v="0"/>
    <x v="1"/>
    <x v="0"/>
    <x v="2"/>
    <x v="0"/>
    <x v="0"/>
    <x v="183"/>
    <x v="1"/>
    <x v="1"/>
    <x v="1"/>
    <x v="2"/>
    <x v="2"/>
    <x v="3"/>
    <x v="2"/>
    <x v="2"/>
    <x v="3"/>
    <x v="3"/>
    <x v="1"/>
  </r>
  <r>
    <x v="44"/>
    <x v="13"/>
    <x v="2"/>
    <x v="0"/>
    <x v="2"/>
    <x v="2"/>
    <x v="2"/>
    <x v="2"/>
    <x v="2"/>
    <x v="0"/>
    <x v="477"/>
    <x v="463"/>
    <x v="315"/>
    <x v="10"/>
    <x v="29"/>
    <x v="445"/>
    <x v="2"/>
    <x v="2"/>
    <x v="0"/>
    <x v="0"/>
    <x v="3"/>
    <x v="11"/>
    <x v="164"/>
    <x v="15"/>
    <x v="229"/>
    <x v="2"/>
    <x v="0"/>
    <x v="0"/>
    <x v="5"/>
    <x v="0"/>
    <x v="2"/>
    <x v="150"/>
    <x v="3"/>
    <x v="2"/>
  </r>
  <r>
    <x v="44"/>
    <x v="16"/>
    <x v="7"/>
    <x v="0"/>
    <x v="7"/>
    <x v="7"/>
    <x v="7"/>
    <x v="7"/>
    <x v="7"/>
    <x v="0"/>
    <x v="478"/>
    <x v="464"/>
    <x v="175"/>
    <x v="342"/>
    <x v="6"/>
    <x v="364"/>
    <x v="0"/>
    <x v="0"/>
    <x v="1"/>
    <x v="0"/>
    <x v="0"/>
    <x v="2"/>
    <x v="407"/>
    <x v="5"/>
    <x v="230"/>
    <x v="1"/>
    <x v="2"/>
    <x v="4"/>
    <x v="2"/>
    <x v="4"/>
    <x v="2"/>
    <x v="381"/>
    <x v="3"/>
    <x v="7"/>
  </r>
  <r>
    <x v="44"/>
    <x v="17"/>
    <x v="8"/>
    <x v="0"/>
    <x v="8"/>
    <x v="8"/>
    <x v="8"/>
    <x v="8"/>
    <x v="8"/>
    <x v="0"/>
    <x v="479"/>
    <x v="465"/>
    <x v="316"/>
    <x v="343"/>
    <x v="17"/>
    <x v="446"/>
    <x v="1"/>
    <x v="0"/>
    <x v="0"/>
    <x v="2"/>
    <x v="0"/>
    <x v="1"/>
    <x v="408"/>
    <x v="2"/>
    <x v="178"/>
    <x v="2"/>
    <x v="6"/>
    <x v="1"/>
    <x v="7"/>
    <x v="1"/>
    <x v="2"/>
    <x v="382"/>
    <x v="3"/>
    <x v="8"/>
  </r>
  <r>
    <x v="44"/>
    <x v="19"/>
    <x v="12"/>
    <x v="1"/>
    <x v="12"/>
    <x v="12"/>
    <x v="12"/>
    <x v="12"/>
    <x v="12"/>
    <x v="0"/>
    <x v="480"/>
    <x v="466"/>
    <x v="317"/>
    <x v="285"/>
    <x v="50"/>
    <x v="447"/>
    <x v="1"/>
    <x v="2"/>
    <x v="0"/>
    <x v="7"/>
    <x v="0"/>
    <x v="10"/>
    <x v="409"/>
    <x v="4"/>
    <x v="5"/>
    <x v="2"/>
    <x v="2"/>
    <x v="11"/>
    <x v="16"/>
    <x v="11"/>
    <x v="1"/>
    <x v="383"/>
    <x v="275"/>
    <x v="12"/>
  </r>
  <r>
    <x v="44"/>
    <x v="21"/>
    <x v="17"/>
    <x v="0"/>
    <x v="17"/>
    <x v="17"/>
    <x v="17"/>
    <x v="17"/>
    <x v="17"/>
    <x v="0"/>
    <x v="481"/>
    <x v="467"/>
    <x v="318"/>
    <x v="344"/>
    <x v="59"/>
    <x v="448"/>
    <x v="6"/>
    <x v="1"/>
    <x v="1"/>
    <x v="2"/>
    <x v="0"/>
    <x v="6"/>
    <x v="410"/>
    <x v="4"/>
    <x v="198"/>
    <x v="7"/>
    <x v="5"/>
    <x v="11"/>
    <x v="5"/>
    <x v="11"/>
    <x v="1"/>
    <x v="384"/>
    <x v="276"/>
    <x v="17"/>
  </r>
  <r>
    <x v="44"/>
    <x v="20"/>
    <x v="16"/>
    <x v="0"/>
    <x v="16"/>
    <x v="16"/>
    <x v="16"/>
    <x v="16"/>
    <x v="16"/>
    <x v="0"/>
    <x v="482"/>
    <x v="468"/>
    <x v="240"/>
    <x v="86"/>
    <x v="16"/>
    <x v="439"/>
    <x v="3"/>
    <x v="1"/>
    <x v="0"/>
    <x v="0"/>
    <x v="1"/>
    <x v="1"/>
    <x v="411"/>
    <x v="2"/>
    <x v="139"/>
    <x v="2"/>
    <x v="4"/>
    <x v="1"/>
    <x v="11"/>
    <x v="1"/>
    <x v="1"/>
    <x v="385"/>
    <x v="277"/>
    <x v="16"/>
  </r>
  <r>
    <x v="44"/>
    <x v="22"/>
    <x v="18"/>
    <x v="0"/>
    <x v="18"/>
    <x v="18"/>
    <x v="18"/>
    <x v="18"/>
    <x v="18"/>
    <x v="0"/>
    <x v="483"/>
    <x v="469"/>
    <x v="26"/>
    <x v="163"/>
    <x v="50"/>
    <x v="43"/>
    <x v="0"/>
    <x v="1"/>
    <x v="0"/>
    <x v="0"/>
    <x v="0"/>
    <x v="7"/>
    <x v="12"/>
    <x v="1"/>
    <x v="1"/>
    <x v="1"/>
    <x v="4"/>
    <x v="2"/>
    <x v="3"/>
    <x v="2"/>
    <x v="2"/>
    <x v="3"/>
    <x v="3"/>
    <x v="18"/>
  </r>
  <r>
    <x v="44"/>
    <x v="23"/>
    <x v="19"/>
    <x v="0"/>
    <x v="19"/>
    <x v="19"/>
    <x v="19"/>
    <x v="19"/>
    <x v="19"/>
    <x v="0"/>
    <x v="88"/>
    <x v="392"/>
    <x v="79"/>
    <x v="84"/>
    <x v="48"/>
    <x v="88"/>
    <x v="0"/>
    <x v="1"/>
    <x v="0"/>
    <x v="0"/>
    <x v="0"/>
    <x v="7"/>
    <x v="12"/>
    <x v="1"/>
    <x v="1"/>
    <x v="1"/>
    <x v="2"/>
    <x v="2"/>
    <x v="3"/>
    <x v="2"/>
    <x v="2"/>
    <x v="3"/>
    <x v="3"/>
    <x v="19"/>
  </r>
  <r>
    <x v="44"/>
    <x v="25"/>
    <x v="21"/>
    <x v="0"/>
    <x v="21"/>
    <x v="21"/>
    <x v="21"/>
    <x v="21"/>
    <x v="21"/>
    <x v="0"/>
    <x v="484"/>
    <x v="470"/>
    <x v="319"/>
    <x v="345"/>
    <x v="17"/>
    <x v="449"/>
    <x v="3"/>
    <x v="1"/>
    <x v="0"/>
    <x v="0"/>
    <x v="0"/>
    <x v="2"/>
    <x v="412"/>
    <x v="7"/>
    <x v="231"/>
    <x v="7"/>
    <x v="5"/>
    <x v="7"/>
    <x v="1"/>
    <x v="7"/>
    <x v="2"/>
    <x v="386"/>
    <x v="3"/>
    <x v="21"/>
  </r>
  <r>
    <x v="44"/>
    <x v="26"/>
    <x v="22"/>
    <x v="0"/>
    <x v="22"/>
    <x v="22"/>
    <x v="22"/>
    <x v="22"/>
    <x v="22"/>
    <x v="0"/>
    <x v="485"/>
    <x v="471"/>
    <x v="50"/>
    <x v="333"/>
    <x v="7"/>
    <x v="450"/>
    <x v="3"/>
    <x v="1"/>
    <x v="0"/>
    <x v="2"/>
    <x v="0"/>
    <x v="1"/>
    <x v="413"/>
    <x v="7"/>
    <x v="34"/>
    <x v="0"/>
    <x v="11"/>
    <x v="11"/>
    <x v="11"/>
    <x v="11"/>
    <x v="2"/>
    <x v="387"/>
    <x v="3"/>
    <x v="22"/>
  </r>
  <r>
    <x v="45"/>
    <x v="11"/>
    <x v="0"/>
    <x v="0"/>
    <x v="0"/>
    <x v="0"/>
    <x v="0"/>
    <x v="0"/>
    <x v="0"/>
    <x v="0"/>
    <x v="486"/>
    <x v="472"/>
    <x v="320"/>
    <x v="286"/>
    <x v="28"/>
    <x v="451"/>
    <x v="0"/>
    <x v="2"/>
    <x v="1"/>
    <x v="0"/>
    <x v="0"/>
    <x v="1"/>
    <x v="414"/>
    <x v="4"/>
    <x v="17"/>
    <x v="1"/>
    <x v="4"/>
    <x v="11"/>
    <x v="5"/>
    <x v="11"/>
    <x v="1"/>
    <x v="388"/>
    <x v="278"/>
    <x v="0"/>
  </r>
  <r>
    <x v="45"/>
    <x v="12"/>
    <x v="1"/>
    <x v="0"/>
    <x v="1"/>
    <x v="1"/>
    <x v="1"/>
    <x v="1"/>
    <x v="1"/>
    <x v="0"/>
    <x v="487"/>
    <x v="473"/>
    <x v="321"/>
    <x v="346"/>
    <x v="24"/>
    <x v="452"/>
    <x v="1"/>
    <x v="2"/>
    <x v="0"/>
    <x v="2"/>
    <x v="0"/>
    <x v="4"/>
    <x v="415"/>
    <x v="7"/>
    <x v="232"/>
    <x v="0"/>
    <x v="2"/>
    <x v="4"/>
    <x v="2"/>
    <x v="4"/>
    <x v="0"/>
    <x v="389"/>
    <x v="279"/>
    <x v="1"/>
  </r>
  <r>
    <x v="45"/>
    <x v="13"/>
    <x v="2"/>
    <x v="0"/>
    <x v="2"/>
    <x v="2"/>
    <x v="2"/>
    <x v="2"/>
    <x v="2"/>
    <x v="0"/>
    <x v="488"/>
    <x v="474"/>
    <x v="322"/>
    <x v="0"/>
    <x v="33"/>
    <x v="453"/>
    <x v="12"/>
    <x v="1"/>
    <x v="1"/>
    <x v="2"/>
    <x v="0"/>
    <x v="5"/>
    <x v="416"/>
    <x v="10"/>
    <x v="111"/>
    <x v="6"/>
    <x v="11"/>
    <x v="0"/>
    <x v="0"/>
    <x v="10"/>
    <x v="4"/>
    <x v="390"/>
    <x v="280"/>
    <x v="2"/>
  </r>
  <r>
    <x v="45"/>
    <x v="16"/>
    <x v="7"/>
    <x v="0"/>
    <x v="7"/>
    <x v="7"/>
    <x v="7"/>
    <x v="7"/>
    <x v="7"/>
    <x v="0"/>
    <x v="489"/>
    <x v="475"/>
    <x v="222"/>
    <x v="347"/>
    <x v="6"/>
    <x v="454"/>
    <x v="6"/>
    <x v="0"/>
    <x v="1"/>
    <x v="7"/>
    <x v="0"/>
    <x v="11"/>
    <x v="417"/>
    <x v="3"/>
    <x v="233"/>
    <x v="2"/>
    <x v="0"/>
    <x v="3"/>
    <x v="8"/>
    <x v="3"/>
    <x v="1"/>
    <x v="391"/>
    <x v="281"/>
    <x v="7"/>
  </r>
  <r>
    <x v="45"/>
    <x v="17"/>
    <x v="8"/>
    <x v="0"/>
    <x v="8"/>
    <x v="8"/>
    <x v="8"/>
    <x v="8"/>
    <x v="8"/>
    <x v="0"/>
    <x v="490"/>
    <x v="476"/>
    <x v="54"/>
    <x v="348"/>
    <x v="87"/>
    <x v="455"/>
    <x v="6"/>
    <x v="2"/>
    <x v="1"/>
    <x v="0"/>
    <x v="0"/>
    <x v="10"/>
    <x v="418"/>
    <x v="5"/>
    <x v="4"/>
    <x v="1"/>
    <x v="3"/>
    <x v="8"/>
    <x v="21"/>
    <x v="0"/>
    <x v="4"/>
    <x v="392"/>
    <x v="282"/>
    <x v="8"/>
  </r>
  <r>
    <x v="45"/>
    <x v="19"/>
    <x v="12"/>
    <x v="1"/>
    <x v="12"/>
    <x v="12"/>
    <x v="12"/>
    <x v="12"/>
    <x v="12"/>
    <x v="0"/>
    <x v="491"/>
    <x v="477"/>
    <x v="323"/>
    <x v="259"/>
    <x v="7"/>
    <x v="224"/>
    <x v="1"/>
    <x v="1"/>
    <x v="1"/>
    <x v="1"/>
    <x v="0"/>
    <x v="4"/>
    <x v="419"/>
    <x v="2"/>
    <x v="81"/>
    <x v="0"/>
    <x v="2"/>
    <x v="1"/>
    <x v="1"/>
    <x v="1"/>
    <x v="1"/>
    <x v="393"/>
    <x v="283"/>
    <x v="12"/>
  </r>
  <r>
    <x v="45"/>
    <x v="21"/>
    <x v="17"/>
    <x v="0"/>
    <x v="17"/>
    <x v="17"/>
    <x v="17"/>
    <x v="17"/>
    <x v="17"/>
    <x v="0"/>
    <x v="492"/>
    <x v="478"/>
    <x v="324"/>
    <x v="349"/>
    <x v="59"/>
    <x v="404"/>
    <x v="7"/>
    <x v="0"/>
    <x v="1"/>
    <x v="7"/>
    <x v="0"/>
    <x v="18"/>
    <x v="420"/>
    <x v="8"/>
    <x v="25"/>
    <x v="5"/>
    <x v="5"/>
    <x v="8"/>
    <x v="21"/>
    <x v="8"/>
    <x v="1"/>
    <x v="394"/>
    <x v="284"/>
    <x v="17"/>
  </r>
  <r>
    <x v="45"/>
    <x v="20"/>
    <x v="16"/>
    <x v="0"/>
    <x v="16"/>
    <x v="16"/>
    <x v="16"/>
    <x v="16"/>
    <x v="16"/>
    <x v="0"/>
    <x v="493"/>
    <x v="479"/>
    <x v="325"/>
    <x v="350"/>
    <x v="59"/>
    <x v="373"/>
    <x v="1"/>
    <x v="0"/>
    <x v="0"/>
    <x v="0"/>
    <x v="0"/>
    <x v="2"/>
    <x v="421"/>
    <x v="1"/>
    <x v="1"/>
    <x v="1"/>
    <x v="10"/>
    <x v="1"/>
    <x v="7"/>
    <x v="1"/>
    <x v="1"/>
    <x v="395"/>
    <x v="285"/>
    <x v="16"/>
  </r>
  <r>
    <x v="45"/>
    <x v="22"/>
    <x v="18"/>
    <x v="0"/>
    <x v="18"/>
    <x v="18"/>
    <x v="18"/>
    <x v="18"/>
    <x v="18"/>
    <x v="0"/>
    <x v="56"/>
    <x v="480"/>
    <x v="3"/>
    <x v="154"/>
    <x v="30"/>
    <x v="241"/>
    <x v="0"/>
    <x v="1"/>
    <x v="0"/>
    <x v="0"/>
    <x v="0"/>
    <x v="7"/>
    <x v="12"/>
    <x v="1"/>
    <x v="1"/>
    <x v="1"/>
    <x v="2"/>
    <x v="2"/>
    <x v="3"/>
    <x v="2"/>
    <x v="2"/>
    <x v="3"/>
    <x v="3"/>
    <x v="18"/>
  </r>
  <r>
    <x v="45"/>
    <x v="25"/>
    <x v="21"/>
    <x v="0"/>
    <x v="21"/>
    <x v="21"/>
    <x v="21"/>
    <x v="21"/>
    <x v="21"/>
    <x v="0"/>
    <x v="494"/>
    <x v="481"/>
    <x v="168"/>
    <x v="351"/>
    <x v="11"/>
    <x v="456"/>
    <x v="0"/>
    <x v="1"/>
    <x v="0"/>
    <x v="0"/>
    <x v="0"/>
    <x v="7"/>
    <x v="12"/>
    <x v="1"/>
    <x v="1"/>
    <x v="4"/>
    <x v="2"/>
    <x v="2"/>
    <x v="3"/>
    <x v="2"/>
    <x v="2"/>
    <x v="3"/>
    <x v="3"/>
    <x v="21"/>
  </r>
  <r>
    <x v="45"/>
    <x v="26"/>
    <x v="22"/>
    <x v="0"/>
    <x v="22"/>
    <x v="22"/>
    <x v="22"/>
    <x v="22"/>
    <x v="22"/>
    <x v="0"/>
    <x v="495"/>
    <x v="482"/>
    <x v="144"/>
    <x v="242"/>
    <x v="61"/>
    <x v="457"/>
    <x v="1"/>
    <x v="0"/>
    <x v="0"/>
    <x v="0"/>
    <x v="0"/>
    <x v="2"/>
    <x v="422"/>
    <x v="1"/>
    <x v="1"/>
    <x v="1"/>
    <x v="0"/>
    <x v="2"/>
    <x v="3"/>
    <x v="2"/>
    <x v="2"/>
    <x v="3"/>
    <x v="3"/>
    <x v="22"/>
  </r>
  <r>
    <x v="46"/>
    <x v="11"/>
    <x v="0"/>
    <x v="0"/>
    <x v="0"/>
    <x v="0"/>
    <x v="0"/>
    <x v="0"/>
    <x v="0"/>
    <x v="0"/>
    <x v="496"/>
    <x v="483"/>
    <x v="158"/>
    <x v="221"/>
    <x v="39"/>
    <x v="458"/>
    <x v="1"/>
    <x v="4"/>
    <x v="1"/>
    <x v="7"/>
    <x v="0"/>
    <x v="11"/>
    <x v="423"/>
    <x v="8"/>
    <x v="45"/>
    <x v="2"/>
    <x v="4"/>
    <x v="0"/>
    <x v="14"/>
    <x v="10"/>
    <x v="5"/>
    <x v="396"/>
    <x v="286"/>
    <x v="0"/>
  </r>
  <r>
    <x v="46"/>
    <x v="12"/>
    <x v="1"/>
    <x v="0"/>
    <x v="1"/>
    <x v="1"/>
    <x v="1"/>
    <x v="1"/>
    <x v="1"/>
    <x v="0"/>
    <x v="497"/>
    <x v="484"/>
    <x v="45"/>
    <x v="352"/>
    <x v="29"/>
    <x v="90"/>
    <x v="0"/>
    <x v="1"/>
    <x v="0"/>
    <x v="0"/>
    <x v="0"/>
    <x v="7"/>
    <x v="12"/>
    <x v="1"/>
    <x v="1"/>
    <x v="1"/>
    <x v="0"/>
    <x v="2"/>
    <x v="3"/>
    <x v="2"/>
    <x v="2"/>
    <x v="3"/>
    <x v="3"/>
    <x v="1"/>
  </r>
  <r>
    <x v="46"/>
    <x v="13"/>
    <x v="2"/>
    <x v="0"/>
    <x v="2"/>
    <x v="2"/>
    <x v="2"/>
    <x v="2"/>
    <x v="2"/>
    <x v="0"/>
    <x v="498"/>
    <x v="485"/>
    <x v="326"/>
    <x v="79"/>
    <x v="30"/>
    <x v="459"/>
    <x v="2"/>
    <x v="1"/>
    <x v="2"/>
    <x v="2"/>
    <x v="0"/>
    <x v="12"/>
    <x v="332"/>
    <x v="16"/>
    <x v="156"/>
    <x v="0"/>
    <x v="8"/>
    <x v="3"/>
    <x v="13"/>
    <x v="3"/>
    <x v="1"/>
    <x v="397"/>
    <x v="287"/>
    <x v="2"/>
  </r>
  <r>
    <x v="46"/>
    <x v="16"/>
    <x v="7"/>
    <x v="0"/>
    <x v="7"/>
    <x v="7"/>
    <x v="7"/>
    <x v="7"/>
    <x v="7"/>
    <x v="0"/>
    <x v="499"/>
    <x v="486"/>
    <x v="219"/>
    <x v="353"/>
    <x v="15"/>
    <x v="460"/>
    <x v="0"/>
    <x v="2"/>
    <x v="4"/>
    <x v="3"/>
    <x v="3"/>
    <x v="9"/>
    <x v="424"/>
    <x v="0"/>
    <x v="83"/>
    <x v="2"/>
    <x v="0"/>
    <x v="5"/>
    <x v="14"/>
    <x v="5"/>
    <x v="3"/>
    <x v="398"/>
    <x v="288"/>
    <x v="7"/>
  </r>
  <r>
    <x v="46"/>
    <x v="17"/>
    <x v="8"/>
    <x v="0"/>
    <x v="8"/>
    <x v="8"/>
    <x v="8"/>
    <x v="8"/>
    <x v="8"/>
    <x v="0"/>
    <x v="500"/>
    <x v="487"/>
    <x v="235"/>
    <x v="354"/>
    <x v="21"/>
    <x v="461"/>
    <x v="1"/>
    <x v="0"/>
    <x v="1"/>
    <x v="0"/>
    <x v="0"/>
    <x v="1"/>
    <x v="425"/>
    <x v="7"/>
    <x v="84"/>
    <x v="1"/>
    <x v="2"/>
    <x v="11"/>
    <x v="2"/>
    <x v="11"/>
    <x v="1"/>
    <x v="399"/>
    <x v="289"/>
    <x v="8"/>
  </r>
  <r>
    <x v="46"/>
    <x v="19"/>
    <x v="12"/>
    <x v="1"/>
    <x v="12"/>
    <x v="12"/>
    <x v="12"/>
    <x v="12"/>
    <x v="12"/>
    <x v="0"/>
    <x v="501"/>
    <x v="488"/>
    <x v="327"/>
    <x v="355"/>
    <x v="29"/>
    <x v="462"/>
    <x v="4"/>
    <x v="0"/>
    <x v="1"/>
    <x v="7"/>
    <x v="1"/>
    <x v="9"/>
    <x v="426"/>
    <x v="5"/>
    <x v="157"/>
    <x v="1"/>
    <x v="2"/>
    <x v="4"/>
    <x v="18"/>
    <x v="4"/>
    <x v="0"/>
    <x v="400"/>
    <x v="142"/>
    <x v="12"/>
  </r>
  <r>
    <x v="46"/>
    <x v="21"/>
    <x v="17"/>
    <x v="0"/>
    <x v="17"/>
    <x v="17"/>
    <x v="17"/>
    <x v="17"/>
    <x v="17"/>
    <x v="0"/>
    <x v="502"/>
    <x v="489"/>
    <x v="111"/>
    <x v="255"/>
    <x v="7"/>
    <x v="463"/>
    <x v="3"/>
    <x v="0"/>
    <x v="1"/>
    <x v="1"/>
    <x v="3"/>
    <x v="11"/>
    <x v="265"/>
    <x v="5"/>
    <x v="173"/>
    <x v="1"/>
    <x v="2"/>
    <x v="8"/>
    <x v="5"/>
    <x v="8"/>
    <x v="0"/>
    <x v="401"/>
    <x v="290"/>
    <x v="17"/>
  </r>
  <r>
    <x v="46"/>
    <x v="20"/>
    <x v="16"/>
    <x v="0"/>
    <x v="16"/>
    <x v="16"/>
    <x v="16"/>
    <x v="16"/>
    <x v="16"/>
    <x v="0"/>
    <x v="503"/>
    <x v="490"/>
    <x v="175"/>
    <x v="356"/>
    <x v="67"/>
    <x v="464"/>
    <x v="1"/>
    <x v="1"/>
    <x v="0"/>
    <x v="0"/>
    <x v="0"/>
    <x v="0"/>
    <x v="427"/>
    <x v="1"/>
    <x v="1"/>
    <x v="2"/>
    <x v="4"/>
    <x v="2"/>
    <x v="3"/>
    <x v="2"/>
    <x v="2"/>
    <x v="3"/>
    <x v="3"/>
    <x v="16"/>
  </r>
  <r>
    <x v="46"/>
    <x v="22"/>
    <x v="18"/>
    <x v="0"/>
    <x v="18"/>
    <x v="18"/>
    <x v="18"/>
    <x v="18"/>
    <x v="18"/>
    <x v="0"/>
    <x v="504"/>
    <x v="491"/>
    <x v="215"/>
    <x v="351"/>
    <x v="68"/>
    <x v="465"/>
    <x v="0"/>
    <x v="1"/>
    <x v="0"/>
    <x v="0"/>
    <x v="0"/>
    <x v="7"/>
    <x v="12"/>
    <x v="1"/>
    <x v="1"/>
    <x v="1"/>
    <x v="2"/>
    <x v="2"/>
    <x v="3"/>
    <x v="2"/>
    <x v="2"/>
    <x v="3"/>
    <x v="3"/>
    <x v="18"/>
  </r>
  <r>
    <x v="46"/>
    <x v="25"/>
    <x v="21"/>
    <x v="0"/>
    <x v="21"/>
    <x v="21"/>
    <x v="21"/>
    <x v="21"/>
    <x v="21"/>
    <x v="0"/>
    <x v="505"/>
    <x v="492"/>
    <x v="328"/>
    <x v="357"/>
    <x v="11"/>
    <x v="466"/>
    <x v="3"/>
    <x v="1"/>
    <x v="1"/>
    <x v="0"/>
    <x v="0"/>
    <x v="1"/>
    <x v="428"/>
    <x v="2"/>
    <x v="234"/>
    <x v="2"/>
    <x v="4"/>
    <x v="1"/>
    <x v="7"/>
    <x v="1"/>
    <x v="2"/>
    <x v="402"/>
    <x v="3"/>
    <x v="21"/>
  </r>
  <r>
    <x v="46"/>
    <x v="26"/>
    <x v="22"/>
    <x v="0"/>
    <x v="22"/>
    <x v="22"/>
    <x v="22"/>
    <x v="22"/>
    <x v="22"/>
    <x v="0"/>
    <x v="506"/>
    <x v="493"/>
    <x v="329"/>
    <x v="351"/>
    <x v="17"/>
    <x v="467"/>
    <x v="1"/>
    <x v="0"/>
    <x v="0"/>
    <x v="0"/>
    <x v="0"/>
    <x v="2"/>
    <x v="429"/>
    <x v="2"/>
    <x v="191"/>
    <x v="0"/>
    <x v="5"/>
    <x v="1"/>
    <x v="7"/>
    <x v="1"/>
    <x v="2"/>
    <x v="403"/>
    <x v="3"/>
    <x v="22"/>
  </r>
  <r>
    <x v="47"/>
    <x v="11"/>
    <x v="0"/>
    <x v="0"/>
    <x v="0"/>
    <x v="0"/>
    <x v="0"/>
    <x v="0"/>
    <x v="0"/>
    <x v="0"/>
    <x v="507"/>
    <x v="494"/>
    <x v="260"/>
    <x v="358"/>
    <x v="51"/>
    <x v="468"/>
    <x v="1"/>
    <x v="2"/>
    <x v="1"/>
    <x v="1"/>
    <x v="0"/>
    <x v="10"/>
    <x v="430"/>
    <x v="4"/>
    <x v="125"/>
    <x v="1"/>
    <x v="5"/>
    <x v="11"/>
    <x v="5"/>
    <x v="11"/>
    <x v="1"/>
    <x v="404"/>
    <x v="291"/>
    <x v="0"/>
  </r>
  <r>
    <x v="47"/>
    <x v="12"/>
    <x v="1"/>
    <x v="0"/>
    <x v="1"/>
    <x v="1"/>
    <x v="1"/>
    <x v="1"/>
    <x v="1"/>
    <x v="0"/>
    <x v="508"/>
    <x v="495"/>
    <x v="152"/>
    <x v="359"/>
    <x v="2"/>
    <x v="469"/>
    <x v="0"/>
    <x v="1"/>
    <x v="0"/>
    <x v="0"/>
    <x v="0"/>
    <x v="7"/>
    <x v="12"/>
    <x v="1"/>
    <x v="1"/>
    <x v="1"/>
    <x v="2"/>
    <x v="1"/>
    <x v="7"/>
    <x v="1"/>
    <x v="1"/>
    <x v="405"/>
    <x v="292"/>
    <x v="1"/>
  </r>
  <r>
    <x v="47"/>
    <x v="13"/>
    <x v="2"/>
    <x v="0"/>
    <x v="2"/>
    <x v="2"/>
    <x v="2"/>
    <x v="2"/>
    <x v="2"/>
    <x v="0"/>
    <x v="509"/>
    <x v="496"/>
    <x v="330"/>
    <x v="202"/>
    <x v="29"/>
    <x v="470"/>
    <x v="11"/>
    <x v="4"/>
    <x v="0"/>
    <x v="1"/>
    <x v="1"/>
    <x v="5"/>
    <x v="431"/>
    <x v="20"/>
    <x v="235"/>
    <x v="2"/>
    <x v="7"/>
    <x v="11"/>
    <x v="11"/>
    <x v="11"/>
    <x v="2"/>
    <x v="406"/>
    <x v="3"/>
    <x v="2"/>
  </r>
  <r>
    <x v="47"/>
    <x v="16"/>
    <x v="7"/>
    <x v="0"/>
    <x v="7"/>
    <x v="7"/>
    <x v="7"/>
    <x v="7"/>
    <x v="7"/>
    <x v="0"/>
    <x v="510"/>
    <x v="497"/>
    <x v="331"/>
    <x v="11"/>
    <x v="15"/>
    <x v="220"/>
    <x v="3"/>
    <x v="0"/>
    <x v="1"/>
    <x v="1"/>
    <x v="0"/>
    <x v="10"/>
    <x v="432"/>
    <x v="8"/>
    <x v="236"/>
    <x v="2"/>
    <x v="0"/>
    <x v="8"/>
    <x v="5"/>
    <x v="8"/>
    <x v="1"/>
    <x v="407"/>
    <x v="293"/>
    <x v="7"/>
  </r>
  <r>
    <x v="47"/>
    <x v="17"/>
    <x v="8"/>
    <x v="0"/>
    <x v="8"/>
    <x v="8"/>
    <x v="8"/>
    <x v="8"/>
    <x v="8"/>
    <x v="0"/>
    <x v="511"/>
    <x v="451"/>
    <x v="187"/>
    <x v="228"/>
    <x v="21"/>
    <x v="180"/>
    <x v="3"/>
    <x v="1"/>
    <x v="0"/>
    <x v="0"/>
    <x v="0"/>
    <x v="2"/>
    <x v="433"/>
    <x v="7"/>
    <x v="219"/>
    <x v="2"/>
    <x v="2"/>
    <x v="7"/>
    <x v="1"/>
    <x v="7"/>
    <x v="2"/>
    <x v="408"/>
    <x v="3"/>
    <x v="8"/>
  </r>
  <r>
    <x v="47"/>
    <x v="19"/>
    <x v="12"/>
    <x v="1"/>
    <x v="12"/>
    <x v="12"/>
    <x v="12"/>
    <x v="12"/>
    <x v="12"/>
    <x v="0"/>
    <x v="512"/>
    <x v="498"/>
    <x v="332"/>
    <x v="288"/>
    <x v="15"/>
    <x v="471"/>
    <x v="6"/>
    <x v="1"/>
    <x v="0"/>
    <x v="7"/>
    <x v="3"/>
    <x v="11"/>
    <x v="255"/>
    <x v="2"/>
    <x v="237"/>
    <x v="0"/>
    <x v="2"/>
    <x v="11"/>
    <x v="11"/>
    <x v="11"/>
    <x v="1"/>
    <x v="409"/>
    <x v="294"/>
    <x v="12"/>
  </r>
  <r>
    <x v="47"/>
    <x v="21"/>
    <x v="17"/>
    <x v="0"/>
    <x v="17"/>
    <x v="17"/>
    <x v="17"/>
    <x v="17"/>
    <x v="17"/>
    <x v="0"/>
    <x v="513"/>
    <x v="499"/>
    <x v="333"/>
    <x v="360"/>
    <x v="7"/>
    <x v="472"/>
    <x v="1"/>
    <x v="1"/>
    <x v="0"/>
    <x v="2"/>
    <x v="0"/>
    <x v="2"/>
    <x v="434"/>
    <x v="5"/>
    <x v="86"/>
    <x v="2"/>
    <x v="14"/>
    <x v="4"/>
    <x v="2"/>
    <x v="4"/>
    <x v="2"/>
    <x v="410"/>
    <x v="3"/>
    <x v="17"/>
  </r>
  <r>
    <x v="47"/>
    <x v="20"/>
    <x v="16"/>
    <x v="0"/>
    <x v="16"/>
    <x v="16"/>
    <x v="16"/>
    <x v="16"/>
    <x v="16"/>
    <x v="0"/>
    <x v="514"/>
    <x v="196"/>
    <x v="212"/>
    <x v="64"/>
    <x v="16"/>
    <x v="473"/>
    <x v="0"/>
    <x v="1"/>
    <x v="0"/>
    <x v="2"/>
    <x v="0"/>
    <x v="0"/>
    <x v="435"/>
    <x v="4"/>
    <x v="126"/>
    <x v="2"/>
    <x v="5"/>
    <x v="11"/>
    <x v="11"/>
    <x v="11"/>
    <x v="2"/>
    <x v="411"/>
    <x v="3"/>
    <x v="16"/>
  </r>
  <r>
    <x v="47"/>
    <x v="22"/>
    <x v="18"/>
    <x v="0"/>
    <x v="18"/>
    <x v="18"/>
    <x v="18"/>
    <x v="18"/>
    <x v="18"/>
    <x v="0"/>
    <x v="515"/>
    <x v="500"/>
    <x v="215"/>
    <x v="90"/>
    <x v="7"/>
    <x v="403"/>
    <x v="1"/>
    <x v="0"/>
    <x v="1"/>
    <x v="2"/>
    <x v="0"/>
    <x v="4"/>
    <x v="436"/>
    <x v="1"/>
    <x v="1"/>
    <x v="2"/>
    <x v="2"/>
    <x v="1"/>
    <x v="2"/>
    <x v="1"/>
    <x v="1"/>
    <x v="412"/>
    <x v="295"/>
    <x v="18"/>
  </r>
  <r>
    <x v="47"/>
    <x v="25"/>
    <x v="21"/>
    <x v="0"/>
    <x v="21"/>
    <x v="21"/>
    <x v="21"/>
    <x v="21"/>
    <x v="21"/>
    <x v="0"/>
    <x v="516"/>
    <x v="501"/>
    <x v="334"/>
    <x v="150"/>
    <x v="84"/>
    <x v="194"/>
    <x v="0"/>
    <x v="1"/>
    <x v="1"/>
    <x v="0"/>
    <x v="0"/>
    <x v="0"/>
    <x v="437"/>
    <x v="7"/>
    <x v="238"/>
    <x v="1"/>
    <x v="2"/>
    <x v="1"/>
    <x v="7"/>
    <x v="1"/>
    <x v="2"/>
    <x v="413"/>
    <x v="3"/>
    <x v="21"/>
  </r>
  <r>
    <x v="47"/>
    <x v="26"/>
    <x v="22"/>
    <x v="0"/>
    <x v="22"/>
    <x v="22"/>
    <x v="22"/>
    <x v="22"/>
    <x v="22"/>
    <x v="0"/>
    <x v="517"/>
    <x v="502"/>
    <x v="335"/>
    <x v="361"/>
    <x v="17"/>
    <x v="474"/>
    <x v="3"/>
    <x v="1"/>
    <x v="0"/>
    <x v="1"/>
    <x v="0"/>
    <x v="4"/>
    <x v="438"/>
    <x v="2"/>
    <x v="239"/>
    <x v="2"/>
    <x v="0"/>
    <x v="1"/>
    <x v="7"/>
    <x v="1"/>
    <x v="2"/>
    <x v="414"/>
    <x v="3"/>
    <x v="22"/>
  </r>
  <r>
    <x v="48"/>
    <x v="27"/>
    <x v="23"/>
    <x v="2"/>
    <x v="23"/>
    <x v="23"/>
    <x v="23"/>
    <x v="23"/>
    <x v="23"/>
    <x v="1"/>
    <x v="518"/>
    <x v="503"/>
    <x v="336"/>
    <x v="362"/>
    <x v="103"/>
    <x v="475"/>
    <x v="16"/>
    <x v="7"/>
    <x v="9"/>
    <x v="11"/>
    <x v="5"/>
    <x v="24"/>
    <x v="439"/>
    <x v="21"/>
    <x v="240"/>
    <x v="13"/>
    <x v="15"/>
    <x v="17"/>
    <x v="31"/>
    <x v="18"/>
    <x v="10"/>
    <x v="415"/>
    <x v="296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compact="0" indent="0" outline="1" compactData="0" outlineData="1" showDrill="1" multipleFieldFilters="0">
  <location ref="A3:S53" firstHeaderRow="0" firstDataRow="1" firstDataCol="1"/>
  <pivotFields count="41">
    <pivotField axis="axisRow" compact="0" sortType="ascending" multipleItemSelectionAllowed="1" numFmtId="14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29">
        <item x="27"/>
        <item x="6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>
      <items count="3">
        <item x="0"/>
        <item x="1"/>
        <item t="default"/>
      </items>
    </pivotField>
    <pivotField dataField="1" compact="0" showAll="0">
      <items count="520">
        <item x="88"/>
        <item x="518"/>
        <item x="73"/>
        <item x="65"/>
        <item x="121"/>
        <item x="235"/>
        <item x="37"/>
        <item x="187"/>
        <item x="240"/>
        <item x="101"/>
        <item x="51"/>
        <item x="123"/>
        <item x="34"/>
        <item x="168"/>
        <item x="181"/>
        <item x="174"/>
        <item x="133"/>
        <item x="102"/>
        <item x="6"/>
        <item x="120"/>
        <item x="15"/>
        <item x="113"/>
        <item x="160"/>
        <item x="36"/>
        <item x="3"/>
        <item x="167"/>
        <item x="117"/>
        <item x="25"/>
        <item x="43"/>
        <item x="225"/>
        <item x="17"/>
        <item x="59"/>
        <item x="10"/>
        <item x="212"/>
        <item x="149"/>
        <item x="103"/>
        <item x="0"/>
        <item x="1"/>
        <item x="2"/>
        <item x="4"/>
        <item x="5"/>
        <item x="7"/>
        <item x="8"/>
        <item x="9"/>
        <item x="11"/>
        <item x="12"/>
        <item x="13"/>
        <item x="14"/>
        <item x="16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5"/>
        <item x="38"/>
        <item x="39"/>
        <item x="40"/>
        <item x="41"/>
        <item x="42"/>
        <item x="44"/>
        <item x="45"/>
        <item x="46"/>
        <item x="47"/>
        <item x="48"/>
        <item x="49"/>
        <item x="50"/>
        <item x="52"/>
        <item x="53"/>
        <item x="54"/>
        <item x="55"/>
        <item x="56"/>
        <item x="57"/>
        <item x="58"/>
        <item x="60"/>
        <item x="61"/>
        <item x="62"/>
        <item x="63"/>
        <item x="64"/>
        <item x="66"/>
        <item x="67"/>
        <item x="68"/>
        <item x="69"/>
        <item x="70"/>
        <item x="71"/>
        <item x="72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4"/>
        <item x="105"/>
        <item x="106"/>
        <item x="107"/>
        <item x="108"/>
        <item x="109"/>
        <item x="110"/>
        <item x="111"/>
        <item x="112"/>
        <item x="114"/>
        <item x="115"/>
        <item x="116"/>
        <item x="118"/>
        <item x="119"/>
        <item x="122"/>
        <item x="124"/>
        <item x="125"/>
        <item x="126"/>
        <item x="127"/>
        <item x="128"/>
        <item x="129"/>
        <item x="130"/>
        <item x="131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1"/>
        <item x="162"/>
        <item x="163"/>
        <item x="164"/>
        <item x="165"/>
        <item x="166"/>
        <item x="169"/>
        <item x="170"/>
        <item x="171"/>
        <item x="172"/>
        <item x="173"/>
        <item x="175"/>
        <item x="176"/>
        <item x="177"/>
        <item x="178"/>
        <item x="179"/>
        <item x="180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6"/>
        <item x="227"/>
        <item x="228"/>
        <item x="229"/>
        <item x="230"/>
        <item x="231"/>
        <item x="232"/>
        <item x="233"/>
        <item x="234"/>
        <item x="236"/>
        <item x="237"/>
        <item x="238"/>
        <item x="239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t="default"/>
      </items>
    </pivotField>
    <pivotField dataField="1" compact="0" showAll="0">
      <items count="505">
        <item x="503"/>
        <item x="134"/>
        <item x="4"/>
        <item x="47"/>
        <item x="154"/>
        <item x="104"/>
        <item x="153"/>
        <item x="14"/>
        <item x="107"/>
        <item x="85"/>
        <item x="70"/>
        <item x="176"/>
        <item x="122"/>
        <item x="114"/>
        <item x="44"/>
        <item x="220"/>
        <item x="13"/>
        <item x="91"/>
        <item x="231"/>
        <item x="158"/>
        <item x="92"/>
        <item x="169"/>
        <item x="185"/>
        <item x="125"/>
        <item x="55"/>
        <item x="36"/>
        <item x="26"/>
        <item x="52"/>
        <item x="109"/>
        <item x="54"/>
        <item x="116"/>
        <item x="86"/>
        <item x="155"/>
        <item x="165"/>
        <item x="195"/>
        <item x="216"/>
        <item x="174"/>
        <item x="73"/>
        <item x="41"/>
        <item x="132"/>
        <item x="166"/>
        <item x="135"/>
        <item x="129"/>
        <item x="188"/>
        <item x="136"/>
        <item x="128"/>
        <item x="130"/>
        <item x="111"/>
        <item x="1"/>
        <item x="21"/>
        <item x="145"/>
        <item x="58"/>
        <item x="186"/>
        <item x="124"/>
        <item x="197"/>
        <item x="15"/>
        <item x="88"/>
        <item x="64"/>
        <item x="66"/>
        <item x="144"/>
        <item x="161"/>
        <item x="177"/>
        <item x="25"/>
        <item x="89"/>
        <item x="68"/>
        <item x="34"/>
        <item x="61"/>
        <item x="184"/>
        <item x="95"/>
        <item x="119"/>
        <item x="175"/>
        <item x="207"/>
        <item x="173"/>
        <item x="208"/>
        <item x="49"/>
        <item x="237"/>
        <item x="93"/>
        <item x="19"/>
        <item x="0"/>
        <item x="2"/>
        <item x="3"/>
        <item x="5"/>
        <item x="6"/>
        <item x="7"/>
        <item x="8"/>
        <item x="9"/>
        <item x="10"/>
        <item x="11"/>
        <item x="12"/>
        <item x="16"/>
        <item x="17"/>
        <item x="18"/>
        <item x="20"/>
        <item x="22"/>
        <item x="23"/>
        <item x="24"/>
        <item x="27"/>
        <item x="28"/>
        <item x="29"/>
        <item x="30"/>
        <item x="31"/>
        <item x="32"/>
        <item x="33"/>
        <item x="35"/>
        <item x="37"/>
        <item x="38"/>
        <item x="39"/>
        <item x="40"/>
        <item x="42"/>
        <item x="43"/>
        <item x="45"/>
        <item x="46"/>
        <item x="48"/>
        <item x="50"/>
        <item x="51"/>
        <item x="53"/>
        <item x="56"/>
        <item x="57"/>
        <item x="59"/>
        <item x="60"/>
        <item x="62"/>
        <item x="63"/>
        <item x="65"/>
        <item x="67"/>
        <item x="69"/>
        <item x="71"/>
        <item x="72"/>
        <item x="74"/>
        <item x="75"/>
        <item x="76"/>
        <item x="77"/>
        <item x="78"/>
        <item x="79"/>
        <item x="80"/>
        <item x="81"/>
        <item x="82"/>
        <item x="83"/>
        <item x="84"/>
        <item x="87"/>
        <item x="90"/>
        <item x="94"/>
        <item x="96"/>
        <item x="97"/>
        <item x="98"/>
        <item x="99"/>
        <item x="100"/>
        <item x="101"/>
        <item x="102"/>
        <item x="103"/>
        <item x="105"/>
        <item x="106"/>
        <item x="108"/>
        <item x="110"/>
        <item x="112"/>
        <item x="113"/>
        <item x="115"/>
        <item x="117"/>
        <item x="118"/>
        <item x="120"/>
        <item x="121"/>
        <item x="123"/>
        <item x="126"/>
        <item x="127"/>
        <item x="131"/>
        <item x="133"/>
        <item x="137"/>
        <item x="138"/>
        <item x="139"/>
        <item x="140"/>
        <item x="141"/>
        <item x="142"/>
        <item x="143"/>
        <item x="146"/>
        <item x="147"/>
        <item x="148"/>
        <item x="149"/>
        <item x="150"/>
        <item x="151"/>
        <item x="152"/>
        <item x="156"/>
        <item x="157"/>
        <item x="159"/>
        <item x="160"/>
        <item x="162"/>
        <item x="163"/>
        <item x="164"/>
        <item x="167"/>
        <item x="168"/>
        <item x="170"/>
        <item x="171"/>
        <item x="172"/>
        <item x="178"/>
        <item x="179"/>
        <item x="180"/>
        <item x="181"/>
        <item x="182"/>
        <item x="183"/>
        <item x="187"/>
        <item x="189"/>
        <item x="190"/>
        <item x="191"/>
        <item x="192"/>
        <item x="193"/>
        <item x="194"/>
        <item x="196"/>
        <item x="198"/>
        <item x="199"/>
        <item x="200"/>
        <item x="201"/>
        <item x="202"/>
        <item x="203"/>
        <item x="204"/>
        <item x="205"/>
        <item x="206"/>
        <item x="209"/>
        <item x="210"/>
        <item x="211"/>
        <item x="212"/>
        <item x="213"/>
        <item x="214"/>
        <item x="215"/>
        <item x="217"/>
        <item x="218"/>
        <item x="219"/>
        <item x="221"/>
        <item x="222"/>
        <item x="223"/>
        <item x="224"/>
        <item x="225"/>
        <item x="226"/>
        <item x="227"/>
        <item x="228"/>
        <item x="229"/>
        <item x="230"/>
        <item x="232"/>
        <item x="233"/>
        <item x="234"/>
        <item x="235"/>
        <item x="23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t="default"/>
      </items>
    </pivotField>
    <pivotField dataField="1" compact="0" showAll="0">
      <items count="338">
        <item x="32"/>
        <item x="57"/>
        <item x="44"/>
        <item x="14"/>
        <item x="93"/>
        <item x="79"/>
        <item x="125"/>
        <item x="84"/>
        <item x="53"/>
        <item x="63"/>
        <item x="94"/>
        <item x="56"/>
        <item x="66"/>
        <item x="91"/>
        <item x="80"/>
        <item x="115"/>
        <item x="104"/>
        <item x="3"/>
        <item x="51"/>
        <item x="134"/>
        <item x="106"/>
        <item x="149"/>
        <item x="150"/>
        <item x="162"/>
        <item x="49"/>
        <item x="71"/>
        <item x="25"/>
        <item x="181"/>
        <item x="182"/>
        <item x="34"/>
        <item x="122"/>
        <item x="2"/>
        <item x="24"/>
        <item x="141"/>
        <item x="336"/>
        <item x="170"/>
        <item x="16"/>
        <item x="128"/>
        <item x="15"/>
        <item x="12"/>
        <item x="70"/>
        <item x="118"/>
        <item x="124"/>
        <item x="55"/>
        <item x="17"/>
        <item x="23"/>
        <item x="76"/>
        <item x="26"/>
        <item x="97"/>
        <item x="148"/>
        <item x="58"/>
        <item x="0"/>
        <item x="178"/>
        <item x="136"/>
        <item x="42"/>
        <item x="132"/>
        <item x="27"/>
        <item x="105"/>
        <item x="109"/>
        <item x="158"/>
        <item x="100"/>
        <item x="143"/>
        <item x="160"/>
        <item x="64"/>
        <item x="11"/>
        <item x="129"/>
        <item x="98"/>
        <item x="133"/>
        <item x="1"/>
        <item x="168"/>
        <item x="166"/>
        <item x="52"/>
        <item x="78"/>
        <item x="36"/>
        <item x="101"/>
        <item x="159"/>
        <item x="123"/>
        <item x="183"/>
        <item x="102"/>
        <item x="151"/>
        <item x="152"/>
        <item x="54"/>
        <item x="108"/>
        <item x="82"/>
        <item x="153"/>
        <item x="142"/>
        <item x="131"/>
        <item x="175"/>
        <item x="110"/>
        <item x="167"/>
        <item x="61"/>
        <item x="161"/>
        <item x="185"/>
        <item x="154"/>
        <item x="172"/>
        <item x="107"/>
        <item x="157"/>
        <item x="87"/>
        <item x="89"/>
        <item x="83"/>
        <item x="4"/>
        <item x="95"/>
        <item x="155"/>
        <item x="99"/>
        <item x="116"/>
        <item x="103"/>
        <item x="28"/>
        <item x="85"/>
        <item x="45"/>
        <item x="135"/>
        <item x="37"/>
        <item x="92"/>
        <item x="31"/>
        <item x="117"/>
        <item x="114"/>
        <item x="127"/>
        <item x="139"/>
        <item x="68"/>
        <item x="74"/>
        <item x="72"/>
        <item x="145"/>
        <item x="5"/>
        <item x="73"/>
        <item x="47"/>
        <item x="13"/>
        <item x="90"/>
        <item x="6"/>
        <item x="137"/>
        <item x="41"/>
        <item x="113"/>
        <item x="88"/>
        <item x="8"/>
        <item x="176"/>
        <item x="165"/>
        <item x="112"/>
        <item x="146"/>
        <item x="18"/>
        <item x="46"/>
        <item x="86"/>
        <item x="10"/>
        <item x="75"/>
        <item x="187"/>
        <item x="67"/>
        <item x="38"/>
        <item x="59"/>
        <item x="39"/>
        <item x="65"/>
        <item x="184"/>
        <item x="126"/>
        <item x="77"/>
        <item x="50"/>
        <item x="48"/>
        <item x="69"/>
        <item x="19"/>
        <item x="144"/>
        <item x="29"/>
        <item x="96"/>
        <item x="180"/>
        <item x="60"/>
        <item x="9"/>
        <item x="43"/>
        <item x="21"/>
        <item x="30"/>
        <item x="169"/>
        <item x="81"/>
        <item x="22"/>
        <item x="120"/>
        <item x="119"/>
        <item x="171"/>
        <item x="177"/>
        <item x="62"/>
        <item x="40"/>
        <item x="20"/>
        <item x="7"/>
        <item x="33"/>
        <item x="35"/>
        <item x="111"/>
        <item x="121"/>
        <item x="130"/>
        <item x="138"/>
        <item x="140"/>
        <item x="147"/>
        <item x="156"/>
        <item x="163"/>
        <item x="164"/>
        <item x="173"/>
        <item x="174"/>
        <item x="179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t="default"/>
      </items>
    </pivotField>
    <pivotField compact="0" numFmtId="10" showAll="0">
      <items count="364">
        <item x="172"/>
        <item x="84"/>
        <item x="194"/>
        <item x="10"/>
        <item x="53"/>
        <item x="155"/>
        <item x="122"/>
        <item x="5"/>
        <item x="126"/>
        <item x="362"/>
        <item x="139"/>
        <item x="55"/>
        <item x="150"/>
        <item x="61"/>
        <item x="199"/>
        <item x="16"/>
        <item x="68"/>
        <item x="93"/>
        <item x="135"/>
        <item x="176"/>
        <item x="108"/>
        <item x="164"/>
        <item x="48"/>
        <item x="42"/>
        <item x="74"/>
        <item x="54"/>
        <item x="49"/>
        <item x="80"/>
        <item x="189"/>
        <item x="134"/>
        <item x="32"/>
        <item x="59"/>
        <item x="0"/>
        <item x="20"/>
        <item x="76"/>
        <item x="112"/>
        <item x="168"/>
        <item x="110"/>
        <item x="161"/>
        <item x="124"/>
        <item x="87"/>
        <item x="200"/>
        <item x="37"/>
        <item x="153"/>
        <item x="175"/>
        <item x="167"/>
        <item x="45"/>
        <item x="96"/>
        <item x="146"/>
        <item x="195"/>
        <item x="143"/>
        <item x="27"/>
        <item x="169"/>
        <item x="62"/>
        <item x="69"/>
        <item x="109"/>
        <item x="121"/>
        <item x="35"/>
        <item x="65"/>
        <item x="140"/>
        <item x="21"/>
        <item x="99"/>
        <item x="102"/>
        <item x="79"/>
        <item x="181"/>
        <item x="141"/>
        <item x="192"/>
        <item x="142"/>
        <item x="138"/>
        <item x="185"/>
        <item x="97"/>
        <item x="131"/>
        <item x="114"/>
        <item x="149"/>
        <item x="83"/>
        <item x="7"/>
        <item x="13"/>
        <item x="57"/>
        <item x="41"/>
        <item x="24"/>
        <item x="19"/>
        <item x="191"/>
        <item x="198"/>
        <item x="184"/>
        <item x="173"/>
        <item x="39"/>
        <item x="56"/>
        <item x="22"/>
        <item x="89"/>
        <item x="1"/>
        <item x="2"/>
        <item x="3"/>
        <item x="4"/>
        <item x="6"/>
        <item x="8"/>
        <item x="9"/>
        <item x="11"/>
        <item x="12"/>
        <item x="14"/>
        <item x="15"/>
        <item x="17"/>
        <item x="18"/>
        <item x="23"/>
        <item x="25"/>
        <item x="26"/>
        <item x="28"/>
        <item x="29"/>
        <item x="30"/>
        <item x="31"/>
        <item x="33"/>
        <item x="34"/>
        <item x="36"/>
        <item x="38"/>
        <item x="40"/>
        <item x="43"/>
        <item x="44"/>
        <item x="46"/>
        <item x="47"/>
        <item x="50"/>
        <item x="51"/>
        <item x="52"/>
        <item x="58"/>
        <item x="60"/>
        <item x="63"/>
        <item x="64"/>
        <item x="66"/>
        <item x="67"/>
        <item x="70"/>
        <item x="71"/>
        <item x="72"/>
        <item x="73"/>
        <item x="75"/>
        <item x="77"/>
        <item x="78"/>
        <item x="81"/>
        <item x="82"/>
        <item x="85"/>
        <item x="86"/>
        <item x="88"/>
        <item x="90"/>
        <item x="91"/>
        <item x="92"/>
        <item x="94"/>
        <item x="95"/>
        <item x="98"/>
        <item x="100"/>
        <item x="101"/>
        <item x="103"/>
        <item x="104"/>
        <item x="105"/>
        <item x="106"/>
        <item x="107"/>
        <item x="111"/>
        <item x="113"/>
        <item x="115"/>
        <item x="116"/>
        <item x="117"/>
        <item x="118"/>
        <item x="119"/>
        <item x="120"/>
        <item x="123"/>
        <item x="125"/>
        <item x="127"/>
        <item x="128"/>
        <item x="129"/>
        <item x="130"/>
        <item x="132"/>
        <item x="133"/>
        <item x="136"/>
        <item x="137"/>
        <item x="144"/>
        <item x="145"/>
        <item x="147"/>
        <item x="148"/>
        <item x="151"/>
        <item x="152"/>
        <item x="154"/>
        <item x="156"/>
        <item x="157"/>
        <item x="158"/>
        <item x="159"/>
        <item x="160"/>
        <item x="162"/>
        <item x="163"/>
        <item x="165"/>
        <item x="166"/>
        <item x="170"/>
        <item x="171"/>
        <item x="174"/>
        <item x="177"/>
        <item x="178"/>
        <item x="179"/>
        <item x="180"/>
        <item x="182"/>
        <item x="183"/>
        <item x="186"/>
        <item x="187"/>
        <item x="188"/>
        <item x="190"/>
        <item x="193"/>
        <item x="196"/>
        <item x="197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compact="0" showAll="0">
      <items count="105">
        <item x="55"/>
        <item x="27"/>
        <item x="24"/>
        <item x="70"/>
        <item x="37"/>
        <item x="73"/>
        <item x="89"/>
        <item x="45"/>
        <item x="71"/>
        <item x="43"/>
        <item x="35"/>
        <item x="46"/>
        <item x="14"/>
        <item x="65"/>
        <item x="34"/>
        <item x="5"/>
        <item x="2"/>
        <item x="31"/>
        <item x="62"/>
        <item x="51"/>
        <item x="15"/>
        <item x="49"/>
        <item x="48"/>
        <item x="66"/>
        <item x="10"/>
        <item x="81"/>
        <item x="18"/>
        <item x="74"/>
        <item x="88"/>
        <item x="1"/>
        <item x="28"/>
        <item x="90"/>
        <item x="85"/>
        <item x="8"/>
        <item x="32"/>
        <item x="17"/>
        <item x="9"/>
        <item x="44"/>
        <item x="11"/>
        <item x="57"/>
        <item x="72"/>
        <item x="87"/>
        <item x="29"/>
        <item x="16"/>
        <item x="103"/>
        <item x="84"/>
        <item x="25"/>
        <item x="76"/>
        <item x="21"/>
        <item x="26"/>
        <item x="92"/>
        <item x="69"/>
        <item x="59"/>
        <item x="6"/>
        <item x="50"/>
        <item x="67"/>
        <item x="41"/>
        <item x="75"/>
        <item x="86"/>
        <item x="61"/>
        <item x="33"/>
        <item x="19"/>
        <item x="7"/>
        <item x="3"/>
        <item x="30"/>
        <item x="23"/>
        <item x="68"/>
        <item x="53"/>
        <item x="58"/>
        <item x="80"/>
        <item x="54"/>
        <item x="38"/>
        <item x="78"/>
        <item x="93"/>
        <item x="47"/>
        <item x="40"/>
        <item x="12"/>
        <item x="64"/>
        <item x="52"/>
        <item x="20"/>
        <item x="42"/>
        <item x="36"/>
        <item x="39"/>
        <item x="0"/>
        <item x="60"/>
        <item x="22"/>
        <item x="82"/>
        <item x="13"/>
        <item x="79"/>
        <item x="91"/>
        <item x="56"/>
        <item x="83"/>
        <item x="4"/>
        <item x="63"/>
        <item x="77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>
      <items count="477">
        <item x="160"/>
        <item x="88"/>
        <item x="475"/>
        <item x="46"/>
        <item x="144"/>
        <item x="135"/>
        <item x="21"/>
        <item x="12"/>
        <item x="42"/>
        <item x="91"/>
        <item x="143"/>
        <item x="53"/>
        <item x="204"/>
        <item x="61"/>
        <item x="115"/>
        <item x="62"/>
        <item x="222"/>
        <item x="228"/>
        <item x="201"/>
        <item x="217"/>
        <item x="79"/>
        <item x="63"/>
        <item x="183"/>
        <item x="171"/>
        <item x="95"/>
        <item x="203"/>
        <item x="172"/>
        <item x="50"/>
        <item x="64"/>
        <item x="158"/>
        <item x="168"/>
        <item x="83"/>
        <item x="209"/>
        <item x="170"/>
        <item x="111"/>
        <item x="140"/>
        <item x="13"/>
        <item x="197"/>
        <item x="167"/>
        <item x="139"/>
        <item x="176"/>
        <item x="179"/>
        <item x="92"/>
        <item x="157"/>
        <item x="51"/>
        <item x="113"/>
        <item x="17"/>
        <item x="164"/>
        <item x="7"/>
        <item x="54"/>
        <item x="30"/>
        <item x="96"/>
        <item x="72"/>
        <item x="207"/>
        <item x="32"/>
        <item x="155"/>
        <item x="220"/>
        <item x="213"/>
        <item x="29"/>
        <item x="231"/>
        <item x="156"/>
        <item x="114"/>
        <item x="194"/>
        <item x="120"/>
        <item x="191"/>
        <item x="187"/>
        <item x="181"/>
        <item x="149"/>
        <item x="224"/>
        <item x="125"/>
        <item x="184"/>
        <item x="73"/>
        <item x="130"/>
        <item x="180"/>
        <item x="31"/>
        <item x="9"/>
        <item x="142"/>
        <item x="103"/>
        <item x="87"/>
        <item x="6"/>
        <item x="40"/>
        <item x="65"/>
        <item x="132"/>
        <item x="230"/>
        <item x="198"/>
        <item x="20"/>
        <item x="19"/>
        <item x="107"/>
        <item x="39"/>
        <item x="214"/>
        <item x="162"/>
        <item x="93"/>
        <item x="211"/>
        <item x="138"/>
        <item x="99"/>
        <item x="148"/>
        <item x="215"/>
        <item x="153"/>
        <item x="210"/>
        <item x="192"/>
        <item x="0"/>
        <item x="1"/>
        <item x="2"/>
        <item x="3"/>
        <item x="4"/>
        <item x="5"/>
        <item x="8"/>
        <item x="10"/>
        <item x="11"/>
        <item x="14"/>
        <item x="15"/>
        <item x="16"/>
        <item x="18"/>
        <item x="22"/>
        <item x="23"/>
        <item x="24"/>
        <item x="25"/>
        <item x="26"/>
        <item x="27"/>
        <item x="28"/>
        <item x="33"/>
        <item x="34"/>
        <item x="35"/>
        <item x="36"/>
        <item x="37"/>
        <item x="38"/>
        <item x="41"/>
        <item x="43"/>
        <item x="44"/>
        <item x="45"/>
        <item x="47"/>
        <item x="48"/>
        <item x="49"/>
        <item x="52"/>
        <item x="55"/>
        <item x="56"/>
        <item x="57"/>
        <item x="58"/>
        <item x="59"/>
        <item x="60"/>
        <item x="66"/>
        <item x="67"/>
        <item x="68"/>
        <item x="69"/>
        <item x="70"/>
        <item x="71"/>
        <item x="74"/>
        <item x="75"/>
        <item x="76"/>
        <item x="77"/>
        <item x="78"/>
        <item x="80"/>
        <item x="81"/>
        <item x="82"/>
        <item x="84"/>
        <item x="85"/>
        <item x="86"/>
        <item x="89"/>
        <item x="90"/>
        <item x="94"/>
        <item x="97"/>
        <item x="98"/>
        <item x="100"/>
        <item x="101"/>
        <item x="102"/>
        <item x="104"/>
        <item x="105"/>
        <item x="106"/>
        <item x="108"/>
        <item x="109"/>
        <item x="110"/>
        <item x="112"/>
        <item x="116"/>
        <item x="117"/>
        <item x="118"/>
        <item x="119"/>
        <item x="121"/>
        <item x="122"/>
        <item x="123"/>
        <item x="124"/>
        <item x="126"/>
        <item x="127"/>
        <item x="128"/>
        <item x="129"/>
        <item x="131"/>
        <item x="133"/>
        <item x="134"/>
        <item x="136"/>
        <item x="137"/>
        <item x="141"/>
        <item x="145"/>
        <item x="146"/>
        <item x="147"/>
        <item x="150"/>
        <item x="151"/>
        <item x="152"/>
        <item x="154"/>
        <item x="159"/>
        <item x="161"/>
        <item x="163"/>
        <item x="165"/>
        <item x="166"/>
        <item x="169"/>
        <item x="173"/>
        <item x="174"/>
        <item x="175"/>
        <item x="177"/>
        <item x="178"/>
        <item x="182"/>
        <item x="185"/>
        <item x="186"/>
        <item x="188"/>
        <item x="189"/>
        <item x="190"/>
        <item x="193"/>
        <item x="195"/>
        <item x="196"/>
        <item x="199"/>
        <item x="200"/>
        <item x="202"/>
        <item x="205"/>
        <item x="206"/>
        <item x="208"/>
        <item x="212"/>
        <item x="216"/>
        <item x="218"/>
        <item x="219"/>
        <item x="221"/>
        <item x="223"/>
        <item x="225"/>
        <item x="226"/>
        <item x="227"/>
        <item x="229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t="default"/>
      </items>
    </pivotField>
    <pivotField dataField="1" compact="0" showAll="0">
      <items count="18">
        <item x="6"/>
        <item x="0"/>
        <item x="1"/>
        <item x="8"/>
        <item x="4"/>
        <item x="3"/>
        <item x="5"/>
        <item x="11"/>
        <item x="2"/>
        <item x="16"/>
        <item x="7"/>
        <item x="12"/>
        <item x="14"/>
        <item x="9"/>
        <item x="10"/>
        <item x="13"/>
        <item x="15"/>
        <item t="default"/>
      </items>
    </pivotField>
    <pivotField dataField="1" compact="0" showAll="0">
      <items count="9">
        <item x="1"/>
        <item x="2"/>
        <item x="0"/>
        <item x="4"/>
        <item x="7"/>
        <item x="3"/>
        <item x="5"/>
        <item x="6"/>
        <item t="default"/>
      </items>
    </pivotField>
    <pivotField dataField="1" compact="0" showAll="0">
      <items count="11">
        <item x="0"/>
        <item x="1"/>
        <item x="2"/>
        <item x="4"/>
        <item x="9"/>
        <item x="3"/>
        <item x="8"/>
        <item x="7"/>
        <item x="5"/>
        <item x="6"/>
        <item t="default"/>
      </items>
    </pivotField>
    <pivotField dataField="1" compact="0" showAll="0">
      <items count="13">
        <item x="0"/>
        <item x="1"/>
        <item x="2"/>
        <item x="11"/>
        <item x="7"/>
        <item x="9"/>
        <item x="3"/>
        <item x="5"/>
        <item x="6"/>
        <item x="4"/>
        <item x="8"/>
        <item x="10"/>
        <item t="default"/>
      </items>
    </pivotField>
    <pivotField dataField="1" compact="0" showAll="0">
      <items count="7">
        <item x="1"/>
        <item x="0"/>
        <item x="3"/>
        <item x="2"/>
        <item x="4"/>
        <item x="5"/>
        <item t="default"/>
      </items>
    </pivotField>
    <pivotField dataField="1" compact="0" showAll="0">
      <items count="26">
        <item x="4"/>
        <item x="7"/>
        <item x="10"/>
        <item x="2"/>
        <item x="6"/>
        <item x="1"/>
        <item x="0"/>
        <item x="3"/>
        <item x="12"/>
        <item x="14"/>
        <item x="11"/>
        <item x="13"/>
        <item x="16"/>
        <item x="24"/>
        <item x="5"/>
        <item x="20"/>
        <item x="18"/>
        <item x="15"/>
        <item x="17"/>
        <item x="8"/>
        <item x="9"/>
        <item x="19"/>
        <item x="21"/>
        <item x="22"/>
        <item x="23"/>
        <item t="default"/>
      </items>
    </pivotField>
    <pivotField compact="0" showAll="0">
      <items count="441">
        <item x="12"/>
        <item x="439"/>
        <item x="210"/>
        <item x="17"/>
        <item x="28"/>
        <item x="161"/>
        <item x="183"/>
        <item x="61"/>
        <item x="138"/>
        <item x="122"/>
        <item x="105"/>
        <item x="14"/>
        <item x="13"/>
        <item x="112"/>
        <item x="56"/>
        <item x="153"/>
        <item x="31"/>
        <item x="60"/>
        <item x="40"/>
        <item x="126"/>
        <item x="177"/>
        <item x="152"/>
        <item x="90"/>
        <item x="178"/>
        <item x="6"/>
        <item x="33"/>
        <item x="83"/>
        <item x="125"/>
        <item x="158"/>
        <item x="26"/>
        <item x="163"/>
        <item x="63"/>
        <item x="36"/>
        <item x="38"/>
        <item x="75"/>
        <item x="175"/>
        <item x="30"/>
        <item x="148"/>
        <item x="199"/>
        <item x="43"/>
        <item x="118"/>
        <item x="99"/>
        <item x="135"/>
        <item x="194"/>
        <item x="164"/>
        <item x="64"/>
        <item x="57"/>
        <item x="108"/>
        <item x="184"/>
        <item x="129"/>
        <item x="187"/>
        <item x="72"/>
        <item x="10"/>
        <item x="167"/>
        <item x="174"/>
        <item x="121"/>
        <item x="204"/>
        <item x="66"/>
        <item x="41"/>
        <item x="50"/>
        <item x="62"/>
        <item x="143"/>
        <item x="133"/>
        <item x="208"/>
        <item x="53"/>
        <item x="147"/>
        <item x="42"/>
        <item x="109"/>
        <item x="179"/>
        <item x="123"/>
        <item x="15"/>
        <item x="79"/>
        <item x="131"/>
        <item x="127"/>
        <item x="44"/>
        <item x="157"/>
        <item x="144"/>
        <item x="120"/>
        <item x="74"/>
        <item x="22"/>
        <item x="27"/>
        <item x="92"/>
        <item x="20"/>
        <item x="189"/>
        <item x="29"/>
        <item x="47"/>
        <item x="93"/>
        <item x="154"/>
        <item x="181"/>
        <item x="97"/>
        <item x="51"/>
        <item x="140"/>
        <item x="195"/>
        <item x="0"/>
        <item x="1"/>
        <item x="2"/>
        <item x="3"/>
        <item x="4"/>
        <item x="5"/>
        <item x="7"/>
        <item x="8"/>
        <item x="9"/>
        <item x="11"/>
        <item x="16"/>
        <item x="18"/>
        <item x="19"/>
        <item x="21"/>
        <item x="23"/>
        <item x="24"/>
        <item x="25"/>
        <item x="32"/>
        <item x="34"/>
        <item x="35"/>
        <item x="37"/>
        <item x="39"/>
        <item x="45"/>
        <item x="46"/>
        <item x="48"/>
        <item x="49"/>
        <item x="52"/>
        <item x="54"/>
        <item x="55"/>
        <item x="58"/>
        <item x="59"/>
        <item x="65"/>
        <item x="67"/>
        <item x="68"/>
        <item x="69"/>
        <item x="70"/>
        <item x="71"/>
        <item x="73"/>
        <item x="76"/>
        <item x="77"/>
        <item x="78"/>
        <item x="80"/>
        <item x="81"/>
        <item x="82"/>
        <item x="84"/>
        <item x="85"/>
        <item x="86"/>
        <item x="87"/>
        <item x="88"/>
        <item x="89"/>
        <item x="91"/>
        <item x="94"/>
        <item x="95"/>
        <item x="96"/>
        <item x="98"/>
        <item x="100"/>
        <item x="101"/>
        <item x="102"/>
        <item x="103"/>
        <item x="104"/>
        <item x="106"/>
        <item x="107"/>
        <item x="110"/>
        <item x="111"/>
        <item x="113"/>
        <item x="114"/>
        <item x="115"/>
        <item x="116"/>
        <item x="117"/>
        <item x="119"/>
        <item x="124"/>
        <item x="128"/>
        <item x="130"/>
        <item x="132"/>
        <item x="134"/>
        <item x="136"/>
        <item x="137"/>
        <item x="139"/>
        <item x="141"/>
        <item x="142"/>
        <item x="145"/>
        <item x="146"/>
        <item x="149"/>
        <item x="150"/>
        <item x="151"/>
        <item x="155"/>
        <item x="156"/>
        <item x="159"/>
        <item x="160"/>
        <item x="162"/>
        <item x="165"/>
        <item x="166"/>
        <item x="168"/>
        <item x="169"/>
        <item x="170"/>
        <item x="171"/>
        <item x="172"/>
        <item x="173"/>
        <item x="176"/>
        <item x="180"/>
        <item x="182"/>
        <item x="185"/>
        <item x="186"/>
        <item x="188"/>
        <item x="190"/>
        <item x="191"/>
        <item x="192"/>
        <item x="193"/>
        <item x="196"/>
        <item x="197"/>
        <item x="198"/>
        <item x="200"/>
        <item x="201"/>
        <item x="202"/>
        <item x="203"/>
        <item x="205"/>
        <item x="206"/>
        <item x="207"/>
        <item x="209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t="default"/>
      </items>
    </pivotField>
    <pivotField compact="0" showAll="0">
      <items count="23">
        <item x="7"/>
        <item x="1"/>
        <item x="2"/>
        <item x="4"/>
        <item x="0"/>
        <item x="5"/>
        <item x="8"/>
        <item x="10"/>
        <item x="21"/>
        <item x="12"/>
        <item x="6"/>
        <item x="15"/>
        <item x="14"/>
        <item x="3"/>
        <item x="13"/>
        <item x="16"/>
        <item x="9"/>
        <item x="11"/>
        <item x="17"/>
        <item x="18"/>
        <item x="19"/>
        <item x="20"/>
        <item t="default"/>
      </items>
    </pivotField>
    <pivotField compact="0" numFmtId="10" showAll="0">
      <items count="242">
        <item x="1"/>
        <item x="83"/>
        <item x="2"/>
        <item x="121"/>
        <item x="57"/>
        <item x="101"/>
        <item x="104"/>
        <item x="25"/>
        <item x="34"/>
        <item x="80"/>
        <item x="10"/>
        <item x="87"/>
        <item x="41"/>
        <item x="14"/>
        <item x="65"/>
        <item x="114"/>
        <item x="45"/>
        <item x="17"/>
        <item x="9"/>
        <item x="240"/>
        <item x="100"/>
        <item x="16"/>
        <item x="131"/>
        <item x="102"/>
        <item x="46"/>
        <item x="77"/>
        <item x="128"/>
        <item x="18"/>
        <item x="110"/>
        <item x="84"/>
        <item x="117"/>
        <item x="133"/>
        <item x="86"/>
        <item x="93"/>
        <item x="139"/>
        <item x="48"/>
        <item x="81"/>
        <item x="56"/>
        <item x="132"/>
        <item x="120"/>
        <item x="92"/>
        <item x="138"/>
        <item x="94"/>
        <item x="73"/>
        <item x="47"/>
        <item x="75"/>
        <item x="5"/>
        <item x="6"/>
        <item x="130"/>
        <item x="13"/>
        <item x="97"/>
        <item x="103"/>
        <item x="88"/>
        <item x="49"/>
        <item x="11"/>
        <item x="35"/>
        <item x="36"/>
        <item x="116"/>
        <item x="90"/>
        <item x="21"/>
        <item x="62"/>
        <item x="7"/>
        <item x="55"/>
        <item x="42"/>
        <item x="4"/>
        <item x="76"/>
        <item x="31"/>
        <item x="28"/>
        <item x="60"/>
        <item x="52"/>
        <item x="32"/>
        <item x="70"/>
        <item x="119"/>
        <item x="109"/>
        <item x="64"/>
        <item x="96"/>
        <item x="78"/>
        <item x="126"/>
        <item x="37"/>
        <item x="39"/>
        <item x="136"/>
        <item x="63"/>
        <item x="91"/>
        <item x="40"/>
        <item x="20"/>
        <item x="61"/>
        <item x="19"/>
        <item x="24"/>
        <item x="127"/>
        <item x="85"/>
        <item x="38"/>
        <item x="43"/>
        <item x="113"/>
        <item x="0"/>
        <item x="99"/>
        <item x="29"/>
        <item x="33"/>
        <item x="122"/>
        <item x="137"/>
        <item x="51"/>
        <item x="22"/>
        <item x="111"/>
        <item x="54"/>
        <item x="115"/>
        <item x="82"/>
        <item x="8"/>
        <item x="98"/>
        <item x="27"/>
        <item x="3"/>
        <item x="12"/>
        <item x="15"/>
        <item x="23"/>
        <item x="26"/>
        <item x="30"/>
        <item x="44"/>
        <item x="50"/>
        <item x="53"/>
        <item x="58"/>
        <item x="59"/>
        <item x="66"/>
        <item x="67"/>
        <item x="68"/>
        <item x="69"/>
        <item x="71"/>
        <item x="72"/>
        <item x="74"/>
        <item x="79"/>
        <item x="89"/>
        <item x="95"/>
        <item x="105"/>
        <item x="106"/>
        <item x="107"/>
        <item x="108"/>
        <item x="112"/>
        <item x="118"/>
        <item x="123"/>
        <item x="124"/>
        <item x="125"/>
        <item x="129"/>
        <item x="134"/>
        <item x="135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  <pivotField compact="0" showAll="0">
      <items count="15">
        <item x="2"/>
        <item x="1"/>
        <item x="3"/>
        <item x="0"/>
        <item x="4"/>
        <item x="5"/>
        <item x="13"/>
        <item x="6"/>
        <item x="8"/>
        <item x="7"/>
        <item x="9"/>
        <item x="10"/>
        <item x="11"/>
        <item x="12"/>
        <item t="default"/>
      </items>
    </pivotField>
    <pivotField compact="0" showAll="0">
      <items count="17">
        <item x="2"/>
        <item x="4"/>
        <item x="9"/>
        <item x="0"/>
        <item x="1"/>
        <item x="10"/>
        <item x="15"/>
        <item x="5"/>
        <item x="6"/>
        <item x="3"/>
        <item x="13"/>
        <item x="8"/>
        <item x="11"/>
        <item x="7"/>
        <item x="12"/>
        <item x="14"/>
        <item t="default"/>
      </items>
    </pivotField>
    <pivotField dataField="1" compact="0" showAll="0">
      <items count="19">
        <item x="7"/>
        <item x="2"/>
        <item x="11"/>
        <item x="1"/>
        <item x="4"/>
        <item x="8"/>
        <item x="0"/>
        <item x="6"/>
        <item x="17"/>
        <item x="10"/>
        <item x="3"/>
        <item x="5"/>
        <item x="12"/>
        <item x="13"/>
        <item x="9"/>
        <item x="14"/>
        <item x="15"/>
        <item x="16"/>
        <item t="default"/>
      </items>
    </pivotField>
    <pivotField compact="0" showAll="0">
      <items count="33">
        <item x="5"/>
        <item x="3"/>
        <item x="11"/>
        <item x="7"/>
        <item x="16"/>
        <item x="2"/>
        <item x="10"/>
        <item x="18"/>
        <item x="1"/>
        <item x="17"/>
        <item x="6"/>
        <item x="21"/>
        <item x="13"/>
        <item x="23"/>
        <item x="31"/>
        <item x="9"/>
        <item x="0"/>
        <item x="14"/>
        <item x="12"/>
        <item x="20"/>
        <item x="19"/>
        <item x="22"/>
        <item x="15"/>
        <item x="8"/>
        <item x="4"/>
        <item x="24"/>
        <item x="25"/>
        <item x="26"/>
        <item x="27"/>
        <item x="28"/>
        <item x="29"/>
        <item x="30"/>
        <item t="default"/>
      </items>
    </pivotField>
    <pivotField compact="0" showAll="0">
      <items count="20">
        <item x="7"/>
        <item x="2"/>
        <item x="11"/>
        <item x="1"/>
        <item x="4"/>
        <item x="8"/>
        <item x="0"/>
        <item x="12"/>
        <item x="18"/>
        <item x="10"/>
        <item x="3"/>
        <item x="5"/>
        <item x="13"/>
        <item x="6"/>
        <item x="9"/>
        <item x="14"/>
        <item x="15"/>
        <item x="16"/>
        <item x="17"/>
        <item t="default"/>
      </items>
    </pivotField>
    <pivotField dataField="1" compact="0" showAll="0">
      <items count="12">
        <item x="0"/>
        <item x="2"/>
        <item x="1"/>
        <item x="4"/>
        <item x="5"/>
        <item x="6"/>
        <item x="10"/>
        <item x="3"/>
        <item x="8"/>
        <item x="7"/>
        <item x="9"/>
        <item t="default"/>
      </items>
    </pivotField>
    <pivotField compact="0" showAll="0">
      <items count="417">
        <item x="3"/>
        <item x="415"/>
        <item x="1"/>
        <item x="156"/>
        <item x="48"/>
        <item x="144"/>
        <item x="77"/>
        <item x="116"/>
        <item x="80"/>
        <item x="68"/>
        <item x="7"/>
        <item x="161"/>
        <item x="19"/>
        <item x="17"/>
        <item x="125"/>
        <item x="130"/>
        <item x="61"/>
        <item x="46"/>
        <item x="67"/>
        <item x="126"/>
        <item x="88"/>
        <item x="150"/>
        <item x="100"/>
        <item x="166"/>
        <item x="22"/>
        <item x="81"/>
        <item x="30"/>
        <item x="42"/>
        <item x="135"/>
        <item x="175"/>
        <item x="53"/>
        <item x="90"/>
        <item x="184"/>
        <item x="163"/>
        <item x="136"/>
        <item x="97"/>
        <item x="177"/>
        <item x="103"/>
        <item x="33"/>
        <item x="110"/>
        <item x="155"/>
        <item x="93"/>
        <item x="75"/>
        <item x="11"/>
        <item x="102"/>
        <item x="69"/>
        <item x="83"/>
        <item x="151"/>
        <item x="167"/>
        <item x="174"/>
        <item x="194"/>
        <item x="66"/>
        <item x="0"/>
        <item x="2"/>
        <item x="4"/>
        <item x="5"/>
        <item x="6"/>
        <item x="8"/>
        <item x="9"/>
        <item x="10"/>
        <item x="12"/>
        <item x="13"/>
        <item x="14"/>
        <item x="15"/>
        <item x="16"/>
        <item x="18"/>
        <item x="20"/>
        <item x="21"/>
        <item x="23"/>
        <item x="24"/>
        <item x="25"/>
        <item x="26"/>
        <item x="27"/>
        <item x="28"/>
        <item x="29"/>
        <item x="31"/>
        <item x="32"/>
        <item x="34"/>
        <item x="35"/>
        <item x="36"/>
        <item x="37"/>
        <item x="38"/>
        <item x="39"/>
        <item x="40"/>
        <item x="41"/>
        <item x="43"/>
        <item x="44"/>
        <item x="45"/>
        <item x="47"/>
        <item x="49"/>
        <item x="50"/>
        <item x="51"/>
        <item x="52"/>
        <item x="54"/>
        <item x="55"/>
        <item x="56"/>
        <item x="57"/>
        <item x="58"/>
        <item x="59"/>
        <item x="60"/>
        <item x="62"/>
        <item x="63"/>
        <item x="64"/>
        <item x="65"/>
        <item x="70"/>
        <item x="71"/>
        <item x="72"/>
        <item x="73"/>
        <item x="74"/>
        <item x="76"/>
        <item x="78"/>
        <item x="79"/>
        <item x="82"/>
        <item x="84"/>
        <item x="85"/>
        <item x="86"/>
        <item x="87"/>
        <item x="89"/>
        <item x="91"/>
        <item x="92"/>
        <item x="94"/>
        <item x="95"/>
        <item x="96"/>
        <item x="98"/>
        <item x="99"/>
        <item x="101"/>
        <item x="104"/>
        <item x="105"/>
        <item x="106"/>
        <item x="107"/>
        <item x="108"/>
        <item x="109"/>
        <item x="111"/>
        <item x="112"/>
        <item x="113"/>
        <item x="114"/>
        <item x="115"/>
        <item x="117"/>
        <item x="118"/>
        <item x="119"/>
        <item x="120"/>
        <item x="121"/>
        <item x="122"/>
        <item x="123"/>
        <item x="124"/>
        <item x="127"/>
        <item x="128"/>
        <item x="129"/>
        <item x="131"/>
        <item x="132"/>
        <item x="133"/>
        <item x="134"/>
        <item x="137"/>
        <item x="138"/>
        <item x="139"/>
        <item x="140"/>
        <item x="141"/>
        <item x="142"/>
        <item x="143"/>
        <item x="145"/>
        <item x="146"/>
        <item x="147"/>
        <item x="148"/>
        <item x="149"/>
        <item x="152"/>
        <item x="153"/>
        <item x="154"/>
        <item x="157"/>
        <item x="158"/>
        <item x="159"/>
        <item x="160"/>
        <item x="162"/>
        <item x="164"/>
        <item x="165"/>
        <item x="168"/>
        <item x="169"/>
        <item x="170"/>
        <item x="171"/>
        <item x="172"/>
        <item x="173"/>
        <item x="176"/>
        <item x="178"/>
        <item x="179"/>
        <item x="180"/>
        <item x="181"/>
        <item x="182"/>
        <item x="183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t="default"/>
      </items>
    </pivotField>
    <pivotField compact="0" showAll="0">
      <items count="298">
        <item x="3"/>
        <item x="296"/>
        <item x="20"/>
        <item x="42"/>
        <item x="70"/>
        <item x="43"/>
        <item x="103"/>
        <item x="36"/>
        <item x="107"/>
        <item x="41"/>
        <item x="10"/>
        <item x="44"/>
        <item x="7"/>
        <item x="1"/>
        <item x="54"/>
        <item x="8"/>
        <item x="19"/>
        <item x="56"/>
        <item x="45"/>
        <item x="87"/>
        <item x="114"/>
        <item x="104"/>
        <item x="86"/>
        <item x="59"/>
        <item x="123"/>
        <item x="0"/>
        <item x="2"/>
        <item x="4"/>
        <item x="5"/>
        <item x="6"/>
        <item x="9"/>
        <item x="11"/>
        <item x="12"/>
        <item x="13"/>
        <item x="14"/>
        <item x="15"/>
        <item x="16"/>
        <item x="17"/>
        <item x="18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6"/>
        <item x="47"/>
        <item x="48"/>
        <item x="49"/>
        <item x="50"/>
        <item x="51"/>
        <item x="52"/>
        <item x="53"/>
        <item x="55"/>
        <item x="57"/>
        <item x="58"/>
        <item x="60"/>
        <item x="61"/>
        <item x="62"/>
        <item x="63"/>
        <item x="64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5"/>
        <item x="106"/>
        <item x="108"/>
        <item x="109"/>
        <item x="110"/>
        <item x="111"/>
        <item x="112"/>
        <item x="113"/>
        <item x="115"/>
        <item x="116"/>
        <item x="117"/>
        <item x="118"/>
        <item x="119"/>
        <item x="120"/>
        <item x="121"/>
        <item x="122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t="default"/>
      </items>
    </pivotField>
    <pivotField compact="0" showAll="0">
      <items count="25">
        <item x="23"/>
        <item x="1"/>
        <item x="2"/>
        <item x="7"/>
        <item x="9"/>
        <item x="10"/>
        <item x="11"/>
        <item x="12"/>
        <item x="0"/>
        <item x="3"/>
        <item x="4"/>
        <item x="5"/>
        <item x="6"/>
        <item x="8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dragToCol="0" dragToPage="0" dragToRow="0" compact="0" showAll="0"/>
    <pivotField dataField="1" dragToCol="0" dragToPage="0" dragToRow="0" compact="0" showAll="0"/>
    <pivotField dataField="1" dragToCol="0" dragToPage="0" dragToRow="0" compact="0" showAll="0"/>
    <pivotField dataField="1" dragToCol="0" dragToPage="0" dragToRow="0" compact="0" showAll="0"/>
    <pivotField dataField="1" dragToCol="0" dragToPage="0" dragToRow="0" compact="0" showAll="0"/>
    <pivotField dataField="1" dragToCol="0" dragToPage="0" dragToRow="0" compact="0" showAll="0"/>
    <pivotField dataField="1" dragToCol="0" dragToPage="0" dragToRow="0" compact="0" showAll="0"/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 消费" fld="10" baseField="0" baseItem="0"/>
    <dataField name=" 展现量" fld="11" baseField="0" baseItem="0"/>
    <dataField name=" 点击量" fld="12" baseField="0" baseItem="0"/>
    <dataField name="  点击率" fld="34" baseField="0" baseItem="0"/>
    <dataField name=" 点击成本" fld="35" baseField="0" baseItem="0"/>
    <dataField name=" 千展费用" fld="36" baseField="0" baseItem="0"/>
    <dataField name=" 点赞" fld="16" baseField="0" baseItem="0"/>
    <dataField name=" 评论" fld="17" baseField="0" baseItem="0"/>
    <dataField name=" 收藏" fld="18" baseField="0" baseItem="0"/>
    <dataField name=" 关注" fld="19" baseField="0" baseItem="0"/>
    <dataField name=" 分享" fld="20" baseField="0" baseItem="0"/>
    <dataField name=" 互动量" fld="21" baseField="0" baseItem="0"/>
    <dataField name=" 互动成本" fld="39" baseField="0" baseItem="0"/>
    <dataField name="私信人数" fld="27" baseField="0" baseItem="0"/>
    <dataField name=" 私信成本" fld="37" baseField="0" baseItem="0"/>
    <dataField name=" 私信开口数" fld="30" baseField="0" baseItem="0"/>
    <dataField name=" 开口成本" fld="38" baseField="0" baseItem="0"/>
    <dataField name=" 私信率" fld="40" baseField="0" baseItem="0"/>
  </dataFields>
  <formats count="103">
    <format dxfId="0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2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6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7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8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9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0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1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2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3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4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5">
      <pivotArea type="all" dataOnly="0" outline="0" fieldPosition="0"/>
    </format>
    <format dxfId="16">
      <pivotArea type="all" dataOnly="0" outline="0" fieldPosition="0"/>
    </format>
    <format dxfId="17">
      <pivotArea type="all" dataOnly="0" outline="0" fieldPosition="0"/>
    </format>
    <format dxfId="18">
      <pivotArea type="all" dataOnly="0" outline="0" fieldPosition="0"/>
    </format>
    <format dxfId="19">
      <pivotArea type="all" dataOnly="0" outline="0" fieldPosition="0"/>
    </format>
    <format dxfId="20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1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2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3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4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25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26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27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28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29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30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1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2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3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4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5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6">
      <pivotArea field="0" type="button" dataOnly="0" labelOnly="1" outline="0" fieldPosition="0"/>
    </format>
    <format dxfId="37">
      <pivotArea dataOnly="0" labelOnly="1" fieldPosition="0">
        <references count="1">
          <reference field="4294967294" count="1">
            <x v="0"/>
          </reference>
        </references>
      </pivotArea>
    </format>
    <format dxfId="38">
      <pivotArea dataOnly="0" labelOnly="1" fieldPosition="0">
        <references count="1">
          <reference field="4294967294" count="1">
            <x v="1"/>
          </reference>
        </references>
      </pivotArea>
    </format>
    <format dxfId="39">
      <pivotArea dataOnly="0" labelOnly="1" fieldPosition="0">
        <references count="1">
          <reference field="4294967294" count="1">
            <x v="2"/>
          </reference>
        </references>
      </pivotArea>
    </format>
    <format dxfId="40">
      <pivotArea dataOnly="0" labelOnly="1" fieldPosition="0">
        <references count="1">
          <reference field="4294967294" count="1">
            <x v="3"/>
          </reference>
        </references>
      </pivotArea>
    </format>
    <format dxfId="41">
      <pivotArea dataOnly="0" labelOnly="1" fieldPosition="0">
        <references count="1">
          <reference field="4294967294" count="1">
            <x v="4"/>
          </reference>
        </references>
      </pivotArea>
    </format>
    <format dxfId="42">
      <pivotArea dataOnly="0" labelOnly="1" fieldPosition="0">
        <references count="1">
          <reference field="4294967294" count="1">
            <x v="5"/>
          </reference>
        </references>
      </pivotArea>
    </format>
    <format dxfId="43">
      <pivotArea dataOnly="0" labelOnly="1" fieldPosition="0">
        <references count="1">
          <reference field="4294967294" count="1">
            <x v="6"/>
          </reference>
        </references>
      </pivotArea>
    </format>
    <format dxfId="44">
      <pivotArea dataOnly="0" labelOnly="1" fieldPosition="0">
        <references count="1">
          <reference field="4294967294" count="1">
            <x v="7"/>
          </reference>
        </references>
      </pivotArea>
    </format>
    <format dxfId="45">
      <pivotArea dataOnly="0" labelOnly="1" fieldPosition="0">
        <references count="1">
          <reference field="4294967294" count="1">
            <x v="8"/>
          </reference>
        </references>
      </pivotArea>
    </format>
    <format dxfId="46">
      <pivotArea dataOnly="0" labelOnly="1" fieldPosition="0">
        <references count="1">
          <reference field="4294967294" count="1">
            <x v="9"/>
          </reference>
        </references>
      </pivotArea>
    </format>
    <format dxfId="47">
      <pivotArea dataOnly="0" labelOnly="1" fieldPosition="0">
        <references count="1">
          <reference field="4294967294" count="1">
            <x v="10"/>
          </reference>
        </references>
      </pivotArea>
    </format>
    <format dxfId="48">
      <pivotArea dataOnly="0" labelOnly="1" fieldPosition="0">
        <references count="1">
          <reference field="4294967294" count="1">
            <x v="11"/>
          </reference>
        </references>
      </pivotArea>
    </format>
    <format dxfId="49">
      <pivotArea dataOnly="0" labelOnly="1" fieldPosition="0">
        <references count="1">
          <reference field="4294967294" count="1">
            <x v="12"/>
          </reference>
        </references>
      </pivotArea>
    </format>
    <format dxfId="50">
      <pivotArea dataOnly="0" labelOnly="1" fieldPosition="0">
        <references count="1">
          <reference field="4294967294" count="1">
            <x v="13"/>
          </reference>
        </references>
      </pivotArea>
    </format>
    <format dxfId="51">
      <pivotArea dataOnly="0" labelOnly="1" fieldPosition="0">
        <references count="1">
          <reference field="4294967294" count="1">
            <x v="14"/>
          </reference>
        </references>
      </pivotArea>
    </format>
    <format dxfId="52">
      <pivotArea dataOnly="0" labelOnly="1" fieldPosition="0">
        <references count="1">
          <reference field="4294967294" count="1">
            <x v="15"/>
          </reference>
        </references>
      </pivotArea>
    </format>
    <format dxfId="53">
      <pivotArea dataOnly="0" labelOnly="1" fieldPosition="0">
        <references count="1">
          <reference field="4294967294" count="1">
            <x v="16"/>
          </reference>
        </references>
      </pivotArea>
    </format>
    <format dxfId="54">
      <pivotArea dataOnly="0" labelOnly="1" grandRow="1" fieldPosition="0"/>
    </format>
    <format dxfId="55">
      <pivotArea grandRow="1" collapsedLevelsAreSubtotals="1" fieldPosition="0"/>
    </format>
    <format dxfId="56">
      <pivotArea dataOnly="0" labelOnly="1" fieldPosition="0">
        <references count="1">
          <reference field="4294967294" count="1">
            <x v="3"/>
          </reference>
        </references>
      </pivotArea>
    </format>
    <format dxfId="57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58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59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60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61">
      <pivotArea dataOnly="0" labelOnly="1" grandRow="1" fieldPosition="0"/>
    </format>
    <format dxfId="62">
      <pivotArea grandRow="1" collapsedLevelsAreSubtotals="1" fieldPosition="0"/>
    </format>
    <format dxfId="63">
      <pivotArea dataOnly="0" labelOnly="1" grandRow="1" fieldPosition="0"/>
    </format>
    <format dxfId="64">
      <pivotArea grandRow="1" collapsedLevelsAreSubtotals="1" fieldPosition="0"/>
    </format>
    <format dxfId="65">
      <pivotArea dataOnly="0" labelOnly="1" fieldPosition="0">
        <references count="1">
          <reference field="0" count="1">
            <x v="48"/>
          </reference>
        </references>
      </pivotArea>
    </format>
    <format dxfId="66">
      <pivotArea collapsedLevelsAreSubtotals="1" fieldPosition="0">
        <references count="1">
          <reference field="0" count="1" selected="0">
            <x v="48"/>
          </reference>
        </references>
      </pivotArea>
    </format>
    <format dxfId="67">
      <pivotArea dataOnly="0" labelOnly="1" fieldPosition="0">
        <references count="1">
          <reference field="4294967294" count="1">
            <x v="3"/>
          </reference>
        </references>
      </pivotArea>
    </format>
    <format dxfId="68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69">
      <pivotArea dataOnly="0" labelOnly="1" grandRow="1" fieldPosition="0"/>
    </format>
    <format dxfId="70">
      <pivotArea grandRow="1" collapsedLevelsAreSubtotals="1" fieldPosition="0"/>
    </format>
    <format dxfId="71">
      <pivotArea type="all" dataOnly="0" outline="0" fieldPosition="0"/>
    </format>
    <format dxfId="72">
      <pivotArea field="0" type="button" dataOnly="0" labelOnly="1" outline="0" fieldPosition="0"/>
    </format>
    <format dxfId="73">
      <pivotArea dataOnly="0" labelOnly="1" fieldPosition="0">
        <references count="1">
          <reference field="4294967294" count="1">
            <x v="0"/>
          </reference>
        </references>
      </pivotArea>
    </format>
    <format dxfId="74">
      <pivotArea dataOnly="0" labelOnly="1" fieldPosition="0">
        <references count="1">
          <reference field="4294967294" count="1">
            <x v="1"/>
          </reference>
        </references>
      </pivotArea>
    </format>
    <format dxfId="75">
      <pivotArea dataOnly="0" labelOnly="1" fieldPosition="0">
        <references count="1">
          <reference field="4294967294" count="1">
            <x v="2"/>
          </reference>
        </references>
      </pivotArea>
    </format>
    <format dxfId="76">
      <pivotArea dataOnly="0" labelOnly="1" fieldPosition="0">
        <references count="1">
          <reference field="4294967294" count="1">
            <x v="3"/>
          </reference>
        </references>
      </pivotArea>
    </format>
    <format dxfId="77">
      <pivotArea dataOnly="0" labelOnly="1" fieldPosition="0">
        <references count="1">
          <reference field="4294967294" count="1">
            <x v="4"/>
          </reference>
        </references>
      </pivotArea>
    </format>
    <format dxfId="78">
      <pivotArea dataOnly="0" labelOnly="1" fieldPosition="0">
        <references count="1">
          <reference field="4294967294" count="1">
            <x v="5"/>
          </reference>
        </references>
      </pivotArea>
    </format>
    <format dxfId="79">
      <pivotArea dataOnly="0" labelOnly="1" fieldPosition="0">
        <references count="1">
          <reference field="4294967294" count="1">
            <x v="6"/>
          </reference>
        </references>
      </pivotArea>
    </format>
    <format dxfId="80">
      <pivotArea dataOnly="0" labelOnly="1" fieldPosition="0">
        <references count="1">
          <reference field="4294967294" count="1">
            <x v="7"/>
          </reference>
        </references>
      </pivotArea>
    </format>
    <format dxfId="81">
      <pivotArea dataOnly="0" labelOnly="1" fieldPosition="0">
        <references count="1">
          <reference field="4294967294" count="1">
            <x v="8"/>
          </reference>
        </references>
      </pivotArea>
    </format>
    <format dxfId="82">
      <pivotArea dataOnly="0" labelOnly="1" fieldPosition="0">
        <references count="1">
          <reference field="4294967294" count="1">
            <x v="9"/>
          </reference>
        </references>
      </pivotArea>
    </format>
    <format dxfId="83">
      <pivotArea dataOnly="0" labelOnly="1" fieldPosition="0">
        <references count="1">
          <reference field="4294967294" count="1">
            <x v="10"/>
          </reference>
        </references>
      </pivotArea>
    </format>
    <format dxfId="84">
      <pivotArea dataOnly="0" labelOnly="1" fieldPosition="0">
        <references count="1">
          <reference field="4294967294" count="1">
            <x v="11"/>
          </reference>
        </references>
      </pivotArea>
    </format>
    <format dxfId="85">
      <pivotArea dataOnly="0" labelOnly="1" fieldPosition="0">
        <references count="1">
          <reference field="4294967294" count="1">
            <x v="12"/>
          </reference>
        </references>
      </pivotArea>
    </format>
    <format dxfId="86">
      <pivotArea dataOnly="0" labelOnly="1" fieldPosition="0">
        <references count="1">
          <reference field="4294967294" count="1">
            <x v="13"/>
          </reference>
        </references>
      </pivotArea>
    </format>
    <format dxfId="87">
      <pivotArea dataOnly="0" labelOnly="1" fieldPosition="0">
        <references count="1">
          <reference field="4294967294" count="1">
            <x v="14"/>
          </reference>
        </references>
      </pivotArea>
    </format>
    <format dxfId="88">
      <pivotArea dataOnly="0" labelOnly="1" fieldPosition="0">
        <references count="1">
          <reference field="4294967294" count="1">
            <x v="15"/>
          </reference>
        </references>
      </pivotArea>
    </format>
    <format dxfId="89">
      <pivotArea dataOnly="0" labelOnly="1" fieldPosition="0">
        <references count="1">
          <reference field="4294967294" count="1">
            <x v="16"/>
          </reference>
        </references>
      </pivotArea>
    </format>
    <format dxfId="90">
      <pivotArea dataOnly="0" labelOnly="1" fieldPosition="0">
        <references count="1">
          <reference field="4294967294" count="1">
            <x v="3"/>
          </reference>
        </references>
      </pivotArea>
    </format>
    <format dxfId="91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92">
      <pivotArea dataOnly="0" labelOnly="1" fieldPosition="0">
        <references count="1">
          <reference field="4294967294" count="1">
            <x v="7"/>
          </reference>
        </references>
      </pivotArea>
    </format>
    <format dxfId="93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94">
      <pivotArea dataOnly="0" labelOnly="1" fieldPosition="0">
        <references count="1">
          <reference field="4294967294" count="1">
            <x v="14"/>
          </reference>
        </references>
      </pivotArea>
    </format>
    <format dxfId="95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96">
      <pivotArea dataOnly="0" labelOnly="1" fieldPosition="0">
        <references count="1">
          <reference field="4294967294" count="1">
            <x v="16"/>
          </reference>
        </references>
      </pivotArea>
    </format>
    <format dxfId="97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98">
      <pivotArea dataOnly="0" labelOnly="1" fieldPosition="0">
        <references count="1">
          <reference field="4294967294" count="1">
            <x v="17"/>
          </reference>
        </references>
      </pivotArea>
    </format>
    <format dxfId="99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100">
      <pivotArea dataOnly="0" labelOnly="1" fieldPosition="0">
        <references count="1">
          <reference field="4294967294" count="1">
            <x v="17"/>
          </reference>
        </references>
      </pivotArea>
    </format>
    <format dxfId="101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102">
      <pivotArea dataOnly="0" labelOnly="1" fieldPosition="0">
        <references count="1">
          <reference field="4294967294" count="1">
            <x v="17"/>
          </reference>
        </references>
      </pivotArea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mergeItem="1" rowGrandTotals="0" colGrandTotals="0" compact="0" indent="0" compactData="0" showDrill="1" multipleFieldFilters="0">
  <location ref="A3:V676" firstHeaderRow="0" firstDataRow="1" firstDataCol="4"/>
  <pivotFields count="41">
    <pivotField axis="axisRow" compact="0" sortType="descending" outline="0" subtotalTop="0" multipleItemSelectionAllowed="1" numFmtId="14" showAll="0">
      <items count="50"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outline="0" subtotalTop="0" showAll="0">
      <items count="29">
        <item x="27"/>
        <item x="6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outline="0" subtotalTop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axis="axisRow" compact="0" outline="0" subtotalTop="0" multipleItemSelectionAllowed="1" showAll="0">
      <items count="4">
        <item x="1"/>
        <item x="0"/>
        <item h="1" x="2"/>
        <item t="default"/>
      </items>
    </pivotField>
    <pivotField axis="axisRow" compact="0" defaultSubtotal="0" outline="0" subtotalTop="0" multipleItemSelectionAllowed="1" showAll="0">
      <items count="24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compact="0" outline="0" subtotalTop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outline="0" subtotalTop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axis="axisRow" compact="0" outline="0" subtotalTop="0" multipleItemSelectionAllowed="1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outline="0" subtotalTop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outline="0" subtotalTop="0" showAll="0"/>
    <pivotField dataField="1" compact="0" outline="0" subtotalTop="0" showAll="0">
      <items count="520">
        <item x="88"/>
        <item x="518"/>
        <item x="73"/>
        <item x="65"/>
        <item x="121"/>
        <item x="235"/>
        <item x="37"/>
        <item x="187"/>
        <item x="240"/>
        <item x="101"/>
        <item x="51"/>
        <item x="123"/>
        <item x="34"/>
        <item x="168"/>
        <item x="181"/>
        <item x="174"/>
        <item x="133"/>
        <item x="102"/>
        <item x="6"/>
        <item x="120"/>
        <item x="15"/>
        <item x="113"/>
        <item x="160"/>
        <item x="36"/>
        <item x="3"/>
        <item x="167"/>
        <item x="117"/>
        <item x="25"/>
        <item x="43"/>
        <item x="225"/>
        <item x="17"/>
        <item x="59"/>
        <item x="10"/>
        <item x="212"/>
        <item x="149"/>
        <item x="103"/>
        <item x="0"/>
        <item x="1"/>
        <item x="2"/>
        <item x="4"/>
        <item x="5"/>
        <item x="7"/>
        <item x="8"/>
        <item x="9"/>
        <item x="11"/>
        <item x="12"/>
        <item x="13"/>
        <item x="14"/>
        <item x="16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5"/>
        <item x="38"/>
        <item x="39"/>
        <item x="40"/>
        <item x="41"/>
        <item x="42"/>
        <item x="44"/>
        <item x="45"/>
        <item x="46"/>
        <item x="47"/>
        <item x="48"/>
        <item x="49"/>
        <item x="50"/>
        <item x="52"/>
        <item x="53"/>
        <item x="54"/>
        <item x="55"/>
        <item x="56"/>
        <item x="57"/>
        <item x="58"/>
        <item x="60"/>
        <item x="61"/>
        <item x="62"/>
        <item x="63"/>
        <item x="64"/>
        <item x="66"/>
        <item x="67"/>
        <item x="68"/>
        <item x="69"/>
        <item x="70"/>
        <item x="71"/>
        <item x="72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4"/>
        <item x="105"/>
        <item x="106"/>
        <item x="107"/>
        <item x="108"/>
        <item x="109"/>
        <item x="110"/>
        <item x="111"/>
        <item x="112"/>
        <item x="114"/>
        <item x="115"/>
        <item x="116"/>
        <item x="118"/>
        <item x="119"/>
        <item x="122"/>
        <item x="124"/>
        <item x="125"/>
        <item x="126"/>
        <item x="127"/>
        <item x="128"/>
        <item x="129"/>
        <item x="130"/>
        <item x="131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1"/>
        <item x="162"/>
        <item x="163"/>
        <item x="164"/>
        <item x="165"/>
        <item x="166"/>
        <item x="169"/>
        <item x="170"/>
        <item x="171"/>
        <item x="172"/>
        <item x="173"/>
        <item x="175"/>
        <item x="176"/>
        <item x="177"/>
        <item x="178"/>
        <item x="179"/>
        <item x="180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6"/>
        <item x="227"/>
        <item x="228"/>
        <item x="229"/>
        <item x="230"/>
        <item x="231"/>
        <item x="232"/>
        <item x="233"/>
        <item x="234"/>
        <item x="236"/>
        <item x="237"/>
        <item x="238"/>
        <item x="239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t="default"/>
      </items>
    </pivotField>
    <pivotField dataField="1" compact="0" outline="0" subtotalTop="0" showAll="0">
      <items count="505">
        <item x="503"/>
        <item x="134"/>
        <item x="4"/>
        <item x="47"/>
        <item x="154"/>
        <item x="104"/>
        <item x="153"/>
        <item x="14"/>
        <item x="107"/>
        <item x="85"/>
        <item x="70"/>
        <item x="176"/>
        <item x="122"/>
        <item x="114"/>
        <item x="44"/>
        <item x="220"/>
        <item x="13"/>
        <item x="91"/>
        <item x="231"/>
        <item x="158"/>
        <item x="92"/>
        <item x="169"/>
        <item x="185"/>
        <item x="125"/>
        <item x="55"/>
        <item x="36"/>
        <item x="26"/>
        <item x="52"/>
        <item x="109"/>
        <item x="54"/>
        <item x="116"/>
        <item x="86"/>
        <item x="155"/>
        <item x="165"/>
        <item x="195"/>
        <item x="216"/>
        <item x="174"/>
        <item x="73"/>
        <item x="41"/>
        <item x="132"/>
        <item x="166"/>
        <item x="135"/>
        <item x="129"/>
        <item x="188"/>
        <item x="136"/>
        <item x="128"/>
        <item x="130"/>
        <item x="111"/>
        <item x="1"/>
        <item x="21"/>
        <item x="145"/>
        <item x="58"/>
        <item x="186"/>
        <item x="124"/>
        <item x="197"/>
        <item x="15"/>
        <item x="88"/>
        <item x="64"/>
        <item x="66"/>
        <item x="144"/>
        <item x="161"/>
        <item x="177"/>
        <item x="25"/>
        <item x="89"/>
        <item x="68"/>
        <item x="34"/>
        <item x="61"/>
        <item x="184"/>
        <item x="95"/>
        <item x="119"/>
        <item x="175"/>
        <item x="207"/>
        <item x="173"/>
        <item x="208"/>
        <item x="49"/>
        <item x="237"/>
        <item x="93"/>
        <item x="19"/>
        <item x="0"/>
        <item x="2"/>
        <item x="3"/>
        <item x="5"/>
        <item x="6"/>
        <item x="7"/>
        <item x="8"/>
        <item x="9"/>
        <item x="10"/>
        <item x="11"/>
        <item x="12"/>
        <item x="16"/>
        <item x="17"/>
        <item x="18"/>
        <item x="20"/>
        <item x="22"/>
        <item x="23"/>
        <item x="24"/>
        <item x="27"/>
        <item x="28"/>
        <item x="29"/>
        <item x="30"/>
        <item x="31"/>
        <item x="32"/>
        <item x="33"/>
        <item x="35"/>
        <item x="37"/>
        <item x="38"/>
        <item x="39"/>
        <item x="40"/>
        <item x="42"/>
        <item x="43"/>
        <item x="45"/>
        <item x="46"/>
        <item x="48"/>
        <item x="50"/>
        <item x="51"/>
        <item x="53"/>
        <item x="56"/>
        <item x="57"/>
        <item x="59"/>
        <item x="60"/>
        <item x="62"/>
        <item x="63"/>
        <item x="65"/>
        <item x="67"/>
        <item x="69"/>
        <item x="71"/>
        <item x="72"/>
        <item x="74"/>
        <item x="75"/>
        <item x="76"/>
        <item x="77"/>
        <item x="78"/>
        <item x="79"/>
        <item x="80"/>
        <item x="81"/>
        <item x="82"/>
        <item x="83"/>
        <item x="84"/>
        <item x="87"/>
        <item x="90"/>
        <item x="94"/>
        <item x="96"/>
        <item x="97"/>
        <item x="98"/>
        <item x="99"/>
        <item x="100"/>
        <item x="101"/>
        <item x="102"/>
        <item x="103"/>
        <item x="105"/>
        <item x="106"/>
        <item x="108"/>
        <item x="110"/>
        <item x="112"/>
        <item x="113"/>
        <item x="115"/>
        <item x="117"/>
        <item x="118"/>
        <item x="120"/>
        <item x="121"/>
        <item x="123"/>
        <item x="126"/>
        <item x="127"/>
        <item x="131"/>
        <item x="133"/>
        <item x="137"/>
        <item x="138"/>
        <item x="139"/>
        <item x="140"/>
        <item x="141"/>
        <item x="142"/>
        <item x="143"/>
        <item x="146"/>
        <item x="147"/>
        <item x="148"/>
        <item x="149"/>
        <item x="150"/>
        <item x="151"/>
        <item x="152"/>
        <item x="156"/>
        <item x="157"/>
        <item x="159"/>
        <item x="160"/>
        <item x="162"/>
        <item x="163"/>
        <item x="164"/>
        <item x="167"/>
        <item x="168"/>
        <item x="170"/>
        <item x="171"/>
        <item x="172"/>
        <item x="178"/>
        <item x="179"/>
        <item x="180"/>
        <item x="181"/>
        <item x="182"/>
        <item x="183"/>
        <item x="187"/>
        <item x="189"/>
        <item x="190"/>
        <item x="191"/>
        <item x="192"/>
        <item x="193"/>
        <item x="194"/>
        <item x="196"/>
        <item x="198"/>
        <item x="199"/>
        <item x="200"/>
        <item x="201"/>
        <item x="202"/>
        <item x="203"/>
        <item x="204"/>
        <item x="205"/>
        <item x="206"/>
        <item x="209"/>
        <item x="210"/>
        <item x="211"/>
        <item x="212"/>
        <item x="213"/>
        <item x="214"/>
        <item x="215"/>
        <item x="217"/>
        <item x="218"/>
        <item x="219"/>
        <item x="221"/>
        <item x="222"/>
        <item x="223"/>
        <item x="224"/>
        <item x="225"/>
        <item x="226"/>
        <item x="227"/>
        <item x="228"/>
        <item x="229"/>
        <item x="230"/>
        <item x="232"/>
        <item x="233"/>
        <item x="234"/>
        <item x="235"/>
        <item x="23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t="default"/>
      </items>
    </pivotField>
    <pivotField dataField="1" compact="0" outline="0" subtotalTop="0" showAll="0">
      <items count="338">
        <item x="32"/>
        <item x="57"/>
        <item x="44"/>
        <item x="14"/>
        <item x="93"/>
        <item x="79"/>
        <item x="125"/>
        <item x="84"/>
        <item x="53"/>
        <item x="63"/>
        <item x="94"/>
        <item x="56"/>
        <item x="66"/>
        <item x="91"/>
        <item x="80"/>
        <item x="115"/>
        <item x="104"/>
        <item x="3"/>
        <item x="51"/>
        <item x="134"/>
        <item x="106"/>
        <item x="149"/>
        <item x="150"/>
        <item x="162"/>
        <item x="49"/>
        <item x="71"/>
        <item x="25"/>
        <item x="181"/>
        <item x="182"/>
        <item x="34"/>
        <item x="122"/>
        <item x="2"/>
        <item x="24"/>
        <item x="141"/>
        <item x="336"/>
        <item x="170"/>
        <item x="16"/>
        <item x="128"/>
        <item x="15"/>
        <item x="12"/>
        <item x="70"/>
        <item x="118"/>
        <item x="124"/>
        <item x="55"/>
        <item x="17"/>
        <item x="23"/>
        <item x="76"/>
        <item x="26"/>
        <item x="97"/>
        <item x="148"/>
        <item x="58"/>
        <item x="0"/>
        <item x="178"/>
        <item x="136"/>
        <item x="42"/>
        <item x="132"/>
        <item x="27"/>
        <item x="105"/>
        <item x="109"/>
        <item x="158"/>
        <item x="100"/>
        <item x="143"/>
        <item x="160"/>
        <item x="64"/>
        <item x="11"/>
        <item x="129"/>
        <item x="98"/>
        <item x="133"/>
        <item x="1"/>
        <item x="168"/>
        <item x="166"/>
        <item x="52"/>
        <item x="78"/>
        <item x="36"/>
        <item x="101"/>
        <item x="159"/>
        <item x="123"/>
        <item x="183"/>
        <item x="102"/>
        <item x="151"/>
        <item x="152"/>
        <item x="54"/>
        <item x="108"/>
        <item x="82"/>
        <item x="153"/>
        <item x="142"/>
        <item x="131"/>
        <item x="175"/>
        <item x="110"/>
        <item x="167"/>
        <item x="61"/>
        <item x="161"/>
        <item x="185"/>
        <item x="154"/>
        <item x="172"/>
        <item x="107"/>
        <item x="157"/>
        <item x="87"/>
        <item x="89"/>
        <item x="83"/>
        <item x="4"/>
        <item x="95"/>
        <item x="155"/>
        <item x="99"/>
        <item x="116"/>
        <item x="103"/>
        <item x="28"/>
        <item x="85"/>
        <item x="45"/>
        <item x="135"/>
        <item x="37"/>
        <item x="92"/>
        <item x="31"/>
        <item x="117"/>
        <item x="114"/>
        <item x="127"/>
        <item x="139"/>
        <item x="68"/>
        <item x="74"/>
        <item x="72"/>
        <item x="145"/>
        <item x="5"/>
        <item x="73"/>
        <item x="47"/>
        <item x="13"/>
        <item x="90"/>
        <item x="6"/>
        <item x="137"/>
        <item x="41"/>
        <item x="113"/>
        <item x="88"/>
        <item x="8"/>
        <item x="176"/>
        <item x="165"/>
        <item x="112"/>
        <item x="146"/>
        <item x="18"/>
        <item x="46"/>
        <item x="86"/>
        <item x="10"/>
        <item x="75"/>
        <item x="187"/>
        <item x="67"/>
        <item x="38"/>
        <item x="59"/>
        <item x="39"/>
        <item x="65"/>
        <item x="184"/>
        <item x="126"/>
        <item x="77"/>
        <item x="50"/>
        <item x="48"/>
        <item x="69"/>
        <item x="19"/>
        <item x="144"/>
        <item x="29"/>
        <item x="96"/>
        <item x="180"/>
        <item x="60"/>
        <item x="9"/>
        <item x="43"/>
        <item x="21"/>
        <item x="30"/>
        <item x="169"/>
        <item x="81"/>
        <item x="22"/>
        <item x="120"/>
        <item x="119"/>
        <item x="171"/>
        <item x="177"/>
        <item x="62"/>
        <item x="40"/>
        <item x="20"/>
        <item x="7"/>
        <item x="33"/>
        <item x="35"/>
        <item x="111"/>
        <item x="121"/>
        <item x="130"/>
        <item x="138"/>
        <item x="140"/>
        <item x="147"/>
        <item x="156"/>
        <item x="163"/>
        <item x="164"/>
        <item x="173"/>
        <item x="174"/>
        <item x="179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t="default"/>
      </items>
    </pivotField>
    <pivotField compact="0" outline="0" subtotalTop="0" numFmtId="10" showAll="0">
      <items count="364">
        <item x="172"/>
        <item x="84"/>
        <item x="194"/>
        <item x="10"/>
        <item x="53"/>
        <item x="155"/>
        <item x="122"/>
        <item x="5"/>
        <item x="126"/>
        <item x="362"/>
        <item x="139"/>
        <item x="55"/>
        <item x="150"/>
        <item x="61"/>
        <item x="199"/>
        <item x="16"/>
        <item x="68"/>
        <item x="93"/>
        <item x="135"/>
        <item x="176"/>
        <item x="108"/>
        <item x="164"/>
        <item x="48"/>
        <item x="42"/>
        <item x="74"/>
        <item x="54"/>
        <item x="49"/>
        <item x="80"/>
        <item x="189"/>
        <item x="134"/>
        <item x="32"/>
        <item x="59"/>
        <item x="0"/>
        <item x="20"/>
        <item x="76"/>
        <item x="112"/>
        <item x="168"/>
        <item x="110"/>
        <item x="161"/>
        <item x="124"/>
        <item x="87"/>
        <item x="200"/>
        <item x="37"/>
        <item x="153"/>
        <item x="175"/>
        <item x="167"/>
        <item x="45"/>
        <item x="96"/>
        <item x="146"/>
        <item x="195"/>
        <item x="143"/>
        <item x="27"/>
        <item x="169"/>
        <item x="62"/>
        <item x="69"/>
        <item x="109"/>
        <item x="121"/>
        <item x="35"/>
        <item x="65"/>
        <item x="140"/>
        <item x="21"/>
        <item x="99"/>
        <item x="102"/>
        <item x="79"/>
        <item x="181"/>
        <item x="141"/>
        <item x="192"/>
        <item x="142"/>
        <item x="138"/>
        <item x="185"/>
        <item x="97"/>
        <item x="131"/>
        <item x="114"/>
        <item x="149"/>
        <item x="83"/>
        <item x="7"/>
        <item x="13"/>
        <item x="57"/>
        <item x="41"/>
        <item x="24"/>
        <item x="19"/>
        <item x="191"/>
        <item x="198"/>
        <item x="184"/>
        <item x="173"/>
        <item x="39"/>
        <item x="56"/>
        <item x="22"/>
        <item x="89"/>
        <item x="1"/>
        <item x="2"/>
        <item x="3"/>
        <item x="4"/>
        <item x="6"/>
        <item x="8"/>
        <item x="9"/>
        <item x="11"/>
        <item x="12"/>
        <item x="14"/>
        <item x="15"/>
        <item x="17"/>
        <item x="18"/>
        <item x="23"/>
        <item x="25"/>
        <item x="26"/>
        <item x="28"/>
        <item x="29"/>
        <item x="30"/>
        <item x="31"/>
        <item x="33"/>
        <item x="34"/>
        <item x="36"/>
        <item x="38"/>
        <item x="40"/>
        <item x="43"/>
        <item x="44"/>
        <item x="46"/>
        <item x="47"/>
        <item x="50"/>
        <item x="51"/>
        <item x="52"/>
        <item x="58"/>
        <item x="60"/>
        <item x="63"/>
        <item x="64"/>
        <item x="66"/>
        <item x="67"/>
        <item x="70"/>
        <item x="71"/>
        <item x="72"/>
        <item x="73"/>
        <item x="75"/>
        <item x="77"/>
        <item x="78"/>
        <item x="81"/>
        <item x="82"/>
        <item x="85"/>
        <item x="86"/>
        <item x="88"/>
        <item x="90"/>
        <item x="91"/>
        <item x="92"/>
        <item x="94"/>
        <item x="95"/>
        <item x="98"/>
        <item x="100"/>
        <item x="101"/>
        <item x="103"/>
        <item x="104"/>
        <item x="105"/>
        <item x="106"/>
        <item x="107"/>
        <item x="111"/>
        <item x="113"/>
        <item x="115"/>
        <item x="116"/>
        <item x="117"/>
        <item x="118"/>
        <item x="119"/>
        <item x="120"/>
        <item x="123"/>
        <item x="125"/>
        <item x="127"/>
        <item x="128"/>
        <item x="129"/>
        <item x="130"/>
        <item x="132"/>
        <item x="133"/>
        <item x="136"/>
        <item x="137"/>
        <item x="144"/>
        <item x="145"/>
        <item x="147"/>
        <item x="148"/>
        <item x="151"/>
        <item x="152"/>
        <item x="154"/>
        <item x="156"/>
        <item x="157"/>
        <item x="158"/>
        <item x="159"/>
        <item x="160"/>
        <item x="162"/>
        <item x="163"/>
        <item x="165"/>
        <item x="166"/>
        <item x="170"/>
        <item x="171"/>
        <item x="174"/>
        <item x="177"/>
        <item x="178"/>
        <item x="179"/>
        <item x="180"/>
        <item x="182"/>
        <item x="183"/>
        <item x="186"/>
        <item x="187"/>
        <item x="188"/>
        <item x="190"/>
        <item x="193"/>
        <item x="196"/>
        <item x="197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compact="0" outline="0" subtotalTop="0" showAll="0">
      <items count="105">
        <item x="55"/>
        <item x="27"/>
        <item x="24"/>
        <item x="70"/>
        <item x="37"/>
        <item x="73"/>
        <item x="89"/>
        <item x="45"/>
        <item x="71"/>
        <item x="43"/>
        <item x="35"/>
        <item x="46"/>
        <item x="14"/>
        <item x="65"/>
        <item x="34"/>
        <item x="5"/>
        <item x="2"/>
        <item x="31"/>
        <item x="62"/>
        <item x="51"/>
        <item x="15"/>
        <item x="49"/>
        <item x="48"/>
        <item x="66"/>
        <item x="10"/>
        <item x="81"/>
        <item x="18"/>
        <item x="74"/>
        <item x="88"/>
        <item x="1"/>
        <item x="28"/>
        <item x="90"/>
        <item x="85"/>
        <item x="8"/>
        <item x="32"/>
        <item x="17"/>
        <item x="9"/>
        <item x="44"/>
        <item x="11"/>
        <item x="57"/>
        <item x="72"/>
        <item x="87"/>
        <item x="29"/>
        <item x="16"/>
        <item x="103"/>
        <item x="84"/>
        <item x="25"/>
        <item x="76"/>
        <item x="21"/>
        <item x="26"/>
        <item x="92"/>
        <item x="69"/>
        <item x="59"/>
        <item x="6"/>
        <item x="50"/>
        <item x="67"/>
        <item x="41"/>
        <item x="75"/>
        <item x="86"/>
        <item x="61"/>
        <item x="33"/>
        <item x="19"/>
        <item x="7"/>
        <item x="3"/>
        <item x="30"/>
        <item x="23"/>
        <item x="68"/>
        <item x="53"/>
        <item x="58"/>
        <item x="80"/>
        <item x="54"/>
        <item x="38"/>
        <item x="78"/>
        <item x="93"/>
        <item x="47"/>
        <item x="40"/>
        <item x="12"/>
        <item x="64"/>
        <item x="52"/>
        <item x="20"/>
        <item x="42"/>
        <item x="36"/>
        <item x="39"/>
        <item x="0"/>
        <item x="60"/>
        <item x="22"/>
        <item x="82"/>
        <item x="13"/>
        <item x="79"/>
        <item x="91"/>
        <item x="56"/>
        <item x="83"/>
        <item x="4"/>
        <item x="63"/>
        <item x="77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outline="0" subtotalTop="0" showAll="0">
      <items count="477">
        <item x="160"/>
        <item x="88"/>
        <item x="475"/>
        <item x="46"/>
        <item x="144"/>
        <item x="135"/>
        <item x="21"/>
        <item x="12"/>
        <item x="42"/>
        <item x="91"/>
        <item x="143"/>
        <item x="53"/>
        <item x="204"/>
        <item x="61"/>
        <item x="115"/>
        <item x="62"/>
        <item x="222"/>
        <item x="228"/>
        <item x="201"/>
        <item x="217"/>
        <item x="79"/>
        <item x="63"/>
        <item x="183"/>
        <item x="171"/>
        <item x="95"/>
        <item x="203"/>
        <item x="172"/>
        <item x="50"/>
        <item x="64"/>
        <item x="158"/>
        <item x="168"/>
        <item x="83"/>
        <item x="209"/>
        <item x="170"/>
        <item x="111"/>
        <item x="140"/>
        <item x="13"/>
        <item x="197"/>
        <item x="167"/>
        <item x="139"/>
        <item x="176"/>
        <item x="179"/>
        <item x="92"/>
        <item x="157"/>
        <item x="51"/>
        <item x="113"/>
        <item x="17"/>
        <item x="164"/>
        <item x="7"/>
        <item x="54"/>
        <item x="30"/>
        <item x="96"/>
        <item x="72"/>
        <item x="207"/>
        <item x="32"/>
        <item x="155"/>
        <item x="220"/>
        <item x="213"/>
        <item x="29"/>
        <item x="231"/>
        <item x="156"/>
        <item x="114"/>
        <item x="194"/>
        <item x="120"/>
        <item x="191"/>
        <item x="187"/>
        <item x="181"/>
        <item x="149"/>
        <item x="224"/>
        <item x="125"/>
        <item x="184"/>
        <item x="73"/>
        <item x="130"/>
        <item x="180"/>
        <item x="31"/>
        <item x="9"/>
        <item x="142"/>
        <item x="103"/>
        <item x="87"/>
        <item x="6"/>
        <item x="40"/>
        <item x="65"/>
        <item x="132"/>
        <item x="230"/>
        <item x="198"/>
        <item x="20"/>
        <item x="19"/>
        <item x="107"/>
        <item x="39"/>
        <item x="214"/>
        <item x="162"/>
        <item x="93"/>
        <item x="211"/>
        <item x="138"/>
        <item x="99"/>
        <item x="148"/>
        <item x="215"/>
        <item x="153"/>
        <item x="210"/>
        <item x="192"/>
        <item x="0"/>
        <item x="1"/>
        <item x="2"/>
        <item x="3"/>
        <item x="4"/>
        <item x="5"/>
        <item x="8"/>
        <item x="10"/>
        <item x="11"/>
        <item x="14"/>
        <item x="15"/>
        <item x="16"/>
        <item x="18"/>
        <item x="22"/>
        <item x="23"/>
        <item x="24"/>
        <item x="25"/>
        <item x="26"/>
        <item x="27"/>
        <item x="28"/>
        <item x="33"/>
        <item x="34"/>
        <item x="35"/>
        <item x="36"/>
        <item x="37"/>
        <item x="38"/>
        <item x="41"/>
        <item x="43"/>
        <item x="44"/>
        <item x="45"/>
        <item x="47"/>
        <item x="48"/>
        <item x="49"/>
        <item x="52"/>
        <item x="55"/>
        <item x="56"/>
        <item x="57"/>
        <item x="58"/>
        <item x="59"/>
        <item x="60"/>
        <item x="66"/>
        <item x="67"/>
        <item x="68"/>
        <item x="69"/>
        <item x="70"/>
        <item x="71"/>
        <item x="74"/>
        <item x="75"/>
        <item x="76"/>
        <item x="77"/>
        <item x="78"/>
        <item x="80"/>
        <item x="81"/>
        <item x="82"/>
        <item x="84"/>
        <item x="85"/>
        <item x="86"/>
        <item x="89"/>
        <item x="90"/>
        <item x="94"/>
        <item x="97"/>
        <item x="98"/>
        <item x="100"/>
        <item x="101"/>
        <item x="102"/>
        <item x="104"/>
        <item x="105"/>
        <item x="106"/>
        <item x="108"/>
        <item x="109"/>
        <item x="110"/>
        <item x="112"/>
        <item x="116"/>
        <item x="117"/>
        <item x="118"/>
        <item x="119"/>
        <item x="121"/>
        <item x="122"/>
        <item x="123"/>
        <item x="124"/>
        <item x="126"/>
        <item x="127"/>
        <item x="128"/>
        <item x="129"/>
        <item x="131"/>
        <item x="133"/>
        <item x="134"/>
        <item x="136"/>
        <item x="137"/>
        <item x="141"/>
        <item x="145"/>
        <item x="146"/>
        <item x="147"/>
        <item x="150"/>
        <item x="151"/>
        <item x="152"/>
        <item x="154"/>
        <item x="159"/>
        <item x="161"/>
        <item x="163"/>
        <item x="165"/>
        <item x="166"/>
        <item x="169"/>
        <item x="173"/>
        <item x="174"/>
        <item x="175"/>
        <item x="177"/>
        <item x="178"/>
        <item x="182"/>
        <item x="185"/>
        <item x="186"/>
        <item x="188"/>
        <item x="189"/>
        <item x="190"/>
        <item x="193"/>
        <item x="195"/>
        <item x="196"/>
        <item x="199"/>
        <item x="200"/>
        <item x="202"/>
        <item x="205"/>
        <item x="206"/>
        <item x="208"/>
        <item x="212"/>
        <item x="216"/>
        <item x="218"/>
        <item x="219"/>
        <item x="221"/>
        <item x="223"/>
        <item x="225"/>
        <item x="226"/>
        <item x="227"/>
        <item x="229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t="default"/>
      </items>
    </pivotField>
    <pivotField dataField="1" compact="0" outline="0" subtotalTop="0" showAll="0">
      <items count="18">
        <item x="6"/>
        <item x="0"/>
        <item x="1"/>
        <item x="8"/>
        <item x="4"/>
        <item x="3"/>
        <item x="5"/>
        <item x="11"/>
        <item x="2"/>
        <item x="16"/>
        <item x="7"/>
        <item x="12"/>
        <item x="14"/>
        <item x="9"/>
        <item x="10"/>
        <item x="13"/>
        <item x="15"/>
        <item t="default"/>
      </items>
    </pivotField>
    <pivotField dataField="1" compact="0" outline="0" subtotalTop="0" showAll="0">
      <items count="9">
        <item x="1"/>
        <item x="2"/>
        <item x="0"/>
        <item x="4"/>
        <item x="7"/>
        <item x="3"/>
        <item x="5"/>
        <item x="6"/>
        <item t="default"/>
      </items>
    </pivotField>
    <pivotField dataField="1" compact="0" outline="0" subtotalTop="0" showAll="0">
      <items count="11">
        <item x="0"/>
        <item x="1"/>
        <item x="2"/>
        <item x="4"/>
        <item x="9"/>
        <item x="3"/>
        <item x="8"/>
        <item x="7"/>
        <item x="5"/>
        <item x="6"/>
        <item t="default"/>
      </items>
    </pivotField>
    <pivotField dataField="1" compact="0" outline="0" subtotalTop="0" showAll="0">
      <items count="13">
        <item x="0"/>
        <item x="1"/>
        <item x="2"/>
        <item x="11"/>
        <item x="7"/>
        <item x="9"/>
        <item x="3"/>
        <item x="5"/>
        <item x="6"/>
        <item x="4"/>
        <item x="8"/>
        <item x="10"/>
        <item t="default"/>
      </items>
    </pivotField>
    <pivotField dataField="1" compact="0" outline="0" subtotalTop="0" showAll="0">
      <items count="7">
        <item x="1"/>
        <item x="0"/>
        <item x="3"/>
        <item x="2"/>
        <item x="4"/>
        <item x="5"/>
        <item t="default"/>
      </items>
    </pivotField>
    <pivotField dataField="1" compact="0" outline="0" subtotalTop="0" showAll="0">
      <items count="26">
        <item x="4"/>
        <item x="7"/>
        <item x="10"/>
        <item x="2"/>
        <item x="6"/>
        <item x="1"/>
        <item x="0"/>
        <item x="3"/>
        <item x="12"/>
        <item x="14"/>
        <item x="11"/>
        <item x="13"/>
        <item x="16"/>
        <item x="24"/>
        <item x="5"/>
        <item x="20"/>
        <item x="18"/>
        <item x="15"/>
        <item x="17"/>
        <item x="8"/>
        <item x="9"/>
        <item x="19"/>
        <item x="21"/>
        <item x="22"/>
        <item x="23"/>
        <item t="default"/>
      </items>
    </pivotField>
    <pivotField compact="0" outline="0" subtotalTop="0" showAll="0">
      <items count="441">
        <item x="12"/>
        <item x="439"/>
        <item x="210"/>
        <item x="17"/>
        <item x="28"/>
        <item x="161"/>
        <item x="183"/>
        <item x="61"/>
        <item x="138"/>
        <item x="122"/>
        <item x="105"/>
        <item x="14"/>
        <item x="13"/>
        <item x="112"/>
        <item x="56"/>
        <item x="153"/>
        <item x="31"/>
        <item x="60"/>
        <item x="40"/>
        <item x="126"/>
        <item x="177"/>
        <item x="152"/>
        <item x="90"/>
        <item x="178"/>
        <item x="6"/>
        <item x="33"/>
        <item x="83"/>
        <item x="125"/>
        <item x="158"/>
        <item x="26"/>
        <item x="163"/>
        <item x="63"/>
        <item x="36"/>
        <item x="38"/>
        <item x="75"/>
        <item x="175"/>
        <item x="30"/>
        <item x="148"/>
        <item x="199"/>
        <item x="43"/>
        <item x="118"/>
        <item x="99"/>
        <item x="135"/>
        <item x="194"/>
        <item x="164"/>
        <item x="64"/>
        <item x="57"/>
        <item x="108"/>
        <item x="184"/>
        <item x="129"/>
        <item x="187"/>
        <item x="72"/>
        <item x="10"/>
        <item x="167"/>
        <item x="174"/>
        <item x="121"/>
        <item x="204"/>
        <item x="66"/>
        <item x="41"/>
        <item x="50"/>
        <item x="62"/>
        <item x="143"/>
        <item x="133"/>
        <item x="208"/>
        <item x="53"/>
        <item x="147"/>
        <item x="42"/>
        <item x="109"/>
        <item x="179"/>
        <item x="123"/>
        <item x="15"/>
        <item x="79"/>
        <item x="131"/>
        <item x="127"/>
        <item x="44"/>
        <item x="157"/>
        <item x="144"/>
        <item x="120"/>
        <item x="74"/>
        <item x="22"/>
        <item x="27"/>
        <item x="92"/>
        <item x="20"/>
        <item x="189"/>
        <item x="29"/>
        <item x="47"/>
        <item x="93"/>
        <item x="154"/>
        <item x="181"/>
        <item x="97"/>
        <item x="51"/>
        <item x="140"/>
        <item x="195"/>
        <item x="0"/>
        <item x="1"/>
        <item x="2"/>
        <item x="3"/>
        <item x="4"/>
        <item x="5"/>
        <item x="7"/>
        <item x="8"/>
        <item x="9"/>
        <item x="11"/>
        <item x="16"/>
        <item x="18"/>
        <item x="19"/>
        <item x="21"/>
        <item x="23"/>
        <item x="24"/>
        <item x="25"/>
        <item x="32"/>
        <item x="34"/>
        <item x="35"/>
        <item x="37"/>
        <item x="39"/>
        <item x="45"/>
        <item x="46"/>
        <item x="48"/>
        <item x="49"/>
        <item x="52"/>
        <item x="54"/>
        <item x="55"/>
        <item x="58"/>
        <item x="59"/>
        <item x="65"/>
        <item x="67"/>
        <item x="68"/>
        <item x="69"/>
        <item x="70"/>
        <item x="71"/>
        <item x="73"/>
        <item x="76"/>
        <item x="77"/>
        <item x="78"/>
        <item x="80"/>
        <item x="81"/>
        <item x="82"/>
        <item x="84"/>
        <item x="85"/>
        <item x="86"/>
        <item x="87"/>
        <item x="88"/>
        <item x="89"/>
        <item x="91"/>
        <item x="94"/>
        <item x="95"/>
        <item x="96"/>
        <item x="98"/>
        <item x="100"/>
        <item x="101"/>
        <item x="102"/>
        <item x="103"/>
        <item x="104"/>
        <item x="106"/>
        <item x="107"/>
        <item x="110"/>
        <item x="111"/>
        <item x="113"/>
        <item x="114"/>
        <item x="115"/>
        <item x="116"/>
        <item x="117"/>
        <item x="119"/>
        <item x="124"/>
        <item x="128"/>
        <item x="130"/>
        <item x="132"/>
        <item x="134"/>
        <item x="136"/>
        <item x="137"/>
        <item x="139"/>
        <item x="141"/>
        <item x="142"/>
        <item x="145"/>
        <item x="146"/>
        <item x="149"/>
        <item x="150"/>
        <item x="151"/>
        <item x="155"/>
        <item x="156"/>
        <item x="159"/>
        <item x="160"/>
        <item x="162"/>
        <item x="165"/>
        <item x="166"/>
        <item x="168"/>
        <item x="169"/>
        <item x="170"/>
        <item x="171"/>
        <item x="172"/>
        <item x="173"/>
        <item x="176"/>
        <item x="180"/>
        <item x="182"/>
        <item x="185"/>
        <item x="186"/>
        <item x="188"/>
        <item x="190"/>
        <item x="191"/>
        <item x="192"/>
        <item x="193"/>
        <item x="196"/>
        <item x="197"/>
        <item x="198"/>
        <item x="200"/>
        <item x="201"/>
        <item x="202"/>
        <item x="203"/>
        <item x="205"/>
        <item x="206"/>
        <item x="207"/>
        <item x="209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t="default"/>
      </items>
    </pivotField>
    <pivotField compact="0" outline="0" subtotalTop="0" showAll="0">
      <items count="23">
        <item x="7"/>
        <item x="1"/>
        <item x="2"/>
        <item x="4"/>
        <item x="0"/>
        <item x="5"/>
        <item x="8"/>
        <item x="10"/>
        <item x="21"/>
        <item x="12"/>
        <item x="6"/>
        <item x="15"/>
        <item x="14"/>
        <item x="3"/>
        <item x="13"/>
        <item x="16"/>
        <item x="9"/>
        <item x="11"/>
        <item x="17"/>
        <item x="18"/>
        <item x="19"/>
        <item x="20"/>
        <item t="default"/>
      </items>
    </pivotField>
    <pivotField compact="0" outline="0" subtotalTop="0" numFmtId="10" showAll="0">
      <items count="242">
        <item x="1"/>
        <item x="83"/>
        <item x="2"/>
        <item x="121"/>
        <item x="57"/>
        <item x="101"/>
        <item x="104"/>
        <item x="25"/>
        <item x="34"/>
        <item x="80"/>
        <item x="10"/>
        <item x="87"/>
        <item x="41"/>
        <item x="14"/>
        <item x="65"/>
        <item x="114"/>
        <item x="45"/>
        <item x="17"/>
        <item x="9"/>
        <item x="240"/>
        <item x="100"/>
        <item x="16"/>
        <item x="131"/>
        <item x="102"/>
        <item x="46"/>
        <item x="77"/>
        <item x="128"/>
        <item x="18"/>
        <item x="110"/>
        <item x="84"/>
        <item x="117"/>
        <item x="133"/>
        <item x="86"/>
        <item x="93"/>
        <item x="139"/>
        <item x="48"/>
        <item x="81"/>
        <item x="56"/>
        <item x="132"/>
        <item x="120"/>
        <item x="92"/>
        <item x="138"/>
        <item x="94"/>
        <item x="73"/>
        <item x="47"/>
        <item x="75"/>
        <item x="5"/>
        <item x="6"/>
        <item x="130"/>
        <item x="13"/>
        <item x="97"/>
        <item x="103"/>
        <item x="88"/>
        <item x="49"/>
        <item x="11"/>
        <item x="35"/>
        <item x="36"/>
        <item x="116"/>
        <item x="90"/>
        <item x="21"/>
        <item x="62"/>
        <item x="7"/>
        <item x="55"/>
        <item x="42"/>
        <item x="4"/>
        <item x="76"/>
        <item x="31"/>
        <item x="28"/>
        <item x="60"/>
        <item x="52"/>
        <item x="32"/>
        <item x="70"/>
        <item x="119"/>
        <item x="109"/>
        <item x="64"/>
        <item x="96"/>
        <item x="78"/>
        <item x="126"/>
        <item x="37"/>
        <item x="39"/>
        <item x="136"/>
        <item x="63"/>
        <item x="91"/>
        <item x="40"/>
        <item x="20"/>
        <item x="61"/>
        <item x="19"/>
        <item x="24"/>
        <item x="127"/>
        <item x="85"/>
        <item x="38"/>
        <item x="43"/>
        <item x="113"/>
        <item x="0"/>
        <item x="99"/>
        <item x="29"/>
        <item x="33"/>
        <item x="122"/>
        <item x="137"/>
        <item x="51"/>
        <item x="22"/>
        <item x="111"/>
        <item x="54"/>
        <item x="115"/>
        <item x="82"/>
        <item x="8"/>
        <item x="98"/>
        <item x="27"/>
        <item x="3"/>
        <item x="12"/>
        <item x="15"/>
        <item x="23"/>
        <item x="26"/>
        <item x="30"/>
        <item x="44"/>
        <item x="50"/>
        <item x="53"/>
        <item x="58"/>
        <item x="59"/>
        <item x="66"/>
        <item x="67"/>
        <item x="68"/>
        <item x="69"/>
        <item x="71"/>
        <item x="72"/>
        <item x="74"/>
        <item x="79"/>
        <item x="89"/>
        <item x="95"/>
        <item x="105"/>
        <item x="106"/>
        <item x="107"/>
        <item x="108"/>
        <item x="112"/>
        <item x="118"/>
        <item x="123"/>
        <item x="124"/>
        <item x="125"/>
        <item x="129"/>
        <item x="134"/>
        <item x="135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  <pivotField compact="0" outline="0" subtotalTop="0" showAll="0">
      <items count="15">
        <item x="2"/>
        <item x="1"/>
        <item x="3"/>
        <item x="0"/>
        <item x="4"/>
        <item x="5"/>
        <item x="13"/>
        <item x="6"/>
        <item x="8"/>
        <item x="7"/>
        <item x="9"/>
        <item x="10"/>
        <item x="11"/>
        <item x="12"/>
        <item t="default"/>
      </items>
    </pivotField>
    <pivotField compact="0" outline="0" subtotalTop="0" showAll="0">
      <items count="17">
        <item x="2"/>
        <item x="4"/>
        <item x="9"/>
        <item x="0"/>
        <item x="1"/>
        <item x="10"/>
        <item x="15"/>
        <item x="5"/>
        <item x="6"/>
        <item x="3"/>
        <item x="13"/>
        <item x="8"/>
        <item x="11"/>
        <item x="7"/>
        <item x="12"/>
        <item x="14"/>
        <item t="default"/>
      </items>
    </pivotField>
    <pivotField dataField="1" compact="0" outline="0" subtotalTop="0" showAll="0">
      <items count="19">
        <item x="7"/>
        <item x="2"/>
        <item x="11"/>
        <item x="1"/>
        <item x="4"/>
        <item x="8"/>
        <item x="0"/>
        <item x="6"/>
        <item x="17"/>
        <item x="10"/>
        <item x="3"/>
        <item x="5"/>
        <item x="12"/>
        <item x="13"/>
        <item x="9"/>
        <item x="14"/>
        <item x="15"/>
        <item x="16"/>
        <item t="default"/>
      </items>
    </pivotField>
    <pivotField compact="0" outline="0" subtotalTop="0" showAll="0">
      <items count="33">
        <item x="5"/>
        <item x="3"/>
        <item x="11"/>
        <item x="7"/>
        <item x="16"/>
        <item x="2"/>
        <item x="10"/>
        <item x="18"/>
        <item x="1"/>
        <item x="17"/>
        <item x="6"/>
        <item x="21"/>
        <item x="13"/>
        <item x="23"/>
        <item x="31"/>
        <item x="9"/>
        <item x="0"/>
        <item x="14"/>
        <item x="12"/>
        <item x="20"/>
        <item x="19"/>
        <item x="22"/>
        <item x="15"/>
        <item x="8"/>
        <item x="4"/>
        <item x="24"/>
        <item x="25"/>
        <item x="26"/>
        <item x="27"/>
        <item x="28"/>
        <item x="29"/>
        <item x="30"/>
        <item t="default"/>
      </items>
    </pivotField>
    <pivotField compact="0" outline="0" subtotalTop="0" showAll="0">
      <items count="20">
        <item x="7"/>
        <item x="2"/>
        <item x="11"/>
        <item x="1"/>
        <item x="4"/>
        <item x="8"/>
        <item x="0"/>
        <item x="12"/>
        <item x="18"/>
        <item x="10"/>
        <item x="3"/>
        <item x="5"/>
        <item x="13"/>
        <item x="6"/>
        <item x="9"/>
        <item x="14"/>
        <item x="15"/>
        <item x="16"/>
        <item x="17"/>
        <item t="default"/>
      </items>
    </pivotField>
    <pivotField dataField="1" compact="0" outline="0" subtotalTop="0" showAll="0">
      <items count="12">
        <item x="0"/>
        <item x="2"/>
        <item x="1"/>
        <item x="4"/>
        <item x="5"/>
        <item x="6"/>
        <item x="10"/>
        <item x="3"/>
        <item x="8"/>
        <item x="7"/>
        <item x="9"/>
        <item t="default"/>
      </items>
    </pivotField>
    <pivotField compact="0" outline="0" subtotalTop="0" showAll="0">
      <items count="417">
        <item x="3"/>
        <item x="415"/>
        <item x="1"/>
        <item x="156"/>
        <item x="48"/>
        <item x="144"/>
        <item x="77"/>
        <item x="116"/>
        <item x="80"/>
        <item x="68"/>
        <item x="7"/>
        <item x="161"/>
        <item x="19"/>
        <item x="17"/>
        <item x="125"/>
        <item x="130"/>
        <item x="61"/>
        <item x="46"/>
        <item x="67"/>
        <item x="126"/>
        <item x="88"/>
        <item x="150"/>
        <item x="100"/>
        <item x="166"/>
        <item x="22"/>
        <item x="81"/>
        <item x="30"/>
        <item x="42"/>
        <item x="135"/>
        <item x="175"/>
        <item x="53"/>
        <item x="90"/>
        <item x="184"/>
        <item x="163"/>
        <item x="136"/>
        <item x="97"/>
        <item x="177"/>
        <item x="103"/>
        <item x="33"/>
        <item x="110"/>
        <item x="155"/>
        <item x="93"/>
        <item x="75"/>
        <item x="11"/>
        <item x="102"/>
        <item x="69"/>
        <item x="83"/>
        <item x="151"/>
        <item x="167"/>
        <item x="174"/>
        <item x="194"/>
        <item x="66"/>
        <item x="0"/>
        <item x="2"/>
        <item x="4"/>
        <item x="5"/>
        <item x="6"/>
        <item x="8"/>
        <item x="9"/>
        <item x="10"/>
        <item x="12"/>
        <item x="13"/>
        <item x="14"/>
        <item x="15"/>
        <item x="16"/>
        <item x="18"/>
        <item x="20"/>
        <item x="21"/>
        <item x="23"/>
        <item x="24"/>
        <item x="25"/>
        <item x="26"/>
        <item x="27"/>
        <item x="28"/>
        <item x="29"/>
        <item x="31"/>
        <item x="32"/>
        <item x="34"/>
        <item x="35"/>
        <item x="36"/>
        <item x="37"/>
        <item x="38"/>
        <item x="39"/>
        <item x="40"/>
        <item x="41"/>
        <item x="43"/>
        <item x="44"/>
        <item x="45"/>
        <item x="47"/>
        <item x="49"/>
        <item x="50"/>
        <item x="51"/>
        <item x="52"/>
        <item x="54"/>
        <item x="55"/>
        <item x="56"/>
        <item x="57"/>
        <item x="58"/>
        <item x="59"/>
        <item x="60"/>
        <item x="62"/>
        <item x="63"/>
        <item x="64"/>
        <item x="65"/>
        <item x="70"/>
        <item x="71"/>
        <item x="72"/>
        <item x="73"/>
        <item x="74"/>
        <item x="76"/>
        <item x="78"/>
        <item x="79"/>
        <item x="82"/>
        <item x="84"/>
        <item x="85"/>
        <item x="86"/>
        <item x="87"/>
        <item x="89"/>
        <item x="91"/>
        <item x="92"/>
        <item x="94"/>
        <item x="95"/>
        <item x="96"/>
        <item x="98"/>
        <item x="99"/>
        <item x="101"/>
        <item x="104"/>
        <item x="105"/>
        <item x="106"/>
        <item x="107"/>
        <item x="108"/>
        <item x="109"/>
        <item x="111"/>
        <item x="112"/>
        <item x="113"/>
        <item x="114"/>
        <item x="115"/>
        <item x="117"/>
        <item x="118"/>
        <item x="119"/>
        <item x="120"/>
        <item x="121"/>
        <item x="122"/>
        <item x="123"/>
        <item x="124"/>
        <item x="127"/>
        <item x="128"/>
        <item x="129"/>
        <item x="131"/>
        <item x="132"/>
        <item x="133"/>
        <item x="134"/>
        <item x="137"/>
        <item x="138"/>
        <item x="139"/>
        <item x="140"/>
        <item x="141"/>
        <item x="142"/>
        <item x="143"/>
        <item x="145"/>
        <item x="146"/>
        <item x="147"/>
        <item x="148"/>
        <item x="149"/>
        <item x="152"/>
        <item x="153"/>
        <item x="154"/>
        <item x="157"/>
        <item x="158"/>
        <item x="159"/>
        <item x="160"/>
        <item x="162"/>
        <item x="164"/>
        <item x="165"/>
        <item x="168"/>
        <item x="169"/>
        <item x="170"/>
        <item x="171"/>
        <item x="172"/>
        <item x="173"/>
        <item x="176"/>
        <item x="178"/>
        <item x="179"/>
        <item x="180"/>
        <item x="181"/>
        <item x="182"/>
        <item x="183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t="default"/>
      </items>
    </pivotField>
    <pivotField compact="0" outline="0" subtotalTop="0" showAll="0">
      <items count="298">
        <item x="3"/>
        <item x="296"/>
        <item x="20"/>
        <item x="42"/>
        <item x="70"/>
        <item x="43"/>
        <item x="103"/>
        <item x="36"/>
        <item x="107"/>
        <item x="41"/>
        <item x="10"/>
        <item x="44"/>
        <item x="7"/>
        <item x="1"/>
        <item x="54"/>
        <item x="8"/>
        <item x="19"/>
        <item x="56"/>
        <item x="45"/>
        <item x="87"/>
        <item x="114"/>
        <item x="104"/>
        <item x="86"/>
        <item x="59"/>
        <item x="123"/>
        <item x="0"/>
        <item x="2"/>
        <item x="4"/>
        <item x="5"/>
        <item x="6"/>
        <item x="9"/>
        <item x="11"/>
        <item x="12"/>
        <item x="13"/>
        <item x="14"/>
        <item x="15"/>
        <item x="16"/>
        <item x="17"/>
        <item x="18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6"/>
        <item x="47"/>
        <item x="48"/>
        <item x="49"/>
        <item x="50"/>
        <item x="51"/>
        <item x="52"/>
        <item x="53"/>
        <item x="55"/>
        <item x="57"/>
        <item x="58"/>
        <item x="60"/>
        <item x="61"/>
        <item x="62"/>
        <item x="63"/>
        <item x="64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5"/>
        <item x="106"/>
        <item x="108"/>
        <item x="109"/>
        <item x="110"/>
        <item x="111"/>
        <item x="112"/>
        <item x="113"/>
        <item x="115"/>
        <item x="116"/>
        <item x="117"/>
        <item x="118"/>
        <item x="119"/>
        <item x="120"/>
        <item x="121"/>
        <item x="122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t="default"/>
      </items>
    </pivotField>
    <pivotField compact="0" outline="0" subtotalTop="0" showAll="0">
      <items count="25">
        <item x="23"/>
        <item x="1"/>
        <item x="2"/>
        <item x="7"/>
        <item x="9"/>
        <item x="10"/>
        <item x="11"/>
        <item x="12"/>
        <item x="0"/>
        <item x="3"/>
        <item x="4"/>
        <item x="5"/>
        <item x="6"/>
        <item x="8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</pivotFields>
  <rowFields count="4">
    <field x="0"/>
    <field x="3"/>
    <field x="4"/>
    <field x="7"/>
  </rowFields>
  <rowItems count="673">
    <i>
      <x v="1"/>
      <x/>
      <x v="13"/>
      <x v="13"/>
    </i>
    <i t="default" r="1">
      <x/>
    </i>
    <i r="1">
      <x v="1"/>
      <x v="1"/>
      <x v="1"/>
    </i>
    <i r="2">
      <x v="2"/>
      <x v="2"/>
    </i>
    <i r="2">
      <x v="3"/>
      <x v="3"/>
    </i>
    <i r="2">
      <x v="8"/>
      <x v="8"/>
    </i>
    <i r="2">
      <x v="9"/>
      <x v="9"/>
    </i>
    <i r="2">
      <x v="17"/>
      <x v="17"/>
    </i>
    <i r="2">
      <x v="18"/>
      <x v="18"/>
    </i>
    <i r="2">
      <x v="19"/>
      <x v="19"/>
    </i>
    <i r="2">
      <x v="22"/>
      <x v="22"/>
    </i>
    <i r="2">
      <x v="23"/>
      <x v="23"/>
    </i>
    <i t="default" r="1">
      <x v="1"/>
    </i>
    <i t="default">
      <x v="1"/>
    </i>
    <i>
      <x v="2"/>
      <x/>
      <x v="13"/>
      <x v="13"/>
    </i>
    <i t="default" r="1">
      <x/>
    </i>
    <i r="1">
      <x v="1"/>
      <x v="1"/>
      <x v="1"/>
    </i>
    <i r="2">
      <x v="2"/>
      <x v="2"/>
    </i>
    <i r="2">
      <x v="3"/>
      <x v="3"/>
    </i>
    <i r="2">
      <x v="8"/>
      <x v="8"/>
    </i>
    <i r="2">
      <x v="9"/>
      <x v="9"/>
    </i>
    <i r="2">
      <x v="17"/>
      <x v="17"/>
    </i>
    <i r="2">
      <x v="18"/>
      <x v="18"/>
    </i>
    <i r="2">
      <x v="19"/>
      <x v="19"/>
    </i>
    <i r="2">
      <x v="22"/>
      <x v="22"/>
    </i>
    <i r="2">
      <x v="23"/>
      <x v="23"/>
    </i>
    <i t="default" r="1">
      <x v="1"/>
    </i>
    <i t="default">
      <x v="2"/>
    </i>
    <i>
      <x v="3"/>
      <x/>
      <x v="13"/>
      <x v="13"/>
    </i>
    <i t="default" r="1">
      <x/>
    </i>
    <i r="1">
      <x v="1"/>
      <x v="1"/>
      <x v="1"/>
    </i>
    <i r="2">
      <x v="2"/>
      <x v="2"/>
    </i>
    <i r="2">
      <x v="3"/>
      <x v="3"/>
    </i>
    <i r="2">
      <x v="8"/>
      <x v="8"/>
    </i>
    <i r="2">
      <x v="9"/>
      <x v="9"/>
    </i>
    <i r="2">
      <x v="17"/>
      <x v="17"/>
    </i>
    <i r="2">
      <x v="18"/>
      <x v="18"/>
    </i>
    <i r="2">
      <x v="19"/>
      <x v="19"/>
    </i>
    <i r="2">
      <x v="22"/>
      <x v="22"/>
    </i>
    <i r="2">
      <x v="23"/>
      <x v="23"/>
    </i>
    <i t="default" r="1">
      <x v="1"/>
    </i>
    <i t="default">
      <x v="3"/>
    </i>
    <i>
      <x v="4"/>
      <x/>
      <x v="13"/>
      <x v="13"/>
    </i>
    <i t="default" r="1">
      <x/>
    </i>
    <i r="1">
      <x v="1"/>
      <x v="1"/>
      <x v="1"/>
    </i>
    <i r="2">
      <x v="2"/>
      <x v="2"/>
    </i>
    <i r="2">
      <x v="3"/>
      <x v="3"/>
    </i>
    <i r="2">
      <x v="8"/>
      <x v="8"/>
    </i>
    <i r="2">
      <x v="9"/>
      <x v="9"/>
    </i>
    <i r="2">
      <x v="17"/>
      <x v="17"/>
    </i>
    <i r="2">
      <x v="18"/>
      <x v="18"/>
    </i>
    <i r="2">
      <x v="19"/>
      <x v="19"/>
    </i>
    <i r="2">
      <x v="20"/>
      <x v="20"/>
    </i>
    <i r="2">
      <x v="22"/>
      <x v="22"/>
    </i>
    <i r="2">
      <x v="23"/>
      <x v="23"/>
    </i>
    <i t="default" r="1">
      <x v="1"/>
    </i>
    <i t="default">
      <x v="4"/>
    </i>
    <i>
      <x v="5"/>
      <x/>
      <x v="13"/>
      <x v="13"/>
    </i>
    <i t="default" r="1">
      <x/>
    </i>
    <i r="1">
      <x v="1"/>
      <x v="1"/>
      <x v="1"/>
    </i>
    <i r="2">
      <x v="2"/>
      <x v="2"/>
    </i>
    <i r="2">
      <x v="3"/>
      <x v="3"/>
    </i>
    <i r="2">
      <x v="8"/>
      <x v="8"/>
    </i>
    <i r="2">
      <x v="9"/>
      <x v="9"/>
    </i>
    <i r="2">
      <x v="17"/>
      <x v="17"/>
    </i>
    <i r="2">
      <x v="18"/>
      <x v="18"/>
    </i>
    <i r="2">
      <x v="19"/>
      <x v="19"/>
    </i>
    <i r="2">
      <x v="20"/>
      <x v="20"/>
    </i>
    <i r="2">
      <x v="22"/>
      <x v="22"/>
    </i>
    <i r="2">
      <x v="23"/>
      <x v="23"/>
    </i>
    <i t="default" r="1">
      <x v="1"/>
    </i>
    <i t="default">
      <x v="5"/>
    </i>
    <i>
      <x v="6"/>
      <x/>
      <x v="13"/>
      <x v="13"/>
    </i>
    <i t="default" r="1">
      <x/>
    </i>
    <i r="1">
      <x v="1"/>
      <x v="1"/>
      <x v="1"/>
    </i>
    <i r="2">
      <x v="2"/>
      <x v="2"/>
    </i>
    <i r="2">
      <x v="3"/>
      <x v="3"/>
    </i>
    <i r="2">
      <x v="6"/>
      <x v="6"/>
    </i>
    <i r="2">
      <x v="8"/>
      <x v="8"/>
    </i>
    <i r="2">
      <x v="9"/>
      <x v="9"/>
    </i>
    <i r="2">
      <x v="17"/>
      <x v="17"/>
    </i>
    <i r="2">
      <x v="18"/>
      <x v="18"/>
    </i>
    <i r="2">
      <x v="19"/>
      <x v="19"/>
    </i>
    <i r="2">
      <x v="20"/>
      <x v="20"/>
    </i>
    <i r="2">
      <x v="21"/>
      <x v="21"/>
    </i>
    <i t="default" r="1">
      <x v="1"/>
    </i>
    <i t="default">
      <x v="6"/>
    </i>
    <i>
      <x v="7"/>
      <x/>
      <x v="13"/>
      <x v="13"/>
    </i>
    <i t="default" r="1">
      <x/>
    </i>
    <i r="1">
      <x v="1"/>
      <x v="1"/>
      <x v="1"/>
    </i>
    <i r="2">
      <x v="2"/>
      <x v="2"/>
    </i>
    <i r="2">
      <x v="3"/>
      <x v="3"/>
    </i>
    <i r="2">
      <x v="8"/>
      <x v="8"/>
    </i>
    <i r="2">
      <x v="9"/>
      <x v="9"/>
    </i>
    <i r="2">
      <x v="17"/>
      <x v="17"/>
    </i>
    <i r="2">
      <x v="18"/>
      <x v="18"/>
    </i>
    <i r="2">
      <x v="19"/>
      <x v="19"/>
    </i>
    <i r="2">
      <x v="20"/>
      <x v="20"/>
    </i>
    <i r="2">
      <x v="21"/>
      <x v="21"/>
    </i>
    <i t="default" r="1">
      <x v="1"/>
    </i>
    <i t="default">
      <x v="7"/>
    </i>
    <i>
      <x v="8"/>
      <x/>
      <x v="10"/>
      <x v="10"/>
    </i>
    <i r="2">
      <x v="13"/>
      <x v="13"/>
    </i>
    <i t="default" r="1">
      <x/>
    </i>
    <i r="1">
      <x v="1"/>
      <x v="1"/>
      <x v="1"/>
    </i>
    <i r="2">
      <x v="2"/>
      <x v="2"/>
    </i>
    <i r="2">
      <x v="3"/>
      <x v="3"/>
    </i>
    <i r="2">
      <x v="8"/>
      <x v="8"/>
    </i>
    <i r="2">
      <x v="9"/>
      <x v="9"/>
    </i>
    <i r="2">
      <x v="17"/>
      <x v="17"/>
    </i>
    <i r="2">
      <x v="18"/>
      <x v="18"/>
    </i>
    <i r="2">
      <x v="19"/>
      <x v="19"/>
    </i>
    <i r="2">
      <x v="20"/>
      <x v="20"/>
    </i>
    <i r="2">
      <x v="21"/>
      <x v="21"/>
    </i>
    <i t="default" r="1">
      <x v="1"/>
    </i>
    <i t="default">
      <x v="8"/>
    </i>
    <i>
      <x v="9"/>
      <x/>
      <x v="13"/>
      <x v="13"/>
    </i>
    <i t="default" r="1">
      <x/>
    </i>
    <i r="1">
      <x v="1"/>
      <x v="1"/>
      <x v="1"/>
    </i>
    <i r="2">
      <x v="2"/>
      <x v="2"/>
    </i>
    <i r="2">
      <x v="3"/>
      <x v="3"/>
    </i>
    <i r="2">
      <x v="8"/>
      <x v="8"/>
    </i>
    <i r="2">
      <x v="9"/>
      <x v="9"/>
    </i>
    <i r="2">
      <x v="17"/>
      <x v="17"/>
    </i>
    <i r="2">
      <x v="18"/>
      <x v="18"/>
    </i>
    <i r="2">
      <x v="19"/>
      <x v="19"/>
    </i>
    <i r="2">
      <x v="20"/>
      <x v="20"/>
    </i>
    <i r="2">
      <x v="21"/>
      <x v="21"/>
    </i>
    <i t="default" r="1">
      <x v="1"/>
    </i>
    <i t="default">
      <x v="9"/>
    </i>
    <i>
      <x v="10"/>
      <x/>
      <x v="13"/>
      <x v="13"/>
    </i>
    <i t="default" r="1">
      <x/>
    </i>
    <i r="1">
      <x v="1"/>
      <x v="1"/>
      <x v="1"/>
    </i>
    <i r="2">
      <x v="2"/>
      <x v="2"/>
    </i>
    <i r="2">
      <x v="3"/>
      <x v="3"/>
    </i>
    <i r="2">
      <x v="8"/>
      <x v="8"/>
    </i>
    <i r="2">
      <x v="9"/>
      <x v="9"/>
    </i>
    <i r="2">
      <x v="17"/>
      <x v="17"/>
    </i>
    <i r="2">
      <x v="18"/>
      <x v="18"/>
    </i>
    <i r="2">
      <x v="19"/>
      <x v="19"/>
    </i>
    <i r="2">
      <x v="20"/>
      <x v="20"/>
    </i>
    <i r="2">
      <x v="21"/>
      <x v="21"/>
    </i>
    <i t="default" r="1">
      <x v="1"/>
    </i>
    <i t="default">
      <x v="10"/>
    </i>
    <i>
      <x v="11"/>
      <x/>
      <x v="13"/>
      <x v="13"/>
    </i>
    <i t="default" r="1">
      <x/>
    </i>
    <i r="1">
      <x v="1"/>
      <x v="1"/>
      <x v="1"/>
    </i>
    <i r="2">
      <x v="2"/>
      <x v="2"/>
    </i>
    <i r="2">
      <x v="3"/>
      <x v="3"/>
    </i>
    <i r="2">
      <x v="6"/>
      <x v="6"/>
    </i>
    <i r="2">
      <x v="8"/>
      <x v="8"/>
    </i>
    <i r="2">
      <x v="9"/>
      <x v="9"/>
    </i>
    <i r="2">
      <x v="17"/>
      <x v="17"/>
    </i>
    <i r="2">
      <x v="18"/>
      <x v="18"/>
    </i>
    <i r="2">
      <x v="19"/>
      <x v="19"/>
    </i>
    <i r="2">
      <x v="20"/>
      <x v="20"/>
    </i>
    <i r="2">
      <x v="21"/>
      <x v="21"/>
    </i>
    <i t="default" r="1">
      <x v="1"/>
    </i>
    <i t="default">
      <x v="11"/>
    </i>
    <i>
      <x v="12"/>
      <x/>
      <x v="10"/>
      <x v="10"/>
    </i>
    <i r="2">
      <x v="13"/>
      <x v="13"/>
    </i>
    <i t="default" r="1">
      <x/>
    </i>
    <i r="1">
      <x v="1"/>
      <x v="1"/>
      <x v="1"/>
    </i>
    <i r="2">
      <x v="2"/>
      <x v="2"/>
    </i>
    <i r="2">
      <x v="3"/>
      <x v="3"/>
    </i>
    <i r="2">
      <x v="6"/>
      <x v="6"/>
    </i>
    <i r="2">
      <x v="8"/>
      <x v="8"/>
    </i>
    <i r="2">
      <x v="9"/>
      <x v="9"/>
    </i>
    <i r="2">
      <x v="17"/>
      <x v="17"/>
    </i>
    <i r="2">
      <x v="18"/>
      <x v="18"/>
    </i>
    <i r="2">
      <x v="19"/>
      <x v="19"/>
    </i>
    <i r="2">
      <x v="20"/>
      <x v="20"/>
    </i>
    <i r="2">
      <x v="21"/>
      <x v="21"/>
    </i>
    <i t="default" r="1">
      <x v="1"/>
    </i>
    <i t="default">
      <x v="12"/>
    </i>
    <i>
      <x v="13"/>
      <x/>
      <x v="10"/>
      <x v="10"/>
    </i>
    <i r="2">
      <x v="13"/>
      <x v="13"/>
    </i>
    <i t="default" r="1">
      <x/>
    </i>
    <i r="1">
      <x v="1"/>
      <x v="1"/>
      <x v="1"/>
    </i>
    <i r="2">
      <x v="2"/>
      <x v="2"/>
    </i>
    <i r="2">
      <x v="3"/>
      <x v="3"/>
    </i>
    <i r="2">
      <x v="6"/>
      <x v="6"/>
    </i>
    <i r="2">
      <x v="8"/>
      <x v="8"/>
    </i>
    <i r="2">
      <x v="9"/>
      <x v="9"/>
    </i>
    <i r="2">
      <x v="17"/>
      <x v="17"/>
    </i>
    <i t="default" r="1">
      <x v="1"/>
    </i>
    <i t="default">
      <x v="13"/>
    </i>
    <i>
      <x v="14"/>
      <x/>
      <x v="10"/>
      <x v="10"/>
    </i>
    <i r="2">
      <x v="13"/>
      <x v="13"/>
    </i>
    <i t="default" r="1">
      <x/>
    </i>
    <i r="1">
      <x v="1"/>
      <x v="1"/>
      <x v="1"/>
    </i>
    <i r="2">
      <x v="2"/>
      <x v="2"/>
    </i>
    <i r="2">
      <x v="3"/>
      <x v="3"/>
    </i>
    <i r="2">
      <x v="6"/>
      <x v="6"/>
    </i>
    <i r="2">
      <x v="8"/>
      <x v="8"/>
    </i>
    <i r="2">
      <x v="9"/>
      <x v="9"/>
    </i>
    <i r="2">
      <x v="17"/>
      <x v="17"/>
    </i>
    <i t="default" r="1">
      <x v="1"/>
    </i>
    <i t="default">
      <x v="14"/>
    </i>
    <i>
      <x v="15"/>
      <x/>
      <x v="10"/>
      <x v="10"/>
    </i>
    <i r="2">
      <x v="13"/>
      <x v="13"/>
    </i>
    <i t="default" r="1">
      <x/>
    </i>
    <i r="1">
      <x v="1"/>
      <x v="1"/>
      <x v="1"/>
    </i>
    <i r="2">
      <x v="2"/>
      <x v="2"/>
    </i>
    <i r="2">
      <x v="3"/>
      <x v="3"/>
    </i>
    <i r="2">
      <x v="6"/>
      <x v="6"/>
    </i>
    <i r="2">
      <x v="8"/>
      <x v="8"/>
    </i>
    <i r="2">
      <x v="9"/>
      <x v="9"/>
    </i>
    <i r="2">
      <x v="17"/>
      <x v="17"/>
    </i>
    <i t="default" r="1">
      <x v="1"/>
    </i>
    <i t="default">
      <x v="15"/>
    </i>
    <i>
      <x v="16"/>
      <x/>
      <x v="10"/>
      <x v="10"/>
    </i>
    <i r="2">
      <x v="13"/>
      <x v="13"/>
    </i>
    <i t="default" r="1">
      <x/>
    </i>
    <i r="1">
      <x v="1"/>
      <x v="1"/>
      <x v="1"/>
    </i>
    <i r="2">
      <x v="2"/>
      <x v="2"/>
    </i>
    <i r="2">
      <x v="3"/>
      <x v="3"/>
    </i>
    <i r="2">
      <x v="6"/>
      <x v="6"/>
    </i>
    <i r="2">
      <x v="8"/>
      <x v="8"/>
    </i>
    <i r="2">
      <x v="9"/>
      <x v="9"/>
    </i>
    <i r="2">
      <x v="17"/>
      <x v="17"/>
    </i>
    <i t="default" r="1">
      <x v="1"/>
    </i>
    <i t="default">
      <x v="16"/>
    </i>
    <i>
      <x v="17"/>
      <x/>
      <x v="10"/>
      <x v="10"/>
    </i>
    <i r="2">
      <x v="13"/>
      <x v="13"/>
    </i>
    <i t="default" r="1">
      <x/>
    </i>
    <i r="1">
      <x v="1"/>
      <x v="1"/>
      <x v="1"/>
    </i>
    <i r="2">
      <x v="2"/>
      <x v="2"/>
    </i>
    <i r="2">
      <x v="3"/>
      <x v="3"/>
    </i>
    <i r="2">
      <x v="6"/>
      <x v="6"/>
    </i>
    <i r="2">
      <x v="8"/>
      <x v="8"/>
    </i>
    <i r="2">
      <x v="9"/>
      <x v="9"/>
    </i>
    <i r="2">
      <x v="17"/>
      <x v="17"/>
    </i>
    <i t="default" r="1">
      <x v="1"/>
    </i>
    <i t="default">
      <x v="17"/>
    </i>
    <i>
      <x v="18"/>
      <x/>
      <x v="10"/>
      <x v="10"/>
    </i>
    <i r="2">
      <x v="13"/>
      <x v="13"/>
    </i>
    <i t="default" r="1">
      <x/>
    </i>
    <i r="1">
      <x v="1"/>
      <x v="1"/>
      <x v="1"/>
    </i>
    <i r="2">
      <x v="2"/>
      <x v="2"/>
    </i>
    <i r="2">
      <x v="3"/>
      <x v="3"/>
    </i>
    <i r="2">
      <x v="6"/>
      <x v="6"/>
    </i>
    <i r="2">
      <x v="8"/>
      <x v="8"/>
    </i>
    <i r="2">
      <x v="9"/>
      <x v="9"/>
    </i>
    <i r="2">
      <x v="17"/>
      <x v="17"/>
    </i>
    <i t="default" r="1">
      <x v="1"/>
    </i>
    <i t="default">
      <x v="18"/>
    </i>
    <i>
      <x v="19"/>
      <x/>
      <x v="10"/>
      <x v="10"/>
    </i>
    <i r="2">
      <x v="13"/>
      <x v="13"/>
    </i>
    <i t="default" r="1">
      <x/>
    </i>
    <i r="1">
      <x v="1"/>
      <x v="1"/>
      <x v="1"/>
    </i>
    <i r="2">
      <x v="2"/>
      <x v="2"/>
    </i>
    <i r="2">
      <x v="3"/>
      <x v="3"/>
    </i>
    <i r="2">
      <x v="6"/>
      <x v="6"/>
    </i>
    <i r="2">
      <x v="8"/>
      <x v="8"/>
    </i>
    <i r="2">
      <x v="9"/>
      <x v="9"/>
    </i>
    <i t="default" r="1">
      <x v="1"/>
    </i>
    <i t="default">
      <x v="19"/>
    </i>
    <i>
      <x v="20"/>
      <x/>
      <x v="10"/>
      <x v="10"/>
    </i>
    <i r="2">
      <x v="13"/>
      <x v="13"/>
    </i>
    <i t="default" r="1">
      <x/>
    </i>
    <i r="1">
      <x v="1"/>
      <x v="1"/>
      <x v="1"/>
    </i>
    <i r="2">
      <x v="2"/>
      <x v="2"/>
    </i>
    <i r="2">
      <x v="3"/>
      <x v="3"/>
    </i>
    <i r="2">
      <x v="4"/>
      <x v="4"/>
    </i>
    <i r="2">
      <x v="6"/>
      <x v="6"/>
    </i>
    <i r="2">
      <x v="8"/>
      <x v="8"/>
    </i>
    <i r="2">
      <x v="9"/>
      <x v="9"/>
    </i>
    <i t="default" r="1">
      <x v="1"/>
    </i>
    <i t="default">
      <x v="20"/>
    </i>
    <i>
      <x v="21"/>
      <x/>
      <x v="10"/>
      <x v="10"/>
    </i>
    <i r="2">
      <x v="13"/>
      <x v="13"/>
    </i>
    <i t="default" r="1">
      <x/>
    </i>
    <i r="1">
      <x v="1"/>
      <x v="1"/>
      <x v="1"/>
    </i>
    <i r="2">
      <x v="2"/>
      <x v="2"/>
    </i>
    <i r="2">
      <x v="3"/>
      <x v="3"/>
    </i>
    <i r="2">
      <x v="4"/>
      <x v="4"/>
    </i>
    <i r="2">
      <x v="6"/>
      <x v="6"/>
    </i>
    <i r="2">
      <x v="8"/>
      <x v="8"/>
    </i>
    <i r="2">
      <x v="9"/>
      <x v="9"/>
    </i>
    <i t="default" r="1">
      <x v="1"/>
    </i>
    <i t="default">
      <x v="21"/>
    </i>
    <i>
      <x v="22"/>
      <x/>
      <x v="10"/>
      <x v="10"/>
    </i>
    <i r="2">
      <x v="13"/>
      <x v="13"/>
    </i>
    <i t="default" r="1">
      <x/>
    </i>
    <i r="1">
      <x v="1"/>
      <x v="1"/>
      <x v="1"/>
    </i>
    <i r="2">
      <x v="2"/>
      <x v="2"/>
    </i>
    <i r="2">
      <x v="3"/>
      <x v="3"/>
    </i>
    <i r="2">
      <x v="4"/>
      <x v="4"/>
    </i>
    <i r="2">
      <x v="6"/>
      <x v="6"/>
    </i>
    <i r="2">
      <x v="8"/>
      <x v="8"/>
    </i>
    <i r="2">
      <x v="9"/>
      <x v="9"/>
    </i>
    <i t="default" r="1">
      <x v="1"/>
    </i>
    <i t="default">
      <x v="22"/>
    </i>
    <i>
      <x v="23"/>
      <x/>
      <x v="10"/>
      <x v="10"/>
    </i>
    <i r="2">
      <x v="13"/>
      <x v="13"/>
    </i>
    <i t="default" r="1">
      <x/>
    </i>
    <i r="1">
      <x v="1"/>
      <x v="1"/>
      <x v="1"/>
    </i>
    <i r="2">
      <x v="2"/>
      <x v="2"/>
    </i>
    <i r="2">
      <x v="3"/>
      <x v="3"/>
    </i>
    <i r="2">
      <x v="4"/>
      <x v="4"/>
    </i>
    <i r="2">
      <x v="6"/>
      <x v="6"/>
    </i>
    <i r="2">
      <x v="8"/>
      <x v="8"/>
    </i>
    <i r="2">
      <x v="9"/>
      <x v="9"/>
    </i>
    <i t="default" r="1">
      <x v="1"/>
    </i>
    <i t="default">
      <x v="23"/>
    </i>
    <i>
      <x v="24"/>
      <x/>
      <x v="10"/>
      <x v="10"/>
    </i>
    <i r="2">
      <x v="13"/>
      <x v="13"/>
    </i>
    <i t="default" r="1">
      <x/>
    </i>
    <i r="1">
      <x v="1"/>
      <x v="1"/>
      <x v="1"/>
    </i>
    <i r="2">
      <x v="2"/>
      <x v="2"/>
    </i>
    <i r="2">
      <x v="3"/>
      <x v="3"/>
    </i>
    <i r="2">
      <x v="4"/>
      <x v="4"/>
    </i>
    <i r="2">
      <x v="6"/>
      <x v="6"/>
    </i>
    <i r="2">
      <x v="8"/>
      <x v="8"/>
    </i>
    <i r="2">
      <x v="9"/>
      <x v="9"/>
    </i>
    <i t="default" r="1">
      <x v="1"/>
    </i>
    <i t="default">
      <x v="24"/>
    </i>
    <i>
      <x v="25"/>
      <x/>
      <x v="10"/>
      <x v="10"/>
    </i>
    <i r="2">
      <x v="13"/>
      <x v="13"/>
    </i>
    <i t="default" r="1">
      <x/>
    </i>
    <i r="1">
      <x v="1"/>
      <x v="1"/>
      <x v="1"/>
    </i>
    <i r="2">
      <x v="2"/>
      <x v="2"/>
    </i>
    <i r="2">
      <x v="3"/>
      <x v="3"/>
    </i>
    <i r="2">
      <x v="4"/>
      <x v="4"/>
    </i>
    <i r="2">
      <x v="6"/>
      <x v="6"/>
    </i>
    <i r="2">
      <x v="8"/>
      <x v="8"/>
    </i>
    <i r="2">
      <x v="9"/>
      <x v="9"/>
    </i>
    <i t="default" r="1">
      <x v="1"/>
    </i>
    <i t="default">
      <x v="25"/>
    </i>
    <i>
      <x v="26"/>
      <x/>
      <x v="10"/>
      <x v="10"/>
    </i>
    <i r="2">
      <x v="13"/>
      <x v="13"/>
    </i>
    <i t="default" r="1">
      <x/>
    </i>
    <i r="1">
      <x v="1"/>
      <x v="1"/>
      <x v="1"/>
    </i>
    <i r="2">
      <x v="2"/>
      <x v="2"/>
    </i>
    <i r="2">
      <x v="3"/>
      <x v="3"/>
    </i>
    <i r="2">
      <x v="4"/>
      <x v="4"/>
    </i>
    <i r="2">
      <x v="6"/>
      <x v="6"/>
    </i>
    <i r="2">
      <x v="8"/>
      <x v="8"/>
    </i>
    <i r="2">
      <x v="9"/>
      <x v="9"/>
    </i>
    <i t="default" r="1">
      <x v="1"/>
    </i>
    <i t="default">
      <x v="26"/>
    </i>
    <i>
      <x v="27"/>
      <x/>
      <x v="10"/>
      <x v="10"/>
    </i>
    <i r="2">
      <x v="13"/>
      <x v="13"/>
    </i>
    <i t="default" r="1">
      <x/>
    </i>
    <i r="1">
      <x v="1"/>
      <x v="1"/>
      <x v="1"/>
    </i>
    <i r="2">
      <x v="2"/>
      <x v="2"/>
    </i>
    <i r="2">
      <x v="3"/>
      <x v="3"/>
    </i>
    <i r="2">
      <x v="4"/>
      <x v="4"/>
    </i>
    <i r="2">
      <x v="6"/>
      <x v="6"/>
    </i>
    <i r="2">
      <x v="8"/>
      <x v="8"/>
    </i>
    <i r="2">
      <x v="9"/>
      <x v="9"/>
    </i>
    <i t="default" r="1">
      <x v="1"/>
    </i>
    <i t="default">
      <x v="27"/>
    </i>
    <i>
      <x v="28"/>
      <x/>
      <x v="10"/>
      <x v="10"/>
    </i>
    <i r="2">
      <x v="12"/>
      <x v="12"/>
    </i>
    <i r="2">
      <x v="13"/>
      <x v="13"/>
    </i>
    <i r="2">
      <x v="16"/>
      <x v="16"/>
    </i>
    <i t="default" r="1">
      <x/>
    </i>
    <i r="1">
      <x v="1"/>
      <x v="1"/>
      <x v="1"/>
    </i>
    <i r="2">
      <x v="2"/>
      <x v="2"/>
    </i>
    <i r="2">
      <x v="3"/>
      <x v="3"/>
    </i>
    <i r="2">
      <x v="4"/>
      <x v="4"/>
    </i>
    <i r="2">
      <x v="6"/>
      <x v="6"/>
    </i>
    <i r="2">
      <x v="8"/>
      <x v="8"/>
    </i>
    <i r="2">
      <x v="9"/>
      <x v="9"/>
    </i>
    <i t="default" r="1">
      <x v="1"/>
    </i>
    <i t="default">
      <x v="28"/>
    </i>
    <i>
      <x v="29"/>
      <x/>
      <x v="10"/>
      <x v="10"/>
    </i>
    <i r="2">
      <x v="12"/>
      <x v="12"/>
    </i>
    <i r="2">
      <x v="13"/>
      <x v="13"/>
    </i>
    <i r="2">
      <x v="16"/>
      <x v="16"/>
    </i>
    <i t="default" r="1">
      <x/>
    </i>
    <i r="1">
      <x v="1"/>
      <x v="1"/>
      <x v="1"/>
    </i>
    <i r="2">
      <x v="2"/>
      <x v="2"/>
    </i>
    <i r="2">
      <x v="3"/>
      <x v="3"/>
    </i>
    <i r="2">
      <x v="4"/>
      <x v="4"/>
    </i>
    <i r="2">
      <x v="6"/>
      <x v="6"/>
    </i>
    <i r="2">
      <x v="8"/>
      <x v="8"/>
    </i>
    <i r="2">
      <x v="9"/>
      <x v="9"/>
    </i>
    <i t="default" r="1">
      <x v="1"/>
    </i>
    <i t="default">
      <x v="29"/>
    </i>
    <i>
      <x v="30"/>
      <x/>
      <x v="10"/>
      <x v="10"/>
    </i>
    <i r="2">
      <x v="12"/>
      <x v="12"/>
    </i>
    <i r="2">
      <x v="13"/>
      <x v="13"/>
    </i>
    <i r="2">
      <x v="16"/>
      <x v="16"/>
    </i>
    <i t="default" r="1">
      <x/>
    </i>
    <i r="1">
      <x v="1"/>
      <x v="1"/>
      <x v="1"/>
    </i>
    <i r="2">
      <x v="2"/>
      <x v="2"/>
    </i>
    <i r="2">
      <x v="3"/>
      <x v="3"/>
    </i>
    <i r="2">
      <x v="4"/>
      <x v="4"/>
    </i>
    <i r="2">
      <x v="6"/>
      <x v="6"/>
    </i>
    <i r="2">
      <x v="8"/>
      <x v="8"/>
    </i>
    <i r="2">
      <x v="9"/>
      <x v="9"/>
    </i>
    <i t="default" r="1">
      <x v="1"/>
    </i>
    <i t="default">
      <x v="30"/>
    </i>
    <i>
      <x v="31"/>
      <x/>
      <x v="10"/>
      <x v="10"/>
    </i>
    <i r="2">
      <x v="12"/>
      <x v="12"/>
    </i>
    <i r="2">
      <x v="13"/>
      <x v="13"/>
    </i>
    <i r="2">
      <x v="16"/>
      <x v="16"/>
    </i>
    <i t="default" r="1">
      <x/>
    </i>
    <i r="1">
      <x v="1"/>
      <x v="1"/>
      <x v="1"/>
    </i>
    <i r="2">
      <x v="2"/>
      <x v="2"/>
    </i>
    <i r="2">
      <x v="3"/>
      <x v="3"/>
    </i>
    <i r="2">
      <x v="4"/>
      <x v="4"/>
    </i>
    <i r="2">
      <x v="6"/>
      <x v="6"/>
    </i>
    <i r="2">
      <x v="8"/>
      <x v="8"/>
    </i>
    <i r="2">
      <x v="9"/>
      <x v="9"/>
    </i>
    <i t="default" r="1">
      <x v="1"/>
    </i>
    <i t="default">
      <x v="31"/>
    </i>
    <i>
      <x v="32"/>
      <x/>
      <x v="10"/>
      <x v="10"/>
    </i>
    <i r="2">
      <x v="12"/>
      <x v="12"/>
    </i>
    <i r="2">
      <x v="13"/>
      <x v="13"/>
    </i>
    <i r="2">
      <x v="16"/>
      <x v="16"/>
    </i>
    <i t="default" r="1">
      <x/>
    </i>
    <i r="1">
      <x v="1"/>
      <x v="1"/>
      <x v="1"/>
    </i>
    <i r="2">
      <x v="2"/>
      <x v="2"/>
    </i>
    <i r="2">
      <x v="3"/>
      <x v="3"/>
    </i>
    <i r="2">
      <x v="4"/>
      <x v="4"/>
    </i>
    <i r="2">
      <x v="5"/>
      <x v="5"/>
    </i>
    <i r="2">
      <x v="6"/>
      <x v="6"/>
    </i>
    <i r="2">
      <x v="8"/>
      <x v="8"/>
    </i>
    <i r="2">
      <x v="9"/>
      <x v="9"/>
    </i>
    <i t="default" r="1">
      <x v="1"/>
    </i>
    <i t="default">
      <x v="32"/>
    </i>
    <i>
      <x v="33"/>
      <x/>
      <x v="10"/>
      <x v="10"/>
    </i>
    <i r="2">
      <x v="12"/>
      <x v="12"/>
    </i>
    <i r="2">
      <x v="13"/>
      <x v="13"/>
    </i>
    <i r="2">
      <x v="16"/>
      <x v="16"/>
    </i>
    <i t="default" r="1">
      <x/>
    </i>
    <i r="1">
      <x v="1"/>
      <x v="1"/>
      <x v="1"/>
    </i>
    <i r="2">
      <x v="2"/>
      <x v="2"/>
    </i>
    <i r="2">
      <x v="3"/>
      <x v="3"/>
    </i>
    <i r="2">
      <x v="4"/>
      <x v="4"/>
    </i>
    <i r="2">
      <x v="5"/>
      <x v="5"/>
    </i>
    <i r="2">
      <x v="6"/>
      <x v="6"/>
    </i>
    <i r="2">
      <x v="8"/>
      <x v="8"/>
    </i>
    <i r="2">
      <x v="9"/>
      <x v="9"/>
    </i>
    <i t="default" r="1">
      <x v="1"/>
    </i>
    <i t="default">
      <x v="33"/>
    </i>
    <i>
      <x v="34"/>
      <x/>
      <x v="10"/>
      <x v="10"/>
    </i>
    <i r="2">
      <x v="12"/>
      <x v="12"/>
    </i>
    <i r="2">
      <x v="13"/>
      <x v="13"/>
    </i>
    <i r="2">
      <x v="16"/>
      <x v="16"/>
    </i>
    <i t="default" r="1">
      <x/>
    </i>
    <i r="1">
      <x v="1"/>
      <x v="1"/>
      <x v="1"/>
    </i>
    <i r="2">
      <x v="2"/>
      <x v="2"/>
    </i>
    <i r="2">
      <x v="3"/>
      <x v="3"/>
    </i>
    <i r="2">
      <x v="4"/>
      <x v="4"/>
    </i>
    <i r="2">
      <x v="5"/>
      <x v="5"/>
    </i>
    <i r="2">
      <x v="6"/>
      <x v="6"/>
    </i>
    <i r="2">
      <x v="8"/>
      <x v="8"/>
    </i>
    <i r="2">
      <x v="9"/>
      <x v="9"/>
    </i>
    <i t="default" r="1">
      <x v="1"/>
    </i>
    <i t="default">
      <x v="34"/>
    </i>
    <i>
      <x v="35"/>
      <x/>
      <x v="10"/>
      <x v="10"/>
    </i>
    <i r="2">
      <x v="12"/>
      <x v="12"/>
    </i>
    <i r="2">
      <x v="13"/>
      <x v="13"/>
    </i>
    <i r="2">
      <x v="14"/>
      <x v="14"/>
    </i>
    <i r="2">
      <x v="15"/>
      <x v="15"/>
    </i>
    <i r="2">
      <x v="16"/>
      <x v="16"/>
    </i>
    <i t="default" r="1">
      <x/>
    </i>
    <i r="1">
      <x v="1"/>
      <x v="1"/>
      <x v="1"/>
    </i>
    <i r="2">
      <x v="2"/>
      <x v="2"/>
    </i>
    <i r="2">
      <x v="3"/>
      <x v="3"/>
    </i>
    <i r="2">
      <x v="4"/>
      <x v="4"/>
    </i>
    <i r="2">
      <x v="5"/>
      <x v="5"/>
    </i>
    <i r="2">
      <x v="6"/>
      <x v="6"/>
    </i>
    <i r="2">
      <x v="8"/>
      <x v="8"/>
    </i>
    <i r="2">
      <x v="9"/>
      <x v="9"/>
    </i>
    <i t="default" r="1">
      <x v="1"/>
    </i>
    <i t="default">
      <x v="35"/>
    </i>
    <i>
      <x v="36"/>
      <x/>
      <x v="10"/>
      <x v="10"/>
    </i>
    <i r="2">
      <x v="12"/>
      <x v="12"/>
    </i>
    <i r="2">
      <x v="13"/>
      <x v="13"/>
    </i>
    <i r="2">
      <x v="14"/>
      <x v="14"/>
    </i>
    <i r="2">
      <x v="15"/>
      <x v="15"/>
    </i>
    <i r="2">
      <x v="16"/>
      <x v="16"/>
    </i>
    <i t="default" r="1">
      <x/>
    </i>
    <i r="1">
      <x v="1"/>
      <x v="1"/>
      <x v="1"/>
    </i>
    <i r="2">
      <x v="2"/>
      <x v="2"/>
    </i>
    <i r="2">
      <x v="3"/>
      <x v="3"/>
    </i>
    <i r="2">
      <x v="4"/>
      <x v="4"/>
    </i>
    <i r="2">
      <x v="5"/>
      <x v="5"/>
    </i>
    <i r="2">
      <x v="6"/>
      <x v="6"/>
    </i>
    <i r="2">
      <x v="8"/>
      <x v="8"/>
    </i>
    <i r="2">
      <x v="9"/>
      <x v="9"/>
    </i>
    <i t="default" r="1">
      <x v="1"/>
    </i>
    <i t="default">
      <x v="36"/>
    </i>
    <i>
      <x v="37"/>
      <x/>
      <x v="10"/>
      <x v="10"/>
    </i>
    <i r="2">
      <x v="12"/>
      <x v="12"/>
    </i>
    <i r="2">
      <x v="13"/>
      <x v="13"/>
    </i>
    <i r="2">
      <x v="14"/>
      <x v="14"/>
    </i>
    <i r="2">
      <x v="15"/>
      <x v="15"/>
    </i>
    <i r="2">
      <x v="16"/>
      <x v="16"/>
    </i>
    <i t="default" r="1">
      <x/>
    </i>
    <i r="1">
      <x v="1"/>
      <x v="1"/>
      <x v="1"/>
    </i>
    <i r="2">
      <x v="2"/>
      <x v="2"/>
    </i>
    <i r="2">
      <x v="3"/>
      <x v="3"/>
    </i>
    <i r="2">
      <x v="4"/>
      <x v="4"/>
    </i>
    <i r="2">
      <x v="5"/>
      <x v="5"/>
    </i>
    <i r="2">
      <x v="6"/>
      <x v="6"/>
    </i>
    <i r="2">
      <x v="8"/>
      <x v="8"/>
    </i>
    <i r="2">
      <x v="9"/>
      <x v="9"/>
    </i>
    <i t="default" r="1">
      <x v="1"/>
    </i>
    <i t="default">
      <x v="37"/>
    </i>
    <i>
      <x v="38"/>
      <x/>
      <x v="10"/>
      <x v="10"/>
    </i>
    <i r="2">
      <x v="12"/>
      <x v="12"/>
    </i>
    <i r="2">
      <x v="13"/>
      <x v="13"/>
    </i>
    <i r="2">
      <x v="14"/>
      <x v="14"/>
    </i>
    <i r="2">
      <x v="15"/>
      <x v="15"/>
    </i>
    <i r="2">
      <x v="16"/>
      <x v="16"/>
    </i>
    <i t="default" r="1">
      <x/>
    </i>
    <i r="1">
      <x v="1"/>
      <x v="1"/>
      <x v="1"/>
    </i>
    <i r="2">
      <x v="2"/>
      <x v="2"/>
    </i>
    <i r="2">
      <x v="3"/>
      <x v="3"/>
    </i>
    <i r="2">
      <x v="4"/>
      <x v="4"/>
    </i>
    <i r="2">
      <x v="5"/>
      <x v="5"/>
    </i>
    <i r="2">
      <x v="6"/>
      <x v="6"/>
    </i>
    <i r="2">
      <x v="8"/>
      <x v="8"/>
    </i>
    <i r="2">
      <x v="9"/>
      <x v="9"/>
    </i>
    <i t="default" r="1">
      <x v="1"/>
    </i>
    <i t="default">
      <x v="38"/>
    </i>
    <i>
      <x v="39"/>
      <x/>
      <x v="10"/>
      <x v="10"/>
    </i>
    <i r="2">
      <x v="12"/>
      <x v="12"/>
    </i>
    <i r="2">
      <x v="13"/>
      <x v="13"/>
    </i>
    <i r="2">
      <x v="14"/>
      <x v="14"/>
    </i>
    <i r="2">
      <x v="15"/>
      <x v="15"/>
    </i>
    <i r="2">
      <x v="16"/>
      <x v="16"/>
    </i>
    <i t="default" r="1">
      <x/>
    </i>
    <i r="1">
      <x v="1"/>
      <x v="1"/>
      <x v="1"/>
    </i>
    <i r="2">
      <x v="2"/>
      <x v="2"/>
    </i>
    <i r="2">
      <x v="3"/>
      <x v="3"/>
    </i>
    <i r="2">
      <x v="4"/>
      <x v="4"/>
    </i>
    <i r="2">
      <x v="5"/>
      <x v="5"/>
    </i>
    <i r="2">
      <x v="6"/>
      <x v="6"/>
    </i>
    <i r="2">
      <x v="8"/>
      <x v="8"/>
    </i>
    <i r="2">
      <x v="9"/>
      <x v="9"/>
    </i>
    <i t="default" r="1">
      <x v="1"/>
    </i>
    <i t="default">
      <x v="39"/>
    </i>
    <i>
      <x v="40"/>
      <x/>
      <x v="10"/>
      <x v="10"/>
    </i>
    <i r="2">
      <x v="11"/>
      <x v="11"/>
    </i>
    <i r="2">
      <x v="12"/>
      <x v="12"/>
    </i>
    <i r="2">
      <x v="13"/>
      <x v="13"/>
    </i>
    <i r="2">
      <x v="14"/>
      <x v="14"/>
    </i>
    <i r="2">
      <x v="15"/>
      <x v="15"/>
    </i>
    <i r="2">
      <x v="16"/>
      <x v="16"/>
    </i>
    <i t="default" r="1">
      <x/>
    </i>
    <i r="1">
      <x v="1"/>
      <x v="1"/>
      <x v="1"/>
    </i>
    <i r="2">
      <x v="2"/>
      <x v="2"/>
    </i>
    <i r="2">
      <x v="3"/>
      <x v="3"/>
    </i>
    <i r="2">
      <x v="4"/>
      <x v="4"/>
    </i>
    <i r="2">
      <x v="5"/>
      <x v="5"/>
    </i>
    <i r="2">
      <x v="6"/>
      <x v="6"/>
    </i>
    <i r="2">
      <x v="7"/>
      <x v="7"/>
    </i>
    <i r="2">
      <x v="8"/>
      <x v="8"/>
    </i>
    <i r="2">
      <x v="9"/>
      <x v="9"/>
    </i>
    <i t="default" r="1">
      <x v="1"/>
    </i>
    <i t="default">
      <x v="40"/>
    </i>
    <i>
      <x v="41"/>
      <x/>
      <x v="10"/>
      <x v="10"/>
    </i>
    <i r="2">
      <x v="11"/>
      <x v="11"/>
    </i>
    <i r="2">
      <x v="12"/>
      <x v="12"/>
    </i>
    <i r="2">
      <x v="13"/>
      <x v="13"/>
    </i>
    <i t="default" r="1">
      <x/>
    </i>
    <i r="1">
      <x v="1"/>
      <x v="1"/>
      <x v="1"/>
    </i>
    <i r="2">
      <x v="2"/>
      <x v="2"/>
    </i>
    <i r="2">
      <x v="3"/>
      <x v="3"/>
    </i>
    <i r="2">
      <x v="4"/>
      <x v="4"/>
    </i>
    <i r="2">
      <x v="5"/>
      <x v="5"/>
    </i>
    <i r="2">
      <x v="6"/>
      <x v="6"/>
    </i>
    <i r="2">
      <x v="7"/>
      <x v="7"/>
    </i>
    <i r="2">
      <x v="8"/>
      <x v="8"/>
    </i>
    <i r="2">
      <x v="9"/>
      <x v="9"/>
    </i>
    <i t="default" r="1">
      <x v="1"/>
    </i>
    <i t="default">
      <x v="41"/>
    </i>
    <i>
      <x v="42"/>
      <x/>
      <x v="10"/>
      <x v="10"/>
    </i>
    <i r="2">
      <x v="11"/>
      <x v="11"/>
    </i>
    <i t="default" r="1">
      <x/>
    </i>
    <i r="1">
      <x v="1"/>
      <x v="1"/>
      <x v="1"/>
    </i>
    <i r="2">
      <x v="2"/>
      <x v="2"/>
    </i>
    <i r="2">
      <x v="3"/>
      <x v="3"/>
    </i>
    <i r="2">
      <x v="4"/>
      <x v="4"/>
    </i>
    <i r="2">
      <x v="5"/>
      <x v="5"/>
    </i>
    <i r="2">
      <x v="6"/>
      <x v="6"/>
    </i>
    <i r="2">
      <x v="7"/>
      <x v="7"/>
    </i>
    <i r="2">
      <x v="8"/>
      <x v="8"/>
    </i>
    <i r="2">
      <x v="9"/>
      <x v="9"/>
    </i>
    <i t="default" r="1">
      <x v="1"/>
    </i>
    <i t="default">
      <x v="42"/>
    </i>
    <i>
      <x v="43"/>
      <x/>
      <x v="10"/>
      <x v="10"/>
    </i>
    <i r="2">
      <x v="11"/>
      <x v="11"/>
    </i>
    <i t="default" r="1">
      <x/>
    </i>
    <i r="1">
      <x v="1"/>
      <x v="1"/>
      <x v="1"/>
    </i>
    <i r="2">
      <x v="2"/>
      <x v="2"/>
    </i>
    <i r="2">
      <x v="3"/>
      <x v="3"/>
    </i>
    <i r="2">
      <x v="4"/>
      <x v="4"/>
    </i>
    <i r="2">
      <x v="5"/>
      <x v="5"/>
    </i>
    <i r="2">
      <x v="6"/>
      <x v="6"/>
    </i>
    <i r="2">
      <x v="7"/>
      <x v="7"/>
    </i>
    <i r="2">
      <x v="8"/>
      <x v="8"/>
    </i>
    <i r="2">
      <x v="9"/>
      <x v="9"/>
    </i>
    <i t="default" r="1">
      <x v="1"/>
    </i>
    <i t="default">
      <x v="43"/>
    </i>
    <i>
      <x v="44"/>
      <x/>
      <x v="10"/>
      <x v="10"/>
    </i>
    <i r="2">
      <x v="11"/>
      <x v="11"/>
    </i>
    <i t="default" r="1">
      <x/>
    </i>
    <i r="1">
      <x v="1"/>
      <x v="1"/>
      <x v="1"/>
    </i>
    <i r="2">
      <x v="2"/>
      <x v="2"/>
    </i>
    <i r="2">
      <x v="3"/>
      <x v="3"/>
    </i>
    <i r="2">
      <x v="4"/>
      <x v="4"/>
    </i>
    <i r="2">
      <x v="5"/>
      <x v="5"/>
    </i>
    <i r="2">
      <x v="6"/>
      <x v="6"/>
    </i>
    <i r="2">
      <x v="7"/>
      <x v="7"/>
    </i>
    <i r="2">
      <x v="8"/>
      <x v="8"/>
    </i>
    <i r="2">
      <x v="9"/>
      <x v="9"/>
    </i>
    <i t="default" r="1">
      <x v="1"/>
    </i>
    <i t="default">
      <x v="44"/>
    </i>
    <i>
      <x v="45"/>
      <x/>
      <x v="10"/>
      <x v="10"/>
    </i>
    <i r="2">
      <x v="11"/>
      <x v="11"/>
    </i>
    <i t="default" r="1">
      <x/>
    </i>
    <i r="1">
      <x v="1"/>
      <x v="1"/>
      <x v="1"/>
    </i>
    <i r="2">
      <x v="2"/>
      <x v="2"/>
    </i>
    <i r="2">
      <x v="3"/>
      <x v="3"/>
    </i>
    <i r="2">
      <x v="4"/>
      <x v="4"/>
    </i>
    <i r="2">
      <x v="5"/>
      <x v="5"/>
    </i>
    <i r="2">
      <x v="6"/>
      <x v="6"/>
    </i>
    <i r="2">
      <x v="7"/>
      <x v="7"/>
    </i>
    <i r="2">
      <x v="8"/>
      <x v="8"/>
    </i>
    <i r="2">
      <x v="9"/>
      <x v="9"/>
    </i>
    <i t="default" r="1">
      <x v="1"/>
    </i>
    <i t="default">
      <x v="45"/>
    </i>
    <i>
      <x v="46"/>
      <x/>
      <x v="10"/>
      <x v="10"/>
    </i>
    <i r="2">
      <x v="11"/>
      <x v="11"/>
    </i>
    <i t="default" r="1">
      <x/>
    </i>
    <i r="1">
      <x v="1"/>
      <x v="1"/>
      <x v="1"/>
    </i>
    <i r="2">
      <x v="2"/>
      <x v="2"/>
    </i>
    <i r="2">
      <x v="3"/>
      <x v="3"/>
    </i>
    <i r="2">
      <x v="4"/>
      <x v="4"/>
    </i>
    <i r="2">
      <x v="5"/>
      <x v="5"/>
    </i>
    <i r="2">
      <x v="6"/>
      <x v="6"/>
    </i>
    <i r="2">
      <x v="7"/>
      <x v="7"/>
    </i>
    <i r="2">
      <x v="8"/>
      <x v="8"/>
    </i>
    <i r="2">
      <x v="9"/>
      <x v="9"/>
    </i>
    <i t="default" r="1">
      <x v="1"/>
    </i>
    <i t="default">
      <x v="46"/>
    </i>
    <i>
      <x v="47"/>
      <x/>
      <x v="10"/>
      <x v="10"/>
    </i>
    <i r="2">
      <x v="11"/>
      <x v="11"/>
    </i>
    <i t="default" r="1">
      <x/>
    </i>
    <i r="1">
      <x v="1"/>
      <x v="1"/>
      <x v="1"/>
    </i>
    <i r="2">
      <x v="2"/>
      <x v="2"/>
    </i>
    <i r="2">
      <x v="3"/>
      <x v="3"/>
    </i>
    <i r="2">
      <x v="4"/>
      <x v="4"/>
    </i>
    <i r="2">
      <x v="5"/>
      <x v="5"/>
    </i>
    <i r="2">
      <x v="6"/>
      <x v="6"/>
    </i>
    <i r="2">
      <x v="7"/>
      <x v="7"/>
    </i>
    <i r="2">
      <x v="8"/>
      <x v="8"/>
    </i>
    <i r="2">
      <x v="9"/>
      <x v="9"/>
    </i>
    <i t="default" r="1">
      <x v="1"/>
    </i>
    <i t="default">
      <x v="47"/>
    </i>
    <i>
      <x v="48"/>
      <x/>
      <x v="10"/>
      <x v="10"/>
    </i>
    <i r="2">
      <x v="11"/>
      <x v="11"/>
    </i>
    <i t="default" r="1">
      <x/>
    </i>
    <i r="1">
      <x v="1"/>
      <x v="1"/>
      <x v="1"/>
    </i>
    <i r="2">
      <x v="2"/>
      <x v="2"/>
    </i>
    <i r="2">
      <x v="3"/>
      <x v="3"/>
    </i>
    <i r="2">
      <x v="4"/>
      <x v="4"/>
    </i>
    <i r="2">
      <x v="5"/>
      <x v="5"/>
    </i>
    <i r="2">
      <x v="6"/>
      <x v="6"/>
    </i>
    <i r="2">
      <x v="7"/>
      <x v="7"/>
    </i>
    <i r="2">
      <x v="8"/>
      <x v="8"/>
    </i>
    <i r="2">
      <x v="9"/>
      <x v="9"/>
    </i>
    <i t="default" r="1">
      <x v="1"/>
    </i>
    <i t="default">
      <x v="48"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 消费" fld="10" baseField="0" baseItem="48"/>
    <dataField name=" 展现量" fld="11" baseField="0" baseItem="48"/>
    <dataField name=" 点击量" fld="12" baseField="0" baseItem="48"/>
    <dataField name="  点击率" fld="34" baseField="0" baseItem="48"/>
    <dataField name=" 点击成本" fld="35" baseField="0" baseItem="48"/>
    <dataField name=" 千展费用" fld="36" baseField="0" baseItem="48"/>
    <dataField name=" 点赞" fld="16" baseField="0" baseItem="48"/>
    <dataField name=" 评论" fld="17" baseField="0" baseItem="48"/>
    <dataField name=" 收藏" fld="18" baseField="0" baseItem="48"/>
    <dataField name=" 关注" fld="19" baseField="0" baseItem="48"/>
    <dataField name=" 分享" fld="20" baseField="0" baseItem="48"/>
    <dataField name=" 互动量" fld="21" baseField="0" baseItem="48"/>
    <dataField name=" 互动成本" fld="39" baseField="0" baseItem="48"/>
    <dataField name="私信人数" fld="27" baseField="0" baseItem="48"/>
    <dataField name=" 私信成本" fld="37" baseField="0" baseItem="48"/>
    <dataField name="开口数" fld="30" baseField="0" baseItem="48"/>
    <dataField name=" 开口成本" fld="38" baseField="0" baseItem="48"/>
    <dataField name=" 私信率" fld="40" baseField="0" baseItem="48"/>
  </dataFields>
  <formats count="107">
    <format dxfId="103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04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05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06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07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08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09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10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11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12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13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14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15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16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17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18">
      <pivotArea type="all" dataOnly="0" outline="0" fieldPosition="0"/>
    </format>
    <format dxfId="119">
      <pivotArea type="all" dataOnly="0" outline="0" fieldPosition="0"/>
    </format>
    <format dxfId="120">
      <pivotArea type="all" dataOnly="0" outline="0" fieldPosition="0"/>
    </format>
    <format dxfId="121">
      <pivotArea type="all" dataOnly="0" outline="0" fieldPosition="0"/>
    </format>
    <format dxfId="122">
      <pivotArea type="all" dataOnly="0" outline="0" fieldPosition="0"/>
    </format>
    <format dxfId="123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24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25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26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27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128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129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130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131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132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133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134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135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136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137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138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139">
      <pivotArea field="0" type="button" dataOnly="0" labelOnly="1" outline="0" fieldPosition="0"/>
    </format>
    <format dxfId="140">
      <pivotArea dataOnly="0" labelOnly="1" fieldPosition="0">
        <references count="1">
          <reference field="4294967294" count="1">
            <x v="0"/>
          </reference>
        </references>
      </pivotArea>
    </format>
    <format dxfId="141">
      <pivotArea dataOnly="0" labelOnly="1" fieldPosition="0">
        <references count="1">
          <reference field="4294967294" count="1">
            <x v="1"/>
          </reference>
        </references>
      </pivotArea>
    </format>
    <format dxfId="142">
      <pivotArea dataOnly="0" labelOnly="1" fieldPosition="0">
        <references count="1">
          <reference field="4294967294" count="1">
            <x v="2"/>
          </reference>
        </references>
      </pivotArea>
    </format>
    <format dxfId="143">
      <pivotArea dataOnly="0" labelOnly="1" fieldPosition="0">
        <references count="1">
          <reference field="4294967294" count="1">
            <x v="3"/>
          </reference>
        </references>
      </pivotArea>
    </format>
    <format dxfId="144">
      <pivotArea dataOnly="0" labelOnly="1" fieldPosition="0">
        <references count="1">
          <reference field="4294967294" count="1">
            <x v="4"/>
          </reference>
        </references>
      </pivotArea>
    </format>
    <format dxfId="145">
      <pivotArea dataOnly="0" labelOnly="1" fieldPosition="0">
        <references count="1">
          <reference field="4294967294" count="1">
            <x v="5"/>
          </reference>
        </references>
      </pivotArea>
    </format>
    <format dxfId="146">
      <pivotArea dataOnly="0" labelOnly="1" fieldPosition="0">
        <references count="1">
          <reference field="4294967294" count="1">
            <x v="6"/>
          </reference>
        </references>
      </pivotArea>
    </format>
    <format dxfId="147">
      <pivotArea dataOnly="0" labelOnly="1" fieldPosition="0">
        <references count="1">
          <reference field="4294967294" count="1">
            <x v="7"/>
          </reference>
        </references>
      </pivotArea>
    </format>
    <format dxfId="148">
      <pivotArea dataOnly="0" labelOnly="1" fieldPosition="0">
        <references count="1">
          <reference field="4294967294" count="1">
            <x v="8"/>
          </reference>
        </references>
      </pivotArea>
    </format>
    <format dxfId="149">
      <pivotArea dataOnly="0" labelOnly="1" fieldPosition="0">
        <references count="1">
          <reference field="4294967294" count="1">
            <x v="9"/>
          </reference>
        </references>
      </pivotArea>
    </format>
    <format dxfId="150">
      <pivotArea dataOnly="0" labelOnly="1" fieldPosition="0">
        <references count="1">
          <reference field="4294967294" count="1">
            <x v="10"/>
          </reference>
        </references>
      </pivotArea>
    </format>
    <format dxfId="151">
      <pivotArea dataOnly="0" labelOnly="1" fieldPosition="0">
        <references count="1">
          <reference field="4294967294" count="1">
            <x v="11"/>
          </reference>
        </references>
      </pivotArea>
    </format>
    <format dxfId="152">
      <pivotArea dataOnly="0" labelOnly="1" fieldPosition="0">
        <references count="1">
          <reference field="4294967294" count="1">
            <x v="12"/>
          </reference>
        </references>
      </pivotArea>
    </format>
    <format dxfId="153">
      <pivotArea dataOnly="0" labelOnly="1" fieldPosition="0">
        <references count="1">
          <reference field="4294967294" count="1">
            <x v="13"/>
          </reference>
        </references>
      </pivotArea>
    </format>
    <format dxfId="154">
      <pivotArea dataOnly="0" labelOnly="1" fieldPosition="0">
        <references count="1">
          <reference field="4294967294" count="1">
            <x v="14"/>
          </reference>
        </references>
      </pivotArea>
    </format>
    <format dxfId="155">
      <pivotArea dataOnly="0" labelOnly="1" fieldPosition="0">
        <references count="1">
          <reference field="4294967294" count="1">
            <x v="15"/>
          </reference>
        </references>
      </pivotArea>
    </format>
    <format dxfId="156">
      <pivotArea dataOnly="0" labelOnly="1" fieldPosition="0">
        <references count="1">
          <reference field="4294967294" count="1">
            <x v="16"/>
          </reference>
        </references>
      </pivotArea>
    </format>
    <format dxfId="157">
      <pivotArea dataOnly="0" labelOnly="1" grandRow="1" fieldPosition="0"/>
    </format>
    <format dxfId="158">
      <pivotArea grandRow="1" collapsedLevelsAreSubtotals="1" fieldPosition="0"/>
    </format>
    <format dxfId="159">
      <pivotArea dataOnly="0" labelOnly="1" fieldPosition="0">
        <references count="1">
          <reference field="4294967294" count="1">
            <x v="3"/>
          </reference>
        </references>
      </pivotArea>
    </format>
    <format dxfId="160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61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162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163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164">
      <pivotArea dataOnly="0" labelOnly="1" grandRow="1" fieldPosition="0"/>
    </format>
    <format dxfId="165">
      <pivotArea grandRow="1" collapsedLevelsAreSubtotals="1" fieldPosition="0"/>
    </format>
    <format dxfId="166">
      <pivotArea dataOnly="0" labelOnly="1" grandRow="1" fieldPosition="0"/>
    </format>
    <format dxfId="167">
      <pivotArea grandRow="1" collapsedLevelsAreSubtotals="1" fieldPosition="0"/>
    </format>
    <format dxfId="168">
      <pivotArea dataOnly="0" labelOnly="1" fieldPosition="0">
        <references count="1">
          <reference field="0" count="1">
            <x v="0"/>
          </reference>
        </references>
      </pivotArea>
    </format>
    <format dxfId="169">
      <pivotArea collapsedLevelsAreSubtotals="1" fieldPosition="0">
        <references count="1">
          <reference field="0" count="1" selected="0">
            <x v="0"/>
          </reference>
        </references>
      </pivotArea>
    </format>
    <format dxfId="170">
      <pivotArea dataOnly="0" labelOnly="1" fieldPosition="0">
        <references count="1">
          <reference field="4294967294" count="1">
            <x v="3"/>
          </reference>
        </references>
      </pivotArea>
    </format>
    <format dxfId="171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72">
      <pivotArea dataOnly="0" labelOnly="1" grandRow="1" fieldPosition="0"/>
    </format>
    <format dxfId="173">
      <pivotArea grandRow="1" collapsedLevelsAreSubtotals="1" fieldPosition="0"/>
    </format>
    <format dxfId="174">
      <pivotArea type="all" dataOnly="0" outline="0" fieldPosition="0"/>
    </format>
    <format dxfId="175">
      <pivotArea field="0" type="button" dataOnly="0" labelOnly="1" outline="0" fieldPosition="0"/>
    </format>
    <format dxfId="176">
      <pivotArea dataOnly="0" labelOnly="1" fieldPosition="0">
        <references count="1">
          <reference field="4294967294" count="1">
            <x v="0"/>
          </reference>
        </references>
      </pivotArea>
    </format>
    <format dxfId="177">
      <pivotArea dataOnly="0" labelOnly="1" fieldPosition="0">
        <references count="1">
          <reference field="4294967294" count="1">
            <x v="1"/>
          </reference>
        </references>
      </pivotArea>
    </format>
    <format dxfId="178">
      <pivotArea dataOnly="0" labelOnly="1" fieldPosition="0">
        <references count="1">
          <reference field="4294967294" count="1">
            <x v="2"/>
          </reference>
        </references>
      </pivotArea>
    </format>
    <format dxfId="179">
      <pivotArea dataOnly="0" labelOnly="1" fieldPosition="0">
        <references count="1">
          <reference field="4294967294" count="1">
            <x v="3"/>
          </reference>
        </references>
      </pivotArea>
    </format>
    <format dxfId="180">
      <pivotArea dataOnly="0" labelOnly="1" fieldPosition="0">
        <references count="1">
          <reference field="4294967294" count="1">
            <x v="4"/>
          </reference>
        </references>
      </pivotArea>
    </format>
    <format dxfId="181">
      <pivotArea dataOnly="0" labelOnly="1" fieldPosition="0">
        <references count="1">
          <reference field="4294967294" count="1">
            <x v="5"/>
          </reference>
        </references>
      </pivotArea>
    </format>
    <format dxfId="182">
      <pivotArea dataOnly="0" labelOnly="1" fieldPosition="0">
        <references count="1">
          <reference field="4294967294" count="1">
            <x v="6"/>
          </reference>
        </references>
      </pivotArea>
    </format>
    <format dxfId="183">
      <pivotArea dataOnly="0" labelOnly="1" fieldPosition="0">
        <references count="1">
          <reference field="4294967294" count="1">
            <x v="7"/>
          </reference>
        </references>
      </pivotArea>
    </format>
    <format dxfId="184">
      <pivotArea dataOnly="0" labelOnly="1" fieldPosition="0">
        <references count="1">
          <reference field="4294967294" count="1">
            <x v="8"/>
          </reference>
        </references>
      </pivotArea>
    </format>
    <format dxfId="185">
      <pivotArea dataOnly="0" labelOnly="1" fieldPosition="0">
        <references count="1">
          <reference field="4294967294" count="1">
            <x v="9"/>
          </reference>
        </references>
      </pivotArea>
    </format>
    <format dxfId="186">
      <pivotArea dataOnly="0" labelOnly="1" fieldPosition="0">
        <references count="1">
          <reference field="4294967294" count="1">
            <x v="10"/>
          </reference>
        </references>
      </pivotArea>
    </format>
    <format dxfId="187">
      <pivotArea dataOnly="0" labelOnly="1" fieldPosition="0">
        <references count="1">
          <reference field="4294967294" count="1">
            <x v="11"/>
          </reference>
        </references>
      </pivotArea>
    </format>
    <format dxfId="188">
      <pivotArea dataOnly="0" labelOnly="1" fieldPosition="0">
        <references count="1">
          <reference field="4294967294" count="1">
            <x v="12"/>
          </reference>
        </references>
      </pivotArea>
    </format>
    <format dxfId="189">
      <pivotArea dataOnly="0" labelOnly="1" fieldPosition="0">
        <references count="1">
          <reference field="4294967294" count="1">
            <x v="13"/>
          </reference>
        </references>
      </pivotArea>
    </format>
    <format dxfId="190">
      <pivotArea dataOnly="0" labelOnly="1" fieldPosition="0">
        <references count="1">
          <reference field="4294967294" count="1">
            <x v="14"/>
          </reference>
        </references>
      </pivotArea>
    </format>
    <format dxfId="191">
      <pivotArea dataOnly="0" labelOnly="1" fieldPosition="0">
        <references count="1">
          <reference field="4294967294" count="1">
            <x v="15"/>
          </reference>
        </references>
      </pivotArea>
    </format>
    <format dxfId="192">
      <pivotArea dataOnly="0" labelOnly="1" fieldPosition="0">
        <references count="1">
          <reference field="4294967294" count="1">
            <x v="16"/>
          </reference>
        </references>
      </pivotArea>
    </format>
    <format dxfId="193">
      <pivotArea dataOnly="0" labelOnly="1" fieldPosition="0">
        <references count="1">
          <reference field="4294967294" count="1">
            <x v="3"/>
          </reference>
        </references>
      </pivotArea>
    </format>
    <format dxfId="194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95">
      <pivotArea dataOnly="0" labelOnly="1" fieldPosition="0">
        <references count="1">
          <reference field="4294967294" count="1">
            <x v="7"/>
          </reference>
        </references>
      </pivotArea>
    </format>
    <format dxfId="196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197">
      <pivotArea dataOnly="0" labelOnly="1" fieldPosition="0">
        <references count="1">
          <reference field="4294967294" count="1">
            <x v="14"/>
          </reference>
        </references>
      </pivotArea>
    </format>
    <format dxfId="198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199">
      <pivotArea dataOnly="0" labelOnly="1" fieldPosition="0">
        <references count="1">
          <reference field="4294967294" count="1">
            <x v="16"/>
          </reference>
        </references>
      </pivotArea>
    </format>
    <format dxfId="200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201">
      <pivotArea field="33" type="button" dataOnly="0" labelOnly="1" outline="0" fieldPosition="0"/>
    </format>
    <format dxfId="202">
      <pivotArea field="7" type="button" dataOnly="0" labelOnly="1" outline="0" fieldPosition="0"/>
    </format>
    <format dxfId="203">
      <pivotArea field="3" type="button" dataOnly="0" labelOnly="1" outline="0" fieldPosition="0"/>
    </format>
    <format dxfId="204">
      <pivotArea dataOnly="0" labelOnly="1" fieldPosition="0">
        <references count="1">
          <reference field="4294967294" count="1">
            <x v="17"/>
          </reference>
        </references>
      </pivotArea>
    </format>
    <format dxfId="205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206">
      <pivotArea dataOnly="0" labelOnly="1" fieldPosition="0">
        <references count="1">
          <reference field="4294967294" count="1">
            <x v="17"/>
          </reference>
        </references>
      </pivotArea>
    </format>
    <format dxfId="207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208">
      <pivotArea dataOnly="0" labelOnly="1" fieldPosition="0">
        <references count="1">
          <reference field="4294967294" count="1">
            <x v="17"/>
          </reference>
        </references>
      </pivotArea>
    </format>
    <format dxfId="209">
      <pivotArea field="4" type="button" dataOnly="0" labelOnly="1" outline="0" fieldPosition="0"/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5" minRefreshableVersion="3" createdVersion="5" mergeItem="1" rowGrandTotals="0" colGrandTotals="0" compact="0" indent="0" compactData="0" showDrill="1" multipleFieldFilters="0">
  <location ref="A3:V676" firstHeaderRow="0" firstDataRow="1" firstDataCol="4"/>
  <pivotFields count="41">
    <pivotField axis="axisRow" compact="0" sortType="descending" outline="0" subtotalTop="0" multipleItemSelectionAllowed="1" numFmtId="14" showAll="0">
      <items count="50"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outline="0" subtotalTop="0" showAll="0">
      <items count="29">
        <item x="27"/>
        <item x="6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outline="0" subtotalTop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axis="axisRow" compact="0" outline="0" subtotalTop="0" multipleItemSelectionAllowed="1" showAll="0">
      <items count="4">
        <item x="1"/>
        <item x="0"/>
        <item h="1" x="2"/>
        <item t="default"/>
      </items>
    </pivotField>
    <pivotField axis="axisRow" compact="0" defaultSubtotal="0" outline="0" subtotalTop="0" multipleItemSelectionAllowed="1" showAll="0">
      <items count="24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compact="0" outline="0" subtotalTop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outline="0" subtotalTop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outline="0" subtotalTop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outline="0" subtotalTop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outline="0" subtotalTop="0" showAll="0"/>
    <pivotField dataField="1" compact="0" outline="0" subtotalTop="0" showAll="0">
      <items count="520">
        <item x="88"/>
        <item x="518"/>
        <item x="73"/>
        <item x="65"/>
        <item x="121"/>
        <item x="235"/>
        <item x="37"/>
        <item x="187"/>
        <item x="240"/>
        <item x="101"/>
        <item x="51"/>
        <item x="123"/>
        <item x="34"/>
        <item x="168"/>
        <item x="181"/>
        <item x="174"/>
        <item x="133"/>
        <item x="102"/>
        <item x="6"/>
        <item x="120"/>
        <item x="15"/>
        <item x="113"/>
        <item x="160"/>
        <item x="36"/>
        <item x="3"/>
        <item x="167"/>
        <item x="117"/>
        <item x="25"/>
        <item x="43"/>
        <item x="225"/>
        <item x="17"/>
        <item x="59"/>
        <item x="10"/>
        <item x="212"/>
        <item x="149"/>
        <item x="103"/>
        <item x="0"/>
        <item x="1"/>
        <item x="2"/>
        <item x="4"/>
        <item x="5"/>
        <item x="7"/>
        <item x="8"/>
        <item x="9"/>
        <item x="11"/>
        <item x="12"/>
        <item x="13"/>
        <item x="14"/>
        <item x="16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5"/>
        <item x="38"/>
        <item x="39"/>
        <item x="40"/>
        <item x="41"/>
        <item x="42"/>
        <item x="44"/>
        <item x="45"/>
        <item x="46"/>
        <item x="47"/>
        <item x="48"/>
        <item x="49"/>
        <item x="50"/>
        <item x="52"/>
        <item x="53"/>
        <item x="54"/>
        <item x="55"/>
        <item x="56"/>
        <item x="57"/>
        <item x="58"/>
        <item x="60"/>
        <item x="61"/>
        <item x="62"/>
        <item x="63"/>
        <item x="64"/>
        <item x="66"/>
        <item x="67"/>
        <item x="68"/>
        <item x="69"/>
        <item x="70"/>
        <item x="71"/>
        <item x="72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4"/>
        <item x="105"/>
        <item x="106"/>
        <item x="107"/>
        <item x="108"/>
        <item x="109"/>
        <item x="110"/>
        <item x="111"/>
        <item x="112"/>
        <item x="114"/>
        <item x="115"/>
        <item x="116"/>
        <item x="118"/>
        <item x="119"/>
        <item x="122"/>
        <item x="124"/>
        <item x="125"/>
        <item x="126"/>
        <item x="127"/>
        <item x="128"/>
        <item x="129"/>
        <item x="130"/>
        <item x="131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1"/>
        <item x="162"/>
        <item x="163"/>
        <item x="164"/>
        <item x="165"/>
        <item x="166"/>
        <item x="169"/>
        <item x="170"/>
        <item x="171"/>
        <item x="172"/>
        <item x="173"/>
        <item x="175"/>
        <item x="176"/>
        <item x="177"/>
        <item x="178"/>
        <item x="179"/>
        <item x="180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6"/>
        <item x="227"/>
        <item x="228"/>
        <item x="229"/>
        <item x="230"/>
        <item x="231"/>
        <item x="232"/>
        <item x="233"/>
        <item x="234"/>
        <item x="236"/>
        <item x="237"/>
        <item x="238"/>
        <item x="239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t="default"/>
      </items>
    </pivotField>
    <pivotField dataField="1" compact="0" outline="0" subtotalTop="0" showAll="0">
      <items count="505">
        <item x="503"/>
        <item x="134"/>
        <item x="4"/>
        <item x="47"/>
        <item x="154"/>
        <item x="104"/>
        <item x="153"/>
        <item x="14"/>
        <item x="107"/>
        <item x="85"/>
        <item x="70"/>
        <item x="176"/>
        <item x="122"/>
        <item x="114"/>
        <item x="44"/>
        <item x="220"/>
        <item x="13"/>
        <item x="91"/>
        <item x="231"/>
        <item x="158"/>
        <item x="92"/>
        <item x="169"/>
        <item x="185"/>
        <item x="125"/>
        <item x="55"/>
        <item x="36"/>
        <item x="26"/>
        <item x="52"/>
        <item x="109"/>
        <item x="54"/>
        <item x="116"/>
        <item x="86"/>
        <item x="155"/>
        <item x="165"/>
        <item x="195"/>
        <item x="216"/>
        <item x="174"/>
        <item x="73"/>
        <item x="41"/>
        <item x="132"/>
        <item x="166"/>
        <item x="135"/>
        <item x="129"/>
        <item x="188"/>
        <item x="136"/>
        <item x="128"/>
        <item x="130"/>
        <item x="111"/>
        <item x="1"/>
        <item x="21"/>
        <item x="145"/>
        <item x="58"/>
        <item x="186"/>
        <item x="124"/>
        <item x="197"/>
        <item x="15"/>
        <item x="88"/>
        <item x="64"/>
        <item x="66"/>
        <item x="144"/>
        <item x="161"/>
        <item x="177"/>
        <item x="25"/>
        <item x="89"/>
        <item x="68"/>
        <item x="34"/>
        <item x="61"/>
        <item x="184"/>
        <item x="95"/>
        <item x="119"/>
        <item x="175"/>
        <item x="207"/>
        <item x="173"/>
        <item x="208"/>
        <item x="49"/>
        <item x="237"/>
        <item x="93"/>
        <item x="19"/>
        <item x="0"/>
        <item x="2"/>
        <item x="3"/>
        <item x="5"/>
        <item x="6"/>
        <item x="7"/>
        <item x="8"/>
        <item x="9"/>
        <item x="10"/>
        <item x="11"/>
        <item x="12"/>
        <item x="16"/>
        <item x="17"/>
        <item x="18"/>
        <item x="20"/>
        <item x="22"/>
        <item x="23"/>
        <item x="24"/>
        <item x="27"/>
        <item x="28"/>
        <item x="29"/>
        <item x="30"/>
        <item x="31"/>
        <item x="32"/>
        <item x="33"/>
        <item x="35"/>
        <item x="37"/>
        <item x="38"/>
        <item x="39"/>
        <item x="40"/>
        <item x="42"/>
        <item x="43"/>
        <item x="45"/>
        <item x="46"/>
        <item x="48"/>
        <item x="50"/>
        <item x="51"/>
        <item x="53"/>
        <item x="56"/>
        <item x="57"/>
        <item x="59"/>
        <item x="60"/>
        <item x="62"/>
        <item x="63"/>
        <item x="65"/>
        <item x="67"/>
        <item x="69"/>
        <item x="71"/>
        <item x="72"/>
        <item x="74"/>
        <item x="75"/>
        <item x="76"/>
        <item x="77"/>
        <item x="78"/>
        <item x="79"/>
        <item x="80"/>
        <item x="81"/>
        <item x="82"/>
        <item x="83"/>
        <item x="84"/>
        <item x="87"/>
        <item x="90"/>
        <item x="94"/>
        <item x="96"/>
        <item x="97"/>
        <item x="98"/>
        <item x="99"/>
        <item x="100"/>
        <item x="101"/>
        <item x="102"/>
        <item x="103"/>
        <item x="105"/>
        <item x="106"/>
        <item x="108"/>
        <item x="110"/>
        <item x="112"/>
        <item x="113"/>
        <item x="115"/>
        <item x="117"/>
        <item x="118"/>
        <item x="120"/>
        <item x="121"/>
        <item x="123"/>
        <item x="126"/>
        <item x="127"/>
        <item x="131"/>
        <item x="133"/>
        <item x="137"/>
        <item x="138"/>
        <item x="139"/>
        <item x="140"/>
        <item x="141"/>
        <item x="142"/>
        <item x="143"/>
        <item x="146"/>
        <item x="147"/>
        <item x="148"/>
        <item x="149"/>
        <item x="150"/>
        <item x="151"/>
        <item x="152"/>
        <item x="156"/>
        <item x="157"/>
        <item x="159"/>
        <item x="160"/>
        <item x="162"/>
        <item x="163"/>
        <item x="164"/>
        <item x="167"/>
        <item x="168"/>
        <item x="170"/>
        <item x="171"/>
        <item x="172"/>
        <item x="178"/>
        <item x="179"/>
        <item x="180"/>
        <item x="181"/>
        <item x="182"/>
        <item x="183"/>
        <item x="187"/>
        <item x="189"/>
        <item x="190"/>
        <item x="191"/>
        <item x="192"/>
        <item x="193"/>
        <item x="194"/>
        <item x="196"/>
        <item x="198"/>
        <item x="199"/>
        <item x="200"/>
        <item x="201"/>
        <item x="202"/>
        <item x="203"/>
        <item x="204"/>
        <item x="205"/>
        <item x="206"/>
        <item x="209"/>
        <item x="210"/>
        <item x="211"/>
        <item x="212"/>
        <item x="213"/>
        <item x="214"/>
        <item x="215"/>
        <item x="217"/>
        <item x="218"/>
        <item x="219"/>
        <item x="221"/>
        <item x="222"/>
        <item x="223"/>
        <item x="224"/>
        <item x="225"/>
        <item x="226"/>
        <item x="227"/>
        <item x="228"/>
        <item x="229"/>
        <item x="230"/>
        <item x="232"/>
        <item x="233"/>
        <item x="234"/>
        <item x="235"/>
        <item x="23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t="default"/>
      </items>
    </pivotField>
    <pivotField dataField="1" compact="0" outline="0" subtotalTop="0" showAll="0">
      <items count="338">
        <item x="32"/>
        <item x="57"/>
        <item x="44"/>
        <item x="14"/>
        <item x="93"/>
        <item x="79"/>
        <item x="125"/>
        <item x="84"/>
        <item x="53"/>
        <item x="63"/>
        <item x="94"/>
        <item x="56"/>
        <item x="66"/>
        <item x="91"/>
        <item x="80"/>
        <item x="115"/>
        <item x="104"/>
        <item x="3"/>
        <item x="51"/>
        <item x="134"/>
        <item x="106"/>
        <item x="149"/>
        <item x="150"/>
        <item x="162"/>
        <item x="49"/>
        <item x="71"/>
        <item x="25"/>
        <item x="181"/>
        <item x="182"/>
        <item x="34"/>
        <item x="122"/>
        <item x="2"/>
        <item x="24"/>
        <item x="141"/>
        <item x="336"/>
        <item x="170"/>
        <item x="16"/>
        <item x="128"/>
        <item x="15"/>
        <item x="12"/>
        <item x="70"/>
        <item x="118"/>
        <item x="124"/>
        <item x="55"/>
        <item x="17"/>
        <item x="23"/>
        <item x="76"/>
        <item x="26"/>
        <item x="97"/>
        <item x="148"/>
        <item x="58"/>
        <item x="0"/>
        <item x="178"/>
        <item x="136"/>
        <item x="42"/>
        <item x="132"/>
        <item x="27"/>
        <item x="105"/>
        <item x="109"/>
        <item x="158"/>
        <item x="100"/>
        <item x="143"/>
        <item x="160"/>
        <item x="64"/>
        <item x="11"/>
        <item x="129"/>
        <item x="98"/>
        <item x="133"/>
        <item x="1"/>
        <item x="168"/>
        <item x="166"/>
        <item x="52"/>
        <item x="78"/>
        <item x="36"/>
        <item x="101"/>
        <item x="159"/>
        <item x="123"/>
        <item x="183"/>
        <item x="102"/>
        <item x="151"/>
        <item x="152"/>
        <item x="54"/>
        <item x="108"/>
        <item x="82"/>
        <item x="153"/>
        <item x="142"/>
        <item x="131"/>
        <item x="175"/>
        <item x="110"/>
        <item x="167"/>
        <item x="61"/>
        <item x="161"/>
        <item x="185"/>
        <item x="154"/>
        <item x="172"/>
        <item x="107"/>
        <item x="157"/>
        <item x="87"/>
        <item x="89"/>
        <item x="83"/>
        <item x="4"/>
        <item x="95"/>
        <item x="155"/>
        <item x="99"/>
        <item x="116"/>
        <item x="103"/>
        <item x="28"/>
        <item x="85"/>
        <item x="45"/>
        <item x="135"/>
        <item x="37"/>
        <item x="92"/>
        <item x="31"/>
        <item x="117"/>
        <item x="114"/>
        <item x="127"/>
        <item x="139"/>
        <item x="68"/>
        <item x="74"/>
        <item x="72"/>
        <item x="145"/>
        <item x="5"/>
        <item x="73"/>
        <item x="47"/>
        <item x="13"/>
        <item x="90"/>
        <item x="6"/>
        <item x="137"/>
        <item x="41"/>
        <item x="113"/>
        <item x="88"/>
        <item x="8"/>
        <item x="176"/>
        <item x="165"/>
        <item x="112"/>
        <item x="146"/>
        <item x="18"/>
        <item x="46"/>
        <item x="86"/>
        <item x="10"/>
        <item x="75"/>
        <item x="187"/>
        <item x="67"/>
        <item x="38"/>
        <item x="59"/>
        <item x="39"/>
        <item x="65"/>
        <item x="184"/>
        <item x="126"/>
        <item x="77"/>
        <item x="50"/>
        <item x="48"/>
        <item x="69"/>
        <item x="19"/>
        <item x="144"/>
        <item x="29"/>
        <item x="96"/>
        <item x="180"/>
        <item x="60"/>
        <item x="9"/>
        <item x="43"/>
        <item x="21"/>
        <item x="30"/>
        <item x="169"/>
        <item x="81"/>
        <item x="22"/>
        <item x="120"/>
        <item x="119"/>
        <item x="171"/>
        <item x="177"/>
        <item x="62"/>
        <item x="40"/>
        <item x="20"/>
        <item x="7"/>
        <item x="33"/>
        <item x="35"/>
        <item x="111"/>
        <item x="121"/>
        <item x="130"/>
        <item x="138"/>
        <item x="140"/>
        <item x="147"/>
        <item x="156"/>
        <item x="163"/>
        <item x="164"/>
        <item x="173"/>
        <item x="174"/>
        <item x="179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t="default"/>
      </items>
    </pivotField>
    <pivotField compact="0" outline="0" subtotalTop="0" numFmtId="10" showAll="0">
      <items count="364">
        <item x="172"/>
        <item x="84"/>
        <item x="194"/>
        <item x="10"/>
        <item x="53"/>
        <item x="155"/>
        <item x="122"/>
        <item x="5"/>
        <item x="126"/>
        <item x="362"/>
        <item x="139"/>
        <item x="55"/>
        <item x="150"/>
        <item x="61"/>
        <item x="199"/>
        <item x="16"/>
        <item x="68"/>
        <item x="93"/>
        <item x="135"/>
        <item x="176"/>
        <item x="108"/>
        <item x="164"/>
        <item x="48"/>
        <item x="42"/>
        <item x="74"/>
        <item x="54"/>
        <item x="49"/>
        <item x="80"/>
        <item x="189"/>
        <item x="134"/>
        <item x="32"/>
        <item x="59"/>
        <item x="0"/>
        <item x="20"/>
        <item x="76"/>
        <item x="112"/>
        <item x="168"/>
        <item x="110"/>
        <item x="161"/>
        <item x="124"/>
        <item x="87"/>
        <item x="200"/>
        <item x="37"/>
        <item x="153"/>
        <item x="175"/>
        <item x="167"/>
        <item x="45"/>
        <item x="96"/>
        <item x="146"/>
        <item x="195"/>
        <item x="143"/>
        <item x="27"/>
        <item x="169"/>
        <item x="62"/>
        <item x="69"/>
        <item x="109"/>
        <item x="121"/>
        <item x="35"/>
        <item x="65"/>
        <item x="140"/>
        <item x="21"/>
        <item x="99"/>
        <item x="102"/>
        <item x="79"/>
        <item x="181"/>
        <item x="141"/>
        <item x="192"/>
        <item x="142"/>
        <item x="138"/>
        <item x="185"/>
        <item x="97"/>
        <item x="131"/>
        <item x="114"/>
        <item x="149"/>
        <item x="83"/>
        <item x="7"/>
        <item x="13"/>
        <item x="57"/>
        <item x="41"/>
        <item x="24"/>
        <item x="19"/>
        <item x="191"/>
        <item x="198"/>
        <item x="184"/>
        <item x="173"/>
        <item x="39"/>
        <item x="56"/>
        <item x="22"/>
        <item x="89"/>
        <item x="1"/>
        <item x="2"/>
        <item x="3"/>
        <item x="4"/>
        <item x="6"/>
        <item x="8"/>
        <item x="9"/>
        <item x="11"/>
        <item x="12"/>
        <item x="14"/>
        <item x="15"/>
        <item x="17"/>
        <item x="18"/>
        <item x="23"/>
        <item x="25"/>
        <item x="26"/>
        <item x="28"/>
        <item x="29"/>
        <item x="30"/>
        <item x="31"/>
        <item x="33"/>
        <item x="34"/>
        <item x="36"/>
        <item x="38"/>
        <item x="40"/>
        <item x="43"/>
        <item x="44"/>
        <item x="46"/>
        <item x="47"/>
        <item x="50"/>
        <item x="51"/>
        <item x="52"/>
        <item x="58"/>
        <item x="60"/>
        <item x="63"/>
        <item x="64"/>
        <item x="66"/>
        <item x="67"/>
        <item x="70"/>
        <item x="71"/>
        <item x="72"/>
        <item x="73"/>
        <item x="75"/>
        <item x="77"/>
        <item x="78"/>
        <item x="81"/>
        <item x="82"/>
        <item x="85"/>
        <item x="86"/>
        <item x="88"/>
        <item x="90"/>
        <item x="91"/>
        <item x="92"/>
        <item x="94"/>
        <item x="95"/>
        <item x="98"/>
        <item x="100"/>
        <item x="101"/>
        <item x="103"/>
        <item x="104"/>
        <item x="105"/>
        <item x="106"/>
        <item x="107"/>
        <item x="111"/>
        <item x="113"/>
        <item x="115"/>
        <item x="116"/>
        <item x="117"/>
        <item x="118"/>
        <item x="119"/>
        <item x="120"/>
        <item x="123"/>
        <item x="125"/>
        <item x="127"/>
        <item x="128"/>
        <item x="129"/>
        <item x="130"/>
        <item x="132"/>
        <item x="133"/>
        <item x="136"/>
        <item x="137"/>
        <item x="144"/>
        <item x="145"/>
        <item x="147"/>
        <item x="148"/>
        <item x="151"/>
        <item x="152"/>
        <item x="154"/>
        <item x="156"/>
        <item x="157"/>
        <item x="158"/>
        <item x="159"/>
        <item x="160"/>
        <item x="162"/>
        <item x="163"/>
        <item x="165"/>
        <item x="166"/>
        <item x="170"/>
        <item x="171"/>
        <item x="174"/>
        <item x="177"/>
        <item x="178"/>
        <item x="179"/>
        <item x="180"/>
        <item x="182"/>
        <item x="183"/>
        <item x="186"/>
        <item x="187"/>
        <item x="188"/>
        <item x="190"/>
        <item x="193"/>
        <item x="196"/>
        <item x="197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compact="0" outline="0" subtotalTop="0" showAll="0">
      <items count="105">
        <item x="55"/>
        <item x="27"/>
        <item x="24"/>
        <item x="70"/>
        <item x="37"/>
        <item x="73"/>
        <item x="89"/>
        <item x="45"/>
        <item x="71"/>
        <item x="43"/>
        <item x="35"/>
        <item x="46"/>
        <item x="14"/>
        <item x="65"/>
        <item x="34"/>
        <item x="5"/>
        <item x="2"/>
        <item x="31"/>
        <item x="62"/>
        <item x="51"/>
        <item x="15"/>
        <item x="49"/>
        <item x="48"/>
        <item x="66"/>
        <item x="10"/>
        <item x="81"/>
        <item x="18"/>
        <item x="74"/>
        <item x="88"/>
        <item x="1"/>
        <item x="28"/>
        <item x="90"/>
        <item x="85"/>
        <item x="8"/>
        <item x="32"/>
        <item x="17"/>
        <item x="9"/>
        <item x="44"/>
        <item x="11"/>
        <item x="57"/>
        <item x="72"/>
        <item x="87"/>
        <item x="29"/>
        <item x="16"/>
        <item x="103"/>
        <item x="84"/>
        <item x="25"/>
        <item x="76"/>
        <item x="21"/>
        <item x="26"/>
        <item x="92"/>
        <item x="69"/>
        <item x="59"/>
        <item x="6"/>
        <item x="50"/>
        <item x="67"/>
        <item x="41"/>
        <item x="75"/>
        <item x="86"/>
        <item x="61"/>
        <item x="33"/>
        <item x="19"/>
        <item x="7"/>
        <item x="3"/>
        <item x="30"/>
        <item x="23"/>
        <item x="68"/>
        <item x="53"/>
        <item x="58"/>
        <item x="80"/>
        <item x="54"/>
        <item x="38"/>
        <item x="78"/>
        <item x="93"/>
        <item x="47"/>
        <item x="40"/>
        <item x="12"/>
        <item x="64"/>
        <item x="52"/>
        <item x="20"/>
        <item x="42"/>
        <item x="36"/>
        <item x="39"/>
        <item x="0"/>
        <item x="60"/>
        <item x="22"/>
        <item x="82"/>
        <item x="13"/>
        <item x="79"/>
        <item x="91"/>
        <item x="56"/>
        <item x="83"/>
        <item x="4"/>
        <item x="63"/>
        <item x="77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outline="0" subtotalTop="0" showAll="0">
      <items count="477">
        <item x="160"/>
        <item x="88"/>
        <item x="475"/>
        <item x="46"/>
        <item x="144"/>
        <item x="135"/>
        <item x="21"/>
        <item x="12"/>
        <item x="42"/>
        <item x="91"/>
        <item x="143"/>
        <item x="53"/>
        <item x="204"/>
        <item x="61"/>
        <item x="115"/>
        <item x="62"/>
        <item x="222"/>
        <item x="228"/>
        <item x="201"/>
        <item x="217"/>
        <item x="79"/>
        <item x="63"/>
        <item x="183"/>
        <item x="171"/>
        <item x="95"/>
        <item x="203"/>
        <item x="172"/>
        <item x="50"/>
        <item x="64"/>
        <item x="158"/>
        <item x="168"/>
        <item x="83"/>
        <item x="209"/>
        <item x="170"/>
        <item x="111"/>
        <item x="140"/>
        <item x="13"/>
        <item x="197"/>
        <item x="167"/>
        <item x="139"/>
        <item x="176"/>
        <item x="179"/>
        <item x="92"/>
        <item x="157"/>
        <item x="51"/>
        <item x="113"/>
        <item x="17"/>
        <item x="164"/>
        <item x="7"/>
        <item x="54"/>
        <item x="30"/>
        <item x="96"/>
        <item x="72"/>
        <item x="207"/>
        <item x="32"/>
        <item x="155"/>
        <item x="220"/>
        <item x="213"/>
        <item x="29"/>
        <item x="231"/>
        <item x="156"/>
        <item x="114"/>
        <item x="194"/>
        <item x="120"/>
        <item x="191"/>
        <item x="187"/>
        <item x="181"/>
        <item x="149"/>
        <item x="224"/>
        <item x="125"/>
        <item x="184"/>
        <item x="73"/>
        <item x="130"/>
        <item x="180"/>
        <item x="31"/>
        <item x="9"/>
        <item x="142"/>
        <item x="103"/>
        <item x="87"/>
        <item x="6"/>
        <item x="40"/>
        <item x="65"/>
        <item x="132"/>
        <item x="230"/>
        <item x="198"/>
        <item x="20"/>
        <item x="19"/>
        <item x="107"/>
        <item x="39"/>
        <item x="214"/>
        <item x="162"/>
        <item x="93"/>
        <item x="211"/>
        <item x="138"/>
        <item x="99"/>
        <item x="148"/>
        <item x="215"/>
        <item x="153"/>
        <item x="210"/>
        <item x="192"/>
        <item x="0"/>
        <item x="1"/>
        <item x="2"/>
        <item x="3"/>
        <item x="4"/>
        <item x="5"/>
        <item x="8"/>
        <item x="10"/>
        <item x="11"/>
        <item x="14"/>
        <item x="15"/>
        <item x="16"/>
        <item x="18"/>
        <item x="22"/>
        <item x="23"/>
        <item x="24"/>
        <item x="25"/>
        <item x="26"/>
        <item x="27"/>
        <item x="28"/>
        <item x="33"/>
        <item x="34"/>
        <item x="35"/>
        <item x="36"/>
        <item x="37"/>
        <item x="38"/>
        <item x="41"/>
        <item x="43"/>
        <item x="44"/>
        <item x="45"/>
        <item x="47"/>
        <item x="48"/>
        <item x="49"/>
        <item x="52"/>
        <item x="55"/>
        <item x="56"/>
        <item x="57"/>
        <item x="58"/>
        <item x="59"/>
        <item x="60"/>
        <item x="66"/>
        <item x="67"/>
        <item x="68"/>
        <item x="69"/>
        <item x="70"/>
        <item x="71"/>
        <item x="74"/>
        <item x="75"/>
        <item x="76"/>
        <item x="77"/>
        <item x="78"/>
        <item x="80"/>
        <item x="81"/>
        <item x="82"/>
        <item x="84"/>
        <item x="85"/>
        <item x="86"/>
        <item x="89"/>
        <item x="90"/>
        <item x="94"/>
        <item x="97"/>
        <item x="98"/>
        <item x="100"/>
        <item x="101"/>
        <item x="102"/>
        <item x="104"/>
        <item x="105"/>
        <item x="106"/>
        <item x="108"/>
        <item x="109"/>
        <item x="110"/>
        <item x="112"/>
        <item x="116"/>
        <item x="117"/>
        <item x="118"/>
        <item x="119"/>
        <item x="121"/>
        <item x="122"/>
        <item x="123"/>
        <item x="124"/>
        <item x="126"/>
        <item x="127"/>
        <item x="128"/>
        <item x="129"/>
        <item x="131"/>
        <item x="133"/>
        <item x="134"/>
        <item x="136"/>
        <item x="137"/>
        <item x="141"/>
        <item x="145"/>
        <item x="146"/>
        <item x="147"/>
        <item x="150"/>
        <item x="151"/>
        <item x="152"/>
        <item x="154"/>
        <item x="159"/>
        <item x="161"/>
        <item x="163"/>
        <item x="165"/>
        <item x="166"/>
        <item x="169"/>
        <item x="173"/>
        <item x="174"/>
        <item x="175"/>
        <item x="177"/>
        <item x="178"/>
        <item x="182"/>
        <item x="185"/>
        <item x="186"/>
        <item x="188"/>
        <item x="189"/>
        <item x="190"/>
        <item x="193"/>
        <item x="195"/>
        <item x="196"/>
        <item x="199"/>
        <item x="200"/>
        <item x="202"/>
        <item x="205"/>
        <item x="206"/>
        <item x="208"/>
        <item x="212"/>
        <item x="216"/>
        <item x="218"/>
        <item x="219"/>
        <item x="221"/>
        <item x="223"/>
        <item x="225"/>
        <item x="226"/>
        <item x="227"/>
        <item x="229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t="default"/>
      </items>
    </pivotField>
    <pivotField dataField="1" compact="0" outline="0" subtotalTop="0" showAll="0">
      <items count="18">
        <item x="6"/>
        <item x="0"/>
        <item x="1"/>
        <item x="8"/>
        <item x="4"/>
        <item x="3"/>
        <item x="5"/>
        <item x="11"/>
        <item x="2"/>
        <item x="16"/>
        <item x="7"/>
        <item x="12"/>
        <item x="14"/>
        <item x="9"/>
        <item x="10"/>
        <item x="13"/>
        <item x="15"/>
        <item t="default"/>
      </items>
    </pivotField>
    <pivotField dataField="1" compact="0" outline="0" subtotalTop="0" showAll="0">
      <items count="9">
        <item x="1"/>
        <item x="2"/>
        <item x="0"/>
        <item x="4"/>
        <item x="7"/>
        <item x="3"/>
        <item x="5"/>
        <item x="6"/>
        <item t="default"/>
      </items>
    </pivotField>
    <pivotField dataField="1" compact="0" outline="0" subtotalTop="0" showAll="0">
      <items count="11">
        <item x="0"/>
        <item x="1"/>
        <item x="2"/>
        <item x="4"/>
        <item x="9"/>
        <item x="3"/>
        <item x="8"/>
        <item x="7"/>
        <item x="5"/>
        <item x="6"/>
        <item t="default"/>
      </items>
    </pivotField>
    <pivotField dataField="1" compact="0" outline="0" subtotalTop="0" showAll="0">
      <items count="13">
        <item x="0"/>
        <item x="1"/>
        <item x="2"/>
        <item x="11"/>
        <item x="7"/>
        <item x="9"/>
        <item x="3"/>
        <item x="5"/>
        <item x="6"/>
        <item x="4"/>
        <item x="8"/>
        <item x="10"/>
        <item t="default"/>
      </items>
    </pivotField>
    <pivotField dataField="1" compact="0" outline="0" subtotalTop="0" showAll="0">
      <items count="7">
        <item x="1"/>
        <item x="0"/>
        <item x="3"/>
        <item x="2"/>
        <item x="4"/>
        <item x="5"/>
        <item t="default"/>
      </items>
    </pivotField>
    <pivotField dataField="1" compact="0" outline="0" subtotalTop="0" showAll="0">
      <items count="26">
        <item x="4"/>
        <item x="7"/>
        <item x="10"/>
        <item x="2"/>
        <item x="6"/>
        <item x="1"/>
        <item x="0"/>
        <item x="3"/>
        <item x="12"/>
        <item x="14"/>
        <item x="11"/>
        <item x="13"/>
        <item x="16"/>
        <item x="24"/>
        <item x="5"/>
        <item x="20"/>
        <item x="18"/>
        <item x="15"/>
        <item x="17"/>
        <item x="8"/>
        <item x="9"/>
        <item x="19"/>
        <item x="21"/>
        <item x="22"/>
        <item x="23"/>
        <item t="default"/>
      </items>
    </pivotField>
    <pivotField compact="0" outline="0" subtotalTop="0" showAll="0">
      <items count="441">
        <item x="12"/>
        <item x="439"/>
        <item x="210"/>
        <item x="17"/>
        <item x="28"/>
        <item x="161"/>
        <item x="183"/>
        <item x="61"/>
        <item x="138"/>
        <item x="122"/>
        <item x="105"/>
        <item x="14"/>
        <item x="13"/>
        <item x="112"/>
        <item x="56"/>
        <item x="153"/>
        <item x="31"/>
        <item x="60"/>
        <item x="40"/>
        <item x="126"/>
        <item x="177"/>
        <item x="152"/>
        <item x="90"/>
        <item x="178"/>
        <item x="6"/>
        <item x="33"/>
        <item x="83"/>
        <item x="125"/>
        <item x="158"/>
        <item x="26"/>
        <item x="163"/>
        <item x="63"/>
        <item x="36"/>
        <item x="38"/>
        <item x="75"/>
        <item x="175"/>
        <item x="30"/>
        <item x="148"/>
        <item x="199"/>
        <item x="43"/>
        <item x="118"/>
        <item x="99"/>
        <item x="135"/>
        <item x="194"/>
        <item x="164"/>
        <item x="64"/>
        <item x="57"/>
        <item x="108"/>
        <item x="184"/>
        <item x="129"/>
        <item x="187"/>
        <item x="72"/>
        <item x="10"/>
        <item x="167"/>
        <item x="174"/>
        <item x="121"/>
        <item x="204"/>
        <item x="66"/>
        <item x="41"/>
        <item x="50"/>
        <item x="62"/>
        <item x="143"/>
        <item x="133"/>
        <item x="208"/>
        <item x="53"/>
        <item x="147"/>
        <item x="42"/>
        <item x="109"/>
        <item x="179"/>
        <item x="123"/>
        <item x="15"/>
        <item x="79"/>
        <item x="131"/>
        <item x="127"/>
        <item x="44"/>
        <item x="157"/>
        <item x="144"/>
        <item x="120"/>
        <item x="74"/>
        <item x="22"/>
        <item x="27"/>
        <item x="92"/>
        <item x="20"/>
        <item x="189"/>
        <item x="29"/>
        <item x="47"/>
        <item x="93"/>
        <item x="154"/>
        <item x="181"/>
        <item x="97"/>
        <item x="51"/>
        <item x="140"/>
        <item x="195"/>
        <item x="0"/>
        <item x="1"/>
        <item x="2"/>
        <item x="3"/>
        <item x="4"/>
        <item x="5"/>
        <item x="7"/>
        <item x="8"/>
        <item x="9"/>
        <item x="11"/>
        <item x="16"/>
        <item x="18"/>
        <item x="19"/>
        <item x="21"/>
        <item x="23"/>
        <item x="24"/>
        <item x="25"/>
        <item x="32"/>
        <item x="34"/>
        <item x="35"/>
        <item x="37"/>
        <item x="39"/>
        <item x="45"/>
        <item x="46"/>
        <item x="48"/>
        <item x="49"/>
        <item x="52"/>
        <item x="54"/>
        <item x="55"/>
        <item x="58"/>
        <item x="59"/>
        <item x="65"/>
        <item x="67"/>
        <item x="68"/>
        <item x="69"/>
        <item x="70"/>
        <item x="71"/>
        <item x="73"/>
        <item x="76"/>
        <item x="77"/>
        <item x="78"/>
        <item x="80"/>
        <item x="81"/>
        <item x="82"/>
        <item x="84"/>
        <item x="85"/>
        <item x="86"/>
        <item x="87"/>
        <item x="88"/>
        <item x="89"/>
        <item x="91"/>
        <item x="94"/>
        <item x="95"/>
        <item x="96"/>
        <item x="98"/>
        <item x="100"/>
        <item x="101"/>
        <item x="102"/>
        <item x="103"/>
        <item x="104"/>
        <item x="106"/>
        <item x="107"/>
        <item x="110"/>
        <item x="111"/>
        <item x="113"/>
        <item x="114"/>
        <item x="115"/>
        <item x="116"/>
        <item x="117"/>
        <item x="119"/>
        <item x="124"/>
        <item x="128"/>
        <item x="130"/>
        <item x="132"/>
        <item x="134"/>
        <item x="136"/>
        <item x="137"/>
        <item x="139"/>
        <item x="141"/>
        <item x="142"/>
        <item x="145"/>
        <item x="146"/>
        <item x="149"/>
        <item x="150"/>
        <item x="151"/>
        <item x="155"/>
        <item x="156"/>
        <item x="159"/>
        <item x="160"/>
        <item x="162"/>
        <item x="165"/>
        <item x="166"/>
        <item x="168"/>
        <item x="169"/>
        <item x="170"/>
        <item x="171"/>
        <item x="172"/>
        <item x="173"/>
        <item x="176"/>
        <item x="180"/>
        <item x="182"/>
        <item x="185"/>
        <item x="186"/>
        <item x="188"/>
        <item x="190"/>
        <item x="191"/>
        <item x="192"/>
        <item x="193"/>
        <item x="196"/>
        <item x="197"/>
        <item x="198"/>
        <item x="200"/>
        <item x="201"/>
        <item x="202"/>
        <item x="203"/>
        <item x="205"/>
        <item x="206"/>
        <item x="207"/>
        <item x="209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t="default"/>
      </items>
    </pivotField>
    <pivotField compact="0" outline="0" subtotalTop="0" showAll="0">
      <items count="23">
        <item x="7"/>
        <item x="1"/>
        <item x="2"/>
        <item x="4"/>
        <item x="0"/>
        <item x="5"/>
        <item x="8"/>
        <item x="10"/>
        <item x="21"/>
        <item x="12"/>
        <item x="6"/>
        <item x="15"/>
        <item x="14"/>
        <item x="3"/>
        <item x="13"/>
        <item x="16"/>
        <item x="9"/>
        <item x="11"/>
        <item x="17"/>
        <item x="18"/>
        <item x="19"/>
        <item x="20"/>
        <item t="default"/>
      </items>
    </pivotField>
    <pivotField compact="0" outline="0" subtotalTop="0" numFmtId="10" showAll="0">
      <items count="242">
        <item x="1"/>
        <item x="83"/>
        <item x="2"/>
        <item x="121"/>
        <item x="57"/>
        <item x="101"/>
        <item x="104"/>
        <item x="25"/>
        <item x="34"/>
        <item x="80"/>
        <item x="10"/>
        <item x="87"/>
        <item x="41"/>
        <item x="14"/>
        <item x="65"/>
        <item x="114"/>
        <item x="45"/>
        <item x="17"/>
        <item x="9"/>
        <item x="240"/>
        <item x="100"/>
        <item x="16"/>
        <item x="131"/>
        <item x="102"/>
        <item x="46"/>
        <item x="77"/>
        <item x="128"/>
        <item x="18"/>
        <item x="110"/>
        <item x="84"/>
        <item x="117"/>
        <item x="133"/>
        <item x="86"/>
        <item x="93"/>
        <item x="139"/>
        <item x="48"/>
        <item x="81"/>
        <item x="56"/>
        <item x="132"/>
        <item x="120"/>
        <item x="92"/>
        <item x="138"/>
        <item x="94"/>
        <item x="73"/>
        <item x="47"/>
        <item x="75"/>
        <item x="5"/>
        <item x="6"/>
        <item x="130"/>
        <item x="13"/>
        <item x="97"/>
        <item x="103"/>
        <item x="88"/>
        <item x="49"/>
        <item x="11"/>
        <item x="35"/>
        <item x="36"/>
        <item x="116"/>
        <item x="90"/>
        <item x="21"/>
        <item x="62"/>
        <item x="7"/>
        <item x="55"/>
        <item x="42"/>
        <item x="4"/>
        <item x="76"/>
        <item x="31"/>
        <item x="28"/>
        <item x="60"/>
        <item x="52"/>
        <item x="32"/>
        <item x="70"/>
        <item x="119"/>
        <item x="109"/>
        <item x="64"/>
        <item x="96"/>
        <item x="78"/>
        <item x="126"/>
        <item x="37"/>
        <item x="39"/>
        <item x="136"/>
        <item x="63"/>
        <item x="91"/>
        <item x="40"/>
        <item x="20"/>
        <item x="61"/>
        <item x="19"/>
        <item x="24"/>
        <item x="127"/>
        <item x="85"/>
        <item x="38"/>
        <item x="43"/>
        <item x="113"/>
        <item x="0"/>
        <item x="99"/>
        <item x="29"/>
        <item x="33"/>
        <item x="122"/>
        <item x="137"/>
        <item x="51"/>
        <item x="22"/>
        <item x="111"/>
        <item x="54"/>
        <item x="115"/>
        <item x="82"/>
        <item x="8"/>
        <item x="98"/>
        <item x="27"/>
        <item x="3"/>
        <item x="12"/>
        <item x="15"/>
        <item x="23"/>
        <item x="26"/>
        <item x="30"/>
        <item x="44"/>
        <item x="50"/>
        <item x="53"/>
        <item x="58"/>
        <item x="59"/>
        <item x="66"/>
        <item x="67"/>
        <item x="68"/>
        <item x="69"/>
        <item x="71"/>
        <item x="72"/>
        <item x="74"/>
        <item x="79"/>
        <item x="89"/>
        <item x="95"/>
        <item x="105"/>
        <item x="106"/>
        <item x="107"/>
        <item x="108"/>
        <item x="112"/>
        <item x="118"/>
        <item x="123"/>
        <item x="124"/>
        <item x="125"/>
        <item x="129"/>
        <item x="134"/>
        <item x="135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  <pivotField compact="0" outline="0" subtotalTop="0" showAll="0">
      <items count="15">
        <item x="2"/>
        <item x="1"/>
        <item x="3"/>
        <item x="0"/>
        <item x="4"/>
        <item x="5"/>
        <item x="13"/>
        <item x="6"/>
        <item x="8"/>
        <item x="7"/>
        <item x="9"/>
        <item x="10"/>
        <item x="11"/>
        <item x="12"/>
        <item t="default"/>
      </items>
    </pivotField>
    <pivotField compact="0" outline="0" subtotalTop="0" showAll="0">
      <items count="17">
        <item x="2"/>
        <item x="4"/>
        <item x="9"/>
        <item x="0"/>
        <item x="1"/>
        <item x="10"/>
        <item x="15"/>
        <item x="5"/>
        <item x="6"/>
        <item x="3"/>
        <item x="13"/>
        <item x="8"/>
        <item x="11"/>
        <item x="7"/>
        <item x="12"/>
        <item x="14"/>
        <item t="default"/>
      </items>
    </pivotField>
    <pivotField dataField="1" compact="0" outline="0" subtotalTop="0" showAll="0">
      <items count="19">
        <item x="7"/>
        <item x="2"/>
        <item x="11"/>
        <item x="1"/>
        <item x="4"/>
        <item x="8"/>
        <item x="0"/>
        <item x="6"/>
        <item x="17"/>
        <item x="10"/>
        <item x="3"/>
        <item x="5"/>
        <item x="12"/>
        <item x="13"/>
        <item x="9"/>
        <item x="14"/>
        <item x="15"/>
        <item x="16"/>
        <item t="default"/>
      </items>
    </pivotField>
    <pivotField compact="0" outline="0" subtotalTop="0" showAll="0">
      <items count="33">
        <item x="5"/>
        <item x="3"/>
        <item x="11"/>
        <item x="7"/>
        <item x="16"/>
        <item x="2"/>
        <item x="10"/>
        <item x="18"/>
        <item x="1"/>
        <item x="17"/>
        <item x="6"/>
        <item x="21"/>
        <item x="13"/>
        <item x="23"/>
        <item x="31"/>
        <item x="9"/>
        <item x="0"/>
        <item x="14"/>
        <item x="12"/>
        <item x="20"/>
        <item x="19"/>
        <item x="22"/>
        <item x="15"/>
        <item x="8"/>
        <item x="4"/>
        <item x="24"/>
        <item x="25"/>
        <item x="26"/>
        <item x="27"/>
        <item x="28"/>
        <item x="29"/>
        <item x="30"/>
        <item t="default"/>
      </items>
    </pivotField>
    <pivotField compact="0" outline="0" subtotalTop="0" showAll="0">
      <items count="20">
        <item x="7"/>
        <item x="2"/>
        <item x="11"/>
        <item x="1"/>
        <item x="4"/>
        <item x="8"/>
        <item x="0"/>
        <item x="12"/>
        <item x="18"/>
        <item x="10"/>
        <item x="3"/>
        <item x="5"/>
        <item x="13"/>
        <item x="6"/>
        <item x="9"/>
        <item x="14"/>
        <item x="15"/>
        <item x="16"/>
        <item x="17"/>
        <item t="default"/>
      </items>
    </pivotField>
    <pivotField dataField="1" compact="0" outline="0" subtotalTop="0" showAll="0">
      <items count="12">
        <item x="0"/>
        <item x="2"/>
        <item x="1"/>
        <item x="4"/>
        <item x="5"/>
        <item x="6"/>
        <item x="10"/>
        <item x="3"/>
        <item x="8"/>
        <item x="7"/>
        <item x="9"/>
        <item t="default"/>
      </items>
    </pivotField>
    <pivotField compact="0" outline="0" subtotalTop="0" showAll="0">
      <items count="417">
        <item x="3"/>
        <item x="415"/>
        <item x="1"/>
        <item x="156"/>
        <item x="48"/>
        <item x="144"/>
        <item x="77"/>
        <item x="116"/>
        <item x="80"/>
        <item x="68"/>
        <item x="7"/>
        <item x="161"/>
        <item x="19"/>
        <item x="17"/>
        <item x="125"/>
        <item x="130"/>
        <item x="61"/>
        <item x="46"/>
        <item x="67"/>
        <item x="126"/>
        <item x="88"/>
        <item x="150"/>
        <item x="100"/>
        <item x="166"/>
        <item x="22"/>
        <item x="81"/>
        <item x="30"/>
        <item x="42"/>
        <item x="135"/>
        <item x="175"/>
        <item x="53"/>
        <item x="90"/>
        <item x="184"/>
        <item x="163"/>
        <item x="136"/>
        <item x="97"/>
        <item x="177"/>
        <item x="103"/>
        <item x="33"/>
        <item x="110"/>
        <item x="155"/>
        <item x="93"/>
        <item x="75"/>
        <item x="11"/>
        <item x="102"/>
        <item x="69"/>
        <item x="83"/>
        <item x="151"/>
        <item x="167"/>
        <item x="174"/>
        <item x="194"/>
        <item x="66"/>
        <item x="0"/>
        <item x="2"/>
        <item x="4"/>
        <item x="5"/>
        <item x="6"/>
        <item x="8"/>
        <item x="9"/>
        <item x="10"/>
        <item x="12"/>
        <item x="13"/>
        <item x="14"/>
        <item x="15"/>
        <item x="16"/>
        <item x="18"/>
        <item x="20"/>
        <item x="21"/>
        <item x="23"/>
        <item x="24"/>
        <item x="25"/>
        <item x="26"/>
        <item x="27"/>
        <item x="28"/>
        <item x="29"/>
        <item x="31"/>
        <item x="32"/>
        <item x="34"/>
        <item x="35"/>
        <item x="36"/>
        <item x="37"/>
        <item x="38"/>
        <item x="39"/>
        <item x="40"/>
        <item x="41"/>
        <item x="43"/>
        <item x="44"/>
        <item x="45"/>
        <item x="47"/>
        <item x="49"/>
        <item x="50"/>
        <item x="51"/>
        <item x="52"/>
        <item x="54"/>
        <item x="55"/>
        <item x="56"/>
        <item x="57"/>
        <item x="58"/>
        <item x="59"/>
        <item x="60"/>
        <item x="62"/>
        <item x="63"/>
        <item x="64"/>
        <item x="65"/>
        <item x="70"/>
        <item x="71"/>
        <item x="72"/>
        <item x="73"/>
        <item x="74"/>
        <item x="76"/>
        <item x="78"/>
        <item x="79"/>
        <item x="82"/>
        <item x="84"/>
        <item x="85"/>
        <item x="86"/>
        <item x="87"/>
        <item x="89"/>
        <item x="91"/>
        <item x="92"/>
        <item x="94"/>
        <item x="95"/>
        <item x="96"/>
        <item x="98"/>
        <item x="99"/>
        <item x="101"/>
        <item x="104"/>
        <item x="105"/>
        <item x="106"/>
        <item x="107"/>
        <item x="108"/>
        <item x="109"/>
        <item x="111"/>
        <item x="112"/>
        <item x="113"/>
        <item x="114"/>
        <item x="115"/>
        <item x="117"/>
        <item x="118"/>
        <item x="119"/>
        <item x="120"/>
        <item x="121"/>
        <item x="122"/>
        <item x="123"/>
        <item x="124"/>
        <item x="127"/>
        <item x="128"/>
        <item x="129"/>
        <item x="131"/>
        <item x="132"/>
        <item x="133"/>
        <item x="134"/>
        <item x="137"/>
        <item x="138"/>
        <item x="139"/>
        <item x="140"/>
        <item x="141"/>
        <item x="142"/>
        <item x="143"/>
        <item x="145"/>
        <item x="146"/>
        <item x="147"/>
        <item x="148"/>
        <item x="149"/>
        <item x="152"/>
        <item x="153"/>
        <item x="154"/>
        <item x="157"/>
        <item x="158"/>
        <item x="159"/>
        <item x="160"/>
        <item x="162"/>
        <item x="164"/>
        <item x="165"/>
        <item x="168"/>
        <item x="169"/>
        <item x="170"/>
        <item x="171"/>
        <item x="172"/>
        <item x="173"/>
        <item x="176"/>
        <item x="178"/>
        <item x="179"/>
        <item x="180"/>
        <item x="181"/>
        <item x="182"/>
        <item x="183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t="default"/>
      </items>
    </pivotField>
    <pivotField compact="0" outline="0" subtotalTop="0" showAll="0">
      <items count="298">
        <item x="3"/>
        <item x="296"/>
        <item x="20"/>
        <item x="42"/>
        <item x="70"/>
        <item x="43"/>
        <item x="103"/>
        <item x="36"/>
        <item x="107"/>
        <item x="41"/>
        <item x="10"/>
        <item x="44"/>
        <item x="7"/>
        <item x="1"/>
        <item x="54"/>
        <item x="8"/>
        <item x="19"/>
        <item x="56"/>
        <item x="45"/>
        <item x="87"/>
        <item x="114"/>
        <item x="104"/>
        <item x="86"/>
        <item x="59"/>
        <item x="123"/>
        <item x="0"/>
        <item x="2"/>
        <item x="4"/>
        <item x="5"/>
        <item x="6"/>
        <item x="9"/>
        <item x="11"/>
        <item x="12"/>
        <item x="13"/>
        <item x="14"/>
        <item x="15"/>
        <item x="16"/>
        <item x="17"/>
        <item x="18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6"/>
        <item x="47"/>
        <item x="48"/>
        <item x="49"/>
        <item x="50"/>
        <item x="51"/>
        <item x="52"/>
        <item x="53"/>
        <item x="55"/>
        <item x="57"/>
        <item x="58"/>
        <item x="60"/>
        <item x="61"/>
        <item x="62"/>
        <item x="63"/>
        <item x="64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5"/>
        <item x="106"/>
        <item x="108"/>
        <item x="109"/>
        <item x="110"/>
        <item x="111"/>
        <item x="112"/>
        <item x="113"/>
        <item x="115"/>
        <item x="116"/>
        <item x="117"/>
        <item x="118"/>
        <item x="119"/>
        <item x="120"/>
        <item x="121"/>
        <item x="122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t="default"/>
      </items>
    </pivotField>
    <pivotField axis="axisRow" compact="0" outline="0" subtotalTop="0" multipleItemSelectionAllowed="1" showAll="0">
      <items count="35">
        <item x="23"/>
        <item m="1" x="25"/>
        <item x="1"/>
        <item x="2"/>
        <item m="1" x="26"/>
        <item m="1" x="27"/>
        <item m="1" x="28"/>
        <item m="1" x="29"/>
        <item x="7"/>
        <item m="1" x="30"/>
        <item x="9"/>
        <item x="10"/>
        <item x="11"/>
        <item x="12"/>
        <item m="1" x="31"/>
        <item m="1" x="32"/>
        <item m="1" x="33"/>
        <item x="0"/>
        <item x="3"/>
        <item x="4"/>
        <item x="5"/>
        <item x="6"/>
        <item x="8"/>
        <item x="13"/>
        <item x="14"/>
        <item x="15"/>
        <item m="1" x="24"/>
        <item x="16"/>
        <item x="17"/>
        <item x="18"/>
        <item x="19"/>
        <item x="20"/>
        <item x="21"/>
        <item x="22"/>
        <item t="default"/>
      </items>
    </pivotField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</pivotFields>
  <rowFields count="4">
    <field x="0"/>
    <field x="3"/>
    <field x="4"/>
    <field x="33"/>
  </rowFields>
  <rowItems count="673">
    <i>
      <x v="1"/>
      <x/>
      <x v="13"/>
      <x v="13"/>
    </i>
    <i t="default" r="1">
      <x/>
    </i>
    <i r="1">
      <x v="1"/>
      <x v="1"/>
      <x v="17"/>
    </i>
    <i r="2">
      <x v="2"/>
      <x v="2"/>
    </i>
    <i r="2">
      <x v="3"/>
      <x v="3"/>
    </i>
    <i r="2">
      <x v="8"/>
      <x v="8"/>
    </i>
    <i r="2">
      <x v="9"/>
      <x v="22"/>
    </i>
    <i r="2">
      <x v="17"/>
      <x v="27"/>
    </i>
    <i r="2">
      <x v="18"/>
      <x v="28"/>
    </i>
    <i r="2">
      <x v="19"/>
      <x v="29"/>
    </i>
    <i r="2">
      <x v="22"/>
      <x v="32"/>
    </i>
    <i r="2">
      <x v="23"/>
      <x v="33"/>
    </i>
    <i t="default" r="1">
      <x v="1"/>
    </i>
    <i t="default">
      <x v="1"/>
    </i>
    <i>
      <x v="2"/>
      <x/>
      <x v="13"/>
      <x v="13"/>
    </i>
    <i t="default" r="1">
      <x/>
    </i>
    <i r="1">
      <x v="1"/>
      <x v="1"/>
      <x v="17"/>
    </i>
    <i r="2">
      <x v="2"/>
      <x v="2"/>
    </i>
    <i r="2">
      <x v="3"/>
      <x v="3"/>
    </i>
    <i r="2">
      <x v="8"/>
      <x v="8"/>
    </i>
    <i r="2">
      <x v="9"/>
      <x v="22"/>
    </i>
    <i r="2">
      <x v="17"/>
      <x v="27"/>
    </i>
    <i r="2">
      <x v="18"/>
      <x v="28"/>
    </i>
    <i r="2">
      <x v="19"/>
      <x v="29"/>
    </i>
    <i r="2">
      <x v="22"/>
      <x v="32"/>
    </i>
    <i r="2">
      <x v="23"/>
      <x v="33"/>
    </i>
    <i t="default" r="1">
      <x v="1"/>
    </i>
    <i t="default">
      <x v="2"/>
    </i>
    <i>
      <x v="3"/>
      <x/>
      <x v="13"/>
      <x v="13"/>
    </i>
    <i t="default" r="1">
      <x/>
    </i>
    <i r="1">
      <x v="1"/>
      <x v="1"/>
      <x v="17"/>
    </i>
    <i r="2">
      <x v="2"/>
      <x v="2"/>
    </i>
    <i r="2">
      <x v="3"/>
      <x v="3"/>
    </i>
    <i r="2">
      <x v="8"/>
      <x v="8"/>
    </i>
    <i r="2">
      <x v="9"/>
      <x v="22"/>
    </i>
    <i r="2">
      <x v="17"/>
      <x v="27"/>
    </i>
    <i r="2">
      <x v="18"/>
      <x v="28"/>
    </i>
    <i r="2">
      <x v="19"/>
      <x v="29"/>
    </i>
    <i r="2">
      <x v="22"/>
      <x v="32"/>
    </i>
    <i r="2">
      <x v="23"/>
      <x v="33"/>
    </i>
    <i t="default" r="1">
      <x v="1"/>
    </i>
    <i t="default">
      <x v="3"/>
    </i>
    <i>
      <x v="4"/>
      <x/>
      <x v="13"/>
      <x v="13"/>
    </i>
    <i t="default" r="1">
      <x/>
    </i>
    <i r="1">
      <x v="1"/>
      <x v="1"/>
      <x v="17"/>
    </i>
    <i r="2">
      <x v="2"/>
      <x v="2"/>
    </i>
    <i r="2">
      <x v="3"/>
      <x v="3"/>
    </i>
    <i r="2">
      <x v="8"/>
      <x v="8"/>
    </i>
    <i r="2">
      <x v="9"/>
      <x v="22"/>
    </i>
    <i r="2">
      <x v="17"/>
      <x v="27"/>
    </i>
    <i r="2">
      <x v="18"/>
      <x v="28"/>
    </i>
    <i r="2">
      <x v="19"/>
      <x v="29"/>
    </i>
    <i r="2">
      <x v="20"/>
      <x v="30"/>
    </i>
    <i r="2">
      <x v="22"/>
      <x v="32"/>
    </i>
    <i r="2">
      <x v="23"/>
      <x v="33"/>
    </i>
    <i t="default" r="1">
      <x v="1"/>
    </i>
    <i t="default">
      <x v="4"/>
    </i>
    <i>
      <x v="5"/>
      <x/>
      <x v="13"/>
      <x v="13"/>
    </i>
    <i t="default" r="1">
      <x/>
    </i>
    <i r="1">
      <x v="1"/>
      <x v="1"/>
      <x v="17"/>
    </i>
    <i r="2">
      <x v="2"/>
      <x v="2"/>
    </i>
    <i r="2">
      <x v="3"/>
      <x v="3"/>
    </i>
    <i r="2">
      <x v="8"/>
      <x v="8"/>
    </i>
    <i r="2">
      <x v="9"/>
      <x v="22"/>
    </i>
    <i r="2">
      <x v="17"/>
      <x v="27"/>
    </i>
    <i r="2">
      <x v="18"/>
      <x v="28"/>
    </i>
    <i r="2">
      <x v="19"/>
      <x v="29"/>
    </i>
    <i r="2">
      <x v="20"/>
      <x v="30"/>
    </i>
    <i r="2">
      <x v="22"/>
      <x v="32"/>
    </i>
    <i r="2">
      <x v="23"/>
      <x v="33"/>
    </i>
    <i t="default" r="1">
      <x v="1"/>
    </i>
    <i t="default">
      <x v="5"/>
    </i>
    <i>
      <x v="6"/>
      <x/>
      <x v="13"/>
      <x v="13"/>
    </i>
    <i t="default" r="1">
      <x/>
    </i>
    <i r="1">
      <x v="1"/>
      <x v="1"/>
      <x v="17"/>
    </i>
    <i r="2">
      <x v="2"/>
      <x v="2"/>
    </i>
    <i r="2">
      <x v="3"/>
      <x v="3"/>
    </i>
    <i r="2">
      <x v="6"/>
      <x v="20"/>
    </i>
    <i r="2">
      <x v="8"/>
      <x v="8"/>
    </i>
    <i r="2">
      <x v="9"/>
      <x v="22"/>
    </i>
    <i r="2">
      <x v="17"/>
      <x v="27"/>
    </i>
    <i r="2">
      <x v="18"/>
      <x v="28"/>
    </i>
    <i r="2">
      <x v="19"/>
      <x v="29"/>
    </i>
    <i r="2">
      <x v="20"/>
      <x v="30"/>
    </i>
    <i r="2">
      <x v="21"/>
      <x v="31"/>
    </i>
    <i t="default" r="1">
      <x v="1"/>
    </i>
    <i t="default">
      <x v="6"/>
    </i>
    <i>
      <x v="7"/>
      <x/>
      <x v="13"/>
      <x v="13"/>
    </i>
    <i t="default" r="1">
      <x/>
    </i>
    <i r="1">
      <x v="1"/>
      <x v="1"/>
      <x v="17"/>
    </i>
    <i r="2">
      <x v="2"/>
      <x v="2"/>
    </i>
    <i r="2">
      <x v="3"/>
      <x v="3"/>
    </i>
    <i r="2">
      <x v="8"/>
      <x v="8"/>
    </i>
    <i r="2">
      <x v="9"/>
      <x v="22"/>
    </i>
    <i r="2">
      <x v="17"/>
      <x v="27"/>
    </i>
    <i r="2">
      <x v="18"/>
      <x v="28"/>
    </i>
    <i r="2">
      <x v="19"/>
      <x v="29"/>
    </i>
    <i r="2">
      <x v="20"/>
      <x v="30"/>
    </i>
    <i r="2">
      <x v="21"/>
      <x v="31"/>
    </i>
    <i t="default" r="1">
      <x v="1"/>
    </i>
    <i t="default">
      <x v="7"/>
    </i>
    <i>
      <x v="8"/>
      <x/>
      <x v="10"/>
      <x v="10"/>
    </i>
    <i r="2">
      <x v="13"/>
      <x v="13"/>
    </i>
    <i t="default" r="1">
      <x/>
    </i>
    <i r="1">
      <x v="1"/>
      <x v="1"/>
      <x v="17"/>
    </i>
    <i r="2">
      <x v="2"/>
      <x v="2"/>
    </i>
    <i r="2">
      <x v="3"/>
      <x v="3"/>
    </i>
    <i r="2">
      <x v="8"/>
      <x v="8"/>
    </i>
    <i r="2">
      <x v="9"/>
      <x v="22"/>
    </i>
    <i r="2">
      <x v="17"/>
      <x v="27"/>
    </i>
    <i r="2">
      <x v="18"/>
      <x v="28"/>
    </i>
    <i r="2">
      <x v="19"/>
      <x v="29"/>
    </i>
    <i r="2">
      <x v="20"/>
      <x v="30"/>
    </i>
    <i r="2">
      <x v="21"/>
      <x v="31"/>
    </i>
    <i t="default" r="1">
      <x v="1"/>
    </i>
    <i t="default">
      <x v="8"/>
    </i>
    <i>
      <x v="9"/>
      <x/>
      <x v="13"/>
      <x v="13"/>
    </i>
    <i t="default" r="1">
      <x/>
    </i>
    <i r="1">
      <x v="1"/>
      <x v="1"/>
      <x v="17"/>
    </i>
    <i r="2">
      <x v="2"/>
      <x v="2"/>
    </i>
    <i r="2">
      <x v="3"/>
      <x v="3"/>
    </i>
    <i r="2">
      <x v="8"/>
      <x v="8"/>
    </i>
    <i r="2">
      <x v="9"/>
      <x v="22"/>
    </i>
    <i r="2">
      <x v="17"/>
      <x v="27"/>
    </i>
    <i r="2">
      <x v="18"/>
      <x v="28"/>
    </i>
    <i r="2">
      <x v="19"/>
      <x v="29"/>
    </i>
    <i r="2">
      <x v="20"/>
      <x v="30"/>
    </i>
    <i r="2">
      <x v="21"/>
      <x v="31"/>
    </i>
    <i t="default" r="1">
      <x v="1"/>
    </i>
    <i t="default">
      <x v="9"/>
    </i>
    <i>
      <x v="10"/>
      <x/>
      <x v="13"/>
      <x v="13"/>
    </i>
    <i t="default" r="1">
      <x/>
    </i>
    <i r="1">
      <x v="1"/>
      <x v="1"/>
      <x v="17"/>
    </i>
    <i r="2">
      <x v="2"/>
      <x v="2"/>
    </i>
    <i r="2">
      <x v="3"/>
      <x v="3"/>
    </i>
    <i r="2">
      <x v="8"/>
      <x v="8"/>
    </i>
    <i r="2">
      <x v="9"/>
      <x v="22"/>
    </i>
    <i r="2">
      <x v="17"/>
      <x v="27"/>
    </i>
    <i r="2">
      <x v="18"/>
      <x v="28"/>
    </i>
    <i r="2">
      <x v="19"/>
      <x v="29"/>
    </i>
    <i r="2">
      <x v="20"/>
      <x v="30"/>
    </i>
    <i r="2">
      <x v="21"/>
      <x v="31"/>
    </i>
    <i t="default" r="1">
      <x v="1"/>
    </i>
    <i t="default">
      <x v="10"/>
    </i>
    <i>
      <x v="11"/>
      <x/>
      <x v="13"/>
      <x v="13"/>
    </i>
    <i t="default" r="1">
      <x/>
    </i>
    <i r="1">
      <x v="1"/>
      <x v="1"/>
      <x v="17"/>
    </i>
    <i r="2">
      <x v="2"/>
      <x v="2"/>
    </i>
    <i r="2">
      <x v="3"/>
      <x v="3"/>
    </i>
    <i r="2">
      <x v="6"/>
      <x v="20"/>
    </i>
    <i r="2">
      <x v="8"/>
      <x v="8"/>
    </i>
    <i r="2">
      <x v="9"/>
      <x v="22"/>
    </i>
    <i r="2">
      <x v="17"/>
      <x v="27"/>
    </i>
    <i r="2">
      <x v="18"/>
      <x v="28"/>
    </i>
    <i r="2">
      <x v="19"/>
      <x v="29"/>
    </i>
    <i r="2">
      <x v="20"/>
      <x v="30"/>
    </i>
    <i r="2">
      <x v="21"/>
      <x v="31"/>
    </i>
    <i t="default" r="1">
      <x v="1"/>
    </i>
    <i t="default">
      <x v="11"/>
    </i>
    <i>
      <x v="12"/>
      <x/>
      <x v="10"/>
      <x v="10"/>
    </i>
    <i r="2">
      <x v="13"/>
      <x v="13"/>
    </i>
    <i t="default" r="1">
      <x/>
    </i>
    <i r="1">
      <x v="1"/>
      <x v="1"/>
      <x v="17"/>
    </i>
    <i r="2">
      <x v="2"/>
      <x v="2"/>
    </i>
    <i r="2">
      <x v="3"/>
      <x v="3"/>
    </i>
    <i r="2">
      <x v="6"/>
      <x v="20"/>
    </i>
    <i r="2">
      <x v="8"/>
      <x v="8"/>
    </i>
    <i r="2">
      <x v="9"/>
      <x v="22"/>
    </i>
    <i r="2">
      <x v="17"/>
      <x v="27"/>
    </i>
    <i r="2">
      <x v="18"/>
      <x v="28"/>
    </i>
    <i r="2">
      <x v="19"/>
      <x v="29"/>
    </i>
    <i r="2">
      <x v="20"/>
      <x v="30"/>
    </i>
    <i r="2">
      <x v="21"/>
      <x v="31"/>
    </i>
    <i t="default" r="1">
      <x v="1"/>
    </i>
    <i t="default">
      <x v="12"/>
    </i>
    <i>
      <x v="13"/>
      <x/>
      <x v="10"/>
      <x v="10"/>
    </i>
    <i r="2">
      <x v="13"/>
      <x v="13"/>
    </i>
    <i t="default" r="1">
      <x/>
    </i>
    <i r="1">
      <x v="1"/>
      <x v="1"/>
      <x v="17"/>
    </i>
    <i r="2">
      <x v="2"/>
      <x v="2"/>
    </i>
    <i r="2">
      <x v="3"/>
      <x v="3"/>
    </i>
    <i r="2">
      <x v="6"/>
      <x v="20"/>
    </i>
    <i r="2">
      <x v="8"/>
      <x v="8"/>
    </i>
    <i r="2">
      <x v="9"/>
      <x v="22"/>
    </i>
    <i r="2">
      <x v="17"/>
      <x v="27"/>
    </i>
    <i t="default" r="1">
      <x v="1"/>
    </i>
    <i t="default">
      <x v="13"/>
    </i>
    <i>
      <x v="14"/>
      <x/>
      <x v="10"/>
      <x v="10"/>
    </i>
    <i r="2">
      <x v="13"/>
      <x v="13"/>
    </i>
    <i t="default" r="1">
      <x/>
    </i>
    <i r="1">
      <x v="1"/>
      <x v="1"/>
      <x v="17"/>
    </i>
    <i r="2">
      <x v="2"/>
      <x v="2"/>
    </i>
    <i r="2">
      <x v="3"/>
      <x v="3"/>
    </i>
    <i r="2">
      <x v="6"/>
      <x v="20"/>
    </i>
    <i r="2">
      <x v="8"/>
      <x v="8"/>
    </i>
    <i r="2">
      <x v="9"/>
      <x v="22"/>
    </i>
    <i r="2">
      <x v="17"/>
      <x v="27"/>
    </i>
    <i t="default" r="1">
      <x v="1"/>
    </i>
    <i t="default">
      <x v="14"/>
    </i>
    <i>
      <x v="15"/>
      <x/>
      <x v="10"/>
      <x v="10"/>
    </i>
    <i r="2">
      <x v="13"/>
      <x v="13"/>
    </i>
    <i t="default" r="1">
      <x/>
    </i>
    <i r="1">
      <x v="1"/>
      <x v="1"/>
      <x v="17"/>
    </i>
    <i r="2">
      <x v="2"/>
      <x v="2"/>
    </i>
    <i r="2">
      <x v="3"/>
      <x v="3"/>
    </i>
    <i r="2">
      <x v="6"/>
      <x v="20"/>
    </i>
    <i r="2">
      <x v="8"/>
      <x v="8"/>
    </i>
    <i r="2">
      <x v="9"/>
      <x v="22"/>
    </i>
    <i r="2">
      <x v="17"/>
      <x v="27"/>
    </i>
    <i t="default" r="1">
      <x v="1"/>
    </i>
    <i t="default">
      <x v="15"/>
    </i>
    <i>
      <x v="16"/>
      <x/>
      <x v="10"/>
      <x v="10"/>
    </i>
    <i r="2">
      <x v="13"/>
      <x v="13"/>
    </i>
    <i t="default" r="1">
      <x/>
    </i>
    <i r="1">
      <x v="1"/>
      <x v="1"/>
      <x v="17"/>
    </i>
    <i r="2">
      <x v="2"/>
      <x v="2"/>
    </i>
    <i r="2">
      <x v="3"/>
      <x v="3"/>
    </i>
    <i r="2">
      <x v="6"/>
      <x v="20"/>
    </i>
    <i r="2">
      <x v="8"/>
      <x v="8"/>
    </i>
    <i r="2">
      <x v="9"/>
      <x v="22"/>
    </i>
    <i r="2">
      <x v="17"/>
      <x v="27"/>
    </i>
    <i t="default" r="1">
      <x v="1"/>
    </i>
    <i t="default">
      <x v="16"/>
    </i>
    <i>
      <x v="17"/>
      <x/>
      <x v="10"/>
      <x v="10"/>
    </i>
    <i r="2">
      <x v="13"/>
      <x v="13"/>
    </i>
    <i t="default" r="1">
      <x/>
    </i>
    <i r="1">
      <x v="1"/>
      <x v="1"/>
      <x v="17"/>
    </i>
    <i r="2">
      <x v="2"/>
      <x v="2"/>
    </i>
    <i r="2">
      <x v="3"/>
      <x v="3"/>
    </i>
    <i r="2">
      <x v="6"/>
      <x v="20"/>
    </i>
    <i r="2">
      <x v="8"/>
      <x v="8"/>
    </i>
    <i r="2">
      <x v="9"/>
      <x v="22"/>
    </i>
    <i r="2">
      <x v="17"/>
      <x v="27"/>
    </i>
    <i t="default" r="1">
      <x v="1"/>
    </i>
    <i t="default">
      <x v="17"/>
    </i>
    <i>
      <x v="18"/>
      <x/>
      <x v="10"/>
      <x v="10"/>
    </i>
    <i r="2">
      <x v="13"/>
      <x v="13"/>
    </i>
    <i t="default" r="1">
      <x/>
    </i>
    <i r="1">
      <x v="1"/>
      <x v="1"/>
      <x v="17"/>
    </i>
    <i r="2">
      <x v="2"/>
      <x v="2"/>
    </i>
    <i r="2">
      <x v="3"/>
      <x v="3"/>
    </i>
    <i r="2">
      <x v="6"/>
      <x v="20"/>
    </i>
    <i r="2">
      <x v="8"/>
      <x v="8"/>
    </i>
    <i r="2">
      <x v="9"/>
      <x v="22"/>
    </i>
    <i r="2">
      <x v="17"/>
      <x v="27"/>
    </i>
    <i t="default" r="1">
      <x v="1"/>
    </i>
    <i t="default">
      <x v="18"/>
    </i>
    <i>
      <x v="19"/>
      <x/>
      <x v="10"/>
      <x v="10"/>
    </i>
    <i r="2">
      <x v="13"/>
      <x v="13"/>
    </i>
    <i t="default" r="1">
      <x/>
    </i>
    <i r="1">
      <x v="1"/>
      <x v="1"/>
      <x v="17"/>
    </i>
    <i r="2">
      <x v="2"/>
      <x v="2"/>
    </i>
    <i r="2">
      <x v="3"/>
      <x v="3"/>
    </i>
    <i r="2">
      <x v="6"/>
      <x v="20"/>
    </i>
    <i r="2">
      <x v="8"/>
      <x v="8"/>
    </i>
    <i r="2">
      <x v="9"/>
      <x v="22"/>
    </i>
    <i t="default" r="1">
      <x v="1"/>
    </i>
    <i t="default">
      <x v="19"/>
    </i>
    <i>
      <x v="20"/>
      <x/>
      <x v="10"/>
      <x v="10"/>
    </i>
    <i r="2">
      <x v="13"/>
      <x v="13"/>
    </i>
    <i t="default" r="1">
      <x/>
    </i>
    <i r="1">
      <x v="1"/>
      <x v="1"/>
      <x v="17"/>
    </i>
    <i r="2">
      <x v="2"/>
      <x v="2"/>
    </i>
    <i r="2">
      <x v="3"/>
      <x v="3"/>
    </i>
    <i r="2">
      <x v="4"/>
      <x v="18"/>
    </i>
    <i r="2">
      <x v="6"/>
      <x v="20"/>
    </i>
    <i r="2">
      <x v="8"/>
      <x v="8"/>
    </i>
    <i r="2">
      <x v="9"/>
      <x v="22"/>
    </i>
    <i t="default" r="1">
      <x v="1"/>
    </i>
    <i t="default">
      <x v="20"/>
    </i>
    <i>
      <x v="21"/>
      <x/>
      <x v="10"/>
      <x v="10"/>
    </i>
    <i r="2">
      <x v="13"/>
      <x v="13"/>
    </i>
    <i t="default" r="1">
      <x/>
    </i>
    <i r="1">
      <x v="1"/>
      <x v="1"/>
      <x v="17"/>
    </i>
    <i r="2">
      <x v="2"/>
      <x v="2"/>
    </i>
    <i r="2">
      <x v="3"/>
      <x v="3"/>
    </i>
    <i r="2">
      <x v="4"/>
      <x v="18"/>
    </i>
    <i r="2">
      <x v="6"/>
      <x v="20"/>
    </i>
    <i r="2">
      <x v="8"/>
      <x v="8"/>
    </i>
    <i r="2">
      <x v="9"/>
      <x v="22"/>
    </i>
    <i t="default" r="1">
      <x v="1"/>
    </i>
    <i t="default">
      <x v="21"/>
    </i>
    <i>
      <x v="22"/>
      <x/>
      <x v="10"/>
      <x v="10"/>
    </i>
    <i r="2">
      <x v="13"/>
      <x v="13"/>
    </i>
    <i t="default" r="1">
      <x/>
    </i>
    <i r="1">
      <x v="1"/>
      <x v="1"/>
      <x v="17"/>
    </i>
    <i r="2">
      <x v="2"/>
      <x v="2"/>
    </i>
    <i r="2">
      <x v="3"/>
      <x v="3"/>
    </i>
    <i r="2">
      <x v="4"/>
      <x v="18"/>
    </i>
    <i r="2">
      <x v="6"/>
      <x v="20"/>
    </i>
    <i r="2">
      <x v="8"/>
      <x v="8"/>
    </i>
    <i r="2">
      <x v="9"/>
      <x v="22"/>
    </i>
    <i t="default" r="1">
      <x v="1"/>
    </i>
    <i t="default">
      <x v="22"/>
    </i>
    <i>
      <x v="23"/>
      <x/>
      <x v="10"/>
      <x v="10"/>
    </i>
    <i r="2">
      <x v="13"/>
      <x v="13"/>
    </i>
    <i t="default" r="1">
      <x/>
    </i>
    <i r="1">
      <x v="1"/>
      <x v="1"/>
      <x v="17"/>
    </i>
    <i r="2">
      <x v="2"/>
      <x v="2"/>
    </i>
    <i r="2">
      <x v="3"/>
      <x v="3"/>
    </i>
    <i r="2">
      <x v="4"/>
      <x v="18"/>
    </i>
    <i r="2">
      <x v="6"/>
      <x v="20"/>
    </i>
    <i r="2">
      <x v="8"/>
      <x v="8"/>
    </i>
    <i r="2">
      <x v="9"/>
      <x v="22"/>
    </i>
    <i t="default" r="1">
      <x v="1"/>
    </i>
    <i t="default">
      <x v="23"/>
    </i>
    <i>
      <x v="24"/>
      <x/>
      <x v="10"/>
      <x v="10"/>
    </i>
    <i r="2">
      <x v="13"/>
      <x v="13"/>
    </i>
    <i t="default" r="1">
      <x/>
    </i>
    <i r="1">
      <x v="1"/>
      <x v="1"/>
      <x v="17"/>
    </i>
    <i r="2">
      <x v="2"/>
      <x v="2"/>
    </i>
    <i r="2">
      <x v="3"/>
      <x v="3"/>
    </i>
    <i r="2">
      <x v="4"/>
      <x v="18"/>
    </i>
    <i r="2">
      <x v="6"/>
      <x v="20"/>
    </i>
    <i r="2">
      <x v="8"/>
      <x v="8"/>
    </i>
    <i r="2">
      <x v="9"/>
      <x v="22"/>
    </i>
    <i t="default" r="1">
      <x v="1"/>
    </i>
    <i t="default">
      <x v="24"/>
    </i>
    <i>
      <x v="25"/>
      <x/>
      <x v="10"/>
      <x v="10"/>
    </i>
    <i r="2">
      <x v="13"/>
      <x v="13"/>
    </i>
    <i t="default" r="1">
      <x/>
    </i>
    <i r="1">
      <x v="1"/>
      <x v="1"/>
      <x v="17"/>
    </i>
    <i r="2">
      <x v="2"/>
      <x v="2"/>
    </i>
    <i r="2">
      <x v="3"/>
      <x v="3"/>
    </i>
    <i r="2">
      <x v="4"/>
      <x v="18"/>
    </i>
    <i r="2">
      <x v="6"/>
      <x v="20"/>
    </i>
    <i r="2">
      <x v="8"/>
      <x v="8"/>
    </i>
    <i r="2">
      <x v="9"/>
      <x v="22"/>
    </i>
    <i t="default" r="1">
      <x v="1"/>
    </i>
    <i t="default">
      <x v="25"/>
    </i>
    <i>
      <x v="26"/>
      <x/>
      <x v="10"/>
      <x v="10"/>
    </i>
    <i r="2">
      <x v="13"/>
      <x v="13"/>
    </i>
    <i t="default" r="1">
      <x/>
    </i>
    <i r="1">
      <x v="1"/>
      <x v="1"/>
      <x v="17"/>
    </i>
    <i r="2">
      <x v="2"/>
      <x v="2"/>
    </i>
    <i r="2">
      <x v="3"/>
      <x v="3"/>
    </i>
    <i r="2">
      <x v="4"/>
      <x v="18"/>
    </i>
    <i r="2">
      <x v="6"/>
      <x v="20"/>
    </i>
    <i r="2">
      <x v="8"/>
      <x v="8"/>
    </i>
    <i r="2">
      <x v="9"/>
      <x v="22"/>
    </i>
    <i t="default" r="1">
      <x v="1"/>
    </i>
    <i t="default">
      <x v="26"/>
    </i>
    <i>
      <x v="27"/>
      <x/>
      <x v="10"/>
      <x v="10"/>
    </i>
    <i r="2">
      <x v="13"/>
      <x v="13"/>
    </i>
    <i t="default" r="1">
      <x/>
    </i>
    <i r="1">
      <x v="1"/>
      <x v="1"/>
      <x v="17"/>
    </i>
    <i r="2">
      <x v="2"/>
      <x v="2"/>
    </i>
    <i r="2">
      <x v="3"/>
      <x v="3"/>
    </i>
    <i r="2">
      <x v="4"/>
      <x v="18"/>
    </i>
    <i r="2">
      <x v="6"/>
      <x v="20"/>
    </i>
    <i r="2">
      <x v="8"/>
      <x v="8"/>
    </i>
    <i r="2">
      <x v="9"/>
      <x v="22"/>
    </i>
    <i t="default" r="1">
      <x v="1"/>
    </i>
    <i t="default">
      <x v="27"/>
    </i>
    <i>
      <x v="28"/>
      <x/>
      <x v="10"/>
      <x v="10"/>
    </i>
    <i r="2">
      <x v="12"/>
      <x v="12"/>
    </i>
    <i r="2">
      <x v="13"/>
      <x v="13"/>
    </i>
    <i r="2">
      <x v="16"/>
      <x v="25"/>
    </i>
    <i t="default" r="1">
      <x/>
    </i>
    <i r="1">
      <x v="1"/>
      <x v="1"/>
      <x v="17"/>
    </i>
    <i r="2">
      <x v="2"/>
      <x v="2"/>
    </i>
    <i r="2">
      <x v="3"/>
      <x v="3"/>
    </i>
    <i r="2">
      <x v="4"/>
      <x v="18"/>
    </i>
    <i r="2">
      <x v="6"/>
      <x v="20"/>
    </i>
    <i r="2">
      <x v="8"/>
      <x v="8"/>
    </i>
    <i r="2">
      <x v="9"/>
      <x v="22"/>
    </i>
    <i t="default" r="1">
      <x v="1"/>
    </i>
    <i t="default">
      <x v="28"/>
    </i>
    <i>
      <x v="29"/>
      <x/>
      <x v="10"/>
      <x v="10"/>
    </i>
    <i r="2">
      <x v="12"/>
      <x v="12"/>
    </i>
    <i r="2">
      <x v="13"/>
      <x v="13"/>
    </i>
    <i r="2">
      <x v="16"/>
      <x v="25"/>
    </i>
    <i t="default" r="1">
      <x/>
    </i>
    <i r="1">
      <x v="1"/>
      <x v="1"/>
      <x v="17"/>
    </i>
    <i r="2">
      <x v="2"/>
      <x v="2"/>
    </i>
    <i r="2">
      <x v="3"/>
      <x v="3"/>
    </i>
    <i r="2">
      <x v="4"/>
      <x v="18"/>
    </i>
    <i r="2">
      <x v="6"/>
      <x v="20"/>
    </i>
    <i r="2">
      <x v="8"/>
      <x v="8"/>
    </i>
    <i r="2">
      <x v="9"/>
      <x v="22"/>
    </i>
    <i t="default" r="1">
      <x v="1"/>
    </i>
    <i t="default">
      <x v="29"/>
    </i>
    <i>
      <x v="30"/>
      <x/>
      <x v="10"/>
      <x v="10"/>
    </i>
    <i r="2">
      <x v="12"/>
      <x v="12"/>
    </i>
    <i r="2">
      <x v="13"/>
      <x v="13"/>
    </i>
    <i r="2">
      <x v="16"/>
      <x v="25"/>
    </i>
    <i t="default" r="1">
      <x/>
    </i>
    <i r="1">
      <x v="1"/>
      <x v="1"/>
      <x v="17"/>
    </i>
    <i r="2">
      <x v="2"/>
      <x v="2"/>
    </i>
    <i r="2">
      <x v="3"/>
      <x v="3"/>
    </i>
    <i r="2">
      <x v="4"/>
      <x v="18"/>
    </i>
    <i r="2">
      <x v="6"/>
      <x v="20"/>
    </i>
    <i r="2">
      <x v="8"/>
      <x v="8"/>
    </i>
    <i r="2">
      <x v="9"/>
      <x v="22"/>
    </i>
    <i t="default" r="1">
      <x v="1"/>
    </i>
    <i t="default">
      <x v="30"/>
    </i>
    <i>
      <x v="31"/>
      <x/>
      <x v="10"/>
      <x v="10"/>
    </i>
    <i r="2">
      <x v="12"/>
      <x v="12"/>
    </i>
    <i r="2">
      <x v="13"/>
      <x v="13"/>
    </i>
    <i r="2">
      <x v="16"/>
      <x v="25"/>
    </i>
    <i t="default" r="1">
      <x/>
    </i>
    <i r="1">
      <x v="1"/>
      <x v="1"/>
      <x v="17"/>
    </i>
    <i r="2">
      <x v="2"/>
      <x v="2"/>
    </i>
    <i r="2">
      <x v="3"/>
      <x v="3"/>
    </i>
    <i r="2">
      <x v="4"/>
      <x v="18"/>
    </i>
    <i r="2">
      <x v="6"/>
      <x v="20"/>
    </i>
    <i r="2">
      <x v="8"/>
      <x v="8"/>
    </i>
    <i r="2">
      <x v="9"/>
      <x v="22"/>
    </i>
    <i t="default" r="1">
      <x v="1"/>
    </i>
    <i t="default">
      <x v="31"/>
    </i>
    <i>
      <x v="32"/>
      <x/>
      <x v="10"/>
      <x v="10"/>
    </i>
    <i r="2">
      <x v="12"/>
      <x v="12"/>
    </i>
    <i r="2">
      <x v="13"/>
      <x v="13"/>
    </i>
    <i r="2">
      <x v="16"/>
      <x v="25"/>
    </i>
    <i t="default" r="1">
      <x/>
    </i>
    <i r="1">
      <x v="1"/>
      <x v="1"/>
      <x v="17"/>
    </i>
    <i r="2">
      <x v="2"/>
      <x v="2"/>
    </i>
    <i r="2">
      <x v="3"/>
      <x v="3"/>
    </i>
    <i r="2">
      <x v="4"/>
      <x v="18"/>
    </i>
    <i r="2">
      <x v="5"/>
      <x v="19"/>
    </i>
    <i r="2">
      <x v="6"/>
      <x v="20"/>
    </i>
    <i r="2">
      <x v="8"/>
      <x v="8"/>
    </i>
    <i r="2">
      <x v="9"/>
      <x v="22"/>
    </i>
    <i t="default" r="1">
      <x v="1"/>
    </i>
    <i t="default">
      <x v="32"/>
    </i>
    <i>
      <x v="33"/>
      <x/>
      <x v="10"/>
      <x v="10"/>
    </i>
    <i r="2">
      <x v="12"/>
      <x v="12"/>
    </i>
    <i r="2">
      <x v="13"/>
      <x v="13"/>
    </i>
    <i r="2">
      <x v="16"/>
      <x v="25"/>
    </i>
    <i t="default" r="1">
      <x/>
    </i>
    <i r="1">
      <x v="1"/>
      <x v="1"/>
      <x v="17"/>
    </i>
    <i r="2">
      <x v="2"/>
      <x v="2"/>
    </i>
    <i r="2">
      <x v="3"/>
      <x v="3"/>
    </i>
    <i r="2">
      <x v="4"/>
      <x v="18"/>
    </i>
    <i r="2">
      <x v="5"/>
      <x v="19"/>
    </i>
    <i r="2">
      <x v="6"/>
      <x v="20"/>
    </i>
    <i r="2">
      <x v="8"/>
      <x v="8"/>
    </i>
    <i r="2">
      <x v="9"/>
      <x v="22"/>
    </i>
    <i t="default" r="1">
      <x v="1"/>
    </i>
    <i t="default">
      <x v="33"/>
    </i>
    <i>
      <x v="34"/>
      <x/>
      <x v="10"/>
      <x v="10"/>
    </i>
    <i r="2">
      <x v="12"/>
      <x v="12"/>
    </i>
    <i r="2">
      <x v="13"/>
      <x v="13"/>
    </i>
    <i r="2">
      <x v="16"/>
      <x v="25"/>
    </i>
    <i t="default" r="1">
      <x/>
    </i>
    <i r="1">
      <x v="1"/>
      <x v="1"/>
      <x v="17"/>
    </i>
    <i r="2">
      <x v="2"/>
      <x v="2"/>
    </i>
    <i r="2">
      <x v="3"/>
      <x v="3"/>
    </i>
    <i r="2">
      <x v="4"/>
      <x v="18"/>
    </i>
    <i r="2">
      <x v="5"/>
      <x v="19"/>
    </i>
    <i r="2">
      <x v="6"/>
      <x v="20"/>
    </i>
    <i r="2">
      <x v="8"/>
      <x v="8"/>
    </i>
    <i r="2">
      <x v="9"/>
      <x v="22"/>
    </i>
    <i t="default" r="1">
      <x v="1"/>
    </i>
    <i t="default">
      <x v="34"/>
    </i>
    <i>
      <x v="35"/>
      <x/>
      <x v="10"/>
      <x v="10"/>
    </i>
    <i r="2">
      <x v="12"/>
      <x v="12"/>
    </i>
    <i r="2">
      <x v="13"/>
      <x v="13"/>
    </i>
    <i r="2">
      <x v="14"/>
      <x v="23"/>
    </i>
    <i r="2">
      <x v="15"/>
      <x v="24"/>
    </i>
    <i r="2">
      <x v="16"/>
      <x v="25"/>
    </i>
    <i t="default" r="1">
      <x/>
    </i>
    <i r="1">
      <x v="1"/>
      <x v="1"/>
      <x v="17"/>
    </i>
    <i r="2">
      <x v="2"/>
      <x v="2"/>
    </i>
    <i r="2">
      <x v="3"/>
      <x v="3"/>
    </i>
    <i r="2">
      <x v="4"/>
      <x v="18"/>
    </i>
    <i r="2">
      <x v="5"/>
      <x v="19"/>
    </i>
    <i r="2">
      <x v="6"/>
      <x v="20"/>
    </i>
    <i r="2">
      <x v="8"/>
      <x v="8"/>
    </i>
    <i r="2">
      <x v="9"/>
      <x v="22"/>
    </i>
    <i t="default" r="1">
      <x v="1"/>
    </i>
    <i t="default">
      <x v="35"/>
    </i>
    <i>
      <x v="36"/>
      <x/>
      <x v="10"/>
      <x v="10"/>
    </i>
    <i r="2">
      <x v="12"/>
      <x v="12"/>
    </i>
    <i r="2">
      <x v="13"/>
      <x v="13"/>
    </i>
    <i r="2">
      <x v="14"/>
      <x v="23"/>
    </i>
    <i r="2">
      <x v="15"/>
      <x v="24"/>
    </i>
    <i r="2">
      <x v="16"/>
      <x v="25"/>
    </i>
    <i t="default" r="1">
      <x/>
    </i>
    <i r="1">
      <x v="1"/>
      <x v="1"/>
      <x v="17"/>
    </i>
    <i r="2">
      <x v="2"/>
      <x v="2"/>
    </i>
    <i r="2">
      <x v="3"/>
      <x v="3"/>
    </i>
    <i r="2">
      <x v="4"/>
      <x v="18"/>
    </i>
    <i r="2">
      <x v="5"/>
      <x v="19"/>
    </i>
    <i r="2">
      <x v="6"/>
      <x v="20"/>
    </i>
    <i r="2">
      <x v="8"/>
      <x v="8"/>
    </i>
    <i r="2">
      <x v="9"/>
      <x v="22"/>
    </i>
    <i t="default" r="1">
      <x v="1"/>
    </i>
    <i t="default">
      <x v="36"/>
    </i>
    <i>
      <x v="37"/>
      <x/>
      <x v="10"/>
      <x v="10"/>
    </i>
    <i r="2">
      <x v="12"/>
      <x v="12"/>
    </i>
    <i r="2">
      <x v="13"/>
      <x v="13"/>
    </i>
    <i r="2">
      <x v="14"/>
      <x v="23"/>
    </i>
    <i r="2">
      <x v="15"/>
      <x v="24"/>
    </i>
    <i r="2">
      <x v="16"/>
      <x v="25"/>
    </i>
    <i t="default" r="1">
      <x/>
    </i>
    <i r="1">
      <x v="1"/>
      <x v="1"/>
      <x v="17"/>
    </i>
    <i r="2">
      <x v="2"/>
      <x v="2"/>
    </i>
    <i r="2">
      <x v="3"/>
      <x v="3"/>
    </i>
    <i r="2">
      <x v="4"/>
      <x v="18"/>
    </i>
    <i r="2">
      <x v="5"/>
      <x v="19"/>
    </i>
    <i r="2">
      <x v="6"/>
      <x v="20"/>
    </i>
    <i r="2">
      <x v="8"/>
      <x v="8"/>
    </i>
    <i r="2">
      <x v="9"/>
      <x v="22"/>
    </i>
    <i t="default" r="1">
      <x v="1"/>
    </i>
    <i t="default">
      <x v="37"/>
    </i>
    <i>
      <x v="38"/>
      <x/>
      <x v="10"/>
      <x v="10"/>
    </i>
    <i r="2">
      <x v="12"/>
      <x v="12"/>
    </i>
    <i r="2">
      <x v="13"/>
      <x v="13"/>
    </i>
    <i r="2">
      <x v="14"/>
      <x v="23"/>
    </i>
    <i r="2">
      <x v="15"/>
      <x v="24"/>
    </i>
    <i r="2">
      <x v="16"/>
      <x v="25"/>
    </i>
    <i t="default" r="1">
      <x/>
    </i>
    <i r="1">
      <x v="1"/>
      <x v="1"/>
      <x v="17"/>
    </i>
    <i r="2">
      <x v="2"/>
      <x v="2"/>
    </i>
    <i r="2">
      <x v="3"/>
      <x v="3"/>
    </i>
    <i r="2">
      <x v="4"/>
      <x v="18"/>
    </i>
    <i r="2">
      <x v="5"/>
      <x v="19"/>
    </i>
    <i r="2">
      <x v="6"/>
      <x v="20"/>
    </i>
    <i r="2">
      <x v="8"/>
      <x v="8"/>
    </i>
    <i r="2">
      <x v="9"/>
      <x v="22"/>
    </i>
    <i t="default" r="1">
      <x v="1"/>
    </i>
    <i t="default">
      <x v="38"/>
    </i>
    <i>
      <x v="39"/>
      <x/>
      <x v="10"/>
      <x v="10"/>
    </i>
    <i r="2">
      <x v="12"/>
      <x v="12"/>
    </i>
    <i r="2">
      <x v="13"/>
      <x v="13"/>
    </i>
    <i r="2">
      <x v="14"/>
      <x v="23"/>
    </i>
    <i r="2">
      <x v="15"/>
      <x v="24"/>
    </i>
    <i r="2">
      <x v="16"/>
      <x v="25"/>
    </i>
    <i t="default" r="1">
      <x/>
    </i>
    <i r="1">
      <x v="1"/>
      <x v="1"/>
      <x v="17"/>
    </i>
    <i r="2">
      <x v="2"/>
      <x v="2"/>
    </i>
    <i r="2">
      <x v="3"/>
      <x v="3"/>
    </i>
    <i r="2">
      <x v="4"/>
      <x v="18"/>
    </i>
    <i r="2">
      <x v="5"/>
      <x v="19"/>
    </i>
    <i r="2">
      <x v="6"/>
      <x v="20"/>
    </i>
    <i r="2">
      <x v="8"/>
      <x v="8"/>
    </i>
    <i r="2">
      <x v="9"/>
      <x v="22"/>
    </i>
    <i t="default" r="1">
      <x v="1"/>
    </i>
    <i t="default">
      <x v="39"/>
    </i>
    <i>
      <x v="40"/>
      <x/>
      <x v="10"/>
      <x v="10"/>
    </i>
    <i r="2">
      <x v="11"/>
      <x v="11"/>
    </i>
    <i r="2">
      <x v="12"/>
      <x v="12"/>
    </i>
    <i r="2">
      <x v="13"/>
      <x v="13"/>
    </i>
    <i r="2">
      <x v="14"/>
      <x v="23"/>
    </i>
    <i r="2">
      <x v="15"/>
      <x v="24"/>
    </i>
    <i r="2">
      <x v="16"/>
      <x v="25"/>
    </i>
    <i t="default" r="1">
      <x/>
    </i>
    <i r="1">
      <x v="1"/>
      <x v="1"/>
      <x v="17"/>
    </i>
    <i r="2">
      <x v="2"/>
      <x v="2"/>
    </i>
    <i r="2">
      <x v="3"/>
      <x v="3"/>
    </i>
    <i r="2">
      <x v="4"/>
      <x v="18"/>
    </i>
    <i r="2">
      <x v="5"/>
      <x v="19"/>
    </i>
    <i r="2">
      <x v="6"/>
      <x v="20"/>
    </i>
    <i r="2">
      <x v="7"/>
      <x v="21"/>
    </i>
    <i r="2">
      <x v="8"/>
      <x v="8"/>
    </i>
    <i r="2">
      <x v="9"/>
      <x v="22"/>
    </i>
    <i t="default" r="1">
      <x v="1"/>
    </i>
    <i t="default">
      <x v="40"/>
    </i>
    <i>
      <x v="41"/>
      <x/>
      <x v="10"/>
      <x v="10"/>
    </i>
    <i r="2">
      <x v="11"/>
      <x v="11"/>
    </i>
    <i r="2">
      <x v="12"/>
      <x v="12"/>
    </i>
    <i r="2">
      <x v="13"/>
      <x v="13"/>
    </i>
    <i t="default" r="1">
      <x/>
    </i>
    <i r="1">
      <x v="1"/>
      <x v="1"/>
      <x v="17"/>
    </i>
    <i r="2">
      <x v="2"/>
      <x v="2"/>
    </i>
    <i r="2">
      <x v="3"/>
      <x v="3"/>
    </i>
    <i r="2">
      <x v="4"/>
      <x v="18"/>
    </i>
    <i r="2">
      <x v="5"/>
      <x v="19"/>
    </i>
    <i r="2">
      <x v="6"/>
      <x v="20"/>
    </i>
    <i r="2">
      <x v="7"/>
      <x v="21"/>
    </i>
    <i r="2">
      <x v="8"/>
      <x v="8"/>
    </i>
    <i r="2">
      <x v="9"/>
      <x v="22"/>
    </i>
    <i t="default" r="1">
      <x v="1"/>
    </i>
    <i t="default">
      <x v="41"/>
    </i>
    <i>
      <x v="42"/>
      <x/>
      <x v="10"/>
      <x v="10"/>
    </i>
    <i r="2">
      <x v="11"/>
      <x v="11"/>
    </i>
    <i t="default" r="1">
      <x/>
    </i>
    <i r="1">
      <x v="1"/>
      <x v="1"/>
      <x v="17"/>
    </i>
    <i r="2">
      <x v="2"/>
      <x v="2"/>
    </i>
    <i r="2">
      <x v="3"/>
      <x v="3"/>
    </i>
    <i r="2">
      <x v="4"/>
      <x v="18"/>
    </i>
    <i r="2">
      <x v="5"/>
      <x v="19"/>
    </i>
    <i r="2">
      <x v="6"/>
      <x v="20"/>
    </i>
    <i r="2">
      <x v="7"/>
      <x v="21"/>
    </i>
    <i r="2">
      <x v="8"/>
      <x v="8"/>
    </i>
    <i r="2">
      <x v="9"/>
      <x v="22"/>
    </i>
    <i t="default" r="1">
      <x v="1"/>
    </i>
    <i t="default">
      <x v="42"/>
    </i>
    <i>
      <x v="43"/>
      <x/>
      <x v="10"/>
      <x v="10"/>
    </i>
    <i r="2">
      <x v="11"/>
      <x v="11"/>
    </i>
    <i t="default" r="1">
      <x/>
    </i>
    <i r="1">
      <x v="1"/>
      <x v="1"/>
      <x v="17"/>
    </i>
    <i r="2">
      <x v="2"/>
      <x v="2"/>
    </i>
    <i r="2">
      <x v="3"/>
      <x v="3"/>
    </i>
    <i r="2">
      <x v="4"/>
      <x v="18"/>
    </i>
    <i r="2">
      <x v="5"/>
      <x v="19"/>
    </i>
    <i r="2">
      <x v="6"/>
      <x v="20"/>
    </i>
    <i r="2">
      <x v="7"/>
      <x v="21"/>
    </i>
    <i r="2">
      <x v="8"/>
      <x v="8"/>
    </i>
    <i r="2">
      <x v="9"/>
      <x v="22"/>
    </i>
    <i t="default" r="1">
      <x v="1"/>
    </i>
    <i t="default">
      <x v="43"/>
    </i>
    <i>
      <x v="44"/>
      <x/>
      <x v="10"/>
      <x v="10"/>
    </i>
    <i r="2">
      <x v="11"/>
      <x v="11"/>
    </i>
    <i t="default" r="1">
      <x/>
    </i>
    <i r="1">
      <x v="1"/>
      <x v="1"/>
      <x v="17"/>
    </i>
    <i r="2">
      <x v="2"/>
      <x v="2"/>
    </i>
    <i r="2">
      <x v="3"/>
      <x v="3"/>
    </i>
    <i r="2">
      <x v="4"/>
      <x v="18"/>
    </i>
    <i r="2">
      <x v="5"/>
      <x v="19"/>
    </i>
    <i r="2">
      <x v="6"/>
      <x v="20"/>
    </i>
    <i r="2">
      <x v="7"/>
      <x v="21"/>
    </i>
    <i r="2">
      <x v="8"/>
      <x v="8"/>
    </i>
    <i r="2">
      <x v="9"/>
      <x v="22"/>
    </i>
    <i t="default" r="1">
      <x v="1"/>
    </i>
    <i t="default">
      <x v="44"/>
    </i>
    <i>
      <x v="45"/>
      <x/>
      <x v="10"/>
      <x v="10"/>
    </i>
    <i r="2">
      <x v="11"/>
      <x v="11"/>
    </i>
    <i t="default" r="1">
      <x/>
    </i>
    <i r="1">
      <x v="1"/>
      <x v="1"/>
      <x v="17"/>
    </i>
    <i r="2">
      <x v="2"/>
      <x v="2"/>
    </i>
    <i r="2">
      <x v="3"/>
      <x v="3"/>
    </i>
    <i r="2">
      <x v="4"/>
      <x v="18"/>
    </i>
    <i r="2">
      <x v="5"/>
      <x v="19"/>
    </i>
    <i r="2">
      <x v="6"/>
      <x v="20"/>
    </i>
    <i r="2">
      <x v="7"/>
      <x v="21"/>
    </i>
    <i r="2">
      <x v="8"/>
      <x v="8"/>
    </i>
    <i r="2">
      <x v="9"/>
      <x v="22"/>
    </i>
    <i t="default" r="1">
      <x v="1"/>
    </i>
    <i t="default">
      <x v="45"/>
    </i>
    <i>
      <x v="46"/>
      <x/>
      <x v="10"/>
      <x v="10"/>
    </i>
    <i r="2">
      <x v="11"/>
      <x v="11"/>
    </i>
    <i t="default" r="1">
      <x/>
    </i>
    <i r="1">
      <x v="1"/>
      <x v="1"/>
      <x v="17"/>
    </i>
    <i r="2">
      <x v="2"/>
      <x v="2"/>
    </i>
    <i r="2">
      <x v="3"/>
      <x v="3"/>
    </i>
    <i r="2">
      <x v="4"/>
      <x v="18"/>
    </i>
    <i r="2">
      <x v="5"/>
      <x v="19"/>
    </i>
    <i r="2">
      <x v="6"/>
      <x v="20"/>
    </i>
    <i r="2">
      <x v="7"/>
      <x v="21"/>
    </i>
    <i r="2">
      <x v="8"/>
      <x v="8"/>
    </i>
    <i r="2">
      <x v="9"/>
      <x v="22"/>
    </i>
    <i t="default" r="1">
      <x v="1"/>
    </i>
    <i t="default">
      <x v="46"/>
    </i>
    <i>
      <x v="47"/>
      <x/>
      <x v="10"/>
      <x v="10"/>
    </i>
    <i r="2">
      <x v="11"/>
      <x v="11"/>
    </i>
    <i t="default" r="1">
      <x/>
    </i>
    <i r="1">
      <x v="1"/>
      <x v="1"/>
      <x v="17"/>
    </i>
    <i r="2">
      <x v="2"/>
      <x v="2"/>
    </i>
    <i r="2">
      <x v="3"/>
      <x v="3"/>
    </i>
    <i r="2">
      <x v="4"/>
      <x v="18"/>
    </i>
    <i r="2">
      <x v="5"/>
      <x v="19"/>
    </i>
    <i r="2">
      <x v="6"/>
      <x v="20"/>
    </i>
    <i r="2">
      <x v="7"/>
      <x v="21"/>
    </i>
    <i r="2">
      <x v="8"/>
      <x v="8"/>
    </i>
    <i r="2">
      <x v="9"/>
      <x v="22"/>
    </i>
    <i t="default" r="1">
      <x v="1"/>
    </i>
    <i t="default">
      <x v="47"/>
    </i>
    <i>
      <x v="48"/>
      <x/>
      <x v="10"/>
      <x v="10"/>
    </i>
    <i r="2">
      <x v="11"/>
      <x v="11"/>
    </i>
    <i t="default" r="1">
      <x/>
    </i>
    <i r="1">
      <x v="1"/>
      <x v="1"/>
      <x v="17"/>
    </i>
    <i r="2">
      <x v="2"/>
      <x v="2"/>
    </i>
    <i r="2">
      <x v="3"/>
      <x v="3"/>
    </i>
    <i r="2">
      <x v="4"/>
      <x v="18"/>
    </i>
    <i r="2">
      <x v="5"/>
      <x v="19"/>
    </i>
    <i r="2">
      <x v="6"/>
      <x v="20"/>
    </i>
    <i r="2">
      <x v="7"/>
      <x v="21"/>
    </i>
    <i r="2">
      <x v="8"/>
      <x v="8"/>
    </i>
    <i r="2">
      <x v="9"/>
      <x v="22"/>
    </i>
    <i t="default" r="1">
      <x v="1"/>
    </i>
    <i t="default">
      <x v="48"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 消费" fld="10" baseField="0" baseItem="48"/>
    <dataField name=" 展现量" fld="11" baseField="0" baseItem="48"/>
    <dataField name=" 点击量" fld="12" baseField="0" baseItem="48"/>
    <dataField name="  点击率" fld="34" baseField="0" baseItem="48"/>
    <dataField name=" 点击成本" fld="35" baseField="0" baseItem="48"/>
    <dataField name=" 千展费用" fld="36" baseField="0" baseItem="48"/>
    <dataField name=" 点赞" fld="16" baseField="0" baseItem="48"/>
    <dataField name=" 评论" fld="17" baseField="0" baseItem="48"/>
    <dataField name=" 收藏" fld="18" baseField="0" baseItem="48"/>
    <dataField name=" 关注" fld="19" baseField="0" baseItem="48"/>
    <dataField name=" 分享" fld="20" baseField="0" baseItem="48"/>
    <dataField name=" 互动量" fld="21" baseField="0" baseItem="48"/>
    <dataField name=" 互动成本" fld="39" baseField="0" baseItem="48"/>
    <dataField name="私信人数" fld="27" baseField="0" baseItem="48"/>
    <dataField name=" 私信成本" fld="37" baseField="0" baseItem="48"/>
    <dataField name="开口数" fld="30" baseField="0" baseItem="48"/>
    <dataField name=" 开口成本" fld="38" baseField="0" baseItem="48"/>
    <dataField name=" 私信率" fld="40" baseField="0" baseItem="48"/>
  </dataFields>
  <formats count="107">
    <format dxfId="210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211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212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213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214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215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216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217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218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219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220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221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222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223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224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225">
      <pivotArea type="all" dataOnly="0" outline="0" fieldPosition="0"/>
    </format>
    <format dxfId="226">
      <pivotArea type="all" dataOnly="0" outline="0" fieldPosition="0"/>
    </format>
    <format dxfId="227">
      <pivotArea type="all" dataOnly="0" outline="0" fieldPosition="0"/>
    </format>
    <format dxfId="228">
      <pivotArea type="all" dataOnly="0" outline="0" fieldPosition="0"/>
    </format>
    <format dxfId="229">
      <pivotArea type="all" dataOnly="0" outline="0" fieldPosition="0"/>
    </format>
    <format dxfId="230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31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32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33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34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235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236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237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238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239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240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241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242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243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244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245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246">
      <pivotArea field="0" type="button" dataOnly="0" labelOnly="1" outline="0" fieldPosition="0"/>
    </format>
    <format dxfId="247">
      <pivotArea dataOnly="0" labelOnly="1" fieldPosition="0">
        <references count="1">
          <reference field="4294967294" count="1">
            <x v="0"/>
          </reference>
        </references>
      </pivotArea>
    </format>
    <format dxfId="248">
      <pivotArea dataOnly="0" labelOnly="1" fieldPosition="0">
        <references count="1">
          <reference field="4294967294" count="1">
            <x v="1"/>
          </reference>
        </references>
      </pivotArea>
    </format>
    <format dxfId="249">
      <pivotArea dataOnly="0" labelOnly="1" fieldPosition="0">
        <references count="1">
          <reference field="4294967294" count="1">
            <x v="2"/>
          </reference>
        </references>
      </pivotArea>
    </format>
    <format dxfId="250">
      <pivotArea dataOnly="0" labelOnly="1" fieldPosition="0">
        <references count="1">
          <reference field="4294967294" count="1">
            <x v="3"/>
          </reference>
        </references>
      </pivotArea>
    </format>
    <format dxfId="251">
      <pivotArea dataOnly="0" labelOnly="1" fieldPosition="0">
        <references count="1">
          <reference field="4294967294" count="1">
            <x v="4"/>
          </reference>
        </references>
      </pivotArea>
    </format>
    <format dxfId="252">
      <pivotArea dataOnly="0" labelOnly="1" fieldPosition="0">
        <references count="1">
          <reference field="4294967294" count="1">
            <x v="5"/>
          </reference>
        </references>
      </pivotArea>
    </format>
    <format dxfId="253">
      <pivotArea dataOnly="0" labelOnly="1" fieldPosition="0">
        <references count="1">
          <reference field="4294967294" count="1">
            <x v="6"/>
          </reference>
        </references>
      </pivotArea>
    </format>
    <format dxfId="254">
      <pivotArea dataOnly="0" labelOnly="1" fieldPosition="0">
        <references count="1">
          <reference field="4294967294" count="1">
            <x v="7"/>
          </reference>
        </references>
      </pivotArea>
    </format>
    <format dxfId="255">
      <pivotArea dataOnly="0" labelOnly="1" fieldPosition="0">
        <references count="1">
          <reference field="4294967294" count="1">
            <x v="8"/>
          </reference>
        </references>
      </pivotArea>
    </format>
    <format dxfId="256">
      <pivotArea dataOnly="0" labelOnly="1" fieldPosition="0">
        <references count="1">
          <reference field="4294967294" count="1">
            <x v="9"/>
          </reference>
        </references>
      </pivotArea>
    </format>
    <format dxfId="257">
      <pivotArea dataOnly="0" labelOnly="1" fieldPosition="0">
        <references count="1">
          <reference field="4294967294" count="1">
            <x v="10"/>
          </reference>
        </references>
      </pivotArea>
    </format>
    <format dxfId="258">
      <pivotArea dataOnly="0" labelOnly="1" fieldPosition="0">
        <references count="1">
          <reference field="4294967294" count="1">
            <x v="11"/>
          </reference>
        </references>
      </pivotArea>
    </format>
    <format dxfId="259">
      <pivotArea dataOnly="0" labelOnly="1" fieldPosition="0">
        <references count="1">
          <reference field="4294967294" count="1">
            <x v="12"/>
          </reference>
        </references>
      </pivotArea>
    </format>
    <format dxfId="260">
      <pivotArea dataOnly="0" labelOnly="1" fieldPosition="0">
        <references count="1">
          <reference field="4294967294" count="1">
            <x v="13"/>
          </reference>
        </references>
      </pivotArea>
    </format>
    <format dxfId="261">
      <pivotArea dataOnly="0" labelOnly="1" fieldPosition="0">
        <references count="1">
          <reference field="4294967294" count="1">
            <x v="14"/>
          </reference>
        </references>
      </pivotArea>
    </format>
    <format dxfId="262">
      <pivotArea dataOnly="0" labelOnly="1" fieldPosition="0">
        <references count="1">
          <reference field="4294967294" count="1">
            <x v="15"/>
          </reference>
        </references>
      </pivotArea>
    </format>
    <format dxfId="263">
      <pivotArea dataOnly="0" labelOnly="1" fieldPosition="0">
        <references count="1">
          <reference field="4294967294" count="1">
            <x v="16"/>
          </reference>
        </references>
      </pivotArea>
    </format>
    <format dxfId="264">
      <pivotArea dataOnly="0" labelOnly="1" grandRow="1" fieldPosition="0"/>
    </format>
    <format dxfId="265">
      <pivotArea grandRow="1" collapsedLevelsAreSubtotals="1" fieldPosition="0"/>
    </format>
    <format dxfId="266">
      <pivotArea dataOnly="0" labelOnly="1" fieldPosition="0">
        <references count="1">
          <reference field="4294967294" count="1">
            <x v="3"/>
          </reference>
        </references>
      </pivotArea>
    </format>
    <format dxfId="267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268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269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270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271">
      <pivotArea dataOnly="0" labelOnly="1" grandRow="1" fieldPosition="0"/>
    </format>
    <format dxfId="272">
      <pivotArea grandRow="1" collapsedLevelsAreSubtotals="1" fieldPosition="0"/>
    </format>
    <format dxfId="273">
      <pivotArea dataOnly="0" labelOnly="1" grandRow="1" fieldPosition="0"/>
    </format>
    <format dxfId="274">
      <pivotArea grandRow="1" collapsedLevelsAreSubtotals="1" fieldPosition="0"/>
    </format>
    <format dxfId="275">
      <pivotArea dataOnly="0" labelOnly="1" fieldPosition="0">
        <references count="1">
          <reference field="0" count="1">
            <x v="0"/>
          </reference>
        </references>
      </pivotArea>
    </format>
    <format dxfId="276">
      <pivotArea collapsedLevelsAreSubtotals="1" fieldPosition="0">
        <references count="1">
          <reference field="0" count="1" selected="0">
            <x v="0"/>
          </reference>
        </references>
      </pivotArea>
    </format>
    <format dxfId="277">
      <pivotArea dataOnly="0" labelOnly="1" fieldPosition="0">
        <references count="1">
          <reference field="4294967294" count="1">
            <x v="3"/>
          </reference>
        </references>
      </pivotArea>
    </format>
    <format dxfId="278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279">
      <pivotArea dataOnly="0" labelOnly="1" grandRow="1" fieldPosition="0"/>
    </format>
    <format dxfId="280">
      <pivotArea grandRow="1" collapsedLevelsAreSubtotals="1" fieldPosition="0"/>
    </format>
    <format dxfId="281">
      <pivotArea type="all" dataOnly="0" outline="0" fieldPosition="0"/>
    </format>
    <format dxfId="282">
      <pivotArea field="0" type="button" dataOnly="0" labelOnly="1" outline="0" fieldPosition="0"/>
    </format>
    <format dxfId="283">
      <pivotArea dataOnly="0" labelOnly="1" fieldPosition="0">
        <references count="1">
          <reference field="4294967294" count="1">
            <x v="0"/>
          </reference>
        </references>
      </pivotArea>
    </format>
    <format dxfId="284">
      <pivotArea dataOnly="0" labelOnly="1" fieldPosition="0">
        <references count="1">
          <reference field="4294967294" count="1">
            <x v="1"/>
          </reference>
        </references>
      </pivotArea>
    </format>
    <format dxfId="285">
      <pivotArea dataOnly="0" labelOnly="1" fieldPosition="0">
        <references count="1">
          <reference field="4294967294" count="1">
            <x v="2"/>
          </reference>
        </references>
      </pivotArea>
    </format>
    <format dxfId="286">
      <pivotArea dataOnly="0" labelOnly="1" fieldPosition="0">
        <references count="1">
          <reference field="4294967294" count="1">
            <x v="3"/>
          </reference>
        </references>
      </pivotArea>
    </format>
    <format dxfId="287">
      <pivotArea dataOnly="0" labelOnly="1" fieldPosition="0">
        <references count="1">
          <reference field="4294967294" count="1">
            <x v="4"/>
          </reference>
        </references>
      </pivotArea>
    </format>
    <format dxfId="288">
      <pivotArea dataOnly="0" labelOnly="1" fieldPosition="0">
        <references count="1">
          <reference field="4294967294" count="1">
            <x v="5"/>
          </reference>
        </references>
      </pivotArea>
    </format>
    <format dxfId="289">
      <pivotArea dataOnly="0" labelOnly="1" fieldPosition="0">
        <references count="1">
          <reference field="4294967294" count="1">
            <x v="6"/>
          </reference>
        </references>
      </pivotArea>
    </format>
    <format dxfId="290">
      <pivotArea dataOnly="0" labelOnly="1" fieldPosition="0">
        <references count="1">
          <reference field="4294967294" count="1">
            <x v="7"/>
          </reference>
        </references>
      </pivotArea>
    </format>
    <format dxfId="291">
      <pivotArea dataOnly="0" labelOnly="1" fieldPosition="0">
        <references count="1">
          <reference field="4294967294" count="1">
            <x v="8"/>
          </reference>
        </references>
      </pivotArea>
    </format>
    <format dxfId="292">
      <pivotArea dataOnly="0" labelOnly="1" fieldPosition="0">
        <references count="1">
          <reference field="4294967294" count="1">
            <x v="9"/>
          </reference>
        </references>
      </pivotArea>
    </format>
    <format dxfId="293">
      <pivotArea dataOnly="0" labelOnly="1" fieldPosition="0">
        <references count="1">
          <reference field="4294967294" count="1">
            <x v="10"/>
          </reference>
        </references>
      </pivotArea>
    </format>
    <format dxfId="294">
      <pivotArea dataOnly="0" labelOnly="1" fieldPosition="0">
        <references count="1">
          <reference field="4294967294" count="1">
            <x v="11"/>
          </reference>
        </references>
      </pivotArea>
    </format>
    <format dxfId="295">
      <pivotArea dataOnly="0" labelOnly="1" fieldPosition="0">
        <references count="1">
          <reference field="4294967294" count="1">
            <x v="12"/>
          </reference>
        </references>
      </pivotArea>
    </format>
    <format dxfId="296">
      <pivotArea dataOnly="0" labelOnly="1" fieldPosition="0">
        <references count="1">
          <reference field="4294967294" count="1">
            <x v="13"/>
          </reference>
        </references>
      </pivotArea>
    </format>
    <format dxfId="297">
      <pivotArea dataOnly="0" labelOnly="1" fieldPosition="0">
        <references count="1">
          <reference field="4294967294" count="1">
            <x v="14"/>
          </reference>
        </references>
      </pivotArea>
    </format>
    <format dxfId="298">
      <pivotArea dataOnly="0" labelOnly="1" fieldPosition="0">
        <references count="1">
          <reference field="4294967294" count="1">
            <x v="15"/>
          </reference>
        </references>
      </pivotArea>
    </format>
    <format dxfId="299">
      <pivotArea dataOnly="0" labelOnly="1" fieldPosition="0">
        <references count="1">
          <reference field="4294967294" count="1">
            <x v="16"/>
          </reference>
        </references>
      </pivotArea>
    </format>
    <format dxfId="300">
      <pivotArea dataOnly="0" labelOnly="1" fieldPosition="0">
        <references count="1">
          <reference field="4294967294" count="1">
            <x v="3"/>
          </reference>
        </references>
      </pivotArea>
    </format>
    <format dxfId="301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302">
      <pivotArea dataOnly="0" labelOnly="1" fieldPosition="0">
        <references count="1">
          <reference field="4294967294" count="1">
            <x v="7"/>
          </reference>
        </references>
      </pivotArea>
    </format>
    <format dxfId="303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304">
      <pivotArea dataOnly="0" labelOnly="1" fieldPosition="0">
        <references count="1">
          <reference field="4294967294" count="1">
            <x v="14"/>
          </reference>
        </references>
      </pivotArea>
    </format>
    <format dxfId="305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306">
      <pivotArea dataOnly="0" labelOnly="1" fieldPosition="0">
        <references count="1">
          <reference field="4294967294" count="1">
            <x v="16"/>
          </reference>
        </references>
      </pivotArea>
    </format>
    <format dxfId="307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08">
      <pivotArea field="33" type="button" dataOnly="0" labelOnly="1" outline="0" fieldPosition="0"/>
    </format>
    <format dxfId="309">
      <pivotArea field="7" type="button" dataOnly="0" labelOnly="1" outline="0" fieldPosition="0"/>
    </format>
    <format dxfId="310">
      <pivotArea field="3" type="button" dataOnly="0" labelOnly="1" outline="0" fieldPosition="0"/>
    </format>
    <format dxfId="311">
      <pivotArea dataOnly="0" labelOnly="1" fieldPosition="0">
        <references count="1">
          <reference field="4294967294" count="1">
            <x v="17"/>
          </reference>
        </references>
      </pivotArea>
    </format>
    <format dxfId="312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313">
      <pivotArea dataOnly="0" labelOnly="1" fieldPosition="0">
        <references count="1">
          <reference field="4294967294" count="1">
            <x v="17"/>
          </reference>
        </references>
      </pivotArea>
    </format>
    <format dxfId="314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315">
      <pivotArea dataOnly="0" labelOnly="1" fieldPosition="0">
        <references count="1">
          <reference field="4294967294" count="1">
            <x v="17"/>
          </reference>
        </references>
      </pivotArea>
    </format>
    <format dxfId="316">
      <pivotArea field="4" type="button" dataOnly="0" labelOnly="1" outline="0" fieldPosition="0"/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5" minRefreshableVersion="3" createdVersion="5" mergeItem="1" colGrandTotals="0" compact="0" indent="0" compactData="0" showDrill="1" multipleFieldFilters="0">
  <location ref="A3:U17" firstHeaderRow="0" firstDataRow="1" firstDataCol="3" rowPageCount="1" colPageCount="1"/>
  <pivotFields count="41">
    <pivotField axis="axisPage" compact="0" sortType="ascending" outline="0" subtotalTop="0" multipleItemSelectionAllowed="1" numFmtId="14" showAll="0">
      <items count="5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x="20"/>
        <item x="21"/>
        <item x="22"/>
        <item x="23"/>
        <item x="24"/>
        <item x="25"/>
        <item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t="default"/>
      </items>
    </pivotField>
    <pivotField compact="0" outline="0" subtotalTop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outline="0" subtotalTop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axis="axisRow" compact="0" outline="0" subtotalTop="0" showAll="0">
      <items count="4">
        <item x="1"/>
        <item x="0"/>
        <item x="2"/>
        <item t="default"/>
      </items>
    </pivotField>
    <pivotField axis="axisRow" compact="0" defaultSubtotal="0" outline="0" subtotalTop="0" showAll="0">
      <items count="24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compact="0" outline="0" subtotalTop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outline="0" subtotalTop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outline="0" subtotalTop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outline="0" subtotalTop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outline="0" subtotalTop="0" showAll="0"/>
    <pivotField dataField="1" compact="0" outline="0" subtotalTop="0" showAll="0">
      <items count="520">
        <item x="518"/>
        <item x="146"/>
        <item x="88"/>
        <item x="225"/>
        <item x="76"/>
        <item x="10"/>
        <item x="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7"/>
        <item x="78"/>
        <item x="79"/>
        <item x="80"/>
        <item x="81"/>
        <item x="82"/>
        <item x="83"/>
        <item x="84"/>
        <item x="85"/>
        <item x="86"/>
        <item x="87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t="default"/>
      </items>
    </pivotField>
    <pivotField dataField="1" compact="0" outline="0" subtotalTop="0" showAll="0">
      <items count="505">
        <item x="503"/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t="default"/>
      </items>
    </pivotField>
    <pivotField dataField="1" compact="0" outline="0" subtotalTop="0" showAll="0">
      <items count="338">
        <item x="32"/>
        <item x="44"/>
        <item x="94"/>
        <item x="80"/>
        <item x="134"/>
        <item x="71"/>
        <item x="24"/>
        <item x="336"/>
        <item x="154"/>
        <item x="4"/>
        <item x="113"/>
        <item x="67"/>
        <item x="144"/>
        <item x="62"/>
        <item x="109"/>
        <item x="28"/>
        <item x="79"/>
        <item x="27"/>
        <item x="146"/>
        <item x="126"/>
        <item x="159"/>
        <item x="55"/>
        <item x="115"/>
        <item x="53"/>
        <item x="95"/>
        <item x="110"/>
        <item x="112"/>
        <item x="89"/>
        <item x="39"/>
        <item x="167"/>
        <item x="163"/>
        <item x="74"/>
        <item x="182"/>
        <item x="59"/>
        <item x="10"/>
        <item x="165"/>
        <item x="1"/>
        <item x="131"/>
        <item x="13"/>
        <item x="35"/>
        <item x="178"/>
        <item x="88"/>
        <item x="3"/>
        <item x="132"/>
        <item x="172"/>
        <item x="7"/>
        <item x="107"/>
        <item x="124"/>
        <item x="136"/>
        <item x="85"/>
        <item x="56"/>
        <item x="176"/>
        <item x="66"/>
        <item x="60"/>
        <item x="120"/>
        <item x="123"/>
        <item x="15"/>
        <item x="77"/>
        <item x="25"/>
        <item x="141"/>
        <item x="142"/>
        <item x="87"/>
        <item x="2"/>
        <item x="135"/>
        <item x="105"/>
        <item x="64"/>
        <item x="76"/>
        <item x="21"/>
        <item x="17"/>
        <item x="0"/>
        <item x="5"/>
        <item x="6"/>
        <item x="8"/>
        <item x="9"/>
        <item x="11"/>
        <item x="12"/>
        <item x="14"/>
        <item x="16"/>
        <item x="18"/>
        <item x="19"/>
        <item x="20"/>
        <item x="22"/>
        <item x="23"/>
        <item x="26"/>
        <item x="29"/>
        <item x="30"/>
        <item x="31"/>
        <item x="33"/>
        <item x="34"/>
        <item x="36"/>
        <item x="37"/>
        <item x="38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4"/>
        <item x="57"/>
        <item x="58"/>
        <item x="61"/>
        <item x="63"/>
        <item x="65"/>
        <item x="68"/>
        <item x="69"/>
        <item x="70"/>
        <item x="72"/>
        <item x="73"/>
        <item x="75"/>
        <item x="78"/>
        <item x="81"/>
        <item x="82"/>
        <item x="83"/>
        <item x="84"/>
        <item x="86"/>
        <item x="90"/>
        <item x="91"/>
        <item x="92"/>
        <item x="93"/>
        <item x="96"/>
        <item x="97"/>
        <item x="98"/>
        <item x="99"/>
        <item x="100"/>
        <item x="101"/>
        <item x="102"/>
        <item x="103"/>
        <item x="104"/>
        <item x="106"/>
        <item x="108"/>
        <item x="111"/>
        <item x="114"/>
        <item x="116"/>
        <item x="117"/>
        <item x="118"/>
        <item x="119"/>
        <item x="121"/>
        <item x="122"/>
        <item x="125"/>
        <item x="127"/>
        <item x="128"/>
        <item x="129"/>
        <item x="130"/>
        <item x="133"/>
        <item x="137"/>
        <item x="138"/>
        <item x="139"/>
        <item x="140"/>
        <item x="143"/>
        <item x="145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60"/>
        <item x="161"/>
        <item x="162"/>
        <item x="164"/>
        <item x="166"/>
        <item x="168"/>
        <item x="169"/>
        <item x="170"/>
        <item x="171"/>
        <item x="173"/>
        <item x="174"/>
        <item x="175"/>
        <item x="177"/>
        <item x="179"/>
        <item x="180"/>
        <item x="181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t="default"/>
      </items>
    </pivotField>
    <pivotField compact="0" outline="0" subtotalTop="0" numFmtId="10" showAll="0">
      <items count="364">
        <item x="53"/>
        <item x="362"/>
        <item x="110"/>
        <item x="84"/>
        <item x="27"/>
        <item x="143"/>
        <item x="169"/>
        <item x="126"/>
        <item x="189"/>
        <item x="155"/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0"/>
        <item x="31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compact="0" outline="0" subtotalTop="0" showAll="0">
      <items count="105">
        <item x="37"/>
        <item x="89"/>
        <item x="46"/>
        <item x="5"/>
        <item x="10"/>
        <item x="88"/>
        <item x="1"/>
        <item x="32"/>
        <item x="44"/>
        <item x="103"/>
        <item x="26"/>
        <item x="41"/>
        <item x="47"/>
        <item x="64"/>
        <item x="52"/>
        <item x="56"/>
        <item x="83"/>
        <item x="35"/>
        <item x="14"/>
        <item x="66"/>
        <item x="48"/>
        <item x="51"/>
        <item x="12"/>
        <item x="36"/>
        <item x="86"/>
        <item x="57"/>
        <item x="21"/>
        <item x="58"/>
        <item x="2"/>
        <item x="73"/>
        <item x="93"/>
        <item x="85"/>
        <item x="75"/>
        <item x="70"/>
        <item x="13"/>
        <item x="38"/>
        <item x="22"/>
        <item x="81"/>
        <item x="28"/>
        <item x="17"/>
        <item x="90"/>
        <item x="78"/>
        <item x="55"/>
        <item x="71"/>
        <item x="43"/>
        <item x="25"/>
        <item x="18"/>
        <item x="33"/>
        <item x="60"/>
        <item x="6"/>
        <item x="68"/>
        <item x="34"/>
        <item x="24"/>
        <item x="49"/>
        <item x="8"/>
        <item x="65"/>
        <item x="0"/>
        <item x="3"/>
        <item x="74"/>
        <item x="23"/>
        <item x="4"/>
        <item x="7"/>
        <item x="9"/>
        <item x="11"/>
        <item x="15"/>
        <item x="16"/>
        <item x="19"/>
        <item x="20"/>
        <item x="27"/>
        <item x="29"/>
        <item x="30"/>
        <item x="31"/>
        <item x="39"/>
        <item x="40"/>
        <item x="42"/>
        <item x="45"/>
        <item x="50"/>
        <item x="53"/>
        <item x="54"/>
        <item x="59"/>
        <item x="61"/>
        <item x="62"/>
        <item x="63"/>
        <item x="67"/>
        <item x="69"/>
        <item x="72"/>
        <item x="76"/>
        <item x="77"/>
        <item x="79"/>
        <item x="80"/>
        <item x="82"/>
        <item x="84"/>
        <item x="87"/>
        <item x="91"/>
        <item x="92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outline="0" subtotalTop="0" showAll="0">
      <items count="477">
        <item x="475"/>
        <item x="156"/>
        <item x="29"/>
        <item x="163"/>
        <item x="88"/>
        <item x="160"/>
        <item x="101"/>
        <item x="131"/>
        <item x="148"/>
        <item x="235"/>
        <item x="142"/>
        <item x="232"/>
        <item x="9"/>
        <item x="172"/>
        <item x="154"/>
        <item x="109"/>
        <item x="122"/>
        <item x="0"/>
        <item x="1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5"/>
        <item x="106"/>
        <item x="107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3"/>
        <item x="124"/>
        <item x="125"/>
        <item x="126"/>
        <item x="127"/>
        <item x="128"/>
        <item x="129"/>
        <item x="130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4"/>
        <item x="145"/>
        <item x="146"/>
        <item x="147"/>
        <item x="149"/>
        <item x="150"/>
        <item x="151"/>
        <item x="152"/>
        <item x="153"/>
        <item x="155"/>
        <item x="157"/>
        <item x="158"/>
        <item x="159"/>
        <item x="161"/>
        <item x="162"/>
        <item x="164"/>
        <item x="165"/>
        <item x="166"/>
        <item x="167"/>
        <item x="168"/>
        <item x="169"/>
        <item x="170"/>
        <item x="171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3"/>
        <item x="234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t="default"/>
      </items>
    </pivotField>
    <pivotField dataField="1" compact="0" outline="0" subtotalTop="0" showAll="0">
      <items count="18">
        <item x="6"/>
        <item x="0"/>
        <item x="1"/>
        <item x="4"/>
        <item x="3"/>
        <item x="5"/>
        <item x="11"/>
        <item x="16"/>
        <item x="7"/>
        <item x="14"/>
        <item x="13"/>
        <item x="2"/>
        <item x="8"/>
        <item x="9"/>
        <item x="10"/>
        <item x="12"/>
        <item x="15"/>
        <item t="default"/>
      </items>
    </pivotField>
    <pivotField dataField="1" compact="0" outline="0" subtotalTop="0" showAll="0">
      <items count="9">
        <item x="1"/>
        <item x="2"/>
        <item x="0"/>
        <item x="4"/>
        <item x="7"/>
        <item x="3"/>
        <item x="5"/>
        <item x="6"/>
        <item t="default"/>
      </items>
    </pivotField>
    <pivotField dataField="1" compact="0" outline="0" subtotalTop="0" showAll="0">
      <items count="11">
        <item x="0"/>
        <item x="1"/>
        <item x="2"/>
        <item x="4"/>
        <item x="9"/>
        <item x="7"/>
        <item x="5"/>
        <item x="3"/>
        <item x="8"/>
        <item x="6"/>
        <item t="default"/>
      </items>
    </pivotField>
    <pivotField dataField="1" compact="0" outline="0" subtotalTop="0" showAll="0">
      <items count="13">
        <item x="0"/>
        <item x="1"/>
        <item x="2"/>
        <item x="11"/>
        <item x="7"/>
        <item x="3"/>
        <item x="6"/>
        <item x="8"/>
        <item x="9"/>
        <item x="5"/>
        <item x="4"/>
        <item x="10"/>
        <item t="default"/>
      </items>
    </pivotField>
    <pivotField dataField="1" compact="0" outline="0" subtotalTop="0" showAll="0">
      <items count="7">
        <item x="1"/>
        <item x="0"/>
        <item x="3"/>
        <item x="2"/>
        <item x="4"/>
        <item x="5"/>
        <item t="default"/>
      </items>
    </pivotField>
    <pivotField dataField="1" compact="0" outline="0" subtotalTop="0" showAll="0">
      <items count="26">
        <item x="4"/>
        <item x="7"/>
        <item x="10"/>
        <item x="2"/>
        <item x="6"/>
        <item x="1"/>
        <item x="0"/>
        <item x="3"/>
        <item x="12"/>
        <item x="11"/>
        <item x="13"/>
        <item x="24"/>
        <item x="5"/>
        <item x="20"/>
        <item x="18"/>
        <item x="15"/>
        <item x="17"/>
        <item x="9"/>
        <item x="19"/>
        <item x="8"/>
        <item x="14"/>
        <item x="16"/>
        <item x="21"/>
        <item x="22"/>
        <item x="23"/>
        <item t="default"/>
      </items>
    </pivotField>
    <pivotField compact="0" outline="0" subtotalTop="0" showAll="0">
      <items count="441">
        <item x="12"/>
        <item x="439"/>
        <item x="98"/>
        <item x="151"/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t="default"/>
      </items>
    </pivotField>
    <pivotField compact="0" outline="0" subtotalTop="0" showAll="0">
      <items count="23">
        <item x="7"/>
        <item x="1"/>
        <item x="2"/>
        <item x="4"/>
        <item x="0"/>
        <item x="5"/>
        <item x="8"/>
        <item x="10"/>
        <item x="21"/>
        <item x="12"/>
        <item x="14"/>
        <item x="3"/>
        <item x="6"/>
        <item x="9"/>
        <item x="13"/>
        <item x="11"/>
        <item x="15"/>
        <item x="16"/>
        <item x="17"/>
        <item x="18"/>
        <item x="19"/>
        <item x="20"/>
        <item t="default"/>
      </items>
    </pivotField>
    <pivotField compact="0" outline="0" subtotalTop="0" numFmtId="10" showAll="0">
      <items count="242">
        <item x="1"/>
        <item x="101"/>
        <item x="25"/>
        <item x="10"/>
        <item x="240"/>
        <item x="131"/>
        <item x="81"/>
        <item x="138"/>
        <item x="47"/>
        <item x="130"/>
        <item x="13"/>
        <item x="31"/>
        <item x="70"/>
        <item x="20"/>
        <item x="102"/>
        <item x="92"/>
        <item x="34"/>
        <item x="65"/>
        <item x="93"/>
        <item x="55"/>
        <item x="39"/>
        <item x="84"/>
        <item x="19"/>
        <item x="132"/>
        <item x="139"/>
        <item x="2"/>
        <item x="86"/>
        <item x="117"/>
        <item x="60"/>
        <item x="121"/>
        <item x="48"/>
        <item x="49"/>
        <item x="29"/>
        <item x="18"/>
        <item x="104"/>
        <item x="14"/>
        <item x="57"/>
        <item x="87"/>
        <item x="119"/>
        <item x="56"/>
        <item x="52"/>
        <item x="21"/>
        <item x="90"/>
        <item x="80"/>
        <item x="110"/>
        <item x="36"/>
        <item x="128"/>
        <item x="75"/>
        <item x="9"/>
        <item x="46"/>
        <item x="73"/>
        <item x="120"/>
        <item x="0"/>
        <item x="3"/>
        <item x="4"/>
        <item x="5"/>
        <item x="6"/>
        <item x="7"/>
        <item x="8"/>
        <item x="11"/>
        <item x="12"/>
        <item x="15"/>
        <item x="16"/>
        <item x="17"/>
        <item x="22"/>
        <item x="23"/>
        <item x="24"/>
        <item x="26"/>
        <item x="27"/>
        <item x="28"/>
        <item x="30"/>
        <item x="32"/>
        <item x="33"/>
        <item x="35"/>
        <item x="37"/>
        <item x="38"/>
        <item x="40"/>
        <item x="41"/>
        <item x="42"/>
        <item x="43"/>
        <item x="44"/>
        <item x="45"/>
        <item x="50"/>
        <item x="51"/>
        <item x="53"/>
        <item x="54"/>
        <item x="58"/>
        <item x="59"/>
        <item x="61"/>
        <item x="62"/>
        <item x="63"/>
        <item x="64"/>
        <item x="66"/>
        <item x="67"/>
        <item x="68"/>
        <item x="69"/>
        <item x="71"/>
        <item x="72"/>
        <item x="74"/>
        <item x="76"/>
        <item x="77"/>
        <item x="78"/>
        <item x="79"/>
        <item x="82"/>
        <item x="83"/>
        <item x="85"/>
        <item x="88"/>
        <item x="89"/>
        <item x="91"/>
        <item x="94"/>
        <item x="95"/>
        <item x="96"/>
        <item x="97"/>
        <item x="98"/>
        <item x="99"/>
        <item x="100"/>
        <item x="103"/>
        <item x="105"/>
        <item x="106"/>
        <item x="107"/>
        <item x="108"/>
        <item x="109"/>
        <item x="111"/>
        <item x="112"/>
        <item x="113"/>
        <item x="114"/>
        <item x="115"/>
        <item x="116"/>
        <item x="118"/>
        <item x="122"/>
        <item x="123"/>
        <item x="124"/>
        <item x="125"/>
        <item x="126"/>
        <item x="127"/>
        <item x="129"/>
        <item x="133"/>
        <item x="134"/>
        <item x="135"/>
        <item x="136"/>
        <item x="137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  <pivotField compact="0" outline="0" subtotalTop="0" showAll="0">
      <items count="15">
        <item x="2"/>
        <item x="1"/>
        <item x="0"/>
        <item x="4"/>
        <item x="5"/>
        <item x="13"/>
        <item x="8"/>
        <item x="9"/>
        <item x="7"/>
        <item x="3"/>
        <item x="6"/>
        <item x="10"/>
        <item x="11"/>
        <item x="12"/>
        <item t="default"/>
      </items>
    </pivotField>
    <pivotField compact="0" outline="0" subtotalTop="0" showAll="0">
      <items count="17">
        <item x="2"/>
        <item x="0"/>
        <item x="15"/>
        <item x="6"/>
        <item x="3"/>
        <item x="4"/>
        <item x="5"/>
        <item x="13"/>
        <item x="1"/>
        <item x="10"/>
        <item x="8"/>
        <item x="7"/>
        <item x="9"/>
        <item x="11"/>
        <item x="12"/>
        <item x="14"/>
        <item t="default"/>
      </items>
    </pivotField>
    <pivotField dataField="1" compact="0" outline="0" subtotalTop="0" showAll="0">
      <items count="19">
        <item x="7"/>
        <item x="2"/>
        <item x="11"/>
        <item x="1"/>
        <item x="4"/>
        <item x="8"/>
        <item x="0"/>
        <item x="17"/>
        <item x="3"/>
        <item x="5"/>
        <item x="12"/>
        <item x="13"/>
        <item x="9"/>
        <item x="6"/>
        <item x="10"/>
        <item x="14"/>
        <item x="15"/>
        <item x="16"/>
        <item t="default"/>
      </items>
    </pivotField>
    <pivotField compact="0" outline="0" subtotalTop="0" showAll="0">
      <items count="33">
        <item x="5"/>
        <item x="3"/>
        <item x="11"/>
        <item x="7"/>
        <item x="2"/>
        <item x="18"/>
        <item x="1"/>
        <item x="17"/>
        <item x="21"/>
        <item x="13"/>
        <item x="31"/>
        <item x="9"/>
        <item x="0"/>
        <item x="14"/>
        <item x="22"/>
        <item x="4"/>
        <item x="12"/>
        <item x="6"/>
        <item x="10"/>
        <item x="23"/>
        <item x="19"/>
        <item x="16"/>
        <item x="8"/>
        <item x="20"/>
        <item x="15"/>
        <item x="24"/>
        <item x="25"/>
        <item x="26"/>
        <item x="27"/>
        <item x="28"/>
        <item x="29"/>
        <item x="30"/>
        <item t="default"/>
      </items>
    </pivotField>
    <pivotField compact="0" outline="0" subtotalTop="0" showAll="0">
      <items count="20">
        <item x="7"/>
        <item x="2"/>
        <item x="11"/>
        <item x="1"/>
        <item x="4"/>
        <item x="8"/>
        <item x="0"/>
        <item x="12"/>
        <item x="18"/>
        <item x="3"/>
        <item x="5"/>
        <item x="13"/>
        <item x="9"/>
        <item x="6"/>
        <item x="10"/>
        <item x="14"/>
        <item x="15"/>
        <item x="16"/>
        <item x="17"/>
        <item t="default"/>
      </items>
    </pivotField>
    <pivotField dataField="1" compact="0" outline="0" subtotalTop="0" showAll="0">
      <items count="12">
        <item x="0"/>
        <item x="2"/>
        <item x="1"/>
        <item x="4"/>
        <item x="5"/>
        <item x="10"/>
        <item x="3"/>
        <item x="8"/>
        <item x="7"/>
        <item x="6"/>
        <item x="9"/>
        <item t="default"/>
      </items>
    </pivotField>
    <pivotField compact="0" outline="0" subtotalTop="0" showAll="0">
      <items count="417">
        <item x="3"/>
        <item x="415"/>
        <item x="38"/>
        <item x="92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t="default"/>
      </items>
    </pivotField>
    <pivotField compact="0" outline="0" subtotalTop="0" showAll="0">
      <items count="298">
        <item x="3"/>
        <item x="296"/>
        <item x="123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t="default"/>
      </items>
    </pivotField>
    <pivotField axis="axisRow" compact="0" outline="0" subtotalTop="0" showAll="0">
      <items count="3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24"/>
        <item x="16"/>
        <item x="17"/>
        <item x="18"/>
        <item x="19"/>
        <item x="20"/>
        <item x="21"/>
        <item x="22"/>
        <item t="default"/>
      </items>
    </pivotField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</pivotFields>
  <rowFields count="3">
    <field x="3"/>
    <field x="4"/>
    <field x="33"/>
  </rowFields>
  <rowItems count="14">
    <i>
      <x/>
      <x v="10"/>
      <x v="10"/>
    </i>
    <i r="1">
      <x v="12"/>
      <x v="12"/>
    </i>
    <i r="1">
      <x v="13"/>
      <x v="13"/>
    </i>
    <i r="1">
      <x v="16"/>
      <x v="16"/>
    </i>
    <i t="default">
      <x/>
    </i>
    <i>
      <x v="1"/>
      <x v="1"/>
      <x v="1"/>
    </i>
    <i r="1">
      <x v="2"/>
      <x v="2"/>
    </i>
    <i r="1">
      <x v="3"/>
      <x v="3"/>
    </i>
    <i r="1">
      <x v="4"/>
      <x v="4"/>
    </i>
    <i r="1">
      <x v="6"/>
      <x v="6"/>
    </i>
    <i r="1">
      <x v="8"/>
      <x v="8"/>
    </i>
    <i r="1">
      <x v="9"/>
      <x v="9"/>
    </i>
    <i t="default">
      <x v="1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pageFields count="1">
    <pageField fld="0"/>
  </pageFields>
  <dataFields count="18">
    <dataField name=" 消费" fld="10" baseField="0" baseItem="0"/>
    <dataField name=" 展现量" fld="11" baseField="0" baseItem="0"/>
    <dataField name=" 点击量" fld="12" baseField="0" baseItem="0"/>
    <dataField name="  点击率" fld="34" baseField="0" baseItem="0"/>
    <dataField name=" 点击成本" fld="35" baseField="0" baseItem="0"/>
    <dataField name=" 千展费用" fld="36" baseField="0" baseItem="0"/>
    <dataField name=" 点赞" fld="16" baseField="0" baseItem="0"/>
    <dataField name=" 评论" fld="17" baseField="0" baseItem="0"/>
    <dataField name=" 收藏" fld="18" baseField="0" baseItem="0"/>
    <dataField name=" 关注" fld="19" baseField="0" baseItem="0"/>
    <dataField name=" 分享" fld="20" baseField="0" baseItem="0"/>
    <dataField name=" 互动量" fld="21" baseField="0" baseItem="0"/>
    <dataField name=" 互动成本" fld="39" baseField="0" baseItem="0"/>
    <dataField name="私信人数" fld="27" baseField="0" baseItem="0"/>
    <dataField name=" 私信成本" fld="37" baseField="0" baseItem="0"/>
    <dataField name="开口数" fld="30" baseField="0" baseItem="0"/>
    <dataField name=" 开口成本" fld="38" baseField="0" baseItem="0"/>
    <dataField name=" 私信率" fld="40" baseField="0" baseItem="0"/>
  </dataFields>
  <formats count="107">
    <format dxfId="317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318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319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20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21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22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23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24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25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26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327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328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329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330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331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332">
      <pivotArea type="all" dataOnly="0" outline="0" fieldPosition="0"/>
    </format>
    <format dxfId="333">
      <pivotArea type="all" dataOnly="0" outline="0" fieldPosition="0"/>
    </format>
    <format dxfId="334">
      <pivotArea type="all" dataOnly="0" outline="0" fieldPosition="0"/>
    </format>
    <format dxfId="335">
      <pivotArea type="all" dataOnly="0" outline="0" fieldPosition="0"/>
    </format>
    <format dxfId="336">
      <pivotArea type="all" dataOnly="0" outline="0" fieldPosition="0"/>
    </format>
    <format dxfId="337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338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339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340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341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342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343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344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345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346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347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48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49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50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51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52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53">
      <pivotArea field="0" type="button" dataOnly="0" labelOnly="1" outline="0" fieldPosition="0"/>
    </format>
    <format dxfId="354">
      <pivotArea dataOnly="0" labelOnly="1" fieldPosition="0">
        <references count="1">
          <reference field="4294967294" count="1">
            <x v="0"/>
          </reference>
        </references>
      </pivotArea>
    </format>
    <format dxfId="355">
      <pivotArea dataOnly="0" labelOnly="1" fieldPosition="0">
        <references count="1">
          <reference field="4294967294" count="1">
            <x v="1"/>
          </reference>
        </references>
      </pivotArea>
    </format>
    <format dxfId="356">
      <pivotArea dataOnly="0" labelOnly="1" fieldPosition="0">
        <references count="1">
          <reference field="4294967294" count="1">
            <x v="2"/>
          </reference>
        </references>
      </pivotArea>
    </format>
    <format dxfId="357">
      <pivotArea dataOnly="0" labelOnly="1" fieldPosition="0">
        <references count="1">
          <reference field="4294967294" count="1">
            <x v="3"/>
          </reference>
        </references>
      </pivotArea>
    </format>
    <format dxfId="358">
      <pivotArea dataOnly="0" labelOnly="1" fieldPosition="0">
        <references count="1">
          <reference field="4294967294" count="1">
            <x v="4"/>
          </reference>
        </references>
      </pivotArea>
    </format>
    <format dxfId="359">
      <pivotArea dataOnly="0" labelOnly="1" fieldPosition="0">
        <references count="1">
          <reference field="4294967294" count="1">
            <x v="5"/>
          </reference>
        </references>
      </pivotArea>
    </format>
    <format dxfId="360">
      <pivotArea dataOnly="0" labelOnly="1" fieldPosition="0">
        <references count="1">
          <reference field="4294967294" count="1">
            <x v="6"/>
          </reference>
        </references>
      </pivotArea>
    </format>
    <format dxfId="361">
      <pivotArea dataOnly="0" labelOnly="1" fieldPosition="0">
        <references count="1">
          <reference field="4294967294" count="1">
            <x v="7"/>
          </reference>
        </references>
      </pivotArea>
    </format>
    <format dxfId="362">
      <pivotArea dataOnly="0" labelOnly="1" fieldPosition="0">
        <references count="1">
          <reference field="4294967294" count="1">
            <x v="8"/>
          </reference>
        </references>
      </pivotArea>
    </format>
    <format dxfId="363">
      <pivotArea dataOnly="0" labelOnly="1" fieldPosition="0">
        <references count="1">
          <reference field="4294967294" count="1">
            <x v="9"/>
          </reference>
        </references>
      </pivotArea>
    </format>
    <format dxfId="364">
      <pivotArea dataOnly="0" labelOnly="1" fieldPosition="0">
        <references count="1">
          <reference field="4294967294" count="1">
            <x v="10"/>
          </reference>
        </references>
      </pivotArea>
    </format>
    <format dxfId="365">
      <pivotArea dataOnly="0" labelOnly="1" fieldPosition="0">
        <references count="1">
          <reference field="4294967294" count="1">
            <x v="11"/>
          </reference>
        </references>
      </pivotArea>
    </format>
    <format dxfId="366">
      <pivotArea dataOnly="0" labelOnly="1" fieldPosition="0">
        <references count="1">
          <reference field="4294967294" count="1">
            <x v="12"/>
          </reference>
        </references>
      </pivotArea>
    </format>
    <format dxfId="367">
      <pivotArea dataOnly="0" labelOnly="1" fieldPosition="0">
        <references count="1">
          <reference field="4294967294" count="1">
            <x v="13"/>
          </reference>
        </references>
      </pivotArea>
    </format>
    <format dxfId="368">
      <pivotArea dataOnly="0" labelOnly="1" fieldPosition="0">
        <references count="1">
          <reference field="4294967294" count="1">
            <x v="14"/>
          </reference>
        </references>
      </pivotArea>
    </format>
    <format dxfId="369">
      <pivotArea dataOnly="0" labelOnly="1" fieldPosition="0">
        <references count="1">
          <reference field="4294967294" count="1">
            <x v="15"/>
          </reference>
        </references>
      </pivotArea>
    </format>
    <format dxfId="370">
      <pivotArea dataOnly="0" labelOnly="1" fieldPosition="0">
        <references count="1">
          <reference field="4294967294" count="1">
            <x v="16"/>
          </reference>
        </references>
      </pivotArea>
    </format>
    <format dxfId="371">
      <pivotArea dataOnly="0" labelOnly="1" grandRow="1" fieldPosition="0"/>
    </format>
    <format dxfId="372">
      <pivotArea grandRow="1" collapsedLevelsAreSubtotals="1" fieldPosition="0"/>
    </format>
    <format dxfId="373">
      <pivotArea dataOnly="0" labelOnly="1" fieldPosition="0">
        <references count="1">
          <reference field="4294967294" count="1">
            <x v="3"/>
          </reference>
        </references>
      </pivotArea>
    </format>
    <format dxfId="374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375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376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377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78">
      <pivotArea dataOnly="0" labelOnly="1" grandRow="1" fieldPosition="0"/>
    </format>
    <format dxfId="379">
      <pivotArea grandRow="1" collapsedLevelsAreSubtotals="1" fieldPosition="0"/>
    </format>
    <format dxfId="380">
      <pivotArea dataOnly="0" labelOnly="1" grandRow="1" fieldPosition="0"/>
    </format>
    <format dxfId="381">
      <pivotArea grandRow="1" collapsedLevelsAreSubtotals="1" fieldPosition="0"/>
    </format>
    <format dxfId="382">
      <pivotArea dataOnly="0" labelOnly="1" fieldPosition="0">
        <references count="1">
          <reference field="0" count="1">
            <x v="48"/>
          </reference>
        </references>
      </pivotArea>
    </format>
    <format dxfId="383">
      <pivotArea collapsedLevelsAreSubtotals="1" fieldPosition="0">
        <references count="1">
          <reference field="0" count="1" selected="0">
            <x v="48"/>
          </reference>
        </references>
      </pivotArea>
    </format>
    <format dxfId="384">
      <pivotArea dataOnly="0" labelOnly="1" fieldPosition="0">
        <references count="1">
          <reference field="4294967294" count="1">
            <x v="3"/>
          </reference>
        </references>
      </pivotArea>
    </format>
    <format dxfId="385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386">
      <pivotArea dataOnly="0" labelOnly="1" grandRow="1" fieldPosition="0"/>
    </format>
    <format dxfId="387">
      <pivotArea grandRow="1" collapsedLevelsAreSubtotals="1" fieldPosition="0"/>
    </format>
    <format dxfId="388">
      <pivotArea type="all" dataOnly="0" outline="0" fieldPosition="0"/>
    </format>
    <format dxfId="389">
      <pivotArea field="0" type="button" dataOnly="0" labelOnly="1" outline="0" fieldPosition="0"/>
    </format>
    <format dxfId="390">
      <pivotArea dataOnly="0" labelOnly="1" fieldPosition="0">
        <references count="1">
          <reference field="4294967294" count="1">
            <x v="0"/>
          </reference>
        </references>
      </pivotArea>
    </format>
    <format dxfId="391">
      <pivotArea dataOnly="0" labelOnly="1" fieldPosition="0">
        <references count="1">
          <reference field="4294967294" count="1">
            <x v="1"/>
          </reference>
        </references>
      </pivotArea>
    </format>
    <format dxfId="392">
      <pivotArea dataOnly="0" labelOnly="1" fieldPosition="0">
        <references count="1">
          <reference field="4294967294" count="1">
            <x v="2"/>
          </reference>
        </references>
      </pivotArea>
    </format>
    <format dxfId="393">
      <pivotArea dataOnly="0" labelOnly="1" fieldPosition="0">
        <references count="1">
          <reference field="4294967294" count="1">
            <x v="3"/>
          </reference>
        </references>
      </pivotArea>
    </format>
    <format dxfId="394">
      <pivotArea dataOnly="0" labelOnly="1" fieldPosition="0">
        <references count="1">
          <reference field="4294967294" count="1">
            <x v="4"/>
          </reference>
        </references>
      </pivotArea>
    </format>
    <format dxfId="395">
      <pivotArea dataOnly="0" labelOnly="1" fieldPosition="0">
        <references count="1">
          <reference field="4294967294" count="1">
            <x v="5"/>
          </reference>
        </references>
      </pivotArea>
    </format>
    <format dxfId="396">
      <pivotArea dataOnly="0" labelOnly="1" fieldPosition="0">
        <references count="1">
          <reference field="4294967294" count="1">
            <x v="6"/>
          </reference>
        </references>
      </pivotArea>
    </format>
    <format dxfId="397">
      <pivotArea dataOnly="0" labelOnly="1" fieldPosition="0">
        <references count="1">
          <reference field="4294967294" count="1">
            <x v="7"/>
          </reference>
        </references>
      </pivotArea>
    </format>
    <format dxfId="398">
      <pivotArea dataOnly="0" labelOnly="1" fieldPosition="0">
        <references count="1">
          <reference field="4294967294" count="1">
            <x v="8"/>
          </reference>
        </references>
      </pivotArea>
    </format>
    <format dxfId="399">
      <pivotArea dataOnly="0" labelOnly="1" fieldPosition="0">
        <references count="1">
          <reference field="4294967294" count="1">
            <x v="9"/>
          </reference>
        </references>
      </pivotArea>
    </format>
    <format dxfId="400">
      <pivotArea dataOnly="0" labelOnly="1" fieldPosition="0">
        <references count="1">
          <reference field="4294967294" count="1">
            <x v="10"/>
          </reference>
        </references>
      </pivotArea>
    </format>
    <format dxfId="401">
      <pivotArea dataOnly="0" labelOnly="1" fieldPosition="0">
        <references count="1">
          <reference field="4294967294" count="1">
            <x v="11"/>
          </reference>
        </references>
      </pivotArea>
    </format>
    <format dxfId="402">
      <pivotArea dataOnly="0" labelOnly="1" fieldPosition="0">
        <references count="1">
          <reference field="4294967294" count="1">
            <x v="12"/>
          </reference>
        </references>
      </pivotArea>
    </format>
    <format dxfId="403">
      <pivotArea dataOnly="0" labelOnly="1" fieldPosition="0">
        <references count="1">
          <reference field="4294967294" count="1">
            <x v="13"/>
          </reference>
        </references>
      </pivotArea>
    </format>
    <format dxfId="404">
      <pivotArea dataOnly="0" labelOnly="1" fieldPosition="0">
        <references count="1">
          <reference field="4294967294" count="1">
            <x v="14"/>
          </reference>
        </references>
      </pivotArea>
    </format>
    <format dxfId="405">
      <pivotArea dataOnly="0" labelOnly="1" fieldPosition="0">
        <references count="1">
          <reference field="4294967294" count="1">
            <x v="15"/>
          </reference>
        </references>
      </pivotArea>
    </format>
    <format dxfId="406">
      <pivotArea dataOnly="0" labelOnly="1" fieldPosition="0">
        <references count="1">
          <reference field="4294967294" count="1">
            <x v="16"/>
          </reference>
        </references>
      </pivotArea>
    </format>
    <format dxfId="407">
      <pivotArea dataOnly="0" labelOnly="1" fieldPosition="0">
        <references count="1">
          <reference field="4294967294" count="1">
            <x v="3"/>
          </reference>
        </references>
      </pivotArea>
    </format>
    <format dxfId="408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09">
      <pivotArea dataOnly="0" labelOnly="1" fieldPosition="0">
        <references count="1">
          <reference field="4294967294" count="1">
            <x v="7"/>
          </reference>
        </references>
      </pivotArea>
    </format>
    <format dxfId="410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411">
      <pivotArea dataOnly="0" labelOnly="1" fieldPosition="0">
        <references count="1">
          <reference field="4294967294" count="1">
            <x v="14"/>
          </reference>
        </references>
      </pivotArea>
    </format>
    <format dxfId="412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13">
      <pivotArea dataOnly="0" labelOnly="1" fieldPosition="0">
        <references count="1">
          <reference field="4294967294" count="1">
            <x v="16"/>
          </reference>
        </references>
      </pivotArea>
    </format>
    <format dxfId="414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15">
      <pivotArea field="33" type="button" dataOnly="0" labelOnly="1" outline="0" fieldPosition="0"/>
    </format>
    <format dxfId="416">
      <pivotArea field="7" type="button" dataOnly="0" labelOnly="1" outline="0" fieldPosition="0"/>
    </format>
    <format dxfId="417">
      <pivotArea field="3" type="button" dataOnly="0" labelOnly="1" outline="0" fieldPosition="0"/>
    </format>
    <format dxfId="418">
      <pivotArea dataOnly="0" labelOnly="1" fieldPosition="0">
        <references count="1">
          <reference field="4294967294" count="1">
            <x v="17"/>
          </reference>
        </references>
      </pivotArea>
    </format>
    <format dxfId="419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420">
      <pivotArea dataOnly="0" labelOnly="1" fieldPosition="0">
        <references count="1">
          <reference field="4294967294" count="1">
            <x v="17"/>
          </reference>
        </references>
      </pivotArea>
    </format>
    <format dxfId="421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422">
      <pivotArea dataOnly="0" labelOnly="1" fieldPosition="0">
        <references count="1">
          <reference field="4294967294" count="1">
            <x v="17"/>
          </reference>
        </references>
      </pivotArea>
    </format>
    <format dxfId="423">
      <pivotArea field="4" type="button" dataOnly="0" labelOnly="1" outline="0" fieldPosition="0"/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5" minRefreshableVersion="3" createdVersion="5" mergeItem="1" rowGrandTotals="0" colGrandTotals="0" compact="0" indent="0" compactData="0" showDrill="1" multipleFieldFilters="0">
  <location ref="A4:S20" firstHeaderRow="0" firstDataRow="1" firstDataCol="1" rowPageCount="2" colPageCount="1"/>
  <pivotFields count="41">
    <pivotField axis="axisPage" compact="0" sortType="ascending" outline="0" subtotalTop="0" multipleItemSelectionAllowed="1" numFmtId="14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outline="0" subtotalTop="0" showAll="0">
      <items count="29">
        <item x="27"/>
        <item x="6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outline="0" subtotalTop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axis="axisPage" compact="0" outline="0" subtotalTop="0" multipleItemSelectionAllowed="1" showAll="0">
      <items count="4">
        <item h="1" x="1"/>
        <item x="0"/>
        <item h="1" x="2"/>
        <item t="default"/>
      </items>
    </pivotField>
    <pivotField axis="axisRow" compact="0" outline="0" subtotalTop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outline="0" subtotalTop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outline="0" subtotalTop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outline="0" subtotalTop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outline="0" subtotalTop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outline="0" subtotalTop="0" showAll="0"/>
    <pivotField dataField="1" compact="0" outline="0" subtotalTop="0" showAll="0">
      <items count="520">
        <item x="88"/>
        <item x="518"/>
        <item x="73"/>
        <item x="65"/>
        <item x="121"/>
        <item x="235"/>
        <item x="37"/>
        <item x="187"/>
        <item x="240"/>
        <item x="101"/>
        <item x="51"/>
        <item x="123"/>
        <item x="34"/>
        <item x="168"/>
        <item x="181"/>
        <item x="174"/>
        <item x="133"/>
        <item x="102"/>
        <item x="6"/>
        <item x="120"/>
        <item x="15"/>
        <item x="113"/>
        <item x="160"/>
        <item x="36"/>
        <item x="3"/>
        <item x="167"/>
        <item x="117"/>
        <item x="25"/>
        <item x="43"/>
        <item x="225"/>
        <item x="17"/>
        <item x="59"/>
        <item x="10"/>
        <item x="212"/>
        <item x="149"/>
        <item x="103"/>
        <item x="0"/>
        <item x="1"/>
        <item x="2"/>
        <item x="4"/>
        <item x="5"/>
        <item x="7"/>
        <item x="8"/>
        <item x="9"/>
        <item x="11"/>
        <item x="12"/>
        <item x="13"/>
        <item x="14"/>
        <item x="16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5"/>
        <item x="38"/>
        <item x="39"/>
        <item x="40"/>
        <item x="41"/>
        <item x="42"/>
        <item x="44"/>
        <item x="45"/>
        <item x="46"/>
        <item x="47"/>
        <item x="48"/>
        <item x="49"/>
        <item x="50"/>
        <item x="52"/>
        <item x="53"/>
        <item x="54"/>
        <item x="55"/>
        <item x="56"/>
        <item x="57"/>
        <item x="58"/>
        <item x="60"/>
        <item x="61"/>
        <item x="62"/>
        <item x="63"/>
        <item x="64"/>
        <item x="66"/>
        <item x="67"/>
        <item x="68"/>
        <item x="69"/>
        <item x="70"/>
        <item x="71"/>
        <item x="72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4"/>
        <item x="105"/>
        <item x="106"/>
        <item x="107"/>
        <item x="108"/>
        <item x="109"/>
        <item x="110"/>
        <item x="111"/>
        <item x="112"/>
        <item x="114"/>
        <item x="115"/>
        <item x="116"/>
        <item x="118"/>
        <item x="119"/>
        <item x="122"/>
        <item x="124"/>
        <item x="125"/>
        <item x="126"/>
        <item x="127"/>
        <item x="128"/>
        <item x="129"/>
        <item x="130"/>
        <item x="131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1"/>
        <item x="162"/>
        <item x="163"/>
        <item x="164"/>
        <item x="165"/>
        <item x="166"/>
        <item x="169"/>
        <item x="170"/>
        <item x="171"/>
        <item x="172"/>
        <item x="173"/>
        <item x="175"/>
        <item x="176"/>
        <item x="177"/>
        <item x="178"/>
        <item x="179"/>
        <item x="180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6"/>
        <item x="227"/>
        <item x="228"/>
        <item x="229"/>
        <item x="230"/>
        <item x="231"/>
        <item x="232"/>
        <item x="233"/>
        <item x="234"/>
        <item x="236"/>
        <item x="237"/>
        <item x="238"/>
        <item x="239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t="default"/>
      </items>
    </pivotField>
    <pivotField dataField="1" compact="0" outline="0" subtotalTop="0" showAll="0">
      <items count="505">
        <item x="503"/>
        <item x="134"/>
        <item x="4"/>
        <item x="47"/>
        <item x="154"/>
        <item x="104"/>
        <item x="153"/>
        <item x="14"/>
        <item x="107"/>
        <item x="85"/>
        <item x="70"/>
        <item x="176"/>
        <item x="122"/>
        <item x="114"/>
        <item x="44"/>
        <item x="220"/>
        <item x="13"/>
        <item x="91"/>
        <item x="231"/>
        <item x="158"/>
        <item x="92"/>
        <item x="169"/>
        <item x="185"/>
        <item x="125"/>
        <item x="55"/>
        <item x="36"/>
        <item x="26"/>
        <item x="52"/>
        <item x="109"/>
        <item x="54"/>
        <item x="116"/>
        <item x="86"/>
        <item x="155"/>
        <item x="165"/>
        <item x="195"/>
        <item x="216"/>
        <item x="174"/>
        <item x="73"/>
        <item x="41"/>
        <item x="132"/>
        <item x="166"/>
        <item x="135"/>
        <item x="129"/>
        <item x="188"/>
        <item x="136"/>
        <item x="128"/>
        <item x="130"/>
        <item x="111"/>
        <item x="1"/>
        <item x="21"/>
        <item x="145"/>
        <item x="58"/>
        <item x="186"/>
        <item x="124"/>
        <item x="197"/>
        <item x="15"/>
        <item x="88"/>
        <item x="64"/>
        <item x="66"/>
        <item x="144"/>
        <item x="161"/>
        <item x="177"/>
        <item x="25"/>
        <item x="89"/>
        <item x="68"/>
        <item x="34"/>
        <item x="61"/>
        <item x="184"/>
        <item x="95"/>
        <item x="119"/>
        <item x="175"/>
        <item x="207"/>
        <item x="173"/>
        <item x="208"/>
        <item x="49"/>
        <item x="237"/>
        <item x="93"/>
        <item x="19"/>
        <item x="0"/>
        <item x="2"/>
        <item x="3"/>
        <item x="5"/>
        <item x="6"/>
        <item x="7"/>
        <item x="8"/>
        <item x="9"/>
        <item x="10"/>
        <item x="11"/>
        <item x="12"/>
        <item x="16"/>
        <item x="17"/>
        <item x="18"/>
        <item x="20"/>
        <item x="22"/>
        <item x="23"/>
        <item x="24"/>
        <item x="27"/>
        <item x="28"/>
        <item x="29"/>
        <item x="30"/>
        <item x="31"/>
        <item x="32"/>
        <item x="33"/>
        <item x="35"/>
        <item x="37"/>
        <item x="38"/>
        <item x="39"/>
        <item x="40"/>
        <item x="42"/>
        <item x="43"/>
        <item x="45"/>
        <item x="46"/>
        <item x="48"/>
        <item x="50"/>
        <item x="51"/>
        <item x="53"/>
        <item x="56"/>
        <item x="57"/>
        <item x="59"/>
        <item x="60"/>
        <item x="62"/>
        <item x="63"/>
        <item x="65"/>
        <item x="67"/>
        <item x="69"/>
        <item x="71"/>
        <item x="72"/>
        <item x="74"/>
        <item x="75"/>
        <item x="76"/>
        <item x="77"/>
        <item x="78"/>
        <item x="79"/>
        <item x="80"/>
        <item x="81"/>
        <item x="82"/>
        <item x="83"/>
        <item x="84"/>
        <item x="87"/>
        <item x="90"/>
        <item x="94"/>
        <item x="96"/>
        <item x="97"/>
        <item x="98"/>
        <item x="99"/>
        <item x="100"/>
        <item x="101"/>
        <item x="102"/>
        <item x="103"/>
        <item x="105"/>
        <item x="106"/>
        <item x="108"/>
        <item x="110"/>
        <item x="112"/>
        <item x="113"/>
        <item x="115"/>
        <item x="117"/>
        <item x="118"/>
        <item x="120"/>
        <item x="121"/>
        <item x="123"/>
        <item x="126"/>
        <item x="127"/>
        <item x="131"/>
        <item x="133"/>
        <item x="137"/>
        <item x="138"/>
        <item x="139"/>
        <item x="140"/>
        <item x="141"/>
        <item x="142"/>
        <item x="143"/>
        <item x="146"/>
        <item x="147"/>
        <item x="148"/>
        <item x="149"/>
        <item x="150"/>
        <item x="151"/>
        <item x="152"/>
        <item x="156"/>
        <item x="157"/>
        <item x="159"/>
        <item x="160"/>
        <item x="162"/>
        <item x="163"/>
        <item x="164"/>
        <item x="167"/>
        <item x="168"/>
        <item x="170"/>
        <item x="171"/>
        <item x="172"/>
        <item x="178"/>
        <item x="179"/>
        <item x="180"/>
        <item x="181"/>
        <item x="182"/>
        <item x="183"/>
        <item x="187"/>
        <item x="189"/>
        <item x="190"/>
        <item x="191"/>
        <item x="192"/>
        <item x="193"/>
        <item x="194"/>
        <item x="196"/>
        <item x="198"/>
        <item x="199"/>
        <item x="200"/>
        <item x="201"/>
        <item x="202"/>
        <item x="203"/>
        <item x="204"/>
        <item x="205"/>
        <item x="206"/>
        <item x="209"/>
        <item x="210"/>
        <item x="211"/>
        <item x="212"/>
        <item x="213"/>
        <item x="214"/>
        <item x="215"/>
        <item x="217"/>
        <item x="218"/>
        <item x="219"/>
        <item x="221"/>
        <item x="222"/>
        <item x="223"/>
        <item x="224"/>
        <item x="225"/>
        <item x="226"/>
        <item x="227"/>
        <item x="228"/>
        <item x="229"/>
        <item x="230"/>
        <item x="232"/>
        <item x="233"/>
        <item x="234"/>
        <item x="235"/>
        <item x="23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t="default"/>
      </items>
    </pivotField>
    <pivotField dataField="1" compact="0" outline="0" subtotalTop="0" showAll="0">
      <items count="338">
        <item x="32"/>
        <item x="57"/>
        <item x="44"/>
        <item x="14"/>
        <item x="93"/>
        <item x="79"/>
        <item x="125"/>
        <item x="84"/>
        <item x="53"/>
        <item x="63"/>
        <item x="94"/>
        <item x="56"/>
        <item x="66"/>
        <item x="91"/>
        <item x="80"/>
        <item x="115"/>
        <item x="104"/>
        <item x="3"/>
        <item x="51"/>
        <item x="134"/>
        <item x="106"/>
        <item x="149"/>
        <item x="150"/>
        <item x="162"/>
        <item x="49"/>
        <item x="71"/>
        <item x="25"/>
        <item x="181"/>
        <item x="182"/>
        <item x="34"/>
        <item x="122"/>
        <item x="2"/>
        <item x="24"/>
        <item x="141"/>
        <item x="336"/>
        <item x="170"/>
        <item x="16"/>
        <item x="128"/>
        <item x="15"/>
        <item x="12"/>
        <item x="70"/>
        <item x="118"/>
        <item x="124"/>
        <item x="55"/>
        <item x="17"/>
        <item x="23"/>
        <item x="76"/>
        <item x="26"/>
        <item x="97"/>
        <item x="148"/>
        <item x="58"/>
        <item x="0"/>
        <item x="178"/>
        <item x="136"/>
        <item x="42"/>
        <item x="132"/>
        <item x="27"/>
        <item x="105"/>
        <item x="109"/>
        <item x="158"/>
        <item x="100"/>
        <item x="143"/>
        <item x="160"/>
        <item x="64"/>
        <item x="11"/>
        <item x="129"/>
        <item x="98"/>
        <item x="133"/>
        <item x="1"/>
        <item x="168"/>
        <item x="166"/>
        <item x="52"/>
        <item x="78"/>
        <item x="36"/>
        <item x="101"/>
        <item x="159"/>
        <item x="123"/>
        <item x="183"/>
        <item x="102"/>
        <item x="151"/>
        <item x="152"/>
        <item x="54"/>
        <item x="108"/>
        <item x="82"/>
        <item x="153"/>
        <item x="142"/>
        <item x="131"/>
        <item x="175"/>
        <item x="110"/>
        <item x="167"/>
        <item x="61"/>
        <item x="161"/>
        <item x="185"/>
        <item x="154"/>
        <item x="172"/>
        <item x="107"/>
        <item x="157"/>
        <item x="87"/>
        <item x="89"/>
        <item x="83"/>
        <item x="4"/>
        <item x="95"/>
        <item x="155"/>
        <item x="99"/>
        <item x="116"/>
        <item x="103"/>
        <item x="28"/>
        <item x="85"/>
        <item x="45"/>
        <item x="135"/>
        <item x="37"/>
        <item x="92"/>
        <item x="31"/>
        <item x="117"/>
        <item x="114"/>
        <item x="127"/>
        <item x="139"/>
        <item x="68"/>
        <item x="74"/>
        <item x="72"/>
        <item x="145"/>
        <item x="5"/>
        <item x="73"/>
        <item x="47"/>
        <item x="13"/>
        <item x="90"/>
        <item x="6"/>
        <item x="137"/>
        <item x="41"/>
        <item x="113"/>
        <item x="88"/>
        <item x="8"/>
        <item x="176"/>
        <item x="165"/>
        <item x="112"/>
        <item x="146"/>
        <item x="18"/>
        <item x="46"/>
        <item x="86"/>
        <item x="10"/>
        <item x="75"/>
        <item x="187"/>
        <item x="67"/>
        <item x="38"/>
        <item x="59"/>
        <item x="39"/>
        <item x="65"/>
        <item x="184"/>
        <item x="126"/>
        <item x="77"/>
        <item x="50"/>
        <item x="48"/>
        <item x="69"/>
        <item x="19"/>
        <item x="144"/>
        <item x="29"/>
        <item x="96"/>
        <item x="180"/>
        <item x="60"/>
        <item x="9"/>
        <item x="43"/>
        <item x="21"/>
        <item x="30"/>
        <item x="169"/>
        <item x="81"/>
        <item x="22"/>
        <item x="120"/>
        <item x="119"/>
        <item x="171"/>
        <item x="177"/>
        <item x="62"/>
        <item x="40"/>
        <item x="20"/>
        <item x="7"/>
        <item x="33"/>
        <item x="35"/>
        <item x="111"/>
        <item x="121"/>
        <item x="130"/>
        <item x="138"/>
        <item x="140"/>
        <item x="147"/>
        <item x="156"/>
        <item x="163"/>
        <item x="164"/>
        <item x="173"/>
        <item x="174"/>
        <item x="179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t="default"/>
      </items>
    </pivotField>
    <pivotField compact="0" outline="0" subtotalTop="0" numFmtId="10" showAll="0">
      <items count="364">
        <item x="172"/>
        <item x="84"/>
        <item x="194"/>
        <item x="10"/>
        <item x="53"/>
        <item x="155"/>
        <item x="122"/>
        <item x="5"/>
        <item x="126"/>
        <item x="362"/>
        <item x="139"/>
        <item x="55"/>
        <item x="150"/>
        <item x="61"/>
        <item x="199"/>
        <item x="16"/>
        <item x="68"/>
        <item x="93"/>
        <item x="135"/>
        <item x="176"/>
        <item x="108"/>
        <item x="164"/>
        <item x="48"/>
        <item x="42"/>
        <item x="74"/>
        <item x="54"/>
        <item x="49"/>
        <item x="80"/>
        <item x="189"/>
        <item x="134"/>
        <item x="32"/>
        <item x="59"/>
        <item x="0"/>
        <item x="20"/>
        <item x="76"/>
        <item x="112"/>
        <item x="168"/>
        <item x="110"/>
        <item x="161"/>
        <item x="124"/>
        <item x="87"/>
        <item x="200"/>
        <item x="37"/>
        <item x="153"/>
        <item x="175"/>
        <item x="167"/>
        <item x="45"/>
        <item x="96"/>
        <item x="146"/>
        <item x="195"/>
        <item x="143"/>
        <item x="27"/>
        <item x="169"/>
        <item x="62"/>
        <item x="69"/>
        <item x="109"/>
        <item x="121"/>
        <item x="35"/>
        <item x="65"/>
        <item x="140"/>
        <item x="21"/>
        <item x="99"/>
        <item x="102"/>
        <item x="79"/>
        <item x="181"/>
        <item x="141"/>
        <item x="192"/>
        <item x="142"/>
        <item x="138"/>
        <item x="185"/>
        <item x="97"/>
        <item x="131"/>
        <item x="114"/>
        <item x="149"/>
        <item x="83"/>
        <item x="7"/>
        <item x="13"/>
        <item x="57"/>
        <item x="41"/>
        <item x="24"/>
        <item x="19"/>
        <item x="191"/>
        <item x="198"/>
        <item x="184"/>
        <item x="173"/>
        <item x="39"/>
        <item x="56"/>
        <item x="22"/>
        <item x="89"/>
        <item x="1"/>
        <item x="2"/>
        <item x="3"/>
        <item x="4"/>
        <item x="6"/>
        <item x="8"/>
        <item x="9"/>
        <item x="11"/>
        <item x="12"/>
        <item x="14"/>
        <item x="15"/>
        <item x="17"/>
        <item x="18"/>
        <item x="23"/>
        <item x="25"/>
        <item x="26"/>
        <item x="28"/>
        <item x="29"/>
        <item x="30"/>
        <item x="31"/>
        <item x="33"/>
        <item x="34"/>
        <item x="36"/>
        <item x="38"/>
        <item x="40"/>
        <item x="43"/>
        <item x="44"/>
        <item x="46"/>
        <item x="47"/>
        <item x="50"/>
        <item x="51"/>
        <item x="52"/>
        <item x="58"/>
        <item x="60"/>
        <item x="63"/>
        <item x="64"/>
        <item x="66"/>
        <item x="67"/>
        <item x="70"/>
        <item x="71"/>
        <item x="72"/>
        <item x="73"/>
        <item x="75"/>
        <item x="77"/>
        <item x="78"/>
        <item x="81"/>
        <item x="82"/>
        <item x="85"/>
        <item x="86"/>
        <item x="88"/>
        <item x="90"/>
        <item x="91"/>
        <item x="92"/>
        <item x="94"/>
        <item x="95"/>
        <item x="98"/>
        <item x="100"/>
        <item x="101"/>
        <item x="103"/>
        <item x="104"/>
        <item x="105"/>
        <item x="106"/>
        <item x="107"/>
        <item x="111"/>
        <item x="113"/>
        <item x="115"/>
        <item x="116"/>
        <item x="117"/>
        <item x="118"/>
        <item x="119"/>
        <item x="120"/>
        <item x="123"/>
        <item x="125"/>
        <item x="127"/>
        <item x="128"/>
        <item x="129"/>
        <item x="130"/>
        <item x="132"/>
        <item x="133"/>
        <item x="136"/>
        <item x="137"/>
        <item x="144"/>
        <item x="145"/>
        <item x="147"/>
        <item x="148"/>
        <item x="151"/>
        <item x="152"/>
        <item x="154"/>
        <item x="156"/>
        <item x="157"/>
        <item x="158"/>
        <item x="159"/>
        <item x="160"/>
        <item x="162"/>
        <item x="163"/>
        <item x="165"/>
        <item x="166"/>
        <item x="170"/>
        <item x="171"/>
        <item x="174"/>
        <item x="177"/>
        <item x="178"/>
        <item x="179"/>
        <item x="180"/>
        <item x="182"/>
        <item x="183"/>
        <item x="186"/>
        <item x="187"/>
        <item x="188"/>
        <item x="190"/>
        <item x="193"/>
        <item x="196"/>
        <item x="197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compact="0" outline="0" subtotalTop="0" showAll="0">
      <items count="105">
        <item x="55"/>
        <item x="27"/>
        <item x="24"/>
        <item x="70"/>
        <item x="37"/>
        <item x="73"/>
        <item x="89"/>
        <item x="45"/>
        <item x="71"/>
        <item x="43"/>
        <item x="35"/>
        <item x="46"/>
        <item x="14"/>
        <item x="65"/>
        <item x="34"/>
        <item x="5"/>
        <item x="2"/>
        <item x="31"/>
        <item x="62"/>
        <item x="51"/>
        <item x="15"/>
        <item x="49"/>
        <item x="48"/>
        <item x="66"/>
        <item x="10"/>
        <item x="81"/>
        <item x="18"/>
        <item x="74"/>
        <item x="88"/>
        <item x="1"/>
        <item x="28"/>
        <item x="90"/>
        <item x="85"/>
        <item x="8"/>
        <item x="32"/>
        <item x="17"/>
        <item x="9"/>
        <item x="44"/>
        <item x="11"/>
        <item x="57"/>
        <item x="72"/>
        <item x="87"/>
        <item x="29"/>
        <item x="16"/>
        <item x="103"/>
        <item x="84"/>
        <item x="25"/>
        <item x="76"/>
        <item x="21"/>
        <item x="26"/>
        <item x="92"/>
        <item x="69"/>
        <item x="59"/>
        <item x="6"/>
        <item x="50"/>
        <item x="67"/>
        <item x="41"/>
        <item x="75"/>
        <item x="86"/>
        <item x="61"/>
        <item x="33"/>
        <item x="19"/>
        <item x="7"/>
        <item x="3"/>
        <item x="30"/>
        <item x="23"/>
        <item x="68"/>
        <item x="53"/>
        <item x="58"/>
        <item x="80"/>
        <item x="54"/>
        <item x="38"/>
        <item x="78"/>
        <item x="93"/>
        <item x="47"/>
        <item x="40"/>
        <item x="12"/>
        <item x="64"/>
        <item x="52"/>
        <item x="20"/>
        <item x="42"/>
        <item x="36"/>
        <item x="39"/>
        <item x="0"/>
        <item x="60"/>
        <item x="22"/>
        <item x="82"/>
        <item x="13"/>
        <item x="79"/>
        <item x="91"/>
        <item x="56"/>
        <item x="83"/>
        <item x="4"/>
        <item x="63"/>
        <item x="77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outline="0" subtotalTop="0" showAll="0">
      <items count="477">
        <item x="160"/>
        <item x="88"/>
        <item x="475"/>
        <item x="46"/>
        <item x="144"/>
        <item x="135"/>
        <item x="21"/>
        <item x="12"/>
        <item x="42"/>
        <item x="91"/>
        <item x="143"/>
        <item x="53"/>
        <item x="204"/>
        <item x="61"/>
        <item x="115"/>
        <item x="62"/>
        <item x="222"/>
        <item x="228"/>
        <item x="201"/>
        <item x="217"/>
        <item x="79"/>
        <item x="63"/>
        <item x="183"/>
        <item x="171"/>
        <item x="95"/>
        <item x="203"/>
        <item x="172"/>
        <item x="50"/>
        <item x="64"/>
        <item x="158"/>
        <item x="168"/>
        <item x="83"/>
        <item x="209"/>
        <item x="170"/>
        <item x="111"/>
        <item x="140"/>
        <item x="13"/>
        <item x="197"/>
        <item x="167"/>
        <item x="139"/>
        <item x="176"/>
        <item x="179"/>
        <item x="92"/>
        <item x="157"/>
        <item x="51"/>
        <item x="113"/>
        <item x="17"/>
        <item x="164"/>
        <item x="7"/>
        <item x="54"/>
        <item x="30"/>
        <item x="96"/>
        <item x="72"/>
        <item x="207"/>
        <item x="32"/>
        <item x="155"/>
        <item x="220"/>
        <item x="213"/>
        <item x="29"/>
        <item x="231"/>
        <item x="156"/>
        <item x="114"/>
        <item x="194"/>
        <item x="120"/>
        <item x="191"/>
        <item x="187"/>
        <item x="181"/>
        <item x="149"/>
        <item x="224"/>
        <item x="125"/>
        <item x="184"/>
        <item x="73"/>
        <item x="130"/>
        <item x="180"/>
        <item x="31"/>
        <item x="9"/>
        <item x="142"/>
        <item x="103"/>
        <item x="87"/>
        <item x="6"/>
        <item x="40"/>
        <item x="65"/>
        <item x="132"/>
        <item x="230"/>
        <item x="198"/>
        <item x="20"/>
        <item x="19"/>
        <item x="107"/>
        <item x="39"/>
        <item x="214"/>
        <item x="162"/>
        <item x="93"/>
        <item x="211"/>
        <item x="138"/>
        <item x="99"/>
        <item x="148"/>
        <item x="215"/>
        <item x="153"/>
        <item x="210"/>
        <item x="192"/>
        <item x="0"/>
        <item x="1"/>
        <item x="2"/>
        <item x="3"/>
        <item x="4"/>
        <item x="5"/>
        <item x="8"/>
        <item x="10"/>
        <item x="11"/>
        <item x="14"/>
        <item x="15"/>
        <item x="16"/>
        <item x="18"/>
        <item x="22"/>
        <item x="23"/>
        <item x="24"/>
        <item x="25"/>
        <item x="26"/>
        <item x="27"/>
        <item x="28"/>
        <item x="33"/>
        <item x="34"/>
        <item x="35"/>
        <item x="36"/>
        <item x="37"/>
        <item x="38"/>
        <item x="41"/>
        <item x="43"/>
        <item x="44"/>
        <item x="45"/>
        <item x="47"/>
        <item x="48"/>
        <item x="49"/>
        <item x="52"/>
        <item x="55"/>
        <item x="56"/>
        <item x="57"/>
        <item x="58"/>
        <item x="59"/>
        <item x="60"/>
        <item x="66"/>
        <item x="67"/>
        <item x="68"/>
        <item x="69"/>
        <item x="70"/>
        <item x="71"/>
        <item x="74"/>
        <item x="75"/>
        <item x="76"/>
        <item x="77"/>
        <item x="78"/>
        <item x="80"/>
        <item x="81"/>
        <item x="82"/>
        <item x="84"/>
        <item x="85"/>
        <item x="86"/>
        <item x="89"/>
        <item x="90"/>
        <item x="94"/>
        <item x="97"/>
        <item x="98"/>
        <item x="100"/>
        <item x="101"/>
        <item x="102"/>
        <item x="104"/>
        <item x="105"/>
        <item x="106"/>
        <item x="108"/>
        <item x="109"/>
        <item x="110"/>
        <item x="112"/>
        <item x="116"/>
        <item x="117"/>
        <item x="118"/>
        <item x="119"/>
        <item x="121"/>
        <item x="122"/>
        <item x="123"/>
        <item x="124"/>
        <item x="126"/>
        <item x="127"/>
        <item x="128"/>
        <item x="129"/>
        <item x="131"/>
        <item x="133"/>
        <item x="134"/>
        <item x="136"/>
        <item x="137"/>
        <item x="141"/>
        <item x="145"/>
        <item x="146"/>
        <item x="147"/>
        <item x="150"/>
        <item x="151"/>
        <item x="152"/>
        <item x="154"/>
        <item x="159"/>
        <item x="161"/>
        <item x="163"/>
        <item x="165"/>
        <item x="166"/>
        <item x="169"/>
        <item x="173"/>
        <item x="174"/>
        <item x="175"/>
        <item x="177"/>
        <item x="178"/>
        <item x="182"/>
        <item x="185"/>
        <item x="186"/>
        <item x="188"/>
        <item x="189"/>
        <item x="190"/>
        <item x="193"/>
        <item x="195"/>
        <item x="196"/>
        <item x="199"/>
        <item x="200"/>
        <item x="202"/>
        <item x="205"/>
        <item x="206"/>
        <item x="208"/>
        <item x="212"/>
        <item x="216"/>
        <item x="218"/>
        <item x="219"/>
        <item x="221"/>
        <item x="223"/>
        <item x="225"/>
        <item x="226"/>
        <item x="227"/>
        <item x="229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t="default"/>
      </items>
    </pivotField>
    <pivotField dataField="1" compact="0" outline="0" subtotalTop="0" showAll="0">
      <items count="18">
        <item x="6"/>
        <item x="0"/>
        <item x="1"/>
        <item x="8"/>
        <item x="4"/>
        <item x="3"/>
        <item x="5"/>
        <item x="11"/>
        <item x="2"/>
        <item x="16"/>
        <item x="7"/>
        <item x="12"/>
        <item x="14"/>
        <item x="9"/>
        <item x="10"/>
        <item x="13"/>
        <item x="15"/>
        <item t="default"/>
      </items>
    </pivotField>
    <pivotField dataField="1" compact="0" outline="0" subtotalTop="0" showAll="0">
      <items count="9">
        <item x="1"/>
        <item x="2"/>
        <item x="0"/>
        <item x="4"/>
        <item x="7"/>
        <item x="3"/>
        <item x="5"/>
        <item x="6"/>
        <item t="default"/>
      </items>
    </pivotField>
    <pivotField dataField="1" compact="0" outline="0" subtotalTop="0" showAll="0">
      <items count="11">
        <item x="0"/>
        <item x="1"/>
        <item x="2"/>
        <item x="4"/>
        <item x="9"/>
        <item x="3"/>
        <item x="8"/>
        <item x="7"/>
        <item x="5"/>
        <item x="6"/>
        <item t="default"/>
      </items>
    </pivotField>
    <pivotField dataField="1" compact="0" outline="0" subtotalTop="0" showAll="0">
      <items count="13">
        <item x="0"/>
        <item x="1"/>
        <item x="2"/>
        <item x="11"/>
        <item x="7"/>
        <item x="9"/>
        <item x="3"/>
        <item x="5"/>
        <item x="6"/>
        <item x="4"/>
        <item x="8"/>
        <item x="10"/>
        <item t="default"/>
      </items>
    </pivotField>
    <pivotField dataField="1" compact="0" outline="0" subtotalTop="0" showAll="0">
      <items count="7">
        <item x="1"/>
        <item x="0"/>
        <item x="3"/>
        <item x="2"/>
        <item x="4"/>
        <item x="5"/>
        <item t="default"/>
      </items>
    </pivotField>
    <pivotField dataField="1" compact="0" outline="0" subtotalTop="0" showAll="0">
      <items count="26">
        <item x="4"/>
        <item x="7"/>
        <item x="10"/>
        <item x="2"/>
        <item x="6"/>
        <item x="1"/>
        <item x="0"/>
        <item x="3"/>
        <item x="12"/>
        <item x="14"/>
        <item x="11"/>
        <item x="13"/>
        <item x="16"/>
        <item x="24"/>
        <item x="5"/>
        <item x="20"/>
        <item x="18"/>
        <item x="15"/>
        <item x="17"/>
        <item x="8"/>
        <item x="9"/>
        <item x="19"/>
        <item x="21"/>
        <item x="22"/>
        <item x="23"/>
        <item t="default"/>
      </items>
    </pivotField>
    <pivotField compact="0" outline="0" subtotalTop="0" showAll="0">
      <items count="441">
        <item x="12"/>
        <item x="439"/>
        <item x="210"/>
        <item x="17"/>
        <item x="28"/>
        <item x="161"/>
        <item x="183"/>
        <item x="61"/>
        <item x="138"/>
        <item x="122"/>
        <item x="105"/>
        <item x="14"/>
        <item x="13"/>
        <item x="112"/>
        <item x="56"/>
        <item x="153"/>
        <item x="31"/>
        <item x="60"/>
        <item x="40"/>
        <item x="126"/>
        <item x="177"/>
        <item x="152"/>
        <item x="90"/>
        <item x="178"/>
        <item x="6"/>
        <item x="33"/>
        <item x="83"/>
        <item x="125"/>
        <item x="158"/>
        <item x="26"/>
        <item x="163"/>
        <item x="63"/>
        <item x="36"/>
        <item x="38"/>
        <item x="75"/>
        <item x="175"/>
        <item x="30"/>
        <item x="148"/>
        <item x="199"/>
        <item x="43"/>
        <item x="118"/>
        <item x="99"/>
        <item x="135"/>
        <item x="194"/>
        <item x="164"/>
        <item x="64"/>
        <item x="57"/>
        <item x="108"/>
        <item x="184"/>
        <item x="129"/>
        <item x="187"/>
        <item x="72"/>
        <item x="10"/>
        <item x="167"/>
        <item x="174"/>
        <item x="121"/>
        <item x="204"/>
        <item x="66"/>
        <item x="41"/>
        <item x="50"/>
        <item x="62"/>
        <item x="143"/>
        <item x="133"/>
        <item x="208"/>
        <item x="53"/>
        <item x="147"/>
        <item x="42"/>
        <item x="109"/>
        <item x="179"/>
        <item x="123"/>
        <item x="15"/>
        <item x="79"/>
        <item x="131"/>
        <item x="127"/>
        <item x="44"/>
        <item x="157"/>
        <item x="144"/>
        <item x="120"/>
        <item x="74"/>
        <item x="22"/>
        <item x="27"/>
        <item x="92"/>
        <item x="20"/>
        <item x="189"/>
        <item x="29"/>
        <item x="47"/>
        <item x="93"/>
        <item x="154"/>
        <item x="181"/>
        <item x="97"/>
        <item x="51"/>
        <item x="140"/>
        <item x="195"/>
        <item x="0"/>
        <item x="1"/>
        <item x="2"/>
        <item x="3"/>
        <item x="4"/>
        <item x="5"/>
        <item x="7"/>
        <item x="8"/>
        <item x="9"/>
        <item x="11"/>
        <item x="16"/>
        <item x="18"/>
        <item x="19"/>
        <item x="21"/>
        <item x="23"/>
        <item x="24"/>
        <item x="25"/>
        <item x="32"/>
        <item x="34"/>
        <item x="35"/>
        <item x="37"/>
        <item x="39"/>
        <item x="45"/>
        <item x="46"/>
        <item x="48"/>
        <item x="49"/>
        <item x="52"/>
        <item x="54"/>
        <item x="55"/>
        <item x="58"/>
        <item x="59"/>
        <item x="65"/>
        <item x="67"/>
        <item x="68"/>
        <item x="69"/>
        <item x="70"/>
        <item x="71"/>
        <item x="73"/>
        <item x="76"/>
        <item x="77"/>
        <item x="78"/>
        <item x="80"/>
        <item x="81"/>
        <item x="82"/>
        <item x="84"/>
        <item x="85"/>
        <item x="86"/>
        <item x="87"/>
        <item x="88"/>
        <item x="89"/>
        <item x="91"/>
        <item x="94"/>
        <item x="95"/>
        <item x="96"/>
        <item x="98"/>
        <item x="100"/>
        <item x="101"/>
        <item x="102"/>
        <item x="103"/>
        <item x="104"/>
        <item x="106"/>
        <item x="107"/>
        <item x="110"/>
        <item x="111"/>
        <item x="113"/>
        <item x="114"/>
        <item x="115"/>
        <item x="116"/>
        <item x="117"/>
        <item x="119"/>
        <item x="124"/>
        <item x="128"/>
        <item x="130"/>
        <item x="132"/>
        <item x="134"/>
        <item x="136"/>
        <item x="137"/>
        <item x="139"/>
        <item x="141"/>
        <item x="142"/>
        <item x="145"/>
        <item x="146"/>
        <item x="149"/>
        <item x="150"/>
        <item x="151"/>
        <item x="155"/>
        <item x="156"/>
        <item x="159"/>
        <item x="160"/>
        <item x="162"/>
        <item x="165"/>
        <item x="166"/>
        <item x="168"/>
        <item x="169"/>
        <item x="170"/>
        <item x="171"/>
        <item x="172"/>
        <item x="173"/>
        <item x="176"/>
        <item x="180"/>
        <item x="182"/>
        <item x="185"/>
        <item x="186"/>
        <item x="188"/>
        <item x="190"/>
        <item x="191"/>
        <item x="192"/>
        <item x="193"/>
        <item x="196"/>
        <item x="197"/>
        <item x="198"/>
        <item x="200"/>
        <item x="201"/>
        <item x="202"/>
        <item x="203"/>
        <item x="205"/>
        <item x="206"/>
        <item x="207"/>
        <item x="209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t="default"/>
      </items>
    </pivotField>
    <pivotField compact="0" outline="0" subtotalTop="0" showAll="0">
      <items count="23">
        <item x="7"/>
        <item x="1"/>
        <item x="2"/>
        <item x="4"/>
        <item x="0"/>
        <item x="5"/>
        <item x="8"/>
        <item x="10"/>
        <item x="21"/>
        <item x="12"/>
        <item x="6"/>
        <item x="15"/>
        <item x="14"/>
        <item x="3"/>
        <item x="13"/>
        <item x="16"/>
        <item x="9"/>
        <item x="11"/>
        <item x="17"/>
        <item x="18"/>
        <item x="19"/>
        <item x="20"/>
        <item t="default"/>
      </items>
    </pivotField>
    <pivotField compact="0" outline="0" subtotalTop="0" numFmtId="10" showAll="0">
      <items count="242">
        <item x="1"/>
        <item x="83"/>
        <item x="2"/>
        <item x="121"/>
        <item x="57"/>
        <item x="101"/>
        <item x="104"/>
        <item x="25"/>
        <item x="34"/>
        <item x="80"/>
        <item x="10"/>
        <item x="87"/>
        <item x="41"/>
        <item x="14"/>
        <item x="65"/>
        <item x="114"/>
        <item x="45"/>
        <item x="17"/>
        <item x="9"/>
        <item x="240"/>
        <item x="100"/>
        <item x="16"/>
        <item x="131"/>
        <item x="102"/>
        <item x="46"/>
        <item x="77"/>
        <item x="128"/>
        <item x="18"/>
        <item x="110"/>
        <item x="84"/>
        <item x="117"/>
        <item x="133"/>
        <item x="86"/>
        <item x="93"/>
        <item x="139"/>
        <item x="48"/>
        <item x="81"/>
        <item x="56"/>
        <item x="132"/>
        <item x="120"/>
        <item x="92"/>
        <item x="138"/>
        <item x="94"/>
        <item x="73"/>
        <item x="47"/>
        <item x="75"/>
        <item x="5"/>
        <item x="6"/>
        <item x="130"/>
        <item x="13"/>
        <item x="97"/>
        <item x="103"/>
        <item x="88"/>
        <item x="49"/>
        <item x="11"/>
        <item x="35"/>
        <item x="36"/>
        <item x="116"/>
        <item x="90"/>
        <item x="21"/>
        <item x="62"/>
        <item x="7"/>
        <item x="55"/>
        <item x="42"/>
        <item x="4"/>
        <item x="76"/>
        <item x="31"/>
        <item x="28"/>
        <item x="60"/>
        <item x="52"/>
        <item x="32"/>
        <item x="70"/>
        <item x="119"/>
        <item x="109"/>
        <item x="64"/>
        <item x="96"/>
        <item x="78"/>
        <item x="126"/>
        <item x="37"/>
        <item x="39"/>
        <item x="136"/>
        <item x="63"/>
        <item x="91"/>
        <item x="40"/>
        <item x="20"/>
        <item x="61"/>
        <item x="19"/>
        <item x="24"/>
        <item x="127"/>
        <item x="85"/>
        <item x="38"/>
        <item x="43"/>
        <item x="113"/>
        <item x="0"/>
        <item x="99"/>
        <item x="29"/>
        <item x="33"/>
        <item x="122"/>
        <item x="137"/>
        <item x="51"/>
        <item x="22"/>
        <item x="111"/>
        <item x="54"/>
        <item x="115"/>
        <item x="82"/>
        <item x="8"/>
        <item x="98"/>
        <item x="27"/>
        <item x="3"/>
        <item x="12"/>
        <item x="15"/>
        <item x="23"/>
        <item x="26"/>
        <item x="30"/>
        <item x="44"/>
        <item x="50"/>
        <item x="53"/>
        <item x="58"/>
        <item x="59"/>
        <item x="66"/>
        <item x="67"/>
        <item x="68"/>
        <item x="69"/>
        <item x="71"/>
        <item x="72"/>
        <item x="74"/>
        <item x="79"/>
        <item x="89"/>
        <item x="95"/>
        <item x="105"/>
        <item x="106"/>
        <item x="107"/>
        <item x="108"/>
        <item x="112"/>
        <item x="118"/>
        <item x="123"/>
        <item x="124"/>
        <item x="125"/>
        <item x="129"/>
        <item x="134"/>
        <item x="135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  <pivotField compact="0" outline="0" subtotalTop="0" showAll="0">
      <items count="15">
        <item x="2"/>
        <item x="1"/>
        <item x="3"/>
        <item x="0"/>
        <item x="4"/>
        <item x="5"/>
        <item x="13"/>
        <item x="6"/>
        <item x="8"/>
        <item x="7"/>
        <item x="9"/>
        <item x="10"/>
        <item x="11"/>
        <item x="12"/>
        <item t="default"/>
      </items>
    </pivotField>
    <pivotField compact="0" outline="0" subtotalTop="0" showAll="0">
      <items count="17">
        <item x="2"/>
        <item x="4"/>
        <item x="9"/>
        <item x="0"/>
        <item x="1"/>
        <item x="10"/>
        <item x="15"/>
        <item x="5"/>
        <item x="6"/>
        <item x="3"/>
        <item x="13"/>
        <item x="8"/>
        <item x="11"/>
        <item x="7"/>
        <item x="12"/>
        <item x="14"/>
        <item t="default"/>
      </items>
    </pivotField>
    <pivotField dataField="1" compact="0" outline="0" subtotalTop="0" showAll="0">
      <items count="19">
        <item x="7"/>
        <item x="2"/>
        <item x="11"/>
        <item x="1"/>
        <item x="4"/>
        <item x="8"/>
        <item x="0"/>
        <item x="6"/>
        <item x="17"/>
        <item x="10"/>
        <item x="3"/>
        <item x="5"/>
        <item x="12"/>
        <item x="13"/>
        <item x="9"/>
        <item x="14"/>
        <item x="15"/>
        <item x="16"/>
        <item t="default"/>
      </items>
    </pivotField>
    <pivotField compact="0" outline="0" subtotalTop="0" showAll="0">
      <items count="33">
        <item x="5"/>
        <item x="3"/>
        <item x="11"/>
        <item x="7"/>
        <item x="16"/>
        <item x="2"/>
        <item x="10"/>
        <item x="18"/>
        <item x="1"/>
        <item x="17"/>
        <item x="6"/>
        <item x="21"/>
        <item x="13"/>
        <item x="23"/>
        <item x="31"/>
        <item x="9"/>
        <item x="0"/>
        <item x="14"/>
        <item x="12"/>
        <item x="20"/>
        <item x="19"/>
        <item x="22"/>
        <item x="15"/>
        <item x="8"/>
        <item x="4"/>
        <item x="24"/>
        <item x="25"/>
        <item x="26"/>
        <item x="27"/>
        <item x="28"/>
        <item x="29"/>
        <item x="30"/>
        <item t="default"/>
      </items>
    </pivotField>
    <pivotField compact="0" outline="0" subtotalTop="0" showAll="0">
      <items count="20">
        <item x="7"/>
        <item x="2"/>
        <item x="11"/>
        <item x="1"/>
        <item x="4"/>
        <item x="8"/>
        <item x="0"/>
        <item x="12"/>
        <item x="18"/>
        <item x="10"/>
        <item x="3"/>
        <item x="5"/>
        <item x="13"/>
        <item x="6"/>
        <item x="9"/>
        <item x="14"/>
        <item x="15"/>
        <item x="16"/>
        <item x="17"/>
        <item t="default"/>
      </items>
    </pivotField>
    <pivotField dataField="1" compact="0" outline="0" subtotalTop="0" showAll="0">
      <items count="12">
        <item x="0"/>
        <item x="2"/>
        <item x="1"/>
        <item x="4"/>
        <item x="5"/>
        <item x="6"/>
        <item x="10"/>
        <item x="3"/>
        <item x="8"/>
        <item x="7"/>
        <item x="9"/>
        <item t="default"/>
      </items>
    </pivotField>
    <pivotField compact="0" outline="0" subtotalTop="0" showAll="0">
      <items count="417">
        <item x="3"/>
        <item x="415"/>
        <item x="1"/>
        <item x="156"/>
        <item x="48"/>
        <item x="144"/>
        <item x="77"/>
        <item x="116"/>
        <item x="80"/>
        <item x="68"/>
        <item x="7"/>
        <item x="161"/>
        <item x="19"/>
        <item x="17"/>
        <item x="125"/>
        <item x="130"/>
        <item x="61"/>
        <item x="46"/>
        <item x="67"/>
        <item x="126"/>
        <item x="88"/>
        <item x="150"/>
        <item x="100"/>
        <item x="166"/>
        <item x="22"/>
        <item x="81"/>
        <item x="30"/>
        <item x="42"/>
        <item x="135"/>
        <item x="175"/>
        <item x="53"/>
        <item x="90"/>
        <item x="184"/>
        <item x="163"/>
        <item x="136"/>
        <item x="97"/>
        <item x="177"/>
        <item x="103"/>
        <item x="33"/>
        <item x="110"/>
        <item x="155"/>
        <item x="93"/>
        <item x="75"/>
        <item x="11"/>
        <item x="102"/>
        <item x="69"/>
        <item x="83"/>
        <item x="151"/>
        <item x="167"/>
        <item x="174"/>
        <item x="194"/>
        <item x="66"/>
        <item x="0"/>
        <item x="2"/>
        <item x="4"/>
        <item x="5"/>
        <item x="6"/>
        <item x="8"/>
        <item x="9"/>
        <item x="10"/>
        <item x="12"/>
        <item x="13"/>
        <item x="14"/>
        <item x="15"/>
        <item x="16"/>
        <item x="18"/>
        <item x="20"/>
        <item x="21"/>
        <item x="23"/>
        <item x="24"/>
        <item x="25"/>
        <item x="26"/>
        <item x="27"/>
        <item x="28"/>
        <item x="29"/>
        <item x="31"/>
        <item x="32"/>
        <item x="34"/>
        <item x="35"/>
        <item x="36"/>
        <item x="37"/>
        <item x="38"/>
        <item x="39"/>
        <item x="40"/>
        <item x="41"/>
        <item x="43"/>
        <item x="44"/>
        <item x="45"/>
        <item x="47"/>
        <item x="49"/>
        <item x="50"/>
        <item x="51"/>
        <item x="52"/>
        <item x="54"/>
        <item x="55"/>
        <item x="56"/>
        <item x="57"/>
        <item x="58"/>
        <item x="59"/>
        <item x="60"/>
        <item x="62"/>
        <item x="63"/>
        <item x="64"/>
        <item x="65"/>
        <item x="70"/>
        <item x="71"/>
        <item x="72"/>
        <item x="73"/>
        <item x="74"/>
        <item x="76"/>
        <item x="78"/>
        <item x="79"/>
        <item x="82"/>
        <item x="84"/>
        <item x="85"/>
        <item x="86"/>
        <item x="87"/>
        <item x="89"/>
        <item x="91"/>
        <item x="92"/>
        <item x="94"/>
        <item x="95"/>
        <item x="96"/>
        <item x="98"/>
        <item x="99"/>
        <item x="101"/>
        <item x="104"/>
        <item x="105"/>
        <item x="106"/>
        <item x="107"/>
        <item x="108"/>
        <item x="109"/>
        <item x="111"/>
        <item x="112"/>
        <item x="113"/>
        <item x="114"/>
        <item x="115"/>
        <item x="117"/>
        <item x="118"/>
        <item x="119"/>
        <item x="120"/>
        <item x="121"/>
        <item x="122"/>
        <item x="123"/>
        <item x="124"/>
        <item x="127"/>
        <item x="128"/>
        <item x="129"/>
        <item x="131"/>
        <item x="132"/>
        <item x="133"/>
        <item x="134"/>
        <item x="137"/>
        <item x="138"/>
        <item x="139"/>
        <item x="140"/>
        <item x="141"/>
        <item x="142"/>
        <item x="143"/>
        <item x="145"/>
        <item x="146"/>
        <item x="147"/>
        <item x="148"/>
        <item x="149"/>
        <item x="152"/>
        <item x="153"/>
        <item x="154"/>
        <item x="157"/>
        <item x="158"/>
        <item x="159"/>
        <item x="160"/>
        <item x="162"/>
        <item x="164"/>
        <item x="165"/>
        <item x="168"/>
        <item x="169"/>
        <item x="170"/>
        <item x="171"/>
        <item x="172"/>
        <item x="173"/>
        <item x="176"/>
        <item x="178"/>
        <item x="179"/>
        <item x="180"/>
        <item x="181"/>
        <item x="182"/>
        <item x="183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t="default"/>
      </items>
    </pivotField>
    <pivotField compact="0" outline="0" subtotalTop="0" showAll="0">
      <items count="298">
        <item x="3"/>
        <item x="296"/>
        <item x="20"/>
        <item x="42"/>
        <item x="70"/>
        <item x="43"/>
        <item x="103"/>
        <item x="36"/>
        <item x="107"/>
        <item x="41"/>
        <item x="10"/>
        <item x="44"/>
        <item x="7"/>
        <item x="1"/>
        <item x="54"/>
        <item x="8"/>
        <item x="19"/>
        <item x="56"/>
        <item x="45"/>
        <item x="87"/>
        <item x="114"/>
        <item x="104"/>
        <item x="86"/>
        <item x="59"/>
        <item x="123"/>
        <item x="0"/>
        <item x="2"/>
        <item x="4"/>
        <item x="5"/>
        <item x="6"/>
        <item x="9"/>
        <item x="11"/>
        <item x="12"/>
        <item x="13"/>
        <item x="14"/>
        <item x="15"/>
        <item x="16"/>
        <item x="17"/>
        <item x="18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6"/>
        <item x="47"/>
        <item x="48"/>
        <item x="49"/>
        <item x="50"/>
        <item x="51"/>
        <item x="52"/>
        <item x="53"/>
        <item x="55"/>
        <item x="57"/>
        <item x="58"/>
        <item x="60"/>
        <item x="61"/>
        <item x="62"/>
        <item x="63"/>
        <item x="64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5"/>
        <item x="106"/>
        <item x="108"/>
        <item x="109"/>
        <item x="110"/>
        <item x="111"/>
        <item x="112"/>
        <item x="113"/>
        <item x="115"/>
        <item x="116"/>
        <item x="117"/>
        <item x="118"/>
        <item x="119"/>
        <item x="120"/>
        <item x="121"/>
        <item x="122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t="default"/>
      </items>
    </pivotField>
    <pivotField compact="0" outline="0" subtotalTop="0" showAll="0">
      <items count="3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24"/>
        <item x="16"/>
        <item x="17"/>
        <item x="18"/>
        <item x="19"/>
        <item x="20"/>
        <item x="21"/>
        <item x="22"/>
        <item t="default"/>
      </items>
    </pivotField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</pivotFields>
  <rowFields count="1">
    <field x="4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pageFields count="2">
    <pageField fld="3"/>
    <pageField fld="0"/>
  </pageFields>
  <dataFields count="18">
    <dataField name=" 消费" fld="10" baseField="0" baseItem="0"/>
    <dataField name=" 展现量" fld="11" baseField="0" baseItem="0"/>
    <dataField name=" 点击量" fld="12" baseField="0" baseItem="0"/>
    <dataField name="  点击率" fld="34" baseField="0" baseItem="0"/>
    <dataField name=" 点击成本" fld="35" baseField="0" baseItem="0"/>
    <dataField name=" 千展费用" fld="36" baseField="0" baseItem="0"/>
    <dataField name=" 点赞" fld="16" baseField="0" baseItem="0"/>
    <dataField name=" 评论" fld="17" baseField="0" baseItem="0"/>
    <dataField name=" 收藏" fld="18" baseField="0" baseItem="0"/>
    <dataField name=" 关注" fld="19" baseField="0" baseItem="0"/>
    <dataField name=" 分享" fld="20" baseField="0" baseItem="0"/>
    <dataField name=" 互动量" fld="21" baseField="0" baseItem="0"/>
    <dataField name=" 互动成本" fld="39" baseField="0" baseItem="0"/>
    <dataField name="私信人数" fld="27" baseField="0" baseItem="0"/>
    <dataField name=" 私信成本" fld="37" baseField="0" baseItem="0"/>
    <dataField name="开口数" fld="30" baseField="0" baseItem="0"/>
    <dataField name=" 开口成本" fld="38" baseField="0" baseItem="0"/>
    <dataField name=" 私信率" fld="40" baseField="0" baseItem="0"/>
  </dataFields>
  <formats count="107">
    <format dxfId="424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25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26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27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28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29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30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31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32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33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34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35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36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37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38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39">
      <pivotArea type="all" dataOnly="0" outline="0" fieldPosition="0"/>
    </format>
    <format dxfId="440">
      <pivotArea type="all" dataOnly="0" outline="0" fieldPosition="0"/>
    </format>
    <format dxfId="441">
      <pivotArea type="all" dataOnly="0" outline="0" fieldPosition="0"/>
    </format>
    <format dxfId="442">
      <pivotArea type="all" dataOnly="0" outline="0" fieldPosition="0"/>
    </format>
    <format dxfId="443">
      <pivotArea type="all" dataOnly="0" outline="0" fieldPosition="0"/>
    </format>
    <format dxfId="444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445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446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447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448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49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50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51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52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53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54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55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56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57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58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59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60">
      <pivotArea field="0" type="button" dataOnly="0" labelOnly="1" outline="0" fieldPosition="0"/>
    </format>
    <format dxfId="461">
      <pivotArea dataOnly="0" labelOnly="1" fieldPosition="0">
        <references count="1">
          <reference field="4294967294" count="1">
            <x v="0"/>
          </reference>
        </references>
      </pivotArea>
    </format>
    <format dxfId="462">
      <pivotArea dataOnly="0" labelOnly="1" fieldPosition="0">
        <references count="1">
          <reference field="4294967294" count="1">
            <x v="1"/>
          </reference>
        </references>
      </pivotArea>
    </format>
    <format dxfId="463">
      <pivotArea dataOnly="0" labelOnly="1" fieldPosition="0">
        <references count="1">
          <reference field="4294967294" count="1">
            <x v="2"/>
          </reference>
        </references>
      </pivotArea>
    </format>
    <format dxfId="464">
      <pivotArea dataOnly="0" labelOnly="1" fieldPosition="0">
        <references count="1">
          <reference field="4294967294" count="1">
            <x v="3"/>
          </reference>
        </references>
      </pivotArea>
    </format>
    <format dxfId="465">
      <pivotArea dataOnly="0" labelOnly="1" fieldPosition="0">
        <references count="1">
          <reference field="4294967294" count="1">
            <x v="4"/>
          </reference>
        </references>
      </pivotArea>
    </format>
    <format dxfId="466">
      <pivotArea dataOnly="0" labelOnly="1" fieldPosition="0">
        <references count="1">
          <reference field="4294967294" count="1">
            <x v="5"/>
          </reference>
        </references>
      </pivotArea>
    </format>
    <format dxfId="467">
      <pivotArea dataOnly="0" labelOnly="1" fieldPosition="0">
        <references count="1">
          <reference field="4294967294" count="1">
            <x v="6"/>
          </reference>
        </references>
      </pivotArea>
    </format>
    <format dxfId="468">
      <pivotArea dataOnly="0" labelOnly="1" fieldPosition="0">
        <references count="1">
          <reference field="4294967294" count="1">
            <x v="7"/>
          </reference>
        </references>
      </pivotArea>
    </format>
    <format dxfId="469">
      <pivotArea dataOnly="0" labelOnly="1" fieldPosition="0">
        <references count="1">
          <reference field="4294967294" count="1">
            <x v="8"/>
          </reference>
        </references>
      </pivotArea>
    </format>
    <format dxfId="470">
      <pivotArea dataOnly="0" labelOnly="1" fieldPosition="0">
        <references count="1">
          <reference field="4294967294" count="1">
            <x v="9"/>
          </reference>
        </references>
      </pivotArea>
    </format>
    <format dxfId="471">
      <pivotArea dataOnly="0" labelOnly="1" fieldPosition="0">
        <references count="1">
          <reference field="4294967294" count="1">
            <x v="10"/>
          </reference>
        </references>
      </pivotArea>
    </format>
    <format dxfId="472">
      <pivotArea dataOnly="0" labelOnly="1" fieldPosition="0">
        <references count="1">
          <reference field="4294967294" count="1">
            <x v="11"/>
          </reference>
        </references>
      </pivotArea>
    </format>
    <format dxfId="473">
      <pivotArea dataOnly="0" labelOnly="1" fieldPosition="0">
        <references count="1">
          <reference field="4294967294" count="1">
            <x v="12"/>
          </reference>
        </references>
      </pivotArea>
    </format>
    <format dxfId="474">
      <pivotArea dataOnly="0" labelOnly="1" fieldPosition="0">
        <references count="1">
          <reference field="4294967294" count="1">
            <x v="13"/>
          </reference>
        </references>
      </pivotArea>
    </format>
    <format dxfId="475">
      <pivotArea dataOnly="0" labelOnly="1" fieldPosition="0">
        <references count="1">
          <reference field="4294967294" count="1">
            <x v="14"/>
          </reference>
        </references>
      </pivotArea>
    </format>
    <format dxfId="476">
      <pivotArea dataOnly="0" labelOnly="1" fieldPosition="0">
        <references count="1">
          <reference field="4294967294" count="1">
            <x v="15"/>
          </reference>
        </references>
      </pivotArea>
    </format>
    <format dxfId="477">
      <pivotArea dataOnly="0" labelOnly="1" fieldPosition="0">
        <references count="1">
          <reference field="4294967294" count="1">
            <x v="16"/>
          </reference>
        </references>
      </pivotArea>
    </format>
    <format dxfId="478">
      <pivotArea dataOnly="0" labelOnly="1" grandRow="1" fieldPosition="0"/>
    </format>
    <format dxfId="479">
      <pivotArea grandRow="1" collapsedLevelsAreSubtotals="1" fieldPosition="0"/>
    </format>
    <format dxfId="480">
      <pivotArea dataOnly="0" labelOnly="1" fieldPosition="0">
        <references count="1">
          <reference field="4294967294" count="1">
            <x v="3"/>
          </reference>
        </references>
      </pivotArea>
    </format>
    <format dxfId="481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82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483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84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85">
      <pivotArea dataOnly="0" labelOnly="1" grandRow="1" fieldPosition="0"/>
    </format>
    <format dxfId="486">
      <pivotArea grandRow="1" collapsedLevelsAreSubtotals="1" fieldPosition="0"/>
    </format>
    <format dxfId="487">
      <pivotArea dataOnly="0" labelOnly="1" grandRow="1" fieldPosition="0"/>
    </format>
    <format dxfId="488">
      <pivotArea grandRow="1" collapsedLevelsAreSubtotals="1" fieldPosition="0"/>
    </format>
    <format dxfId="489">
      <pivotArea dataOnly="0" labelOnly="1" fieldPosition="0">
        <references count="1">
          <reference field="0" count="1">
            <x v="48"/>
          </reference>
        </references>
      </pivotArea>
    </format>
    <format dxfId="490">
      <pivotArea collapsedLevelsAreSubtotals="1" fieldPosition="0">
        <references count="1">
          <reference field="0" count="1" selected="0">
            <x v="48"/>
          </reference>
        </references>
      </pivotArea>
    </format>
    <format dxfId="491">
      <pivotArea dataOnly="0" labelOnly="1" fieldPosition="0">
        <references count="1">
          <reference field="4294967294" count="1">
            <x v="3"/>
          </reference>
        </references>
      </pivotArea>
    </format>
    <format dxfId="492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93">
      <pivotArea dataOnly="0" labelOnly="1" grandRow="1" fieldPosition="0"/>
    </format>
    <format dxfId="494">
      <pivotArea grandRow="1" collapsedLevelsAreSubtotals="1" fieldPosition="0"/>
    </format>
    <format dxfId="495">
      <pivotArea type="all" dataOnly="0" outline="0" fieldPosition="0"/>
    </format>
    <format dxfId="496">
      <pivotArea field="0" type="button" dataOnly="0" labelOnly="1" outline="0" fieldPosition="0"/>
    </format>
    <format dxfId="497">
      <pivotArea dataOnly="0" labelOnly="1" fieldPosition="0">
        <references count="1">
          <reference field="4294967294" count="1">
            <x v="0"/>
          </reference>
        </references>
      </pivotArea>
    </format>
    <format dxfId="498">
      <pivotArea dataOnly="0" labelOnly="1" fieldPosition="0">
        <references count="1">
          <reference field="4294967294" count="1">
            <x v="1"/>
          </reference>
        </references>
      </pivotArea>
    </format>
    <format dxfId="499">
      <pivotArea dataOnly="0" labelOnly="1" fieldPosition="0">
        <references count="1">
          <reference field="4294967294" count="1">
            <x v="2"/>
          </reference>
        </references>
      </pivotArea>
    </format>
    <format dxfId="500">
      <pivotArea dataOnly="0" labelOnly="1" fieldPosition="0">
        <references count="1">
          <reference field="4294967294" count="1">
            <x v="3"/>
          </reference>
        </references>
      </pivotArea>
    </format>
    <format dxfId="501">
      <pivotArea dataOnly="0" labelOnly="1" fieldPosition="0">
        <references count="1">
          <reference field="4294967294" count="1">
            <x v="4"/>
          </reference>
        </references>
      </pivotArea>
    </format>
    <format dxfId="502">
      <pivotArea dataOnly="0" labelOnly="1" fieldPosition="0">
        <references count="1">
          <reference field="4294967294" count="1">
            <x v="5"/>
          </reference>
        </references>
      </pivotArea>
    </format>
    <format dxfId="503">
      <pivotArea dataOnly="0" labelOnly="1" fieldPosition="0">
        <references count="1">
          <reference field="4294967294" count="1">
            <x v="6"/>
          </reference>
        </references>
      </pivotArea>
    </format>
    <format dxfId="504">
      <pivotArea dataOnly="0" labelOnly="1" fieldPosition="0">
        <references count="1">
          <reference field="4294967294" count="1">
            <x v="7"/>
          </reference>
        </references>
      </pivotArea>
    </format>
    <format dxfId="505">
      <pivotArea dataOnly="0" labelOnly="1" fieldPosition="0">
        <references count="1">
          <reference field="4294967294" count="1">
            <x v="8"/>
          </reference>
        </references>
      </pivotArea>
    </format>
    <format dxfId="506">
      <pivotArea dataOnly="0" labelOnly="1" fieldPosition="0">
        <references count="1">
          <reference field="4294967294" count="1">
            <x v="9"/>
          </reference>
        </references>
      </pivotArea>
    </format>
    <format dxfId="507">
      <pivotArea dataOnly="0" labelOnly="1" fieldPosition="0">
        <references count="1">
          <reference field="4294967294" count="1">
            <x v="10"/>
          </reference>
        </references>
      </pivotArea>
    </format>
    <format dxfId="508">
      <pivotArea dataOnly="0" labelOnly="1" fieldPosition="0">
        <references count="1">
          <reference field="4294967294" count="1">
            <x v="11"/>
          </reference>
        </references>
      </pivotArea>
    </format>
    <format dxfId="509">
      <pivotArea dataOnly="0" labelOnly="1" fieldPosition="0">
        <references count="1">
          <reference field="4294967294" count="1">
            <x v="12"/>
          </reference>
        </references>
      </pivotArea>
    </format>
    <format dxfId="510">
      <pivotArea dataOnly="0" labelOnly="1" fieldPosition="0">
        <references count="1">
          <reference field="4294967294" count="1">
            <x v="13"/>
          </reference>
        </references>
      </pivotArea>
    </format>
    <format dxfId="511">
      <pivotArea dataOnly="0" labelOnly="1" fieldPosition="0">
        <references count="1">
          <reference field="4294967294" count="1">
            <x v="14"/>
          </reference>
        </references>
      </pivotArea>
    </format>
    <format dxfId="512">
      <pivotArea dataOnly="0" labelOnly="1" fieldPosition="0">
        <references count="1">
          <reference field="4294967294" count="1">
            <x v="15"/>
          </reference>
        </references>
      </pivotArea>
    </format>
    <format dxfId="513">
      <pivotArea dataOnly="0" labelOnly="1" fieldPosition="0">
        <references count="1">
          <reference field="4294967294" count="1">
            <x v="16"/>
          </reference>
        </references>
      </pivotArea>
    </format>
    <format dxfId="514">
      <pivotArea dataOnly="0" labelOnly="1" fieldPosition="0">
        <references count="1">
          <reference field="4294967294" count="1">
            <x v="3"/>
          </reference>
        </references>
      </pivotArea>
    </format>
    <format dxfId="515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516">
      <pivotArea dataOnly="0" labelOnly="1" fieldPosition="0">
        <references count="1">
          <reference field="4294967294" count="1">
            <x v="7"/>
          </reference>
        </references>
      </pivotArea>
    </format>
    <format dxfId="517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518">
      <pivotArea dataOnly="0" labelOnly="1" fieldPosition="0">
        <references count="1">
          <reference field="4294967294" count="1">
            <x v="14"/>
          </reference>
        </references>
      </pivotArea>
    </format>
    <format dxfId="519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520">
      <pivotArea dataOnly="0" labelOnly="1" fieldPosition="0">
        <references count="1">
          <reference field="4294967294" count="1">
            <x v="16"/>
          </reference>
        </references>
      </pivotArea>
    </format>
    <format dxfId="521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522">
      <pivotArea field="33" type="button" dataOnly="0" labelOnly="1" outline="0" fieldPosition="0"/>
    </format>
    <format dxfId="523">
      <pivotArea field="7" type="button" dataOnly="0" labelOnly="1" outline="0" fieldPosition="0"/>
    </format>
    <format dxfId="524">
      <pivotArea field="3" type="button" dataOnly="0" labelOnly="1" outline="0" fieldPosition="0"/>
    </format>
    <format dxfId="525">
      <pivotArea dataOnly="0" labelOnly="1" fieldPosition="0">
        <references count="1">
          <reference field="4294967294" count="1">
            <x v="17"/>
          </reference>
        </references>
      </pivotArea>
    </format>
    <format dxfId="526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527">
      <pivotArea dataOnly="0" labelOnly="1" fieldPosition="0">
        <references count="1">
          <reference field="4294967294" count="1">
            <x v="17"/>
          </reference>
        </references>
      </pivotArea>
    </format>
    <format dxfId="528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529">
      <pivotArea dataOnly="0" labelOnly="1" fieldPosition="0">
        <references count="1">
          <reference field="4294967294" count="1">
            <x v="17"/>
          </reference>
        </references>
      </pivotArea>
    </format>
    <format dxfId="530">
      <pivotArea field="4" type="button" dataOnly="0" labelOnly="1" outline="0" fieldPosition="0"/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5" minRefreshableVersion="3" createdVersion="5" mergeItem="1" rowGrandTotals="0" colGrandTotals="0" compact="0" indent="0" compactData="0" showDrill="1" multipleFieldFilters="0">
  <location ref="A4:S5" firstHeaderRow="0" firstDataRow="1" firstDataCol="1" rowPageCount="2" colPageCount="1"/>
  <pivotFields count="41">
    <pivotField axis="axisPage" compact="0" sortType="ascending" outline="0" subtotalTop="0" multipleItemSelectionAllowed="1" numFmtId="14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outline="0" subtotalTop="0" showAll="0">
      <items count="29">
        <item x="27"/>
        <item x="6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outline="0" subtotalTop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axis="axisPage" compact="0" outline="0" subtotalTop="0" multipleItemSelectionAllowed="1" showAll="0">
      <items count="4">
        <item h="1" x="1"/>
        <item h="1" x="0"/>
        <item x="2"/>
        <item t="default"/>
      </items>
    </pivotField>
    <pivotField axis="axisRow" compact="0" outline="0" subtotalTop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outline="0" subtotalTop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outline="0" subtotalTop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outline="0" subtotalTop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outline="0" subtotalTop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outline="0" subtotalTop="0" showAll="0"/>
    <pivotField dataField="1" compact="0" outline="0" subtotalTop="0" showAll="0">
      <items count="520">
        <item x="88"/>
        <item x="518"/>
        <item x="73"/>
        <item x="65"/>
        <item x="121"/>
        <item x="235"/>
        <item x="37"/>
        <item x="187"/>
        <item x="240"/>
        <item x="101"/>
        <item x="51"/>
        <item x="123"/>
        <item x="34"/>
        <item x="168"/>
        <item x="181"/>
        <item x="174"/>
        <item x="133"/>
        <item x="102"/>
        <item x="6"/>
        <item x="120"/>
        <item x="15"/>
        <item x="113"/>
        <item x="160"/>
        <item x="36"/>
        <item x="3"/>
        <item x="167"/>
        <item x="117"/>
        <item x="25"/>
        <item x="43"/>
        <item x="225"/>
        <item x="17"/>
        <item x="59"/>
        <item x="10"/>
        <item x="212"/>
        <item x="149"/>
        <item x="103"/>
        <item x="0"/>
        <item x="1"/>
        <item x="2"/>
        <item x="4"/>
        <item x="5"/>
        <item x="7"/>
        <item x="8"/>
        <item x="9"/>
        <item x="11"/>
        <item x="12"/>
        <item x="13"/>
        <item x="14"/>
        <item x="16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5"/>
        <item x="38"/>
        <item x="39"/>
        <item x="40"/>
        <item x="41"/>
        <item x="42"/>
        <item x="44"/>
        <item x="45"/>
        <item x="46"/>
        <item x="47"/>
        <item x="48"/>
        <item x="49"/>
        <item x="50"/>
        <item x="52"/>
        <item x="53"/>
        <item x="54"/>
        <item x="55"/>
        <item x="56"/>
        <item x="57"/>
        <item x="58"/>
        <item x="60"/>
        <item x="61"/>
        <item x="62"/>
        <item x="63"/>
        <item x="64"/>
        <item x="66"/>
        <item x="67"/>
        <item x="68"/>
        <item x="69"/>
        <item x="70"/>
        <item x="71"/>
        <item x="72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4"/>
        <item x="105"/>
        <item x="106"/>
        <item x="107"/>
        <item x="108"/>
        <item x="109"/>
        <item x="110"/>
        <item x="111"/>
        <item x="112"/>
        <item x="114"/>
        <item x="115"/>
        <item x="116"/>
        <item x="118"/>
        <item x="119"/>
        <item x="122"/>
        <item x="124"/>
        <item x="125"/>
        <item x="126"/>
        <item x="127"/>
        <item x="128"/>
        <item x="129"/>
        <item x="130"/>
        <item x="131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1"/>
        <item x="162"/>
        <item x="163"/>
        <item x="164"/>
        <item x="165"/>
        <item x="166"/>
        <item x="169"/>
        <item x="170"/>
        <item x="171"/>
        <item x="172"/>
        <item x="173"/>
        <item x="175"/>
        <item x="176"/>
        <item x="177"/>
        <item x="178"/>
        <item x="179"/>
        <item x="180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6"/>
        <item x="227"/>
        <item x="228"/>
        <item x="229"/>
        <item x="230"/>
        <item x="231"/>
        <item x="232"/>
        <item x="233"/>
        <item x="234"/>
        <item x="236"/>
        <item x="237"/>
        <item x="238"/>
        <item x="239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t="default"/>
      </items>
    </pivotField>
    <pivotField dataField="1" compact="0" outline="0" subtotalTop="0" showAll="0">
      <items count="505">
        <item x="503"/>
        <item x="134"/>
        <item x="4"/>
        <item x="47"/>
        <item x="154"/>
        <item x="104"/>
        <item x="153"/>
        <item x="14"/>
        <item x="107"/>
        <item x="85"/>
        <item x="70"/>
        <item x="176"/>
        <item x="122"/>
        <item x="114"/>
        <item x="44"/>
        <item x="220"/>
        <item x="13"/>
        <item x="91"/>
        <item x="231"/>
        <item x="158"/>
        <item x="92"/>
        <item x="169"/>
        <item x="185"/>
        <item x="125"/>
        <item x="55"/>
        <item x="36"/>
        <item x="26"/>
        <item x="52"/>
        <item x="109"/>
        <item x="54"/>
        <item x="116"/>
        <item x="86"/>
        <item x="155"/>
        <item x="165"/>
        <item x="195"/>
        <item x="216"/>
        <item x="174"/>
        <item x="73"/>
        <item x="41"/>
        <item x="132"/>
        <item x="166"/>
        <item x="135"/>
        <item x="129"/>
        <item x="188"/>
        <item x="136"/>
        <item x="128"/>
        <item x="130"/>
        <item x="111"/>
        <item x="1"/>
        <item x="21"/>
        <item x="145"/>
        <item x="58"/>
        <item x="186"/>
        <item x="124"/>
        <item x="197"/>
        <item x="15"/>
        <item x="88"/>
        <item x="64"/>
        <item x="66"/>
        <item x="144"/>
        <item x="161"/>
        <item x="177"/>
        <item x="25"/>
        <item x="89"/>
        <item x="68"/>
        <item x="34"/>
        <item x="61"/>
        <item x="184"/>
        <item x="95"/>
        <item x="119"/>
        <item x="175"/>
        <item x="207"/>
        <item x="173"/>
        <item x="208"/>
        <item x="49"/>
        <item x="237"/>
        <item x="93"/>
        <item x="19"/>
        <item x="0"/>
        <item x="2"/>
        <item x="3"/>
        <item x="5"/>
        <item x="6"/>
        <item x="7"/>
        <item x="8"/>
        <item x="9"/>
        <item x="10"/>
        <item x="11"/>
        <item x="12"/>
        <item x="16"/>
        <item x="17"/>
        <item x="18"/>
        <item x="20"/>
        <item x="22"/>
        <item x="23"/>
        <item x="24"/>
        <item x="27"/>
        <item x="28"/>
        <item x="29"/>
        <item x="30"/>
        <item x="31"/>
        <item x="32"/>
        <item x="33"/>
        <item x="35"/>
        <item x="37"/>
        <item x="38"/>
        <item x="39"/>
        <item x="40"/>
        <item x="42"/>
        <item x="43"/>
        <item x="45"/>
        <item x="46"/>
        <item x="48"/>
        <item x="50"/>
        <item x="51"/>
        <item x="53"/>
        <item x="56"/>
        <item x="57"/>
        <item x="59"/>
        <item x="60"/>
        <item x="62"/>
        <item x="63"/>
        <item x="65"/>
        <item x="67"/>
        <item x="69"/>
        <item x="71"/>
        <item x="72"/>
        <item x="74"/>
        <item x="75"/>
        <item x="76"/>
        <item x="77"/>
        <item x="78"/>
        <item x="79"/>
        <item x="80"/>
        <item x="81"/>
        <item x="82"/>
        <item x="83"/>
        <item x="84"/>
        <item x="87"/>
        <item x="90"/>
        <item x="94"/>
        <item x="96"/>
        <item x="97"/>
        <item x="98"/>
        <item x="99"/>
        <item x="100"/>
        <item x="101"/>
        <item x="102"/>
        <item x="103"/>
        <item x="105"/>
        <item x="106"/>
        <item x="108"/>
        <item x="110"/>
        <item x="112"/>
        <item x="113"/>
        <item x="115"/>
        <item x="117"/>
        <item x="118"/>
        <item x="120"/>
        <item x="121"/>
        <item x="123"/>
        <item x="126"/>
        <item x="127"/>
        <item x="131"/>
        <item x="133"/>
        <item x="137"/>
        <item x="138"/>
        <item x="139"/>
        <item x="140"/>
        <item x="141"/>
        <item x="142"/>
        <item x="143"/>
        <item x="146"/>
        <item x="147"/>
        <item x="148"/>
        <item x="149"/>
        <item x="150"/>
        <item x="151"/>
        <item x="152"/>
        <item x="156"/>
        <item x="157"/>
        <item x="159"/>
        <item x="160"/>
        <item x="162"/>
        <item x="163"/>
        <item x="164"/>
        <item x="167"/>
        <item x="168"/>
        <item x="170"/>
        <item x="171"/>
        <item x="172"/>
        <item x="178"/>
        <item x="179"/>
        <item x="180"/>
        <item x="181"/>
        <item x="182"/>
        <item x="183"/>
        <item x="187"/>
        <item x="189"/>
        <item x="190"/>
        <item x="191"/>
        <item x="192"/>
        <item x="193"/>
        <item x="194"/>
        <item x="196"/>
        <item x="198"/>
        <item x="199"/>
        <item x="200"/>
        <item x="201"/>
        <item x="202"/>
        <item x="203"/>
        <item x="204"/>
        <item x="205"/>
        <item x="206"/>
        <item x="209"/>
        <item x="210"/>
        <item x="211"/>
        <item x="212"/>
        <item x="213"/>
        <item x="214"/>
        <item x="215"/>
        <item x="217"/>
        <item x="218"/>
        <item x="219"/>
        <item x="221"/>
        <item x="222"/>
        <item x="223"/>
        <item x="224"/>
        <item x="225"/>
        <item x="226"/>
        <item x="227"/>
        <item x="228"/>
        <item x="229"/>
        <item x="230"/>
        <item x="232"/>
        <item x="233"/>
        <item x="234"/>
        <item x="235"/>
        <item x="23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t="default"/>
      </items>
    </pivotField>
    <pivotField dataField="1" compact="0" outline="0" subtotalTop="0" showAll="0">
      <items count="338">
        <item x="32"/>
        <item x="57"/>
        <item x="44"/>
        <item x="14"/>
        <item x="93"/>
        <item x="79"/>
        <item x="125"/>
        <item x="84"/>
        <item x="53"/>
        <item x="63"/>
        <item x="94"/>
        <item x="56"/>
        <item x="66"/>
        <item x="91"/>
        <item x="80"/>
        <item x="115"/>
        <item x="104"/>
        <item x="3"/>
        <item x="51"/>
        <item x="134"/>
        <item x="106"/>
        <item x="149"/>
        <item x="150"/>
        <item x="162"/>
        <item x="49"/>
        <item x="71"/>
        <item x="25"/>
        <item x="181"/>
        <item x="182"/>
        <item x="34"/>
        <item x="122"/>
        <item x="2"/>
        <item x="24"/>
        <item x="141"/>
        <item x="336"/>
        <item x="170"/>
        <item x="16"/>
        <item x="128"/>
        <item x="15"/>
        <item x="12"/>
        <item x="70"/>
        <item x="118"/>
        <item x="124"/>
        <item x="55"/>
        <item x="17"/>
        <item x="23"/>
        <item x="76"/>
        <item x="26"/>
        <item x="97"/>
        <item x="148"/>
        <item x="58"/>
        <item x="0"/>
        <item x="178"/>
        <item x="136"/>
        <item x="42"/>
        <item x="132"/>
        <item x="27"/>
        <item x="105"/>
        <item x="109"/>
        <item x="158"/>
        <item x="100"/>
        <item x="143"/>
        <item x="160"/>
        <item x="64"/>
        <item x="11"/>
        <item x="129"/>
        <item x="98"/>
        <item x="133"/>
        <item x="1"/>
        <item x="168"/>
        <item x="166"/>
        <item x="52"/>
        <item x="78"/>
        <item x="36"/>
        <item x="101"/>
        <item x="159"/>
        <item x="123"/>
        <item x="183"/>
        <item x="102"/>
        <item x="151"/>
        <item x="152"/>
        <item x="54"/>
        <item x="108"/>
        <item x="82"/>
        <item x="153"/>
        <item x="142"/>
        <item x="131"/>
        <item x="175"/>
        <item x="110"/>
        <item x="167"/>
        <item x="61"/>
        <item x="161"/>
        <item x="185"/>
        <item x="154"/>
        <item x="172"/>
        <item x="107"/>
        <item x="157"/>
        <item x="87"/>
        <item x="89"/>
        <item x="83"/>
        <item x="4"/>
        <item x="95"/>
        <item x="155"/>
        <item x="99"/>
        <item x="116"/>
        <item x="103"/>
        <item x="28"/>
        <item x="85"/>
        <item x="45"/>
        <item x="135"/>
        <item x="37"/>
        <item x="92"/>
        <item x="31"/>
        <item x="117"/>
        <item x="114"/>
        <item x="127"/>
        <item x="139"/>
        <item x="68"/>
        <item x="74"/>
        <item x="72"/>
        <item x="145"/>
        <item x="5"/>
        <item x="73"/>
        <item x="47"/>
        <item x="13"/>
        <item x="90"/>
        <item x="6"/>
        <item x="137"/>
        <item x="41"/>
        <item x="113"/>
        <item x="88"/>
        <item x="8"/>
        <item x="176"/>
        <item x="165"/>
        <item x="112"/>
        <item x="146"/>
        <item x="18"/>
        <item x="46"/>
        <item x="86"/>
        <item x="10"/>
        <item x="75"/>
        <item x="187"/>
        <item x="67"/>
        <item x="38"/>
        <item x="59"/>
        <item x="39"/>
        <item x="65"/>
        <item x="184"/>
        <item x="126"/>
        <item x="77"/>
        <item x="50"/>
        <item x="48"/>
        <item x="69"/>
        <item x="19"/>
        <item x="144"/>
        <item x="29"/>
        <item x="96"/>
        <item x="180"/>
        <item x="60"/>
        <item x="9"/>
        <item x="43"/>
        <item x="21"/>
        <item x="30"/>
        <item x="169"/>
        <item x="81"/>
        <item x="22"/>
        <item x="120"/>
        <item x="119"/>
        <item x="171"/>
        <item x="177"/>
        <item x="62"/>
        <item x="40"/>
        <item x="20"/>
        <item x="7"/>
        <item x="33"/>
        <item x="35"/>
        <item x="111"/>
        <item x="121"/>
        <item x="130"/>
        <item x="138"/>
        <item x="140"/>
        <item x="147"/>
        <item x="156"/>
        <item x="163"/>
        <item x="164"/>
        <item x="173"/>
        <item x="174"/>
        <item x="179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t="default"/>
      </items>
    </pivotField>
    <pivotField compact="0" outline="0" subtotalTop="0" numFmtId="10" showAll="0">
      <items count="364">
        <item x="172"/>
        <item x="84"/>
        <item x="194"/>
        <item x="10"/>
        <item x="53"/>
        <item x="155"/>
        <item x="122"/>
        <item x="5"/>
        <item x="126"/>
        <item x="362"/>
        <item x="139"/>
        <item x="55"/>
        <item x="150"/>
        <item x="61"/>
        <item x="199"/>
        <item x="16"/>
        <item x="68"/>
        <item x="93"/>
        <item x="135"/>
        <item x="176"/>
        <item x="108"/>
        <item x="164"/>
        <item x="48"/>
        <item x="42"/>
        <item x="74"/>
        <item x="54"/>
        <item x="49"/>
        <item x="80"/>
        <item x="189"/>
        <item x="134"/>
        <item x="32"/>
        <item x="59"/>
        <item x="0"/>
        <item x="20"/>
        <item x="76"/>
        <item x="112"/>
        <item x="168"/>
        <item x="110"/>
        <item x="161"/>
        <item x="124"/>
        <item x="87"/>
        <item x="200"/>
        <item x="37"/>
        <item x="153"/>
        <item x="175"/>
        <item x="167"/>
        <item x="45"/>
        <item x="96"/>
        <item x="146"/>
        <item x="195"/>
        <item x="143"/>
        <item x="27"/>
        <item x="169"/>
        <item x="62"/>
        <item x="69"/>
        <item x="109"/>
        <item x="121"/>
        <item x="35"/>
        <item x="65"/>
        <item x="140"/>
        <item x="21"/>
        <item x="99"/>
        <item x="102"/>
        <item x="79"/>
        <item x="181"/>
        <item x="141"/>
        <item x="192"/>
        <item x="142"/>
        <item x="138"/>
        <item x="185"/>
        <item x="97"/>
        <item x="131"/>
        <item x="114"/>
        <item x="149"/>
        <item x="83"/>
        <item x="7"/>
        <item x="13"/>
        <item x="57"/>
        <item x="41"/>
        <item x="24"/>
        <item x="19"/>
        <item x="191"/>
        <item x="198"/>
        <item x="184"/>
        <item x="173"/>
        <item x="39"/>
        <item x="56"/>
        <item x="22"/>
        <item x="89"/>
        <item x="1"/>
        <item x="2"/>
        <item x="3"/>
        <item x="4"/>
        <item x="6"/>
        <item x="8"/>
        <item x="9"/>
        <item x="11"/>
        <item x="12"/>
        <item x="14"/>
        <item x="15"/>
        <item x="17"/>
        <item x="18"/>
        <item x="23"/>
        <item x="25"/>
        <item x="26"/>
        <item x="28"/>
        <item x="29"/>
        <item x="30"/>
        <item x="31"/>
        <item x="33"/>
        <item x="34"/>
        <item x="36"/>
        <item x="38"/>
        <item x="40"/>
        <item x="43"/>
        <item x="44"/>
        <item x="46"/>
        <item x="47"/>
        <item x="50"/>
        <item x="51"/>
        <item x="52"/>
        <item x="58"/>
        <item x="60"/>
        <item x="63"/>
        <item x="64"/>
        <item x="66"/>
        <item x="67"/>
        <item x="70"/>
        <item x="71"/>
        <item x="72"/>
        <item x="73"/>
        <item x="75"/>
        <item x="77"/>
        <item x="78"/>
        <item x="81"/>
        <item x="82"/>
        <item x="85"/>
        <item x="86"/>
        <item x="88"/>
        <item x="90"/>
        <item x="91"/>
        <item x="92"/>
        <item x="94"/>
        <item x="95"/>
        <item x="98"/>
        <item x="100"/>
        <item x="101"/>
        <item x="103"/>
        <item x="104"/>
        <item x="105"/>
        <item x="106"/>
        <item x="107"/>
        <item x="111"/>
        <item x="113"/>
        <item x="115"/>
        <item x="116"/>
        <item x="117"/>
        <item x="118"/>
        <item x="119"/>
        <item x="120"/>
        <item x="123"/>
        <item x="125"/>
        <item x="127"/>
        <item x="128"/>
        <item x="129"/>
        <item x="130"/>
        <item x="132"/>
        <item x="133"/>
        <item x="136"/>
        <item x="137"/>
        <item x="144"/>
        <item x="145"/>
        <item x="147"/>
        <item x="148"/>
        <item x="151"/>
        <item x="152"/>
        <item x="154"/>
        <item x="156"/>
        <item x="157"/>
        <item x="158"/>
        <item x="159"/>
        <item x="160"/>
        <item x="162"/>
        <item x="163"/>
        <item x="165"/>
        <item x="166"/>
        <item x="170"/>
        <item x="171"/>
        <item x="174"/>
        <item x="177"/>
        <item x="178"/>
        <item x="179"/>
        <item x="180"/>
        <item x="182"/>
        <item x="183"/>
        <item x="186"/>
        <item x="187"/>
        <item x="188"/>
        <item x="190"/>
        <item x="193"/>
        <item x="196"/>
        <item x="197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compact="0" outline="0" subtotalTop="0" showAll="0">
      <items count="105">
        <item x="55"/>
        <item x="27"/>
        <item x="24"/>
        <item x="70"/>
        <item x="37"/>
        <item x="73"/>
        <item x="89"/>
        <item x="45"/>
        <item x="71"/>
        <item x="43"/>
        <item x="35"/>
        <item x="46"/>
        <item x="14"/>
        <item x="65"/>
        <item x="34"/>
        <item x="5"/>
        <item x="2"/>
        <item x="31"/>
        <item x="62"/>
        <item x="51"/>
        <item x="15"/>
        <item x="49"/>
        <item x="48"/>
        <item x="66"/>
        <item x="10"/>
        <item x="81"/>
        <item x="18"/>
        <item x="74"/>
        <item x="88"/>
        <item x="1"/>
        <item x="28"/>
        <item x="90"/>
        <item x="85"/>
        <item x="8"/>
        <item x="32"/>
        <item x="17"/>
        <item x="9"/>
        <item x="44"/>
        <item x="11"/>
        <item x="57"/>
        <item x="72"/>
        <item x="87"/>
        <item x="29"/>
        <item x="16"/>
        <item x="103"/>
        <item x="84"/>
        <item x="25"/>
        <item x="76"/>
        <item x="21"/>
        <item x="26"/>
        <item x="92"/>
        <item x="69"/>
        <item x="59"/>
        <item x="6"/>
        <item x="50"/>
        <item x="67"/>
        <item x="41"/>
        <item x="75"/>
        <item x="86"/>
        <item x="61"/>
        <item x="33"/>
        <item x="19"/>
        <item x="7"/>
        <item x="3"/>
        <item x="30"/>
        <item x="23"/>
        <item x="68"/>
        <item x="53"/>
        <item x="58"/>
        <item x="80"/>
        <item x="54"/>
        <item x="38"/>
        <item x="78"/>
        <item x="93"/>
        <item x="47"/>
        <item x="40"/>
        <item x="12"/>
        <item x="64"/>
        <item x="52"/>
        <item x="20"/>
        <item x="42"/>
        <item x="36"/>
        <item x="39"/>
        <item x="0"/>
        <item x="60"/>
        <item x="22"/>
        <item x="82"/>
        <item x="13"/>
        <item x="79"/>
        <item x="91"/>
        <item x="56"/>
        <item x="83"/>
        <item x="4"/>
        <item x="63"/>
        <item x="77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outline="0" subtotalTop="0" showAll="0">
      <items count="477">
        <item x="160"/>
        <item x="88"/>
        <item x="475"/>
        <item x="46"/>
        <item x="144"/>
        <item x="135"/>
        <item x="21"/>
        <item x="12"/>
        <item x="42"/>
        <item x="91"/>
        <item x="143"/>
        <item x="53"/>
        <item x="204"/>
        <item x="61"/>
        <item x="115"/>
        <item x="62"/>
        <item x="222"/>
        <item x="228"/>
        <item x="201"/>
        <item x="217"/>
        <item x="79"/>
        <item x="63"/>
        <item x="183"/>
        <item x="171"/>
        <item x="95"/>
        <item x="203"/>
        <item x="172"/>
        <item x="50"/>
        <item x="64"/>
        <item x="158"/>
        <item x="168"/>
        <item x="83"/>
        <item x="209"/>
        <item x="170"/>
        <item x="111"/>
        <item x="140"/>
        <item x="13"/>
        <item x="197"/>
        <item x="167"/>
        <item x="139"/>
        <item x="176"/>
        <item x="179"/>
        <item x="92"/>
        <item x="157"/>
        <item x="51"/>
        <item x="113"/>
        <item x="17"/>
        <item x="164"/>
        <item x="7"/>
        <item x="54"/>
        <item x="30"/>
        <item x="96"/>
        <item x="72"/>
        <item x="207"/>
        <item x="32"/>
        <item x="155"/>
        <item x="220"/>
        <item x="213"/>
        <item x="29"/>
        <item x="231"/>
        <item x="156"/>
        <item x="114"/>
        <item x="194"/>
        <item x="120"/>
        <item x="191"/>
        <item x="187"/>
        <item x="181"/>
        <item x="149"/>
        <item x="224"/>
        <item x="125"/>
        <item x="184"/>
        <item x="73"/>
        <item x="130"/>
        <item x="180"/>
        <item x="31"/>
        <item x="9"/>
        <item x="142"/>
        <item x="103"/>
        <item x="87"/>
        <item x="6"/>
        <item x="40"/>
        <item x="65"/>
        <item x="132"/>
        <item x="230"/>
        <item x="198"/>
        <item x="20"/>
        <item x="19"/>
        <item x="107"/>
        <item x="39"/>
        <item x="214"/>
        <item x="162"/>
        <item x="93"/>
        <item x="211"/>
        <item x="138"/>
        <item x="99"/>
        <item x="148"/>
        <item x="215"/>
        <item x="153"/>
        <item x="210"/>
        <item x="192"/>
        <item x="0"/>
        <item x="1"/>
        <item x="2"/>
        <item x="3"/>
        <item x="4"/>
        <item x="5"/>
        <item x="8"/>
        <item x="10"/>
        <item x="11"/>
        <item x="14"/>
        <item x="15"/>
        <item x="16"/>
        <item x="18"/>
        <item x="22"/>
        <item x="23"/>
        <item x="24"/>
        <item x="25"/>
        <item x="26"/>
        <item x="27"/>
        <item x="28"/>
        <item x="33"/>
        <item x="34"/>
        <item x="35"/>
        <item x="36"/>
        <item x="37"/>
        <item x="38"/>
        <item x="41"/>
        <item x="43"/>
        <item x="44"/>
        <item x="45"/>
        <item x="47"/>
        <item x="48"/>
        <item x="49"/>
        <item x="52"/>
        <item x="55"/>
        <item x="56"/>
        <item x="57"/>
        <item x="58"/>
        <item x="59"/>
        <item x="60"/>
        <item x="66"/>
        <item x="67"/>
        <item x="68"/>
        <item x="69"/>
        <item x="70"/>
        <item x="71"/>
        <item x="74"/>
        <item x="75"/>
        <item x="76"/>
        <item x="77"/>
        <item x="78"/>
        <item x="80"/>
        <item x="81"/>
        <item x="82"/>
        <item x="84"/>
        <item x="85"/>
        <item x="86"/>
        <item x="89"/>
        <item x="90"/>
        <item x="94"/>
        <item x="97"/>
        <item x="98"/>
        <item x="100"/>
        <item x="101"/>
        <item x="102"/>
        <item x="104"/>
        <item x="105"/>
        <item x="106"/>
        <item x="108"/>
        <item x="109"/>
        <item x="110"/>
        <item x="112"/>
        <item x="116"/>
        <item x="117"/>
        <item x="118"/>
        <item x="119"/>
        <item x="121"/>
        <item x="122"/>
        <item x="123"/>
        <item x="124"/>
        <item x="126"/>
        <item x="127"/>
        <item x="128"/>
        <item x="129"/>
        <item x="131"/>
        <item x="133"/>
        <item x="134"/>
        <item x="136"/>
        <item x="137"/>
        <item x="141"/>
        <item x="145"/>
        <item x="146"/>
        <item x="147"/>
        <item x="150"/>
        <item x="151"/>
        <item x="152"/>
        <item x="154"/>
        <item x="159"/>
        <item x="161"/>
        <item x="163"/>
        <item x="165"/>
        <item x="166"/>
        <item x="169"/>
        <item x="173"/>
        <item x="174"/>
        <item x="175"/>
        <item x="177"/>
        <item x="178"/>
        <item x="182"/>
        <item x="185"/>
        <item x="186"/>
        <item x="188"/>
        <item x="189"/>
        <item x="190"/>
        <item x="193"/>
        <item x="195"/>
        <item x="196"/>
        <item x="199"/>
        <item x="200"/>
        <item x="202"/>
        <item x="205"/>
        <item x="206"/>
        <item x="208"/>
        <item x="212"/>
        <item x="216"/>
        <item x="218"/>
        <item x="219"/>
        <item x="221"/>
        <item x="223"/>
        <item x="225"/>
        <item x="226"/>
        <item x="227"/>
        <item x="229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t="default"/>
      </items>
    </pivotField>
    <pivotField dataField="1" compact="0" outline="0" subtotalTop="0" showAll="0">
      <items count="18">
        <item x="6"/>
        <item x="0"/>
        <item x="1"/>
        <item x="8"/>
        <item x="4"/>
        <item x="3"/>
        <item x="5"/>
        <item x="11"/>
        <item x="2"/>
        <item x="16"/>
        <item x="7"/>
        <item x="12"/>
        <item x="14"/>
        <item x="9"/>
        <item x="10"/>
        <item x="13"/>
        <item x="15"/>
        <item t="default"/>
      </items>
    </pivotField>
    <pivotField dataField="1" compact="0" outline="0" subtotalTop="0" showAll="0">
      <items count="9">
        <item x="1"/>
        <item x="2"/>
        <item x="0"/>
        <item x="4"/>
        <item x="7"/>
        <item x="3"/>
        <item x="5"/>
        <item x="6"/>
        <item t="default"/>
      </items>
    </pivotField>
    <pivotField dataField="1" compact="0" outline="0" subtotalTop="0" showAll="0">
      <items count="11">
        <item x="0"/>
        <item x="1"/>
        <item x="2"/>
        <item x="4"/>
        <item x="9"/>
        <item x="3"/>
        <item x="8"/>
        <item x="7"/>
        <item x="5"/>
        <item x="6"/>
        <item t="default"/>
      </items>
    </pivotField>
    <pivotField dataField="1" compact="0" outline="0" subtotalTop="0" showAll="0">
      <items count="13">
        <item x="0"/>
        <item x="1"/>
        <item x="2"/>
        <item x="11"/>
        <item x="7"/>
        <item x="9"/>
        <item x="3"/>
        <item x="5"/>
        <item x="6"/>
        <item x="4"/>
        <item x="8"/>
        <item x="10"/>
        <item t="default"/>
      </items>
    </pivotField>
    <pivotField dataField="1" compact="0" outline="0" subtotalTop="0" showAll="0">
      <items count="7">
        <item x="1"/>
        <item x="0"/>
        <item x="3"/>
        <item x="2"/>
        <item x="4"/>
        <item x="5"/>
        <item t="default"/>
      </items>
    </pivotField>
    <pivotField dataField="1" compact="0" outline="0" subtotalTop="0" showAll="0">
      <items count="26">
        <item x="4"/>
        <item x="7"/>
        <item x="10"/>
        <item x="2"/>
        <item x="6"/>
        <item x="1"/>
        <item x="0"/>
        <item x="3"/>
        <item x="12"/>
        <item x="14"/>
        <item x="11"/>
        <item x="13"/>
        <item x="16"/>
        <item x="24"/>
        <item x="5"/>
        <item x="20"/>
        <item x="18"/>
        <item x="15"/>
        <item x="17"/>
        <item x="8"/>
        <item x="9"/>
        <item x="19"/>
        <item x="21"/>
        <item x="22"/>
        <item x="23"/>
        <item t="default"/>
      </items>
    </pivotField>
    <pivotField compact="0" outline="0" subtotalTop="0" showAll="0">
      <items count="441">
        <item x="12"/>
        <item x="439"/>
        <item x="210"/>
        <item x="17"/>
        <item x="28"/>
        <item x="161"/>
        <item x="183"/>
        <item x="61"/>
        <item x="138"/>
        <item x="122"/>
        <item x="105"/>
        <item x="14"/>
        <item x="13"/>
        <item x="112"/>
        <item x="56"/>
        <item x="153"/>
        <item x="31"/>
        <item x="60"/>
        <item x="40"/>
        <item x="126"/>
        <item x="177"/>
        <item x="152"/>
        <item x="90"/>
        <item x="178"/>
        <item x="6"/>
        <item x="33"/>
        <item x="83"/>
        <item x="125"/>
        <item x="158"/>
        <item x="26"/>
        <item x="163"/>
        <item x="63"/>
        <item x="36"/>
        <item x="38"/>
        <item x="75"/>
        <item x="175"/>
        <item x="30"/>
        <item x="148"/>
        <item x="199"/>
        <item x="43"/>
        <item x="118"/>
        <item x="99"/>
        <item x="135"/>
        <item x="194"/>
        <item x="164"/>
        <item x="64"/>
        <item x="57"/>
        <item x="108"/>
        <item x="184"/>
        <item x="129"/>
        <item x="187"/>
        <item x="72"/>
        <item x="10"/>
        <item x="167"/>
        <item x="174"/>
        <item x="121"/>
        <item x="204"/>
        <item x="66"/>
        <item x="41"/>
        <item x="50"/>
        <item x="62"/>
        <item x="143"/>
        <item x="133"/>
        <item x="208"/>
        <item x="53"/>
        <item x="147"/>
        <item x="42"/>
        <item x="109"/>
        <item x="179"/>
        <item x="123"/>
        <item x="15"/>
        <item x="79"/>
        <item x="131"/>
        <item x="127"/>
        <item x="44"/>
        <item x="157"/>
        <item x="144"/>
        <item x="120"/>
        <item x="74"/>
        <item x="22"/>
        <item x="27"/>
        <item x="92"/>
        <item x="20"/>
        <item x="189"/>
        <item x="29"/>
        <item x="47"/>
        <item x="93"/>
        <item x="154"/>
        <item x="181"/>
        <item x="97"/>
        <item x="51"/>
        <item x="140"/>
        <item x="195"/>
        <item x="0"/>
        <item x="1"/>
        <item x="2"/>
        <item x="3"/>
        <item x="4"/>
        <item x="5"/>
        <item x="7"/>
        <item x="8"/>
        <item x="9"/>
        <item x="11"/>
        <item x="16"/>
        <item x="18"/>
        <item x="19"/>
        <item x="21"/>
        <item x="23"/>
        <item x="24"/>
        <item x="25"/>
        <item x="32"/>
        <item x="34"/>
        <item x="35"/>
        <item x="37"/>
        <item x="39"/>
        <item x="45"/>
        <item x="46"/>
        <item x="48"/>
        <item x="49"/>
        <item x="52"/>
        <item x="54"/>
        <item x="55"/>
        <item x="58"/>
        <item x="59"/>
        <item x="65"/>
        <item x="67"/>
        <item x="68"/>
        <item x="69"/>
        <item x="70"/>
        <item x="71"/>
        <item x="73"/>
        <item x="76"/>
        <item x="77"/>
        <item x="78"/>
        <item x="80"/>
        <item x="81"/>
        <item x="82"/>
        <item x="84"/>
        <item x="85"/>
        <item x="86"/>
        <item x="87"/>
        <item x="88"/>
        <item x="89"/>
        <item x="91"/>
        <item x="94"/>
        <item x="95"/>
        <item x="96"/>
        <item x="98"/>
        <item x="100"/>
        <item x="101"/>
        <item x="102"/>
        <item x="103"/>
        <item x="104"/>
        <item x="106"/>
        <item x="107"/>
        <item x="110"/>
        <item x="111"/>
        <item x="113"/>
        <item x="114"/>
        <item x="115"/>
        <item x="116"/>
        <item x="117"/>
        <item x="119"/>
        <item x="124"/>
        <item x="128"/>
        <item x="130"/>
        <item x="132"/>
        <item x="134"/>
        <item x="136"/>
        <item x="137"/>
        <item x="139"/>
        <item x="141"/>
        <item x="142"/>
        <item x="145"/>
        <item x="146"/>
        <item x="149"/>
        <item x="150"/>
        <item x="151"/>
        <item x="155"/>
        <item x="156"/>
        <item x="159"/>
        <item x="160"/>
        <item x="162"/>
        <item x="165"/>
        <item x="166"/>
        <item x="168"/>
        <item x="169"/>
        <item x="170"/>
        <item x="171"/>
        <item x="172"/>
        <item x="173"/>
        <item x="176"/>
        <item x="180"/>
        <item x="182"/>
        <item x="185"/>
        <item x="186"/>
        <item x="188"/>
        <item x="190"/>
        <item x="191"/>
        <item x="192"/>
        <item x="193"/>
        <item x="196"/>
        <item x="197"/>
        <item x="198"/>
        <item x="200"/>
        <item x="201"/>
        <item x="202"/>
        <item x="203"/>
        <item x="205"/>
        <item x="206"/>
        <item x="207"/>
        <item x="209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t="default"/>
      </items>
    </pivotField>
    <pivotField compact="0" outline="0" subtotalTop="0" showAll="0">
      <items count="23">
        <item x="7"/>
        <item x="1"/>
        <item x="2"/>
        <item x="4"/>
        <item x="0"/>
        <item x="5"/>
        <item x="8"/>
        <item x="10"/>
        <item x="21"/>
        <item x="12"/>
        <item x="6"/>
        <item x="15"/>
        <item x="14"/>
        <item x="3"/>
        <item x="13"/>
        <item x="16"/>
        <item x="9"/>
        <item x="11"/>
        <item x="17"/>
        <item x="18"/>
        <item x="19"/>
        <item x="20"/>
        <item t="default"/>
      </items>
    </pivotField>
    <pivotField compact="0" outline="0" subtotalTop="0" numFmtId="10" showAll="0">
      <items count="242">
        <item x="1"/>
        <item x="83"/>
        <item x="2"/>
        <item x="121"/>
        <item x="57"/>
        <item x="101"/>
        <item x="104"/>
        <item x="25"/>
        <item x="34"/>
        <item x="80"/>
        <item x="10"/>
        <item x="87"/>
        <item x="41"/>
        <item x="14"/>
        <item x="65"/>
        <item x="114"/>
        <item x="45"/>
        <item x="17"/>
        <item x="9"/>
        <item x="240"/>
        <item x="100"/>
        <item x="16"/>
        <item x="131"/>
        <item x="102"/>
        <item x="46"/>
        <item x="77"/>
        <item x="128"/>
        <item x="18"/>
        <item x="110"/>
        <item x="84"/>
        <item x="117"/>
        <item x="133"/>
        <item x="86"/>
        <item x="93"/>
        <item x="139"/>
        <item x="48"/>
        <item x="81"/>
        <item x="56"/>
        <item x="132"/>
        <item x="120"/>
        <item x="92"/>
        <item x="138"/>
        <item x="94"/>
        <item x="73"/>
        <item x="47"/>
        <item x="75"/>
        <item x="5"/>
        <item x="6"/>
        <item x="130"/>
        <item x="13"/>
        <item x="97"/>
        <item x="103"/>
        <item x="88"/>
        <item x="49"/>
        <item x="11"/>
        <item x="35"/>
        <item x="36"/>
        <item x="116"/>
        <item x="90"/>
        <item x="21"/>
        <item x="62"/>
        <item x="7"/>
        <item x="55"/>
        <item x="42"/>
        <item x="4"/>
        <item x="76"/>
        <item x="31"/>
        <item x="28"/>
        <item x="60"/>
        <item x="52"/>
        <item x="32"/>
        <item x="70"/>
        <item x="119"/>
        <item x="109"/>
        <item x="64"/>
        <item x="96"/>
        <item x="78"/>
        <item x="126"/>
        <item x="37"/>
        <item x="39"/>
        <item x="136"/>
        <item x="63"/>
        <item x="91"/>
        <item x="40"/>
        <item x="20"/>
        <item x="61"/>
        <item x="19"/>
        <item x="24"/>
        <item x="127"/>
        <item x="85"/>
        <item x="38"/>
        <item x="43"/>
        <item x="113"/>
        <item x="0"/>
        <item x="99"/>
        <item x="29"/>
        <item x="33"/>
        <item x="122"/>
        <item x="137"/>
        <item x="51"/>
        <item x="22"/>
        <item x="111"/>
        <item x="54"/>
        <item x="115"/>
        <item x="82"/>
        <item x="8"/>
        <item x="98"/>
        <item x="27"/>
        <item x="3"/>
        <item x="12"/>
        <item x="15"/>
        <item x="23"/>
        <item x="26"/>
        <item x="30"/>
        <item x="44"/>
        <item x="50"/>
        <item x="53"/>
        <item x="58"/>
        <item x="59"/>
        <item x="66"/>
        <item x="67"/>
        <item x="68"/>
        <item x="69"/>
        <item x="71"/>
        <item x="72"/>
        <item x="74"/>
        <item x="79"/>
        <item x="89"/>
        <item x="95"/>
        <item x="105"/>
        <item x="106"/>
        <item x="107"/>
        <item x="108"/>
        <item x="112"/>
        <item x="118"/>
        <item x="123"/>
        <item x="124"/>
        <item x="125"/>
        <item x="129"/>
        <item x="134"/>
        <item x="135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  <pivotField compact="0" outline="0" subtotalTop="0" showAll="0">
      <items count="15">
        <item x="2"/>
        <item x="1"/>
        <item x="3"/>
        <item x="0"/>
        <item x="4"/>
        <item x="5"/>
        <item x="13"/>
        <item x="6"/>
        <item x="8"/>
        <item x="7"/>
        <item x="9"/>
        <item x="10"/>
        <item x="11"/>
        <item x="12"/>
        <item t="default"/>
      </items>
    </pivotField>
    <pivotField compact="0" outline="0" subtotalTop="0" showAll="0">
      <items count="17">
        <item x="2"/>
        <item x="4"/>
        <item x="9"/>
        <item x="0"/>
        <item x="1"/>
        <item x="10"/>
        <item x="15"/>
        <item x="5"/>
        <item x="6"/>
        <item x="3"/>
        <item x="13"/>
        <item x="8"/>
        <item x="11"/>
        <item x="7"/>
        <item x="12"/>
        <item x="14"/>
        <item t="default"/>
      </items>
    </pivotField>
    <pivotField dataField="1" compact="0" outline="0" subtotalTop="0" showAll="0">
      <items count="19">
        <item x="7"/>
        <item x="2"/>
        <item x="11"/>
        <item x="1"/>
        <item x="4"/>
        <item x="8"/>
        <item x="0"/>
        <item x="6"/>
        <item x="17"/>
        <item x="10"/>
        <item x="3"/>
        <item x="5"/>
        <item x="12"/>
        <item x="13"/>
        <item x="9"/>
        <item x="14"/>
        <item x="15"/>
        <item x="16"/>
        <item t="default"/>
      </items>
    </pivotField>
    <pivotField compact="0" outline="0" subtotalTop="0" showAll="0">
      <items count="33">
        <item x="5"/>
        <item x="3"/>
        <item x="11"/>
        <item x="7"/>
        <item x="16"/>
        <item x="2"/>
        <item x="10"/>
        <item x="18"/>
        <item x="1"/>
        <item x="17"/>
        <item x="6"/>
        <item x="21"/>
        <item x="13"/>
        <item x="23"/>
        <item x="31"/>
        <item x="9"/>
        <item x="0"/>
        <item x="14"/>
        <item x="12"/>
        <item x="20"/>
        <item x="19"/>
        <item x="22"/>
        <item x="15"/>
        <item x="8"/>
        <item x="4"/>
        <item x="24"/>
        <item x="25"/>
        <item x="26"/>
        <item x="27"/>
        <item x="28"/>
        <item x="29"/>
        <item x="30"/>
        <item t="default"/>
      </items>
    </pivotField>
    <pivotField compact="0" outline="0" subtotalTop="0" showAll="0">
      <items count="20">
        <item x="7"/>
        <item x="2"/>
        <item x="11"/>
        <item x="1"/>
        <item x="4"/>
        <item x="8"/>
        <item x="0"/>
        <item x="12"/>
        <item x="18"/>
        <item x="10"/>
        <item x="3"/>
        <item x="5"/>
        <item x="13"/>
        <item x="6"/>
        <item x="9"/>
        <item x="14"/>
        <item x="15"/>
        <item x="16"/>
        <item x="17"/>
        <item t="default"/>
      </items>
    </pivotField>
    <pivotField dataField="1" compact="0" outline="0" subtotalTop="0" showAll="0">
      <items count="12">
        <item x="0"/>
        <item x="2"/>
        <item x="1"/>
        <item x="4"/>
        <item x="5"/>
        <item x="6"/>
        <item x="10"/>
        <item x="3"/>
        <item x="8"/>
        <item x="7"/>
        <item x="9"/>
        <item t="default"/>
      </items>
    </pivotField>
    <pivotField compact="0" outline="0" subtotalTop="0" showAll="0">
      <items count="417">
        <item x="3"/>
        <item x="415"/>
        <item x="1"/>
        <item x="156"/>
        <item x="48"/>
        <item x="144"/>
        <item x="77"/>
        <item x="116"/>
        <item x="80"/>
        <item x="68"/>
        <item x="7"/>
        <item x="161"/>
        <item x="19"/>
        <item x="17"/>
        <item x="125"/>
        <item x="130"/>
        <item x="61"/>
        <item x="46"/>
        <item x="67"/>
        <item x="126"/>
        <item x="88"/>
        <item x="150"/>
        <item x="100"/>
        <item x="166"/>
        <item x="22"/>
        <item x="81"/>
        <item x="30"/>
        <item x="42"/>
        <item x="135"/>
        <item x="175"/>
        <item x="53"/>
        <item x="90"/>
        <item x="184"/>
        <item x="163"/>
        <item x="136"/>
        <item x="97"/>
        <item x="177"/>
        <item x="103"/>
        <item x="33"/>
        <item x="110"/>
        <item x="155"/>
        <item x="93"/>
        <item x="75"/>
        <item x="11"/>
        <item x="102"/>
        <item x="69"/>
        <item x="83"/>
        <item x="151"/>
        <item x="167"/>
        <item x="174"/>
        <item x="194"/>
        <item x="66"/>
        <item x="0"/>
        <item x="2"/>
        <item x="4"/>
        <item x="5"/>
        <item x="6"/>
        <item x="8"/>
        <item x="9"/>
        <item x="10"/>
        <item x="12"/>
        <item x="13"/>
        <item x="14"/>
        <item x="15"/>
        <item x="16"/>
        <item x="18"/>
        <item x="20"/>
        <item x="21"/>
        <item x="23"/>
        <item x="24"/>
        <item x="25"/>
        <item x="26"/>
        <item x="27"/>
        <item x="28"/>
        <item x="29"/>
        <item x="31"/>
        <item x="32"/>
        <item x="34"/>
        <item x="35"/>
        <item x="36"/>
        <item x="37"/>
        <item x="38"/>
        <item x="39"/>
        <item x="40"/>
        <item x="41"/>
        <item x="43"/>
        <item x="44"/>
        <item x="45"/>
        <item x="47"/>
        <item x="49"/>
        <item x="50"/>
        <item x="51"/>
        <item x="52"/>
        <item x="54"/>
        <item x="55"/>
        <item x="56"/>
        <item x="57"/>
        <item x="58"/>
        <item x="59"/>
        <item x="60"/>
        <item x="62"/>
        <item x="63"/>
        <item x="64"/>
        <item x="65"/>
        <item x="70"/>
        <item x="71"/>
        <item x="72"/>
        <item x="73"/>
        <item x="74"/>
        <item x="76"/>
        <item x="78"/>
        <item x="79"/>
        <item x="82"/>
        <item x="84"/>
        <item x="85"/>
        <item x="86"/>
        <item x="87"/>
        <item x="89"/>
        <item x="91"/>
        <item x="92"/>
        <item x="94"/>
        <item x="95"/>
        <item x="96"/>
        <item x="98"/>
        <item x="99"/>
        <item x="101"/>
        <item x="104"/>
        <item x="105"/>
        <item x="106"/>
        <item x="107"/>
        <item x="108"/>
        <item x="109"/>
        <item x="111"/>
        <item x="112"/>
        <item x="113"/>
        <item x="114"/>
        <item x="115"/>
        <item x="117"/>
        <item x="118"/>
        <item x="119"/>
        <item x="120"/>
        <item x="121"/>
        <item x="122"/>
        <item x="123"/>
        <item x="124"/>
        <item x="127"/>
        <item x="128"/>
        <item x="129"/>
        <item x="131"/>
        <item x="132"/>
        <item x="133"/>
        <item x="134"/>
        <item x="137"/>
        <item x="138"/>
        <item x="139"/>
        <item x="140"/>
        <item x="141"/>
        <item x="142"/>
        <item x="143"/>
        <item x="145"/>
        <item x="146"/>
        <item x="147"/>
        <item x="148"/>
        <item x="149"/>
        <item x="152"/>
        <item x="153"/>
        <item x="154"/>
        <item x="157"/>
        <item x="158"/>
        <item x="159"/>
        <item x="160"/>
        <item x="162"/>
        <item x="164"/>
        <item x="165"/>
        <item x="168"/>
        <item x="169"/>
        <item x="170"/>
        <item x="171"/>
        <item x="172"/>
        <item x="173"/>
        <item x="176"/>
        <item x="178"/>
        <item x="179"/>
        <item x="180"/>
        <item x="181"/>
        <item x="182"/>
        <item x="183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t="default"/>
      </items>
    </pivotField>
    <pivotField compact="0" outline="0" subtotalTop="0" showAll="0">
      <items count="298">
        <item x="3"/>
        <item x="296"/>
        <item x="20"/>
        <item x="42"/>
        <item x="70"/>
        <item x="43"/>
        <item x="103"/>
        <item x="36"/>
        <item x="107"/>
        <item x="41"/>
        <item x="10"/>
        <item x="44"/>
        <item x="7"/>
        <item x="1"/>
        <item x="54"/>
        <item x="8"/>
        <item x="19"/>
        <item x="56"/>
        <item x="45"/>
        <item x="87"/>
        <item x="114"/>
        <item x="104"/>
        <item x="86"/>
        <item x="59"/>
        <item x="123"/>
        <item x="0"/>
        <item x="2"/>
        <item x="4"/>
        <item x="5"/>
        <item x="6"/>
        <item x="9"/>
        <item x="11"/>
        <item x="12"/>
        <item x="13"/>
        <item x="14"/>
        <item x="15"/>
        <item x="16"/>
        <item x="17"/>
        <item x="18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6"/>
        <item x="47"/>
        <item x="48"/>
        <item x="49"/>
        <item x="50"/>
        <item x="51"/>
        <item x="52"/>
        <item x="53"/>
        <item x="55"/>
        <item x="57"/>
        <item x="58"/>
        <item x="60"/>
        <item x="61"/>
        <item x="62"/>
        <item x="63"/>
        <item x="64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5"/>
        <item x="106"/>
        <item x="108"/>
        <item x="109"/>
        <item x="110"/>
        <item x="111"/>
        <item x="112"/>
        <item x="113"/>
        <item x="115"/>
        <item x="116"/>
        <item x="117"/>
        <item x="118"/>
        <item x="119"/>
        <item x="120"/>
        <item x="121"/>
        <item x="122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t="default"/>
      </items>
    </pivotField>
    <pivotField compact="0" outline="0" subtotalTop="0" showAll="0">
      <items count="3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24"/>
        <item x="16"/>
        <item x="17"/>
        <item x="18"/>
        <item x="19"/>
        <item x="20"/>
        <item x="21"/>
        <item x="22"/>
        <item t="default"/>
      </items>
    </pivotField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</pivotFields>
  <rowFields count="1">
    <field x="4"/>
  </rowFields>
  <rowItems count="1">
    <i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pageFields count="2">
    <pageField fld="3"/>
    <pageField fld="0"/>
  </pageFields>
  <dataFields count="18">
    <dataField name=" 消费" fld="10" baseField="0" baseItem="0"/>
    <dataField name=" 展现量" fld="11" baseField="0" baseItem="0"/>
    <dataField name=" 点击量" fld="12" baseField="0" baseItem="0"/>
    <dataField name="  点击率" fld="34" baseField="0" baseItem="0"/>
    <dataField name=" 点击成本" fld="35" baseField="0" baseItem="0"/>
    <dataField name=" 千展费用" fld="36" baseField="0" baseItem="0"/>
    <dataField name=" 点赞" fld="16" baseField="0" baseItem="0"/>
    <dataField name=" 评论" fld="17" baseField="0" baseItem="0"/>
    <dataField name=" 收藏" fld="18" baseField="0" baseItem="0"/>
    <dataField name=" 关注" fld="19" baseField="0" baseItem="0"/>
    <dataField name=" 分享" fld="20" baseField="0" baseItem="0"/>
    <dataField name=" 互动量" fld="21" baseField="0" baseItem="0"/>
    <dataField name=" 互动成本" fld="39" baseField="0" baseItem="0"/>
    <dataField name="私信人数" fld="27" baseField="0" baseItem="0"/>
    <dataField name=" 私信成本" fld="37" baseField="0" baseItem="0"/>
    <dataField name="开口数" fld="30" baseField="0" baseItem="0"/>
    <dataField name=" 开口成本" fld="38" baseField="0" baseItem="0"/>
    <dataField name=" 私信率" fld="40" baseField="0" baseItem="0"/>
  </dataFields>
  <formats count="107">
    <format dxfId="531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532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533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34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35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36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37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38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39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40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541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542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543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544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545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546">
      <pivotArea type="all" dataOnly="0" outline="0" fieldPosition="0"/>
    </format>
    <format dxfId="547">
      <pivotArea type="all" dataOnly="0" outline="0" fieldPosition="0"/>
    </format>
    <format dxfId="548">
      <pivotArea type="all" dataOnly="0" outline="0" fieldPosition="0"/>
    </format>
    <format dxfId="549">
      <pivotArea type="all" dataOnly="0" outline="0" fieldPosition="0"/>
    </format>
    <format dxfId="550">
      <pivotArea type="all" dataOnly="0" outline="0" fieldPosition="0"/>
    </format>
    <format dxfId="551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552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553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554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555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556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557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558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559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560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561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562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563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564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565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566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567">
      <pivotArea field="0" type="button" dataOnly="0" labelOnly="1" outline="0" fieldPosition="0"/>
    </format>
    <format dxfId="568">
      <pivotArea dataOnly="0" labelOnly="1" fieldPosition="0">
        <references count="1">
          <reference field="4294967294" count="1">
            <x v="0"/>
          </reference>
        </references>
      </pivotArea>
    </format>
    <format dxfId="569">
      <pivotArea dataOnly="0" labelOnly="1" fieldPosition="0">
        <references count="1">
          <reference field="4294967294" count="1">
            <x v="1"/>
          </reference>
        </references>
      </pivotArea>
    </format>
    <format dxfId="570">
      <pivotArea dataOnly="0" labelOnly="1" fieldPosition="0">
        <references count="1">
          <reference field="4294967294" count="1">
            <x v="2"/>
          </reference>
        </references>
      </pivotArea>
    </format>
    <format dxfId="571">
      <pivotArea dataOnly="0" labelOnly="1" fieldPosition="0">
        <references count="1">
          <reference field="4294967294" count="1">
            <x v="3"/>
          </reference>
        </references>
      </pivotArea>
    </format>
    <format dxfId="572">
      <pivotArea dataOnly="0" labelOnly="1" fieldPosition="0">
        <references count="1">
          <reference field="4294967294" count="1">
            <x v="4"/>
          </reference>
        </references>
      </pivotArea>
    </format>
    <format dxfId="573">
      <pivotArea dataOnly="0" labelOnly="1" fieldPosition="0">
        <references count="1">
          <reference field="4294967294" count="1">
            <x v="5"/>
          </reference>
        </references>
      </pivotArea>
    </format>
    <format dxfId="574">
      <pivotArea dataOnly="0" labelOnly="1" fieldPosition="0">
        <references count="1">
          <reference field="4294967294" count="1">
            <x v="6"/>
          </reference>
        </references>
      </pivotArea>
    </format>
    <format dxfId="575">
      <pivotArea dataOnly="0" labelOnly="1" fieldPosition="0">
        <references count="1">
          <reference field="4294967294" count="1">
            <x v="7"/>
          </reference>
        </references>
      </pivotArea>
    </format>
    <format dxfId="576">
      <pivotArea dataOnly="0" labelOnly="1" fieldPosition="0">
        <references count="1">
          <reference field="4294967294" count="1">
            <x v="8"/>
          </reference>
        </references>
      </pivotArea>
    </format>
    <format dxfId="577">
      <pivotArea dataOnly="0" labelOnly="1" fieldPosition="0">
        <references count="1">
          <reference field="4294967294" count="1">
            <x v="9"/>
          </reference>
        </references>
      </pivotArea>
    </format>
    <format dxfId="578">
      <pivotArea dataOnly="0" labelOnly="1" fieldPosition="0">
        <references count="1">
          <reference field="4294967294" count="1">
            <x v="10"/>
          </reference>
        </references>
      </pivotArea>
    </format>
    <format dxfId="579">
      <pivotArea dataOnly="0" labelOnly="1" fieldPosition="0">
        <references count="1">
          <reference field="4294967294" count="1">
            <x v="11"/>
          </reference>
        </references>
      </pivotArea>
    </format>
    <format dxfId="580">
      <pivotArea dataOnly="0" labelOnly="1" fieldPosition="0">
        <references count="1">
          <reference field="4294967294" count="1">
            <x v="12"/>
          </reference>
        </references>
      </pivotArea>
    </format>
    <format dxfId="581">
      <pivotArea dataOnly="0" labelOnly="1" fieldPosition="0">
        <references count="1">
          <reference field="4294967294" count="1">
            <x v="13"/>
          </reference>
        </references>
      </pivotArea>
    </format>
    <format dxfId="582">
      <pivotArea dataOnly="0" labelOnly="1" fieldPosition="0">
        <references count="1">
          <reference field="4294967294" count="1">
            <x v="14"/>
          </reference>
        </references>
      </pivotArea>
    </format>
    <format dxfId="583">
      <pivotArea dataOnly="0" labelOnly="1" fieldPosition="0">
        <references count="1">
          <reference field="4294967294" count="1">
            <x v="15"/>
          </reference>
        </references>
      </pivotArea>
    </format>
    <format dxfId="584">
      <pivotArea dataOnly="0" labelOnly="1" fieldPosition="0">
        <references count="1">
          <reference field="4294967294" count="1">
            <x v="16"/>
          </reference>
        </references>
      </pivotArea>
    </format>
    <format dxfId="585">
      <pivotArea dataOnly="0" labelOnly="1" grandRow="1" fieldPosition="0"/>
    </format>
    <format dxfId="586">
      <pivotArea grandRow="1" collapsedLevelsAreSubtotals="1" fieldPosition="0"/>
    </format>
    <format dxfId="587">
      <pivotArea dataOnly="0" labelOnly="1" fieldPosition="0">
        <references count="1">
          <reference field="4294967294" count="1">
            <x v="3"/>
          </reference>
        </references>
      </pivotArea>
    </format>
    <format dxfId="588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589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590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591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592">
      <pivotArea dataOnly="0" labelOnly="1" grandRow="1" fieldPosition="0"/>
    </format>
    <format dxfId="593">
      <pivotArea grandRow="1" collapsedLevelsAreSubtotals="1" fieldPosition="0"/>
    </format>
    <format dxfId="594">
      <pivotArea dataOnly="0" labelOnly="1" grandRow="1" fieldPosition="0"/>
    </format>
    <format dxfId="595">
      <pivotArea grandRow="1" collapsedLevelsAreSubtotals="1" fieldPosition="0"/>
    </format>
    <format dxfId="596">
      <pivotArea dataOnly="0" labelOnly="1" fieldPosition="0">
        <references count="1">
          <reference field="0" count="1">
            <x v="48"/>
          </reference>
        </references>
      </pivotArea>
    </format>
    <format dxfId="597">
      <pivotArea collapsedLevelsAreSubtotals="1" fieldPosition="0">
        <references count="1">
          <reference field="0" count="1" selected="0">
            <x v="48"/>
          </reference>
        </references>
      </pivotArea>
    </format>
    <format dxfId="598">
      <pivotArea dataOnly="0" labelOnly="1" fieldPosition="0">
        <references count="1">
          <reference field="4294967294" count="1">
            <x v="3"/>
          </reference>
        </references>
      </pivotArea>
    </format>
    <format dxfId="599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600">
      <pivotArea dataOnly="0" labelOnly="1" grandRow="1" fieldPosition="0"/>
    </format>
    <format dxfId="601">
      <pivotArea grandRow="1" collapsedLevelsAreSubtotals="1" fieldPosition="0"/>
    </format>
    <format dxfId="602">
      <pivotArea type="all" dataOnly="0" outline="0" fieldPosition="0"/>
    </format>
    <format dxfId="603">
      <pivotArea field="0" type="button" dataOnly="0" labelOnly="1" outline="0" fieldPosition="0"/>
    </format>
    <format dxfId="604">
      <pivotArea dataOnly="0" labelOnly="1" fieldPosition="0">
        <references count="1">
          <reference field="4294967294" count="1">
            <x v="0"/>
          </reference>
        </references>
      </pivotArea>
    </format>
    <format dxfId="605">
      <pivotArea dataOnly="0" labelOnly="1" fieldPosition="0">
        <references count="1">
          <reference field="4294967294" count="1">
            <x v="1"/>
          </reference>
        </references>
      </pivotArea>
    </format>
    <format dxfId="606">
      <pivotArea dataOnly="0" labelOnly="1" fieldPosition="0">
        <references count="1">
          <reference field="4294967294" count="1">
            <x v="2"/>
          </reference>
        </references>
      </pivotArea>
    </format>
    <format dxfId="607">
      <pivotArea dataOnly="0" labelOnly="1" fieldPosition="0">
        <references count="1">
          <reference field="4294967294" count="1">
            <x v="3"/>
          </reference>
        </references>
      </pivotArea>
    </format>
    <format dxfId="608">
      <pivotArea dataOnly="0" labelOnly="1" fieldPosition="0">
        <references count="1">
          <reference field="4294967294" count="1">
            <x v="4"/>
          </reference>
        </references>
      </pivotArea>
    </format>
    <format dxfId="609">
      <pivotArea dataOnly="0" labelOnly="1" fieldPosition="0">
        <references count="1">
          <reference field="4294967294" count="1">
            <x v="5"/>
          </reference>
        </references>
      </pivotArea>
    </format>
    <format dxfId="610">
      <pivotArea dataOnly="0" labelOnly="1" fieldPosition="0">
        <references count="1">
          <reference field="4294967294" count="1">
            <x v="6"/>
          </reference>
        </references>
      </pivotArea>
    </format>
    <format dxfId="611">
      <pivotArea dataOnly="0" labelOnly="1" fieldPosition="0">
        <references count="1">
          <reference field="4294967294" count="1">
            <x v="7"/>
          </reference>
        </references>
      </pivotArea>
    </format>
    <format dxfId="612">
      <pivotArea dataOnly="0" labelOnly="1" fieldPosition="0">
        <references count="1">
          <reference field="4294967294" count="1">
            <x v="8"/>
          </reference>
        </references>
      </pivotArea>
    </format>
    <format dxfId="613">
      <pivotArea dataOnly="0" labelOnly="1" fieldPosition="0">
        <references count="1">
          <reference field="4294967294" count="1">
            <x v="9"/>
          </reference>
        </references>
      </pivotArea>
    </format>
    <format dxfId="614">
      <pivotArea dataOnly="0" labelOnly="1" fieldPosition="0">
        <references count="1">
          <reference field="4294967294" count="1">
            <x v="10"/>
          </reference>
        </references>
      </pivotArea>
    </format>
    <format dxfId="615">
      <pivotArea dataOnly="0" labelOnly="1" fieldPosition="0">
        <references count="1">
          <reference field="4294967294" count="1">
            <x v="11"/>
          </reference>
        </references>
      </pivotArea>
    </format>
    <format dxfId="616">
      <pivotArea dataOnly="0" labelOnly="1" fieldPosition="0">
        <references count="1">
          <reference field="4294967294" count="1">
            <x v="12"/>
          </reference>
        </references>
      </pivotArea>
    </format>
    <format dxfId="617">
      <pivotArea dataOnly="0" labelOnly="1" fieldPosition="0">
        <references count="1">
          <reference field="4294967294" count="1">
            <x v="13"/>
          </reference>
        </references>
      </pivotArea>
    </format>
    <format dxfId="618">
      <pivotArea dataOnly="0" labelOnly="1" fieldPosition="0">
        <references count="1">
          <reference field="4294967294" count="1">
            <x v="14"/>
          </reference>
        </references>
      </pivotArea>
    </format>
    <format dxfId="619">
      <pivotArea dataOnly="0" labelOnly="1" fieldPosition="0">
        <references count="1">
          <reference field="4294967294" count="1">
            <x v="15"/>
          </reference>
        </references>
      </pivotArea>
    </format>
    <format dxfId="620">
      <pivotArea dataOnly="0" labelOnly="1" fieldPosition="0">
        <references count="1">
          <reference field="4294967294" count="1">
            <x v="16"/>
          </reference>
        </references>
      </pivotArea>
    </format>
    <format dxfId="621">
      <pivotArea dataOnly="0" labelOnly="1" fieldPosition="0">
        <references count="1">
          <reference field="4294967294" count="1">
            <x v="3"/>
          </reference>
        </references>
      </pivotArea>
    </format>
    <format dxfId="622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623">
      <pivotArea dataOnly="0" labelOnly="1" fieldPosition="0">
        <references count="1">
          <reference field="4294967294" count="1">
            <x v="7"/>
          </reference>
        </references>
      </pivotArea>
    </format>
    <format dxfId="624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625">
      <pivotArea dataOnly="0" labelOnly="1" fieldPosition="0">
        <references count="1">
          <reference field="4294967294" count="1">
            <x v="14"/>
          </reference>
        </references>
      </pivotArea>
    </format>
    <format dxfId="626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627">
      <pivotArea dataOnly="0" labelOnly="1" fieldPosition="0">
        <references count="1">
          <reference field="4294967294" count="1">
            <x v="16"/>
          </reference>
        </references>
      </pivotArea>
    </format>
    <format dxfId="628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629">
      <pivotArea field="33" type="button" dataOnly="0" labelOnly="1" outline="0" fieldPosition="0"/>
    </format>
    <format dxfId="630">
      <pivotArea field="7" type="button" dataOnly="0" labelOnly="1" outline="0" fieldPosition="0"/>
    </format>
    <format dxfId="631">
      <pivotArea field="3" type="button" dataOnly="0" labelOnly="1" outline="0" fieldPosition="0"/>
    </format>
    <format dxfId="632">
      <pivotArea dataOnly="0" labelOnly="1" fieldPosition="0">
        <references count="1">
          <reference field="4294967294" count="1">
            <x v="17"/>
          </reference>
        </references>
      </pivotArea>
    </format>
    <format dxfId="633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634">
      <pivotArea dataOnly="0" labelOnly="1" fieldPosition="0">
        <references count="1">
          <reference field="4294967294" count="1">
            <x v="17"/>
          </reference>
        </references>
      </pivotArea>
    </format>
    <format dxfId="635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636">
      <pivotArea dataOnly="0" labelOnly="1" fieldPosition="0">
        <references count="1">
          <reference field="4294967294" count="1">
            <x v="17"/>
          </reference>
        </references>
      </pivotArea>
    </format>
    <format dxfId="637">
      <pivotArea field="4" type="button" dataOnly="0" labelOnly="1" outline="0" fieldPosition="0"/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5" minRefreshableVersion="3" createdVersion="5" mergeItem="1" rowGrandTotals="0" colGrandTotals="0" compact="0" indent="0" compactData="0" showDrill="1" multipleFieldFilters="0">
  <location ref="A4:S11" firstHeaderRow="0" firstDataRow="1" firstDataCol="1" rowPageCount="2" colPageCount="1"/>
  <pivotFields count="41">
    <pivotField axis="axisPage" compact="0" sortType="ascending" outline="0" subtotalTop="0" multipleItemSelectionAllowed="1" numFmtId="14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outline="0" subtotalTop="0" showAll="0">
      <items count="29">
        <item x="27"/>
        <item x="6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outline="0" subtotalTop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axis="axisPage" compact="0" outline="0" subtotalTop="0" multipleItemSelectionAllowed="1" showAll="0">
      <items count="4">
        <item x="1"/>
        <item h="1" x="0"/>
        <item h="1" x="2"/>
        <item t="default"/>
      </items>
    </pivotField>
    <pivotField axis="axisRow" compact="0" outline="0" subtotalTop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outline="0" subtotalTop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outline="0" subtotalTop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outline="0" subtotalTop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outline="0" subtotalTop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outline="0" subtotalTop="0" showAll="0"/>
    <pivotField dataField="1" compact="0" outline="0" subtotalTop="0" showAll="0">
      <items count="520">
        <item x="88"/>
        <item x="518"/>
        <item x="73"/>
        <item x="65"/>
        <item x="121"/>
        <item x="235"/>
        <item x="37"/>
        <item x="187"/>
        <item x="240"/>
        <item x="101"/>
        <item x="51"/>
        <item x="123"/>
        <item x="34"/>
        <item x="168"/>
        <item x="181"/>
        <item x="174"/>
        <item x="133"/>
        <item x="102"/>
        <item x="6"/>
        <item x="120"/>
        <item x="15"/>
        <item x="113"/>
        <item x="160"/>
        <item x="36"/>
        <item x="3"/>
        <item x="167"/>
        <item x="117"/>
        <item x="25"/>
        <item x="43"/>
        <item x="225"/>
        <item x="17"/>
        <item x="59"/>
        <item x="10"/>
        <item x="212"/>
        <item x="149"/>
        <item x="103"/>
        <item x="0"/>
        <item x="1"/>
        <item x="2"/>
        <item x="4"/>
        <item x="5"/>
        <item x="7"/>
        <item x="8"/>
        <item x="9"/>
        <item x="11"/>
        <item x="12"/>
        <item x="13"/>
        <item x="14"/>
        <item x="16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5"/>
        <item x="38"/>
        <item x="39"/>
        <item x="40"/>
        <item x="41"/>
        <item x="42"/>
        <item x="44"/>
        <item x="45"/>
        <item x="46"/>
        <item x="47"/>
        <item x="48"/>
        <item x="49"/>
        <item x="50"/>
        <item x="52"/>
        <item x="53"/>
        <item x="54"/>
        <item x="55"/>
        <item x="56"/>
        <item x="57"/>
        <item x="58"/>
        <item x="60"/>
        <item x="61"/>
        <item x="62"/>
        <item x="63"/>
        <item x="64"/>
        <item x="66"/>
        <item x="67"/>
        <item x="68"/>
        <item x="69"/>
        <item x="70"/>
        <item x="71"/>
        <item x="72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4"/>
        <item x="105"/>
        <item x="106"/>
        <item x="107"/>
        <item x="108"/>
        <item x="109"/>
        <item x="110"/>
        <item x="111"/>
        <item x="112"/>
        <item x="114"/>
        <item x="115"/>
        <item x="116"/>
        <item x="118"/>
        <item x="119"/>
        <item x="122"/>
        <item x="124"/>
        <item x="125"/>
        <item x="126"/>
        <item x="127"/>
        <item x="128"/>
        <item x="129"/>
        <item x="130"/>
        <item x="131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1"/>
        <item x="162"/>
        <item x="163"/>
        <item x="164"/>
        <item x="165"/>
        <item x="166"/>
        <item x="169"/>
        <item x="170"/>
        <item x="171"/>
        <item x="172"/>
        <item x="173"/>
        <item x="175"/>
        <item x="176"/>
        <item x="177"/>
        <item x="178"/>
        <item x="179"/>
        <item x="180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6"/>
        <item x="227"/>
        <item x="228"/>
        <item x="229"/>
        <item x="230"/>
        <item x="231"/>
        <item x="232"/>
        <item x="233"/>
        <item x="234"/>
        <item x="236"/>
        <item x="237"/>
        <item x="238"/>
        <item x="239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t="default"/>
      </items>
    </pivotField>
    <pivotField dataField="1" compact="0" outline="0" subtotalTop="0" showAll="0">
      <items count="505">
        <item x="503"/>
        <item x="134"/>
        <item x="4"/>
        <item x="47"/>
        <item x="154"/>
        <item x="104"/>
        <item x="153"/>
        <item x="14"/>
        <item x="107"/>
        <item x="85"/>
        <item x="70"/>
        <item x="176"/>
        <item x="122"/>
        <item x="114"/>
        <item x="44"/>
        <item x="220"/>
        <item x="13"/>
        <item x="91"/>
        <item x="231"/>
        <item x="158"/>
        <item x="92"/>
        <item x="169"/>
        <item x="185"/>
        <item x="125"/>
        <item x="55"/>
        <item x="36"/>
        <item x="26"/>
        <item x="52"/>
        <item x="109"/>
        <item x="54"/>
        <item x="116"/>
        <item x="86"/>
        <item x="155"/>
        <item x="165"/>
        <item x="195"/>
        <item x="216"/>
        <item x="174"/>
        <item x="73"/>
        <item x="41"/>
        <item x="132"/>
        <item x="166"/>
        <item x="135"/>
        <item x="129"/>
        <item x="188"/>
        <item x="136"/>
        <item x="128"/>
        <item x="130"/>
        <item x="111"/>
        <item x="1"/>
        <item x="21"/>
        <item x="145"/>
        <item x="58"/>
        <item x="186"/>
        <item x="124"/>
        <item x="197"/>
        <item x="15"/>
        <item x="88"/>
        <item x="64"/>
        <item x="66"/>
        <item x="144"/>
        <item x="161"/>
        <item x="177"/>
        <item x="25"/>
        <item x="89"/>
        <item x="68"/>
        <item x="34"/>
        <item x="61"/>
        <item x="184"/>
        <item x="95"/>
        <item x="119"/>
        <item x="175"/>
        <item x="207"/>
        <item x="173"/>
        <item x="208"/>
        <item x="49"/>
        <item x="237"/>
        <item x="93"/>
        <item x="19"/>
        <item x="0"/>
        <item x="2"/>
        <item x="3"/>
        <item x="5"/>
        <item x="6"/>
        <item x="7"/>
        <item x="8"/>
        <item x="9"/>
        <item x="10"/>
        <item x="11"/>
        <item x="12"/>
        <item x="16"/>
        <item x="17"/>
        <item x="18"/>
        <item x="20"/>
        <item x="22"/>
        <item x="23"/>
        <item x="24"/>
        <item x="27"/>
        <item x="28"/>
        <item x="29"/>
        <item x="30"/>
        <item x="31"/>
        <item x="32"/>
        <item x="33"/>
        <item x="35"/>
        <item x="37"/>
        <item x="38"/>
        <item x="39"/>
        <item x="40"/>
        <item x="42"/>
        <item x="43"/>
        <item x="45"/>
        <item x="46"/>
        <item x="48"/>
        <item x="50"/>
        <item x="51"/>
        <item x="53"/>
        <item x="56"/>
        <item x="57"/>
        <item x="59"/>
        <item x="60"/>
        <item x="62"/>
        <item x="63"/>
        <item x="65"/>
        <item x="67"/>
        <item x="69"/>
        <item x="71"/>
        <item x="72"/>
        <item x="74"/>
        <item x="75"/>
        <item x="76"/>
        <item x="77"/>
        <item x="78"/>
        <item x="79"/>
        <item x="80"/>
        <item x="81"/>
        <item x="82"/>
        <item x="83"/>
        <item x="84"/>
        <item x="87"/>
        <item x="90"/>
        <item x="94"/>
        <item x="96"/>
        <item x="97"/>
        <item x="98"/>
        <item x="99"/>
        <item x="100"/>
        <item x="101"/>
        <item x="102"/>
        <item x="103"/>
        <item x="105"/>
        <item x="106"/>
        <item x="108"/>
        <item x="110"/>
        <item x="112"/>
        <item x="113"/>
        <item x="115"/>
        <item x="117"/>
        <item x="118"/>
        <item x="120"/>
        <item x="121"/>
        <item x="123"/>
        <item x="126"/>
        <item x="127"/>
        <item x="131"/>
        <item x="133"/>
        <item x="137"/>
        <item x="138"/>
        <item x="139"/>
        <item x="140"/>
        <item x="141"/>
        <item x="142"/>
        <item x="143"/>
        <item x="146"/>
        <item x="147"/>
        <item x="148"/>
        <item x="149"/>
        <item x="150"/>
        <item x="151"/>
        <item x="152"/>
        <item x="156"/>
        <item x="157"/>
        <item x="159"/>
        <item x="160"/>
        <item x="162"/>
        <item x="163"/>
        <item x="164"/>
        <item x="167"/>
        <item x="168"/>
        <item x="170"/>
        <item x="171"/>
        <item x="172"/>
        <item x="178"/>
        <item x="179"/>
        <item x="180"/>
        <item x="181"/>
        <item x="182"/>
        <item x="183"/>
        <item x="187"/>
        <item x="189"/>
        <item x="190"/>
        <item x="191"/>
        <item x="192"/>
        <item x="193"/>
        <item x="194"/>
        <item x="196"/>
        <item x="198"/>
        <item x="199"/>
        <item x="200"/>
        <item x="201"/>
        <item x="202"/>
        <item x="203"/>
        <item x="204"/>
        <item x="205"/>
        <item x="206"/>
        <item x="209"/>
        <item x="210"/>
        <item x="211"/>
        <item x="212"/>
        <item x="213"/>
        <item x="214"/>
        <item x="215"/>
        <item x="217"/>
        <item x="218"/>
        <item x="219"/>
        <item x="221"/>
        <item x="222"/>
        <item x="223"/>
        <item x="224"/>
        <item x="225"/>
        <item x="226"/>
        <item x="227"/>
        <item x="228"/>
        <item x="229"/>
        <item x="230"/>
        <item x="232"/>
        <item x="233"/>
        <item x="234"/>
        <item x="235"/>
        <item x="23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t="default"/>
      </items>
    </pivotField>
    <pivotField dataField="1" compact="0" outline="0" subtotalTop="0" showAll="0">
      <items count="338">
        <item x="32"/>
        <item x="57"/>
        <item x="44"/>
        <item x="14"/>
        <item x="93"/>
        <item x="79"/>
        <item x="125"/>
        <item x="84"/>
        <item x="53"/>
        <item x="63"/>
        <item x="94"/>
        <item x="56"/>
        <item x="66"/>
        <item x="91"/>
        <item x="80"/>
        <item x="115"/>
        <item x="104"/>
        <item x="3"/>
        <item x="51"/>
        <item x="134"/>
        <item x="106"/>
        <item x="149"/>
        <item x="150"/>
        <item x="162"/>
        <item x="49"/>
        <item x="71"/>
        <item x="25"/>
        <item x="181"/>
        <item x="182"/>
        <item x="34"/>
        <item x="122"/>
        <item x="2"/>
        <item x="24"/>
        <item x="141"/>
        <item x="336"/>
        <item x="170"/>
        <item x="16"/>
        <item x="128"/>
        <item x="15"/>
        <item x="12"/>
        <item x="70"/>
        <item x="118"/>
        <item x="124"/>
        <item x="55"/>
        <item x="17"/>
        <item x="23"/>
        <item x="76"/>
        <item x="26"/>
        <item x="97"/>
        <item x="148"/>
        <item x="58"/>
        <item x="0"/>
        <item x="178"/>
        <item x="136"/>
        <item x="42"/>
        <item x="132"/>
        <item x="27"/>
        <item x="105"/>
        <item x="109"/>
        <item x="158"/>
        <item x="100"/>
        <item x="143"/>
        <item x="160"/>
        <item x="64"/>
        <item x="11"/>
        <item x="129"/>
        <item x="98"/>
        <item x="133"/>
        <item x="1"/>
        <item x="168"/>
        <item x="166"/>
        <item x="52"/>
        <item x="78"/>
        <item x="36"/>
        <item x="101"/>
        <item x="159"/>
        <item x="123"/>
        <item x="183"/>
        <item x="102"/>
        <item x="151"/>
        <item x="152"/>
        <item x="54"/>
        <item x="108"/>
        <item x="82"/>
        <item x="153"/>
        <item x="142"/>
        <item x="131"/>
        <item x="175"/>
        <item x="110"/>
        <item x="167"/>
        <item x="61"/>
        <item x="161"/>
        <item x="185"/>
        <item x="154"/>
        <item x="172"/>
        <item x="107"/>
        <item x="157"/>
        <item x="87"/>
        <item x="89"/>
        <item x="83"/>
        <item x="4"/>
        <item x="95"/>
        <item x="155"/>
        <item x="99"/>
        <item x="116"/>
        <item x="103"/>
        <item x="28"/>
        <item x="85"/>
        <item x="45"/>
        <item x="135"/>
        <item x="37"/>
        <item x="92"/>
        <item x="31"/>
        <item x="117"/>
        <item x="114"/>
        <item x="127"/>
        <item x="139"/>
        <item x="68"/>
        <item x="74"/>
        <item x="72"/>
        <item x="145"/>
        <item x="5"/>
        <item x="73"/>
        <item x="47"/>
        <item x="13"/>
        <item x="90"/>
        <item x="6"/>
        <item x="137"/>
        <item x="41"/>
        <item x="113"/>
        <item x="88"/>
        <item x="8"/>
        <item x="176"/>
        <item x="165"/>
        <item x="112"/>
        <item x="146"/>
        <item x="18"/>
        <item x="46"/>
        <item x="86"/>
        <item x="10"/>
        <item x="75"/>
        <item x="187"/>
        <item x="67"/>
        <item x="38"/>
        <item x="59"/>
        <item x="39"/>
        <item x="65"/>
        <item x="184"/>
        <item x="126"/>
        <item x="77"/>
        <item x="50"/>
        <item x="48"/>
        <item x="69"/>
        <item x="19"/>
        <item x="144"/>
        <item x="29"/>
        <item x="96"/>
        <item x="180"/>
        <item x="60"/>
        <item x="9"/>
        <item x="43"/>
        <item x="21"/>
        <item x="30"/>
        <item x="169"/>
        <item x="81"/>
        <item x="22"/>
        <item x="120"/>
        <item x="119"/>
        <item x="171"/>
        <item x="177"/>
        <item x="62"/>
        <item x="40"/>
        <item x="20"/>
        <item x="7"/>
        <item x="33"/>
        <item x="35"/>
        <item x="111"/>
        <item x="121"/>
        <item x="130"/>
        <item x="138"/>
        <item x="140"/>
        <item x="147"/>
        <item x="156"/>
        <item x="163"/>
        <item x="164"/>
        <item x="173"/>
        <item x="174"/>
        <item x="179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t="default"/>
      </items>
    </pivotField>
    <pivotField compact="0" outline="0" subtotalTop="0" numFmtId="10" showAll="0">
      <items count="364">
        <item x="172"/>
        <item x="84"/>
        <item x="194"/>
        <item x="10"/>
        <item x="53"/>
        <item x="155"/>
        <item x="122"/>
        <item x="5"/>
        <item x="126"/>
        <item x="362"/>
        <item x="139"/>
        <item x="55"/>
        <item x="150"/>
        <item x="61"/>
        <item x="199"/>
        <item x="16"/>
        <item x="68"/>
        <item x="93"/>
        <item x="135"/>
        <item x="176"/>
        <item x="108"/>
        <item x="164"/>
        <item x="48"/>
        <item x="42"/>
        <item x="74"/>
        <item x="54"/>
        <item x="49"/>
        <item x="80"/>
        <item x="189"/>
        <item x="134"/>
        <item x="32"/>
        <item x="59"/>
        <item x="0"/>
        <item x="20"/>
        <item x="76"/>
        <item x="112"/>
        <item x="168"/>
        <item x="110"/>
        <item x="161"/>
        <item x="124"/>
        <item x="87"/>
        <item x="200"/>
        <item x="37"/>
        <item x="153"/>
        <item x="175"/>
        <item x="167"/>
        <item x="45"/>
        <item x="96"/>
        <item x="146"/>
        <item x="195"/>
        <item x="143"/>
        <item x="27"/>
        <item x="169"/>
        <item x="62"/>
        <item x="69"/>
        <item x="109"/>
        <item x="121"/>
        <item x="35"/>
        <item x="65"/>
        <item x="140"/>
        <item x="21"/>
        <item x="99"/>
        <item x="102"/>
        <item x="79"/>
        <item x="181"/>
        <item x="141"/>
        <item x="192"/>
        <item x="142"/>
        <item x="138"/>
        <item x="185"/>
        <item x="97"/>
        <item x="131"/>
        <item x="114"/>
        <item x="149"/>
        <item x="83"/>
        <item x="7"/>
        <item x="13"/>
        <item x="57"/>
        <item x="41"/>
        <item x="24"/>
        <item x="19"/>
        <item x="191"/>
        <item x="198"/>
        <item x="184"/>
        <item x="173"/>
        <item x="39"/>
        <item x="56"/>
        <item x="22"/>
        <item x="89"/>
        <item x="1"/>
        <item x="2"/>
        <item x="3"/>
        <item x="4"/>
        <item x="6"/>
        <item x="8"/>
        <item x="9"/>
        <item x="11"/>
        <item x="12"/>
        <item x="14"/>
        <item x="15"/>
        <item x="17"/>
        <item x="18"/>
        <item x="23"/>
        <item x="25"/>
        <item x="26"/>
        <item x="28"/>
        <item x="29"/>
        <item x="30"/>
        <item x="31"/>
        <item x="33"/>
        <item x="34"/>
        <item x="36"/>
        <item x="38"/>
        <item x="40"/>
        <item x="43"/>
        <item x="44"/>
        <item x="46"/>
        <item x="47"/>
        <item x="50"/>
        <item x="51"/>
        <item x="52"/>
        <item x="58"/>
        <item x="60"/>
        <item x="63"/>
        <item x="64"/>
        <item x="66"/>
        <item x="67"/>
        <item x="70"/>
        <item x="71"/>
        <item x="72"/>
        <item x="73"/>
        <item x="75"/>
        <item x="77"/>
        <item x="78"/>
        <item x="81"/>
        <item x="82"/>
        <item x="85"/>
        <item x="86"/>
        <item x="88"/>
        <item x="90"/>
        <item x="91"/>
        <item x="92"/>
        <item x="94"/>
        <item x="95"/>
        <item x="98"/>
        <item x="100"/>
        <item x="101"/>
        <item x="103"/>
        <item x="104"/>
        <item x="105"/>
        <item x="106"/>
        <item x="107"/>
        <item x="111"/>
        <item x="113"/>
        <item x="115"/>
        <item x="116"/>
        <item x="117"/>
        <item x="118"/>
        <item x="119"/>
        <item x="120"/>
        <item x="123"/>
        <item x="125"/>
        <item x="127"/>
        <item x="128"/>
        <item x="129"/>
        <item x="130"/>
        <item x="132"/>
        <item x="133"/>
        <item x="136"/>
        <item x="137"/>
        <item x="144"/>
        <item x="145"/>
        <item x="147"/>
        <item x="148"/>
        <item x="151"/>
        <item x="152"/>
        <item x="154"/>
        <item x="156"/>
        <item x="157"/>
        <item x="158"/>
        <item x="159"/>
        <item x="160"/>
        <item x="162"/>
        <item x="163"/>
        <item x="165"/>
        <item x="166"/>
        <item x="170"/>
        <item x="171"/>
        <item x="174"/>
        <item x="177"/>
        <item x="178"/>
        <item x="179"/>
        <item x="180"/>
        <item x="182"/>
        <item x="183"/>
        <item x="186"/>
        <item x="187"/>
        <item x="188"/>
        <item x="190"/>
        <item x="193"/>
        <item x="196"/>
        <item x="197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compact="0" outline="0" subtotalTop="0" showAll="0">
      <items count="105">
        <item x="55"/>
        <item x="27"/>
        <item x="24"/>
        <item x="70"/>
        <item x="37"/>
        <item x="73"/>
        <item x="89"/>
        <item x="45"/>
        <item x="71"/>
        <item x="43"/>
        <item x="35"/>
        <item x="46"/>
        <item x="14"/>
        <item x="65"/>
        <item x="34"/>
        <item x="5"/>
        <item x="2"/>
        <item x="31"/>
        <item x="62"/>
        <item x="51"/>
        <item x="15"/>
        <item x="49"/>
        <item x="48"/>
        <item x="66"/>
        <item x="10"/>
        <item x="81"/>
        <item x="18"/>
        <item x="74"/>
        <item x="88"/>
        <item x="1"/>
        <item x="28"/>
        <item x="90"/>
        <item x="85"/>
        <item x="8"/>
        <item x="32"/>
        <item x="17"/>
        <item x="9"/>
        <item x="44"/>
        <item x="11"/>
        <item x="57"/>
        <item x="72"/>
        <item x="87"/>
        <item x="29"/>
        <item x="16"/>
        <item x="103"/>
        <item x="84"/>
        <item x="25"/>
        <item x="76"/>
        <item x="21"/>
        <item x="26"/>
        <item x="92"/>
        <item x="69"/>
        <item x="59"/>
        <item x="6"/>
        <item x="50"/>
        <item x="67"/>
        <item x="41"/>
        <item x="75"/>
        <item x="86"/>
        <item x="61"/>
        <item x="33"/>
        <item x="19"/>
        <item x="7"/>
        <item x="3"/>
        <item x="30"/>
        <item x="23"/>
        <item x="68"/>
        <item x="53"/>
        <item x="58"/>
        <item x="80"/>
        <item x="54"/>
        <item x="38"/>
        <item x="78"/>
        <item x="93"/>
        <item x="47"/>
        <item x="40"/>
        <item x="12"/>
        <item x="64"/>
        <item x="52"/>
        <item x="20"/>
        <item x="42"/>
        <item x="36"/>
        <item x="39"/>
        <item x="0"/>
        <item x="60"/>
        <item x="22"/>
        <item x="82"/>
        <item x="13"/>
        <item x="79"/>
        <item x="91"/>
        <item x="56"/>
        <item x="83"/>
        <item x="4"/>
        <item x="63"/>
        <item x="77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outline="0" subtotalTop="0" showAll="0">
      <items count="477">
        <item x="160"/>
        <item x="88"/>
        <item x="475"/>
        <item x="46"/>
        <item x="144"/>
        <item x="135"/>
        <item x="21"/>
        <item x="12"/>
        <item x="42"/>
        <item x="91"/>
        <item x="143"/>
        <item x="53"/>
        <item x="204"/>
        <item x="61"/>
        <item x="115"/>
        <item x="62"/>
        <item x="222"/>
        <item x="228"/>
        <item x="201"/>
        <item x="217"/>
        <item x="79"/>
        <item x="63"/>
        <item x="183"/>
        <item x="171"/>
        <item x="95"/>
        <item x="203"/>
        <item x="172"/>
        <item x="50"/>
        <item x="64"/>
        <item x="158"/>
        <item x="168"/>
        <item x="83"/>
        <item x="209"/>
        <item x="170"/>
        <item x="111"/>
        <item x="140"/>
        <item x="13"/>
        <item x="197"/>
        <item x="167"/>
        <item x="139"/>
        <item x="176"/>
        <item x="179"/>
        <item x="92"/>
        <item x="157"/>
        <item x="51"/>
        <item x="113"/>
        <item x="17"/>
        <item x="164"/>
        <item x="7"/>
        <item x="54"/>
        <item x="30"/>
        <item x="96"/>
        <item x="72"/>
        <item x="207"/>
        <item x="32"/>
        <item x="155"/>
        <item x="220"/>
        <item x="213"/>
        <item x="29"/>
        <item x="231"/>
        <item x="156"/>
        <item x="114"/>
        <item x="194"/>
        <item x="120"/>
        <item x="191"/>
        <item x="187"/>
        <item x="181"/>
        <item x="149"/>
        <item x="224"/>
        <item x="125"/>
        <item x="184"/>
        <item x="73"/>
        <item x="130"/>
        <item x="180"/>
        <item x="31"/>
        <item x="9"/>
        <item x="142"/>
        <item x="103"/>
        <item x="87"/>
        <item x="6"/>
        <item x="40"/>
        <item x="65"/>
        <item x="132"/>
        <item x="230"/>
        <item x="198"/>
        <item x="20"/>
        <item x="19"/>
        <item x="107"/>
        <item x="39"/>
        <item x="214"/>
        <item x="162"/>
        <item x="93"/>
        <item x="211"/>
        <item x="138"/>
        <item x="99"/>
        <item x="148"/>
        <item x="215"/>
        <item x="153"/>
        <item x="210"/>
        <item x="192"/>
        <item x="0"/>
        <item x="1"/>
        <item x="2"/>
        <item x="3"/>
        <item x="4"/>
        <item x="5"/>
        <item x="8"/>
        <item x="10"/>
        <item x="11"/>
        <item x="14"/>
        <item x="15"/>
        <item x="16"/>
        <item x="18"/>
        <item x="22"/>
        <item x="23"/>
        <item x="24"/>
        <item x="25"/>
        <item x="26"/>
        <item x="27"/>
        <item x="28"/>
        <item x="33"/>
        <item x="34"/>
        <item x="35"/>
        <item x="36"/>
        <item x="37"/>
        <item x="38"/>
        <item x="41"/>
        <item x="43"/>
        <item x="44"/>
        <item x="45"/>
        <item x="47"/>
        <item x="48"/>
        <item x="49"/>
        <item x="52"/>
        <item x="55"/>
        <item x="56"/>
        <item x="57"/>
        <item x="58"/>
        <item x="59"/>
        <item x="60"/>
        <item x="66"/>
        <item x="67"/>
        <item x="68"/>
        <item x="69"/>
        <item x="70"/>
        <item x="71"/>
        <item x="74"/>
        <item x="75"/>
        <item x="76"/>
        <item x="77"/>
        <item x="78"/>
        <item x="80"/>
        <item x="81"/>
        <item x="82"/>
        <item x="84"/>
        <item x="85"/>
        <item x="86"/>
        <item x="89"/>
        <item x="90"/>
        <item x="94"/>
        <item x="97"/>
        <item x="98"/>
        <item x="100"/>
        <item x="101"/>
        <item x="102"/>
        <item x="104"/>
        <item x="105"/>
        <item x="106"/>
        <item x="108"/>
        <item x="109"/>
        <item x="110"/>
        <item x="112"/>
        <item x="116"/>
        <item x="117"/>
        <item x="118"/>
        <item x="119"/>
        <item x="121"/>
        <item x="122"/>
        <item x="123"/>
        <item x="124"/>
        <item x="126"/>
        <item x="127"/>
        <item x="128"/>
        <item x="129"/>
        <item x="131"/>
        <item x="133"/>
        <item x="134"/>
        <item x="136"/>
        <item x="137"/>
        <item x="141"/>
        <item x="145"/>
        <item x="146"/>
        <item x="147"/>
        <item x="150"/>
        <item x="151"/>
        <item x="152"/>
        <item x="154"/>
        <item x="159"/>
        <item x="161"/>
        <item x="163"/>
        <item x="165"/>
        <item x="166"/>
        <item x="169"/>
        <item x="173"/>
        <item x="174"/>
        <item x="175"/>
        <item x="177"/>
        <item x="178"/>
        <item x="182"/>
        <item x="185"/>
        <item x="186"/>
        <item x="188"/>
        <item x="189"/>
        <item x="190"/>
        <item x="193"/>
        <item x="195"/>
        <item x="196"/>
        <item x="199"/>
        <item x="200"/>
        <item x="202"/>
        <item x="205"/>
        <item x="206"/>
        <item x="208"/>
        <item x="212"/>
        <item x="216"/>
        <item x="218"/>
        <item x="219"/>
        <item x="221"/>
        <item x="223"/>
        <item x="225"/>
        <item x="226"/>
        <item x="227"/>
        <item x="229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t="default"/>
      </items>
    </pivotField>
    <pivotField dataField="1" compact="0" outline="0" subtotalTop="0" showAll="0">
      <items count="18">
        <item x="6"/>
        <item x="0"/>
        <item x="1"/>
        <item x="8"/>
        <item x="4"/>
        <item x="3"/>
        <item x="5"/>
        <item x="11"/>
        <item x="2"/>
        <item x="16"/>
        <item x="7"/>
        <item x="12"/>
        <item x="14"/>
        <item x="9"/>
        <item x="10"/>
        <item x="13"/>
        <item x="15"/>
        <item t="default"/>
      </items>
    </pivotField>
    <pivotField dataField="1" compact="0" outline="0" subtotalTop="0" showAll="0">
      <items count="9">
        <item x="1"/>
        <item x="2"/>
        <item x="0"/>
        <item x="4"/>
        <item x="7"/>
        <item x="3"/>
        <item x="5"/>
        <item x="6"/>
        <item t="default"/>
      </items>
    </pivotField>
    <pivotField dataField="1" compact="0" outline="0" subtotalTop="0" showAll="0">
      <items count="11">
        <item x="0"/>
        <item x="1"/>
        <item x="2"/>
        <item x="4"/>
        <item x="9"/>
        <item x="3"/>
        <item x="8"/>
        <item x="7"/>
        <item x="5"/>
        <item x="6"/>
        <item t="default"/>
      </items>
    </pivotField>
    <pivotField dataField="1" compact="0" outline="0" subtotalTop="0" showAll="0">
      <items count="13">
        <item x="0"/>
        <item x="1"/>
        <item x="2"/>
        <item x="11"/>
        <item x="7"/>
        <item x="9"/>
        <item x="3"/>
        <item x="5"/>
        <item x="6"/>
        <item x="4"/>
        <item x="8"/>
        <item x="10"/>
        <item t="default"/>
      </items>
    </pivotField>
    <pivotField dataField="1" compact="0" outline="0" subtotalTop="0" showAll="0">
      <items count="7">
        <item x="1"/>
        <item x="0"/>
        <item x="3"/>
        <item x="2"/>
        <item x="4"/>
        <item x="5"/>
        <item t="default"/>
      </items>
    </pivotField>
    <pivotField dataField="1" compact="0" outline="0" subtotalTop="0" showAll="0">
      <items count="26">
        <item x="4"/>
        <item x="7"/>
        <item x="10"/>
        <item x="2"/>
        <item x="6"/>
        <item x="1"/>
        <item x="0"/>
        <item x="3"/>
        <item x="12"/>
        <item x="14"/>
        <item x="11"/>
        <item x="13"/>
        <item x="16"/>
        <item x="24"/>
        <item x="5"/>
        <item x="20"/>
        <item x="18"/>
        <item x="15"/>
        <item x="17"/>
        <item x="8"/>
        <item x="9"/>
        <item x="19"/>
        <item x="21"/>
        <item x="22"/>
        <item x="23"/>
        <item t="default"/>
      </items>
    </pivotField>
    <pivotField compact="0" outline="0" subtotalTop="0" showAll="0">
      <items count="441">
        <item x="12"/>
        <item x="439"/>
        <item x="210"/>
        <item x="17"/>
        <item x="28"/>
        <item x="161"/>
        <item x="183"/>
        <item x="61"/>
        <item x="138"/>
        <item x="122"/>
        <item x="105"/>
        <item x="14"/>
        <item x="13"/>
        <item x="112"/>
        <item x="56"/>
        <item x="153"/>
        <item x="31"/>
        <item x="60"/>
        <item x="40"/>
        <item x="126"/>
        <item x="177"/>
        <item x="152"/>
        <item x="90"/>
        <item x="178"/>
        <item x="6"/>
        <item x="33"/>
        <item x="83"/>
        <item x="125"/>
        <item x="158"/>
        <item x="26"/>
        <item x="163"/>
        <item x="63"/>
        <item x="36"/>
        <item x="38"/>
        <item x="75"/>
        <item x="175"/>
        <item x="30"/>
        <item x="148"/>
        <item x="199"/>
        <item x="43"/>
        <item x="118"/>
        <item x="99"/>
        <item x="135"/>
        <item x="194"/>
        <item x="164"/>
        <item x="64"/>
        <item x="57"/>
        <item x="108"/>
        <item x="184"/>
        <item x="129"/>
        <item x="187"/>
        <item x="72"/>
        <item x="10"/>
        <item x="167"/>
        <item x="174"/>
        <item x="121"/>
        <item x="204"/>
        <item x="66"/>
        <item x="41"/>
        <item x="50"/>
        <item x="62"/>
        <item x="143"/>
        <item x="133"/>
        <item x="208"/>
        <item x="53"/>
        <item x="147"/>
        <item x="42"/>
        <item x="109"/>
        <item x="179"/>
        <item x="123"/>
        <item x="15"/>
        <item x="79"/>
        <item x="131"/>
        <item x="127"/>
        <item x="44"/>
        <item x="157"/>
        <item x="144"/>
        <item x="120"/>
        <item x="74"/>
        <item x="22"/>
        <item x="27"/>
        <item x="92"/>
        <item x="20"/>
        <item x="189"/>
        <item x="29"/>
        <item x="47"/>
        <item x="93"/>
        <item x="154"/>
        <item x="181"/>
        <item x="97"/>
        <item x="51"/>
        <item x="140"/>
        <item x="195"/>
        <item x="0"/>
        <item x="1"/>
        <item x="2"/>
        <item x="3"/>
        <item x="4"/>
        <item x="5"/>
        <item x="7"/>
        <item x="8"/>
        <item x="9"/>
        <item x="11"/>
        <item x="16"/>
        <item x="18"/>
        <item x="19"/>
        <item x="21"/>
        <item x="23"/>
        <item x="24"/>
        <item x="25"/>
        <item x="32"/>
        <item x="34"/>
        <item x="35"/>
        <item x="37"/>
        <item x="39"/>
        <item x="45"/>
        <item x="46"/>
        <item x="48"/>
        <item x="49"/>
        <item x="52"/>
        <item x="54"/>
        <item x="55"/>
        <item x="58"/>
        <item x="59"/>
        <item x="65"/>
        <item x="67"/>
        <item x="68"/>
        <item x="69"/>
        <item x="70"/>
        <item x="71"/>
        <item x="73"/>
        <item x="76"/>
        <item x="77"/>
        <item x="78"/>
        <item x="80"/>
        <item x="81"/>
        <item x="82"/>
        <item x="84"/>
        <item x="85"/>
        <item x="86"/>
        <item x="87"/>
        <item x="88"/>
        <item x="89"/>
        <item x="91"/>
        <item x="94"/>
        <item x="95"/>
        <item x="96"/>
        <item x="98"/>
        <item x="100"/>
        <item x="101"/>
        <item x="102"/>
        <item x="103"/>
        <item x="104"/>
        <item x="106"/>
        <item x="107"/>
        <item x="110"/>
        <item x="111"/>
        <item x="113"/>
        <item x="114"/>
        <item x="115"/>
        <item x="116"/>
        <item x="117"/>
        <item x="119"/>
        <item x="124"/>
        <item x="128"/>
        <item x="130"/>
        <item x="132"/>
        <item x="134"/>
        <item x="136"/>
        <item x="137"/>
        <item x="139"/>
        <item x="141"/>
        <item x="142"/>
        <item x="145"/>
        <item x="146"/>
        <item x="149"/>
        <item x="150"/>
        <item x="151"/>
        <item x="155"/>
        <item x="156"/>
        <item x="159"/>
        <item x="160"/>
        <item x="162"/>
        <item x="165"/>
        <item x="166"/>
        <item x="168"/>
        <item x="169"/>
        <item x="170"/>
        <item x="171"/>
        <item x="172"/>
        <item x="173"/>
        <item x="176"/>
        <item x="180"/>
        <item x="182"/>
        <item x="185"/>
        <item x="186"/>
        <item x="188"/>
        <item x="190"/>
        <item x="191"/>
        <item x="192"/>
        <item x="193"/>
        <item x="196"/>
        <item x="197"/>
        <item x="198"/>
        <item x="200"/>
        <item x="201"/>
        <item x="202"/>
        <item x="203"/>
        <item x="205"/>
        <item x="206"/>
        <item x="207"/>
        <item x="209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t="default"/>
      </items>
    </pivotField>
    <pivotField compact="0" outline="0" subtotalTop="0" showAll="0">
      <items count="23">
        <item x="7"/>
        <item x="1"/>
        <item x="2"/>
        <item x="4"/>
        <item x="0"/>
        <item x="5"/>
        <item x="8"/>
        <item x="10"/>
        <item x="21"/>
        <item x="12"/>
        <item x="6"/>
        <item x="15"/>
        <item x="14"/>
        <item x="3"/>
        <item x="13"/>
        <item x="16"/>
        <item x="9"/>
        <item x="11"/>
        <item x="17"/>
        <item x="18"/>
        <item x="19"/>
        <item x="20"/>
        <item t="default"/>
      </items>
    </pivotField>
    <pivotField compact="0" outline="0" subtotalTop="0" numFmtId="10" showAll="0">
      <items count="242">
        <item x="1"/>
        <item x="83"/>
        <item x="2"/>
        <item x="121"/>
        <item x="57"/>
        <item x="101"/>
        <item x="104"/>
        <item x="25"/>
        <item x="34"/>
        <item x="80"/>
        <item x="10"/>
        <item x="87"/>
        <item x="41"/>
        <item x="14"/>
        <item x="65"/>
        <item x="114"/>
        <item x="45"/>
        <item x="17"/>
        <item x="9"/>
        <item x="240"/>
        <item x="100"/>
        <item x="16"/>
        <item x="131"/>
        <item x="102"/>
        <item x="46"/>
        <item x="77"/>
        <item x="128"/>
        <item x="18"/>
        <item x="110"/>
        <item x="84"/>
        <item x="117"/>
        <item x="133"/>
        <item x="86"/>
        <item x="93"/>
        <item x="139"/>
        <item x="48"/>
        <item x="81"/>
        <item x="56"/>
        <item x="132"/>
        <item x="120"/>
        <item x="92"/>
        <item x="138"/>
        <item x="94"/>
        <item x="73"/>
        <item x="47"/>
        <item x="75"/>
        <item x="5"/>
        <item x="6"/>
        <item x="130"/>
        <item x="13"/>
        <item x="97"/>
        <item x="103"/>
        <item x="88"/>
        <item x="49"/>
        <item x="11"/>
        <item x="35"/>
        <item x="36"/>
        <item x="116"/>
        <item x="90"/>
        <item x="21"/>
        <item x="62"/>
        <item x="7"/>
        <item x="55"/>
        <item x="42"/>
        <item x="4"/>
        <item x="76"/>
        <item x="31"/>
        <item x="28"/>
        <item x="60"/>
        <item x="52"/>
        <item x="32"/>
        <item x="70"/>
        <item x="119"/>
        <item x="109"/>
        <item x="64"/>
        <item x="96"/>
        <item x="78"/>
        <item x="126"/>
        <item x="37"/>
        <item x="39"/>
        <item x="136"/>
        <item x="63"/>
        <item x="91"/>
        <item x="40"/>
        <item x="20"/>
        <item x="61"/>
        <item x="19"/>
        <item x="24"/>
        <item x="127"/>
        <item x="85"/>
        <item x="38"/>
        <item x="43"/>
        <item x="113"/>
        <item x="0"/>
        <item x="99"/>
        <item x="29"/>
        <item x="33"/>
        <item x="122"/>
        <item x="137"/>
        <item x="51"/>
        <item x="22"/>
        <item x="111"/>
        <item x="54"/>
        <item x="115"/>
        <item x="82"/>
        <item x="8"/>
        <item x="98"/>
        <item x="27"/>
        <item x="3"/>
        <item x="12"/>
        <item x="15"/>
        <item x="23"/>
        <item x="26"/>
        <item x="30"/>
        <item x="44"/>
        <item x="50"/>
        <item x="53"/>
        <item x="58"/>
        <item x="59"/>
        <item x="66"/>
        <item x="67"/>
        <item x="68"/>
        <item x="69"/>
        <item x="71"/>
        <item x="72"/>
        <item x="74"/>
        <item x="79"/>
        <item x="89"/>
        <item x="95"/>
        <item x="105"/>
        <item x="106"/>
        <item x="107"/>
        <item x="108"/>
        <item x="112"/>
        <item x="118"/>
        <item x="123"/>
        <item x="124"/>
        <item x="125"/>
        <item x="129"/>
        <item x="134"/>
        <item x="135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  <pivotField compact="0" outline="0" subtotalTop="0" showAll="0">
      <items count="15">
        <item x="2"/>
        <item x="1"/>
        <item x="3"/>
        <item x="0"/>
        <item x="4"/>
        <item x="5"/>
        <item x="13"/>
        <item x="6"/>
        <item x="8"/>
        <item x="7"/>
        <item x="9"/>
        <item x="10"/>
        <item x="11"/>
        <item x="12"/>
        <item t="default"/>
      </items>
    </pivotField>
    <pivotField compact="0" outline="0" subtotalTop="0" showAll="0">
      <items count="17">
        <item x="2"/>
        <item x="4"/>
        <item x="9"/>
        <item x="0"/>
        <item x="1"/>
        <item x="10"/>
        <item x="15"/>
        <item x="5"/>
        <item x="6"/>
        <item x="3"/>
        <item x="13"/>
        <item x="8"/>
        <item x="11"/>
        <item x="7"/>
        <item x="12"/>
        <item x="14"/>
        <item t="default"/>
      </items>
    </pivotField>
    <pivotField dataField="1" compact="0" outline="0" subtotalTop="0" showAll="0">
      <items count="19">
        <item x="7"/>
        <item x="2"/>
        <item x="11"/>
        <item x="1"/>
        <item x="4"/>
        <item x="8"/>
        <item x="0"/>
        <item x="6"/>
        <item x="17"/>
        <item x="10"/>
        <item x="3"/>
        <item x="5"/>
        <item x="12"/>
        <item x="13"/>
        <item x="9"/>
        <item x="14"/>
        <item x="15"/>
        <item x="16"/>
        <item t="default"/>
      </items>
    </pivotField>
    <pivotField compact="0" outline="0" subtotalTop="0" showAll="0">
      <items count="33">
        <item x="5"/>
        <item x="3"/>
        <item x="11"/>
        <item x="7"/>
        <item x="16"/>
        <item x="2"/>
        <item x="10"/>
        <item x="18"/>
        <item x="1"/>
        <item x="17"/>
        <item x="6"/>
        <item x="21"/>
        <item x="13"/>
        <item x="23"/>
        <item x="31"/>
        <item x="9"/>
        <item x="0"/>
        <item x="14"/>
        <item x="12"/>
        <item x="20"/>
        <item x="19"/>
        <item x="22"/>
        <item x="15"/>
        <item x="8"/>
        <item x="4"/>
        <item x="24"/>
        <item x="25"/>
        <item x="26"/>
        <item x="27"/>
        <item x="28"/>
        <item x="29"/>
        <item x="30"/>
        <item t="default"/>
      </items>
    </pivotField>
    <pivotField compact="0" outline="0" subtotalTop="0" showAll="0">
      <items count="20">
        <item x="7"/>
        <item x="2"/>
        <item x="11"/>
        <item x="1"/>
        <item x="4"/>
        <item x="8"/>
        <item x="0"/>
        <item x="12"/>
        <item x="18"/>
        <item x="10"/>
        <item x="3"/>
        <item x="5"/>
        <item x="13"/>
        <item x="6"/>
        <item x="9"/>
        <item x="14"/>
        <item x="15"/>
        <item x="16"/>
        <item x="17"/>
        <item t="default"/>
      </items>
    </pivotField>
    <pivotField dataField="1" compact="0" outline="0" subtotalTop="0" showAll="0">
      <items count="12">
        <item x="0"/>
        <item x="2"/>
        <item x="1"/>
        <item x="4"/>
        <item x="5"/>
        <item x="6"/>
        <item x="10"/>
        <item x="3"/>
        <item x="8"/>
        <item x="7"/>
        <item x="9"/>
        <item t="default"/>
      </items>
    </pivotField>
    <pivotField compact="0" outline="0" subtotalTop="0" showAll="0">
      <items count="417">
        <item x="3"/>
        <item x="415"/>
        <item x="1"/>
        <item x="156"/>
        <item x="48"/>
        <item x="144"/>
        <item x="77"/>
        <item x="116"/>
        <item x="80"/>
        <item x="68"/>
        <item x="7"/>
        <item x="161"/>
        <item x="19"/>
        <item x="17"/>
        <item x="125"/>
        <item x="130"/>
        <item x="61"/>
        <item x="46"/>
        <item x="67"/>
        <item x="126"/>
        <item x="88"/>
        <item x="150"/>
        <item x="100"/>
        <item x="166"/>
        <item x="22"/>
        <item x="81"/>
        <item x="30"/>
        <item x="42"/>
        <item x="135"/>
        <item x="175"/>
        <item x="53"/>
        <item x="90"/>
        <item x="184"/>
        <item x="163"/>
        <item x="136"/>
        <item x="97"/>
        <item x="177"/>
        <item x="103"/>
        <item x="33"/>
        <item x="110"/>
        <item x="155"/>
        <item x="93"/>
        <item x="75"/>
        <item x="11"/>
        <item x="102"/>
        <item x="69"/>
        <item x="83"/>
        <item x="151"/>
        <item x="167"/>
        <item x="174"/>
        <item x="194"/>
        <item x="66"/>
        <item x="0"/>
        <item x="2"/>
        <item x="4"/>
        <item x="5"/>
        <item x="6"/>
        <item x="8"/>
        <item x="9"/>
        <item x="10"/>
        <item x="12"/>
        <item x="13"/>
        <item x="14"/>
        <item x="15"/>
        <item x="16"/>
        <item x="18"/>
        <item x="20"/>
        <item x="21"/>
        <item x="23"/>
        <item x="24"/>
        <item x="25"/>
        <item x="26"/>
        <item x="27"/>
        <item x="28"/>
        <item x="29"/>
        <item x="31"/>
        <item x="32"/>
        <item x="34"/>
        <item x="35"/>
        <item x="36"/>
        <item x="37"/>
        <item x="38"/>
        <item x="39"/>
        <item x="40"/>
        <item x="41"/>
        <item x="43"/>
        <item x="44"/>
        <item x="45"/>
        <item x="47"/>
        <item x="49"/>
        <item x="50"/>
        <item x="51"/>
        <item x="52"/>
        <item x="54"/>
        <item x="55"/>
        <item x="56"/>
        <item x="57"/>
        <item x="58"/>
        <item x="59"/>
        <item x="60"/>
        <item x="62"/>
        <item x="63"/>
        <item x="64"/>
        <item x="65"/>
        <item x="70"/>
        <item x="71"/>
        <item x="72"/>
        <item x="73"/>
        <item x="74"/>
        <item x="76"/>
        <item x="78"/>
        <item x="79"/>
        <item x="82"/>
        <item x="84"/>
        <item x="85"/>
        <item x="86"/>
        <item x="87"/>
        <item x="89"/>
        <item x="91"/>
        <item x="92"/>
        <item x="94"/>
        <item x="95"/>
        <item x="96"/>
        <item x="98"/>
        <item x="99"/>
        <item x="101"/>
        <item x="104"/>
        <item x="105"/>
        <item x="106"/>
        <item x="107"/>
        <item x="108"/>
        <item x="109"/>
        <item x="111"/>
        <item x="112"/>
        <item x="113"/>
        <item x="114"/>
        <item x="115"/>
        <item x="117"/>
        <item x="118"/>
        <item x="119"/>
        <item x="120"/>
        <item x="121"/>
        <item x="122"/>
        <item x="123"/>
        <item x="124"/>
        <item x="127"/>
        <item x="128"/>
        <item x="129"/>
        <item x="131"/>
        <item x="132"/>
        <item x="133"/>
        <item x="134"/>
        <item x="137"/>
        <item x="138"/>
        <item x="139"/>
        <item x="140"/>
        <item x="141"/>
        <item x="142"/>
        <item x="143"/>
        <item x="145"/>
        <item x="146"/>
        <item x="147"/>
        <item x="148"/>
        <item x="149"/>
        <item x="152"/>
        <item x="153"/>
        <item x="154"/>
        <item x="157"/>
        <item x="158"/>
        <item x="159"/>
        <item x="160"/>
        <item x="162"/>
        <item x="164"/>
        <item x="165"/>
        <item x="168"/>
        <item x="169"/>
        <item x="170"/>
        <item x="171"/>
        <item x="172"/>
        <item x="173"/>
        <item x="176"/>
        <item x="178"/>
        <item x="179"/>
        <item x="180"/>
        <item x="181"/>
        <item x="182"/>
        <item x="183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t="default"/>
      </items>
    </pivotField>
    <pivotField compact="0" outline="0" subtotalTop="0" showAll="0">
      <items count="298">
        <item x="3"/>
        <item x="296"/>
        <item x="20"/>
        <item x="42"/>
        <item x="70"/>
        <item x="43"/>
        <item x="103"/>
        <item x="36"/>
        <item x="107"/>
        <item x="41"/>
        <item x="10"/>
        <item x="44"/>
        <item x="7"/>
        <item x="1"/>
        <item x="54"/>
        <item x="8"/>
        <item x="19"/>
        <item x="56"/>
        <item x="45"/>
        <item x="87"/>
        <item x="114"/>
        <item x="104"/>
        <item x="86"/>
        <item x="59"/>
        <item x="123"/>
        <item x="0"/>
        <item x="2"/>
        <item x="4"/>
        <item x="5"/>
        <item x="6"/>
        <item x="9"/>
        <item x="11"/>
        <item x="12"/>
        <item x="13"/>
        <item x="14"/>
        <item x="15"/>
        <item x="16"/>
        <item x="17"/>
        <item x="18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6"/>
        <item x="47"/>
        <item x="48"/>
        <item x="49"/>
        <item x="50"/>
        <item x="51"/>
        <item x="52"/>
        <item x="53"/>
        <item x="55"/>
        <item x="57"/>
        <item x="58"/>
        <item x="60"/>
        <item x="61"/>
        <item x="62"/>
        <item x="63"/>
        <item x="64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5"/>
        <item x="106"/>
        <item x="108"/>
        <item x="109"/>
        <item x="110"/>
        <item x="111"/>
        <item x="112"/>
        <item x="113"/>
        <item x="115"/>
        <item x="116"/>
        <item x="117"/>
        <item x="118"/>
        <item x="119"/>
        <item x="120"/>
        <item x="121"/>
        <item x="122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t="default"/>
      </items>
    </pivotField>
    <pivotField compact="0" outline="0" subtotalTop="0" showAll="0">
      <items count="3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24"/>
        <item x="16"/>
        <item x="17"/>
        <item x="18"/>
        <item x="19"/>
        <item x="20"/>
        <item x="21"/>
        <item x="22"/>
        <item t="default"/>
      </items>
    </pivotField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</pivotFields>
  <rowFields count="1">
    <field x="4"/>
  </rowFields>
  <rowItems count="7"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pageFields count="2">
    <pageField fld="3"/>
    <pageField fld="0"/>
  </pageFields>
  <dataFields count="18">
    <dataField name=" 消费" fld="10" baseField="0" baseItem="0"/>
    <dataField name=" 展现量" fld="11" baseField="0" baseItem="0"/>
    <dataField name=" 点击量" fld="12" baseField="0" baseItem="0"/>
    <dataField name="  点击率" fld="34" baseField="0" baseItem="0"/>
    <dataField name=" 点击成本" fld="35" baseField="0" baseItem="0"/>
    <dataField name=" 千展费用" fld="36" baseField="0" baseItem="0"/>
    <dataField name=" 点赞" fld="16" baseField="0" baseItem="0"/>
    <dataField name=" 评论" fld="17" baseField="0" baseItem="0"/>
    <dataField name=" 收藏" fld="18" baseField="0" baseItem="0"/>
    <dataField name=" 关注" fld="19" baseField="0" baseItem="0"/>
    <dataField name=" 分享" fld="20" baseField="0" baseItem="0"/>
    <dataField name=" 互动量" fld="21" baseField="0" baseItem="0"/>
    <dataField name=" 互动成本" fld="39" baseField="0" baseItem="0"/>
    <dataField name="私信人数" fld="27" baseField="0" baseItem="0"/>
    <dataField name=" 私信成本" fld="37" baseField="0" baseItem="0"/>
    <dataField name="开口数" fld="30" baseField="0" baseItem="0"/>
    <dataField name=" 开口成本" fld="38" baseField="0" baseItem="0"/>
    <dataField name=" 私信率" fld="40" baseField="0" baseItem="0"/>
  </dataFields>
  <formats count="107">
    <format dxfId="638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639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640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641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642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643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644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645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646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647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648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649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650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651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652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653">
      <pivotArea type="all" dataOnly="0" outline="0" fieldPosition="0"/>
    </format>
    <format dxfId="654">
      <pivotArea type="all" dataOnly="0" outline="0" fieldPosition="0"/>
    </format>
    <format dxfId="655">
      <pivotArea type="all" dataOnly="0" outline="0" fieldPosition="0"/>
    </format>
    <format dxfId="656">
      <pivotArea type="all" dataOnly="0" outline="0" fieldPosition="0"/>
    </format>
    <format dxfId="657">
      <pivotArea type="all" dataOnly="0" outline="0" fieldPosition="0"/>
    </format>
    <format dxfId="658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659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660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661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662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663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664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665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666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667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668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669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670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671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672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673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674">
      <pivotArea field="0" type="button" dataOnly="0" labelOnly="1" outline="0" fieldPosition="0"/>
    </format>
    <format dxfId="675">
      <pivotArea dataOnly="0" labelOnly="1" fieldPosition="0">
        <references count="1">
          <reference field="4294967294" count="1">
            <x v="0"/>
          </reference>
        </references>
      </pivotArea>
    </format>
    <format dxfId="676">
      <pivotArea dataOnly="0" labelOnly="1" fieldPosition="0">
        <references count="1">
          <reference field="4294967294" count="1">
            <x v="1"/>
          </reference>
        </references>
      </pivotArea>
    </format>
    <format dxfId="677">
      <pivotArea dataOnly="0" labelOnly="1" fieldPosition="0">
        <references count="1">
          <reference field="4294967294" count="1">
            <x v="2"/>
          </reference>
        </references>
      </pivotArea>
    </format>
    <format dxfId="678">
      <pivotArea dataOnly="0" labelOnly="1" fieldPosition="0">
        <references count="1">
          <reference field="4294967294" count="1">
            <x v="3"/>
          </reference>
        </references>
      </pivotArea>
    </format>
    <format dxfId="679">
      <pivotArea dataOnly="0" labelOnly="1" fieldPosition="0">
        <references count="1">
          <reference field="4294967294" count="1">
            <x v="4"/>
          </reference>
        </references>
      </pivotArea>
    </format>
    <format dxfId="680">
      <pivotArea dataOnly="0" labelOnly="1" fieldPosition="0">
        <references count="1">
          <reference field="4294967294" count="1">
            <x v="5"/>
          </reference>
        </references>
      </pivotArea>
    </format>
    <format dxfId="681">
      <pivotArea dataOnly="0" labelOnly="1" fieldPosition="0">
        <references count="1">
          <reference field="4294967294" count="1">
            <x v="6"/>
          </reference>
        </references>
      </pivotArea>
    </format>
    <format dxfId="682">
      <pivotArea dataOnly="0" labelOnly="1" fieldPosition="0">
        <references count="1">
          <reference field="4294967294" count="1">
            <x v="7"/>
          </reference>
        </references>
      </pivotArea>
    </format>
    <format dxfId="683">
      <pivotArea dataOnly="0" labelOnly="1" fieldPosition="0">
        <references count="1">
          <reference field="4294967294" count="1">
            <x v="8"/>
          </reference>
        </references>
      </pivotArea>
    </format>
    <format dxfId="684">
      <pivotArea dataOnly="0" labelOnly="1" fieldPosition="0">
        <references count="1">
          <reference field="4294967294" count="1">
            <x v="9"/>
          </reference>
        </references>
      </pivotArea>
    </format>
    <format dxfId="685">
      <pivotArea dataOnly="0" labelOnly="1" fieldPosition="0">
        <references count="1">
          <reference field="4294967294" count="1">
            <x v="10"/>
          </reference>
        </references>
      </pivotArea>
    </format>
    <format dxfId="686">
      <pivotArea dataOnly="0" labelOnly="1" fieldPosition="0">
        <references count="1">
          <reference field="4294967294" count="1">
            <x v="11"/>
          </reference>
        </references>
      </pivotArea>
    </format>
    <format dxfId="687">
      <pivotArea dataOnly="0" labelOnly="1" fieldPosition="0">
        <references count="1">
          <reference field="4294967294" count="1">
            <x v="12"/>
          </reference>
        </references>
      </pivotArea>
    </format>
    <format dxfId="688">
      <pivotArea dataOnly="0" labelOnly="1" fieldPosition="0">
        <references count="1">
          <reference field="4294967294" count="1">
            <x v="13"/>
          </reference>
        </references>
      </pivotArea>
    </format>
    <format dxfId="689">
      <pivotArea dataOnly="0" labelOnly="1" fieldPosition="0">
        <references count="1">
          <reference field="4294967294" count="1">
            <x v="14"/>
          </reference>
        </references>
      </pivotArea>
    </format>
    <format dxfId="690">
      <pivotArea dataOnly="0" labelOnly="1" fieldPosition="0">
        <references count="1">
          <reference field="4294967294" count="1">
            <x v="15"/>
          </reference>
        </references>
      </pivotArea>
    </format>
    <format dxfId="691">
      <pivotArea dataOnly="0" labelOnly="1" fieldPosition="0">
        <references count="1">
          <reference field="4294967294" count="1">
            <x v="16"/>
          </reference>
        </references>
      </pivotArea>
    </format>
    <format dxfId="692">
      <pivotArea dataOnly="0" labelOnly="1" grandRow="1" fieldPosition="0"/>
    </format>
    <format dxfId="693">
      <pivotArea grandRow="1" collapsedLevelsAreSubtotals="1" fieldPosition="0"/>
    </format>
    <format dxfId="694">
      <pivotArea dataOnly="0" labelOnly="1" fieldPosition="0">
        <references count="1">
          <reference field="4294967294" count="1">
            <x v="3"/>
          </reference>
        </references>
      </pivotArea>
    </format>
    <format dxfId="695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696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697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698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699">
      <pivotArea dataOnly="0" labelOnly="1" grandRow="1" fieldPosition="0"/>
    </format>
    <format dxfId="700">
      <pivotArea grandRow="1" collapsedLevelsAreSubtotals="1" fieldPosition="0"/>
    </format>
    <format dxfId="701">
      <pivotArea dataOnly="0" labelOnly="1" grandRow="1" fieldPosition="0"/>
    </format>
    <format dxfId="702">
      <pivotArea grandRow="1" collapsedLevelsAreSubtotals="1" fieldPosition="0"/>
    </format>
    <format dxfId="703">
      <pivotArea dataOnly="0" labelOnly="1" fieldPosition="0">
        <references count="1">
          <reference field="0" count="1">
            <x v="48"/>
          </reference>
        </references>
      </pivotArea>
    </format>
    <format dxfId="704">
      <pivotArea collapsedLevelsAreSubtotals="1" fieldPosition="0">
        <references count="1">
          <reference field="0" count="1" selected="0">
            <x v="48"/>
          </reference>
        </references>
      </pivotArea>
    </format>
    <format dxfId="705">
      <pivotArea dataOnly="0" labelOnly="1" fieldPosition="0">
        <references count="1">
          <reference field="4294967294" count="1">
            <x v="3"/>
          </reference>
        </references>
      </pivotArea>
    </format>
    <format dxfId="706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707">
      <pivotArea dataOnly="0" labelOnly="1" grandRow="1" fieldPosition="0"/>
    </format>
    <format dxfId="708">
      <pivotArea grandRow="1" collapsedLevelsAreSubtotals="1" fieldPosition="0"/>
    </format>
    <format dxfId="709">
      <pivotArea type="all" dataOnly="0" outline="0" fieldPosition="0"/>
    </format>
    <format dxfId="710">
      <pivotArea field="0" type="button" dataOnly="0" labelOnly="1" outline="0" fieldPosition="0"/>
    </format>
    <format dxfId="711">
      <pivotArea dataOnly="0" labelOnly="1" fieldPosition="0">
        <references count="1">
          <reference field="4294967294" count="1">
            <x v="0"/>
          </reference>
        </references>
      </pivotArea>
    </format>
    <format dxfId="712">
      <pivotArea dataOnly="0" labelOnly="1" fieldPosition="0">
        <references count="1">
          <reference field="4294967294" count="1">
            <x v="1"/>
          </reference>
        </references>
      </pivotArea>
    </format>
    <format dxfId="713">
      <pivotArea dataOnly="0" labelOnly="1" fieldPosition="0">
        <references count="1">
          <reference field="4294967294" count="1">
            <x v="2"/>
          </reference>
        </references>
      </pivotArea>
    </format>
    <format dxfId="714">
      <pivotArea dataOnly="0" labelOnly="1" fieldPosition="0">
        <references count="1">
          <reference field="4294967294" count="1">
            <x v="3"/>
          </reference>
        </references>
      </pivotArea>
    </format>
    <format dxfId="715">
      <pivotArea dataOnly="0" labelOnly="1" fieldPosition="0">
        <references count="1">
          <reference field="4294967294" count="1">
            <x v="4"/>
          </reference>
        </references>
      </pivotArea>
    </format>
    <format dxfId="716">
      <pivotArea dataOnly="0" labelOnly="1" fieldPosition="0">
        <references count="1">
          <reference field="4294967294" count="1">
            <x v="5"/>
          </reference>
        </references>
      </pivotArea>
    </format>
    <format dxfId="717">
      <pivotArea dataOnly="0" labelOnly="1" fieldPosition="0">
        <references count="1">
          <reference field="4294967294" count="1">
            <x v="6"/>
          </reference>
        </references>
      </pivotArea>
    </format>
    <format dxfId="718">
      <pivotArea dataOnly="0" labelOnly="1" fieldPosition="0">
        <references count="1">
          <reference field="4294967294" count="1">
            <x v="7"/>
          </reference>
        </references>
      </pivotArea>
    </format>
    <format dxfId="719">
      <pivotArea dataOnly="0" labelOnly="1" fieldPosition="0">
        <references count="1">
          <reference field="4294967294" count="1">
            <x v="8"/>
          </reference>
        </references>
      </pivotArea>
    </format>
    <format dxfId="720">
      <pivotArea dataOnly="0" labelOnly="1" fieldPosition="0">
        <references count="1">
          <reference field="4294967294" count="1">
            <x v="9"/>
          </reference>
        </references>
      </pivotArea>
    </format>
    <format dxfId="721">
      <pivotArea dataOnly="0" labelOnly="1" fieldPosition="0">
        <references count="1">
          <reference field="4294967294" count="1">
            <x v="10"/>
          </reference>
        </references>
      </pivotArea>
    </format>
    <format dxfId="722">
      <pivotArea dataOnly="0" labelOnly="1" fieldPosition="0">
        <references count="1">
          <reference field="4294967294" count="1">
            <x v="11"/>
          </reference>
        </references>
      </pivotArea>
    </format>
    <format dxfId="723">
      <pivotArea dataOnly="0" labelOnly="1" fieldPosition="0">
        <references count="1">
          <reference field="4294967294" count="1">
            <x v="12"/>
          </reference>
        </references>
      </pivotArea>
    </format>
    <format dxfId="724">
      <pivotArea dataOnly="0" labelOnly="1" fieldPosition="0">
        <references count="1">
          <reference field="4294967294" count="1">
            <x v="13"/>
          </reference>
        </references>
      </pivotArea>
    </format>
    <format dxfId="725">
      <pivotArea dataOnly="0" labelOnly="1" fieldPosition="0">
        <references count="1">
          <reference field="4294967294" count="1">
            <x v="14"/>
          </reference>
        </references>
      </pivotArea>
    </format>
    <format dxfId="726">
      <pivotArea dataOnly="0" labelOnly="1" fieldPosition="0">
        <references count="1">
          <reference field="4294967294" count="1">
            <x v="15"/>
          </reference>
        </references>
      </pivotArea>
    </format>
    <format dxfId="727">
      <pivotArea dataOnly="0" labelOnly="1" fieldPosition="0">
        <references count="1">
          <reference field="4294967294" count="1">
            <x v="16"/>
          </reference>
        </references>
      </pivotArea>
    </format>
    <format dxfId="728">
      <pivotArea dataOnly="0" labelOnly="1" fieldPosition="0">
        <references count="1">
          <reference field="4294967294" count="1">
            <x v="3"/>
          </reference>
        </references>
      </pivotArea>
    </format>
    <format dxfId="729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730">
      <pivotArea dataOnly="0" labelOnly="1" fieldPosition="0">
        <references count="1">
          <reference field="4294967294" count="1">
            <x v="7"/>
          </reference>
        </references>
      </pivotArea>
    </format>
    <format dxfId="731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732">
      <pivotArea dataOnly="0" labelOnly="1" fieldPosition="0">
        <references count="1">
          <reference field="4294967294" count="1">
            <x v="14"/>
          </reference>
        </references>
      </pivotArea>
    </format>
    <format dxfId="733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734">
      <pivotArea dataOnly="0" labelOnly="1" fieldPosition="0">
        <references count="1">
          <reference field="4294967294" count="1">
            <x v="16"/>
          </reference>
        </references>
      </pivotArea>
    </format>
    <format dxfId="735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736">
      <pivotArea field="33" type="button" dataOnly="0" labelOnly="1" outline="0" fieldPosition="0"/>
    </format>
    <format dxfId="737">
      <pivotArea field="7" type="button" dataOnly="0" labelOnly="1" outline="0" fieldPosition="0"/>
    </format>
    <format dxfId="738">
      <pivotArea field="3" type="button" dataOnly="0" labelOnly="1" outline="0" fieldPosition="0"/>
    </format>
    <format dxfId="739">
      <pivotArea dataOnly="0" labelOnly="1" fieldPosition="0">
        <references count="1">
          <reference field="4294967294" count="1">
            <x v="17"/>
          </reference>
        </references>
      </pivotArea>
    </format>
    <format dxfId="740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741">
      <pivotArea dataOnly="0" labelOnly="1" fieldPosition="0">
        <references count="1">
          <reference field="4294967294" count="1">
            <x v="17"/>
          </reference>
        </references>
      </pivotArea>
    </format>
    <format dxfId="742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743">
      <pivotArea dataOnly="0" labelOnly="1" fieldPosition="0">
        <references count="1">
          <reference field="4294967294" count="1">
            <x v="17"/>
          </reference>
        </references>
      </pivotArea>
    </format>
    <format dxfId="744">
      <pivotArea field="4" type="button" dataOnly="0" labelOnly="1" outline="0" fieldPosition="0"/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xiaohongshu.com/discovery/item/632d8f030000000018019a1d" TargetMode="External"/><Relationship Id="rId8" Type="http://schemas.openxmlformats.org/officeDocument/2006/relationships/hyperlink" Target="https://www.xiaohongshu.com/discovery/item/62c3b6a2000000000a002276" TargetMode="External"/><Relationship Id="rId7" Type="http://schemas.openxmlformats.org/officeDocument/2006/relationships/hyperlink" Target="https://www.xiaohongshu.com/discovery/item/6311ce5d0000000012017668" TargetMode="External"/><Relationship Id="rId6" Type="http://schemas.openxmlformats.org/officeDocument/2006/relationships/hyperlink" Target="https://www.xiaohongshu.com/discovery/item/62baa90300000000040053d9" TargetMode="External"/><Relationship Id="rId5" Type="http://schemas.openxmlformats.org/officeDocument/2006/relationships/hyperlink" Target="https://www.xiaohongshu.com/discovery/item/63423db7000000000b010977" TargetMode="External"/><Relationship Id="rId4" Type="http://schemas.openxmlformats.org/officeDocument/2006/relationships/hyperlink" Target="https://www.xiaohongshu.com/discovery/item/62b1a409000000000e00eadd" TargetMode="External"/><Relationship Id="rId3" Type="http://schemas.openxmlformats.org/officeDocument/2006/relationships/hyperlink" Target="https://www.xiaohongshu.com/discovery/item/62f20789000000001202481d" TargetMode="External"/><Relationship Id="rId26" Type="http://schemas.openxmlformats.org/officeDocument/2006/relationships/hyperlink" Target="https://www.xiaohongshu.com/discovery/item/637f4d60000000001c006b2e" TargetMode="External"/><Relationship Id="rId25" Type="http://schemas.openxmlformats.org/officeDocument/2006/relationships/hyperlink" Target="https://www.xiaohongshu.com/discovery/item/6390721000000000180108be" TargetMode="External"/><Relationship Id="rId24" Type="http://schemas.openxmlformats.org/officeDocument/2006/relationships/hyperlink" Target="https://www.xiaohongshu.com/discovery/item/63639b70000000000600837d" TargetMode="External"/><Relationship Id="rId23" Type="http://schemas.openxmlformats.org/officeDocument/2006/relationships/hyperlink" Target="https://www.xiaohongshu.com/discovery/item/63761085000000002301a2e1" TargetMode="External"/><Relationship Id="rId22" Type="http://schemas.openxmlformats.org/officeDocument/2006/relationships/hyperlink" Target="https://www.xiaohongshu.com/discovery/item/6380a3a6000000001f002ad3" TargetMode="External"/><Relationship Id="rId21" Type="http://schemas.openxmlformats.org/officeDocument/2006/relationships/hyperlink" Target="https://www.xiaohongshu.com/discovery/item/637f114f00000000220398d8" TargetMode="External"/><Relationship Id="rId20" Type="http://schemas.openxmlformats.org/officeDocument/2006/relationships/hyperlink" Target="https://www.xiaohongshu.com/discovery/item/637740d0000000000c02141d" TargetMode="External"/><Relationship Id="rId2" Type="http://schemas.openxmlformats.org/officeDocument/2006/relationships/hyperlink" Target="https://www.xiaohongshu.com/discovery/item/628dd85d000000000102b86b" TargetMode="External"/><Relationship Id="rId19" Type="http://schemas.openxmlformats.org/officeDocument/2006/relationships/hyperlink" Target="https://www.xiaohongshu.com/discovery/item/6364c98d0000000009000098" TargetMode="External"/><Relationship Id="rId18" Type="http://schemas.openxmlformats.org/officeDocument/2006/relationships/hyperlink" Target="https://www.xiaohongshu.com/discovery/item/5fcb49260000000001007112" TargetMode="External"/><Relationship Id="rId17" Type="http://schemas.openxmlformats.org/officeDocument/2006/relationships/hyperlink" Target="https://www.xiaohongshu.com/discovery/item/628b3f680000000021035d7d" TargetMode="External"/><Relationship Id="rId16" Type="http://schemas.openxmlformats.org/officeDocument/2006/relationships/hyperlink" Target="https://www.xiaohongshu.com/discovery/item/6334273600000000170164f1" TargetMode="External"/><Relationship Id="rId15" Type="http://schemas.openxmlformats.org/officeDocument/2006/relationships/hyperlink" Target="https://www.xiaohongshu.com/discovery/item/63527985000000001400c2e5" TargetMode="External"/><Relationship Id="rId14" Type="http://schemas.openxmlformats.org/officeDocument/2006/relationships/hyperlink" Target="https://www.xiaohongshu.com/discovery/item/6357bacd000000001502c8f2" TargetMode="External"/><Relationship Id="rId13" Type="http://schemas.openxmlformats.org/officeDocument/2006/relationships/hyperlink" Target="https://www.xiaohongshu.com/discovery/item/6360edc0000000000801168c" TargetMode="External"/><Relationship Id="rId12" Type="http://schemas.openxmlformats.org/officeDocument/2006/relationships/hyperlink" Target="https://www.xiaohongshu.com/discovery/item/634e79660000000007035aca" TargetMode="External"/><Relationship Id="rId11" Type="http://schemas.openxmlformats.org/officeDocument/2006/relationships/hyperlink" Target="https://www.xiaohongshu.com/discovery/item/6227193e000000000102a2d6" TargetMode="External"/><Relationship Id="rId10" Type="http://schemas.openxmlformats.org/officeDocument/2006/relationships/hyperlink" Target="https://www.xiaohongshu.com/discovery/item/635bb15400000000150214a3" TargetMode="External"/><Relationship Id="rId1" Type="http://schemas.openxmlformats.org/officeDocument/2006/relationships/hyperlink" Target="https://www.xiaohongshu.com/discovery/item/61bb1ec8000000002103c82a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0"/>
  <sheetViews>
    <sheetView zoomScale="115" zoomScaleNormal="115" workbookViewId="0">
      <pane ySplit="3" topLeftCell="A44" activePane="bottomLeft" state="frozen"/>
      <selection/>
      <selection pane="bottomLeft" activeCell="J44" sqref="J44"/>
    </sheetView>
  </sheetViews>
  <sheetFormatPr defaultColWidth="9" defaultRowHeight="20" customHeight="1"/>
  <cols>
    <col min="1" max="1" width="13.1851851851852"/>
    <col min="2" max="2" width="9.25" customWidth="1"/>
    <col min="3" max="3" width="8.12962962962963" customWidth="1"/>
    <col min="4" max="4" width="7.5" customWidth="1"/>
    <col min="5" max="5" width="8.25" customWidth="1"/>
    <col min="6" max="7" width="9.37962962962963" customWidth="1"/>
    <col min="8" max="12" width="5.62962962962963" customWidth="1"/>
    <col min="13" max="13" width="7.5" customWidth="1"/>
    <col min="14" max="14" width="9.37962962962963" customWidth="1"/>
    <col min="15" max="15" width="8.87962962962963" customWidth="1"/>
    <col min="16" max="16" width="9.37962962962963" customWidth="1"/>
    <col min="17" max="17" width="11.3796296296296" customWidth="1"/>
    <col min="18" max="18" width="9.37962962962963" customWidth="1"/>
    <col min="19" max="19" width="7.5" style="1" customWidth="1"/>
  </cols>
  <sheetData>
    <row r="1" customHeight="1" spans="1:19">
      <c r="A1" s="50" t="s">
        <v>0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</row>
    <row r="2" customHeight="1" spans="1:19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</row>
    <row r="3" customHeight="1" spans="1:19">
      <c r="A3" s="8" t="s">
        <v>1</v>
      </c>
      <c r="B3" s="8" t="s">
        <v>2</v>
      </c>
      <c r="C3" s="8" t="s">
        <v>3</v>
      </c>
      <c r="D3" s="8" t="s">
        <v>4</v>
      </c>
      <c r="E3" s="8" t="s">
        <v>5</v>
      </c>
      <c r="F3" s="8" t="s">
        <v>6</v>
      </c>
      <c r="G3" s="8" t="s">
        <v>7</v>
      </c>
      <c r="H3" s="8" t="s">
        <v>8</v>
      </c>
      <c r="I3" s="8" t="s">
        <v>9</v>
      </c>
      <c r="J3" s="8" t="s">
        <v>10</v>
      </c>
      <c r="K3" s="8" t="s">
        <v>11</v>
      </c>
      <c r="L3" s="8" t="s">
        <v>12</v>
      </c>
      <c r="M3" s="8" t="s">
        <v>13</v>
      </c>
      <c r="N3" s="8" t="s">
        <v>14</v>
      </c>
      <c r="O3" s="8" t="s">
        <v>15</v>
      </c>
      <c r="P3" s="8" t="s">
        <v>16</v>
      </c>
      <c r="Q3" s="8" t="s">
        <v>17</v>
      </c>
      <c r="R3" s="8" t="s">
        <v>18</v>
      </c>
      <c r="S3" s="6" t="s">
        <v>19</v>
      </c>
    </row>
    <row r="4" customHeight="1" spans="1:19">
      <c r="A4" s="2" t="s">
        <v>20</v>
      </c>
      <c r="B4" s="5">
        <v>1230.24</v>
      </c>
      <c r="C4" s="5">
        <v>39657</v>
      </c>
      <c r="D4" s="5">
        <v>2141</v>
      </c>
      <c r="E4" s="6">
        <v>0.0539879466424591</v>
      </c>
      <c r="F4" s="7">
        <v>0.574609995329285</v>
      </c>
      <c r="G4" s="7">
        <v>31.0220137680611</v>
      </c>
      <c r="H4" s="5">
        <v>14</v>
      </c>
      <c r="I4" s="8">
        <v>9</v>
      </c>
      <c r="J4" s="5">
        <v>8</v>
      </c>
      <c r="K4" s="5">
        <v>12</v>
      </c>
      <c r="L4" s="5">
        <v>1</v>
      </c>
      <c r="M4" s="5">
        <v>44</v>
      </c>
      <c r="N4" s="7">
        <v>27.96</v>
      </c>
      <c r="O4" s="5">
        <v>32</v>
      </c>
      <c r="P4" s="9">
        <v>38.445</v>
      </c>
      <c r="Q4" s="5">
        <v>13</v>
      </c>
      <c r="R4" s="9">
        <v>94.6338461538462</v>
      </c>
      <c r="S4" s="11">
        <v>0.0149462867818776</v>
      </c>
    </row>
    <row r="5" customHeight="1" spans="1:19">
      <c r="A5" s="2" t="s">
        <v>21</v>
      </c>
      <c r="B5" s="5">
        <v>1105.75</v>
      </c>
      <c r="C5" s="5">
        <v>35749</v>
      </c>
      <c r="D5" s="5">
        <v>2203</v>
      </c>
      <c r="E5" s="6">
        <v>0.061624101373465</v>
      </c>
      <c r="F5" s="7">
        <v>0.50192918747163</v>
      </c>
      <c r="G5" s="7">
        <v>30.9309351310526</v>
      </c>
      <c r="H5" s="5">
        <v>23</v>
      </c>
      <c r="I5" s="8">
        <v>4</v>
      </c>
      <c r="J5" s="5">
        <v>6</v>
      </c>
      <c r="K5" s="5">
        <v>25</v>
      </c>
      <c r="L5" s="5">
        <v>1</v>
      </c>
      <c r="M5" s="5">
        <v>59</v>
      </c>
      <c r="N5" s="7">
        <v>18.7415254237288</v>
      </c>
      <c r="O5" s="5">
        <v>28</v>
      </c>
      <c r="P5" s="9">
        <v>39.4910714285714</v>
      </c>
      <c r="Q5" s="5">
        <v>12</v>
      </c>
      <c r="R5" s="9">
        <v>92.1458333333333</v>
      </c>
      <c r="S5" s="11">
        <v>0.0127099409895597</v>
      </c>
    </row>
    <row r="6" customHeight="1" spans="1:19">
      <c r="A6" s="2" t="s">
        <v>22</v>
      </c>
      <c r="B6" s="5">
        <v>1096.69</v>
      </c>
      <c r="C6" s="5">
        <v>33933</v>
      </c>
      <c r="D6" s="5">
        <v>2045</v>
      </c>
      <c r="E6" s="6">
        <v>0.0602658179353432</v>
      </c>
      <c r="F6" s="7">
        <v>0.536278728606357</v>
      </c>
      <c r="G6" s="7">
        <v>32.319276220788</v>
      </c>
      <c r="H6" s="5">
        <v>16</v>
      </c>
      <c r="I6" s="8">
        <v>3</v>
      </c>
      <c r="J6" s="5">
        <v>3</v>
      </c>
      <c r="K6" s="5">
        <v>18</v>
      </c>
      <c r="L6" s="5">
        <v>7</v>
      </c>
      <c r="M6" s="5">
        <v>47</v>
      </c>
      <c r="N6" s="7">
        <v>23.333829787234</v>
      </c>
      <c r="O6" s="5">
        <v>35</v>
      </c>
      <c r="P6" s="9">
        <v>31.334</v>
      </c>
      <c r="Q6" s="5">
        <v>8</v>
      </c>
      <c r="R6" s="9">
        <v>137.08625</v>
      </c>
      <c r="S6" s="11">
        <v>0.0171149144254279</v>
      </c>
    </row>
    <row r="7" customHeight="1" spans="1:19">
      <c r="A7" s="2" t="s">
        <v>23</v>
      </c>
      <c r="B7" s="5">
        <v>1206.59</v>
      </c>
      <c r="C7" s="5">
        <v>37749</v>
      </c>
      <c r="D7" s="5">
        <v>2267</v>
      </c>
      <c r="E7" s="6">
        <v>0.0600545709820128</v>
      </c>
      <c r="F7" s="7">
        <v>0.532240846934274</v>
      </c>
      <c r="G7" s="7">
        <v>31.963495721741</v>
      </c>
      <c r="H7" s="5">
        <v>17</v>
      </c>
      <c r="I7" s="8">
        <v>9</v>
      </c>
      <c r="J7" s="5">
        <v>3</v>
      </c>
      <c r="K7" s="5">
        <v>13</v>
      </c>
      <c r="L7" s="5">
        <v>0</v>
      </c>
      <c r="M7" s="5">
        <v>42</v>
      </c>
      <c r="N7" s="7">
        <v>28.7283333333333</v>
      </c>
      <c r="O7" s="5">
        <v>45</v>
      </c>
      <c r="P7" s="9">
        <v>26.8131111111111</v>
      </c>
      <c r="Q7" s="5">
        <v>19</v>
      </c>
      <c r="R7" s="9">
        <v>63.5047368421053</v>
      </c>
      <c r="S7" s="11">
        <v>0.0198500220555801</v>
      </c>
    </row>
    <row r="8" customHeight="1" spans="1:19">
      <c r="A8" s="2" t="s">
        <v>24</v>
      </c>
      <c r="B8" s="5">
        <v>1224.56</v>
      </c>
      <c r="C8" s="5">
        <v>40893</v>
      </c>
      <c r="D8" s="5">
        <v>2270</v>
      </c>
      <c r="E8" s="6">
        <v>0.0555107231066442</v>
      </c>
      <c r="F8" s="7">
        <v>0.539453744493392</v>
      </c>
      <c r="G8" s="7">
        <v>29.9454674394151</v>
      </c>
      <c r="H8" s="5">
        <v>22</v>
      </c>
      <c r="I8" s="8">
        <v>2</v>
      </c>
      <c r="J8" s="5">
        <v>9</v>
      </c>
      <c r="K8" s="5">
        <v>16</v>
      </c>
      <c r="L8" s="5">
        <v>2</v>
      </c>
      <c r="M8" s="5">
        <v>51</v>
      </c>
      <c r="N8" s="7">
        <v>24.0109803921569</v>
      </c>
      <c r="O8" s="5">
        <v>37</v>
      </c>
      <c r="P8" s="9">
        <v>33.0962162162162</v>
      </c>
      <c r="Q8" s="5">
        <v>14</v>
      </c>
      <c r="R8" s="9">
        <v>87.4685714285714</v>
      </c>
      <c r="S8" s="11">
        <v>0.0162995594713656</v>
      </c>
    </row>
    <row r="9" customHeight="1" spans="1:19">
      <c r="A9" s="2" t="s">
        <v>25</v>
      </c>
      <c r="B9" s="5">
        <v>1203.56</v>
      </c>
      <c r="C9" s="5">
        <v>41158</v>
      </c>
      <c r="D9" s="5">
        <v>2329</v>
      </c>
      <c r="E9" s="6">
        <v>0.0565868117984353</v>
      </c>
      <c r="F9" s="7">
        <v>0.51677114641477</v>
      </c>
      <c r="G9" s="7">
        <v>29.2424316050343</v>
      </c>
      <c r="H9" s="5">
        <v>13</v>
      </c>
      <c r="I9" s="8">
        <v>9</v>
      </c>
      <c r="J9" s="5">
        <v>7</v>
      </c>
      <c r="K9" s="5">
        <v>24</v>
      </c>
      <c r="L9" s="5">
        <v>5</v>
      </c>
      <c r="M9" s="5">
        <v>58</v>
      </c>
      <c r="N9" s="7">
        <v>20.7510344827586</v>
      </c>
      <c r="O9" s="5">
        <v>35</v>
      </c>
      <c r="P9" s="9">
        <v>34.3874285714286</v>
      </c>
      <c r="Q9" s="5">
        <v>17</v>
      </c>
      <c r="R9" s="9">
        <v>70.7976470588235</v>
      </c>
      <c r="S9" s="11">
        <v>0.0150279089738085</v>
      </c>
    </row>
    <row r="10" customHeight="1" spans="1:19">
      <c r="A10" s="2" t="s">
        <v>26</v>
      </c>
      <c r="B10" s="5">
        <v>1205.45</v>
      </c>
      <c r="C10" s="5">
        <v>37073</v>
      </c>
      <c r="D10" s="5">
        <v>2149</v>
      </c>
      <c r="E10" s="6">
        <v>0.0579667143203949</v>
      </c>
      <c r="F10" s="7">
        <v>0.560935318752908</v>
      </c>
      <c r="G10" s="7">
        <v>32.5155773743695</v>
      </c>
      <c r="H10" s="5">
        <v>18</v>
      </c>
      <c r="I10" s="8">
        <v>8</v>
      </c>
      <c r="J10" s="5">
        <v>7</v>
      </c>
      <c r="K10" s="5">
        <v>24</v>
      </c>
      <c r="L10" s="5">
        <v>3</v>
      </c>
      <c r="M10" s="5">
        <v>60</v>
      </c>
      <c r="N10" s="7">
        <v>20.0908333333333</v>
      </c>
      <c r="O10" s="5">
        <v>27</v>
      </c>
      <c r="P10" s="9">
        <v>44.6462962962963</v>
      </c>
      <c r="Q10" s="5">
        <v>12</v>
      </c>
      <c r="R10" s="9">
        <v>100.454166666667</v>
      </c>
      <c r="S10" s="11">
        <v>0.0125639832480223</v>
      </c>
    </row>
    <row r="11" customHeight="1" spans="1:19">
      <c r="A11" s="2" t="s">
        <v>27</v>
      </c>
      <c r="B11" s="5">
        <v>1213.02</v>
      </c>
      <c r="C11" s="5">
        <v>40235</v>
      </c>
      <c r="D11" s="5">
        <v>2187</v>
      </c>
      <c r="E11" s="6">
        <v>0.0543556604945943</v>
      </c>
      <c r="F11" s="7">
        <v>0.554650205761317</v>
      </c>
      <c r="G11" s="7">
        <v>30.148378277619</v>
      </c>
      <c r="H11" s="5">
        <v>15</v>
      </c>
      <c r="I11" s="8">
        <v>3</v>
      </c>
      <c r="J11" s="5">
        <v>8</v>
      </c>
      <c r="K11" s="5">
        <v>20</v>
      </c>
      <c r="L11" s="5">
        <v>0</v>
      </c>
      <c r="M11" s="5">
        <v>46</v>
      </c>
      <c r="N11" s="7">
        <v>26.37</v>
      </c>
      <c r="O11" s="5">
        <v>36</v>
      </c>
      <c r="P11" s="9">
        <v>33.695</v>
      </c>
      <c r="Q11" s="5">
        <v>15</v>
      </c>
      <c r="R11" s="9">
        <v>80.868</v>
      </c>
      <c r="S11" s="11">
        <v>0.0164609053497942</v>
      </c>
    </row>
    <row r="12" customHeight="1" spans="1:19">
      <c r="A12" s="2" t="s">
        <v>28</v>
      </c>
      <c r="B12" s="5">
        <v>1259.92</v>
      </c>
      <c r="C12" s="5">
        <v>39952</v>
      </c>
      <c r="D12" s="5">
        <v>2261</v>
      </c>
      <c r="E12" s="6">
        <v>0.0565929114937926</v>
      </c>
      <c r="F12" s="7">
        <v>0.557240159221583</v>
      </c>
      <c r="G12" s="7">
        <v>31.5358430116139</v>
      </c>
      <c r="H12" s="5">
        <v>22</v>
      </c>
      <c r="I12" s="8">
        <v>5</v>
      </c>
      <c r="J12" s="5">
        <v>7</v>
      </c>
      <c r="K12" s="5">
        <v>21</v>
      </c>
      <c r="L12" s="5">
        <v>0</v>
      </c>
      <c r="M12" s="5">
        <v>55</v>
      </c>
      <c r="N12" s="7">
        <v>22.9076363636364</v>
      </c>
      <c r="O12" s="5">
        <v>38</v>
      </c>
      <c r="P12" s="9">
        <v>33.1557894736842</v>
      </c>
      <c r="Q12" s="5">
        <v>10</v>
      </c>
      <c r="R12" s="9">
        <v>125.992</v>
      </c>
      <c r="S12" s="11">
        <v>0.0168067226890756</v>
      </c>
    </row>
    <row r="13" customHeight="1" spans="1:19">
      <c r="A13" s="2" t="s">
        <v>29</v>
      </c>
      <c r="B13" s="5">
        <v>1213.54</v>
      </c>
      <c r="C13" s="5">
        <v>37391</v>
      </c>
      <c r="D13" s="5">
        <v>2254</v>
      </c>
      <c r="E13" s="6">
        <v>0.0602818860153513</v>
      </c>
      <c r="F13" s="7">
        <v>0.538393966282165</v>
      </c>
      <c r="G13" s="7">
        <v>32.4554037067744</v>
      </c>
      <c r="H13" s="5">
        <v>9</v>
      </c>
      <c r="I13" s="8">
        <v>5</v>
      </c>
      <c r="J13" s="5">
        <v>6</v>
      </c>
      <c r="K13" s="5">
        <v>16</v>
      </c>
      <c r="L13" s="5">
        <v>1</v>
      </c>
      <c r="M13" s="5">
        <v>37</v>
      </c>
      <c r="N13" s="7">
        <v>32.7983783783784</v>
      </c>
      <c r="O13" s="5">
        <v>42</v>
      </c>
      <c r="P13" s="9">
        <v>28.8938095238095</v>
      </c>
      <c r="Q13" s="5">
        <v>18</v>
      </c>
      <c r="R13" s="9">
        <v>67.4188888888889</v>
      </c>
      <c r="S13" s="11">
        <v>0.0186335403726708</v>
      </c>
    </row>
    <row r="14" customHeight="1" spans="1:19">
      <c r="A14" s="2" t="s">
        <v>30</v>
      </c>
      <c r="B14" s="5">
        <v>1221.06</v>
      </c>
      <c r="C14" s="5">
        <v>43722</v>
      </c>
      <c r="D14" s="5">
        <v>2358</v>
      </c>
      <c r="E14" s="6">
        <v>0.053931659118979</v>
      </c>
      <c r="F14" s="7">
        <v>0.517837150127226</v>
      </c>
      <c r="G14" s="7">
        <v>27.9278166598051</v>
      </c>
      <c r="H14" s="5">
        <v>20</v>
      </c>
      <c r="I14" s="8">
        <v>4</v>
      </c>
      <c r="J14" s="5">
        <v>11</v>
      </c>
      <c r="K14" s="5">
        <v>14</v>
      </c>
      <c r="L14" s="5">
        <v>2</v>
      </c>
      <c r="M14" s="5">
        <v>51</v>
      </c>
      <c r="N14" s="7">
        <v>23.9423529411765</v>
      </c>
      <c r="O14" s="5">
        <v>36</v>
      </c>
      <c r="P14" s="9">
        <v>33.9183333333333</v>
      </c>
      <c r="Q14" s="5">
        <v>10</v>
      </c>
      <c r="R14" s="9">
        <v>122.106</v>
      </c>
      <c r="S14" s="11">
        <v>0.0152671755725191</v>
      </c>
    </row>
    <row r="15" customHeight="1" spans="1:19">
      <c r="A15" s="2" t="s">
        <v>31</v>
      </c>
      <c r="B15" s="5">
        <v>1215.7</v>
      </c>
      <c r="C15" s="5">
        <v>50728</v>
      </c>
      <c r="D15" s="5">
        <v>2817</v>
      </c>
      <c r="E15" s="6">
        <v>0.0555314619145245</v>
      </c>
      <c r="F15" s="7">
        <v>0.431558395456159</v>
      </c>
      <c r="G15" s="7">
        <v>23.965068601167</v>
      </c>
      <c r="H15" s="5">
        <v>30</v>
      </c>
      <c r="I15" s="8">
        <v>12</v>
      </c>
      <c r="J15" s="5">
        <v>13</v>
      </c>
      <c r="K15" s="5">
        <v>11</v>
      </c>
      <c r="L15" s="5">
        <v>2</v>
      </c>
      <c r="M15" s="5">
        <v>68</v>
      </c>
      <c r="N15" s="7">
        <v>17.8779411764706</v>
      </c>
      <c r="O15" s="5">
        <v>22</v>
      </c>
      <c r="P15" s="9">
        <v>55.2590909090909</v>
      </c>
      <c r="Q15" s="5">
        <v>11</v>
      </c>
      <c r="R15" s="9">
        <v>110.518181818182</v>
      </c>
      <c r="S15" s="11">
        <v>0.00780972665956692</v>
      </c>
    </row>
    <row r="16" customHeight="1" spans="1:19">
      <c r="A16" s="2" t="s">
        <v>32</v>
      </c>
      <c r="B16" s="5">
        <v>1223.9</v>
      </c>
      <c r="C16" s="5">
        <v>48854</v>
      </c>
      <c r="D16" s="5">
        <v>3068</v>
      </c>
      <c r="E16" s="6">
        <v>0.0627993613624268</v>
      </c>
      <c r="F16" s="7">
        <v>0.398924380704042</v>
      </c>
      <c r="G16" s="7">
        <v>25.0521963401154</v>
      </c>
      <c r="H16" s="5">
        <v>27</v>
      </c>
      <c r="I16" s="8">
        <v>4</v>
      </c>
      <c r="J16" s="5">
        <v>14</v>
      </c>
      <c r="K16" s="5">
        <v>26</v>
      </c>
      <c r="L16" s="5">
        <v>0</v>
      </c>
      <c r="M16" s="5">
        <v>71</v>
      </c>
      <c r="N16" s="7">
        <v>17.2380281690141</v>
      </c>
      <c r="O16" s="5">
        <v>38</v>
      </c>
      <c r="P16" s="9">
        <v>32.2078947368421</v>
      </c>
      <c r="Q16" s="5">
        <v>17</v>
      </c>
      <c r="R16" s="9">
        <v>71.9941176470588</v>
      </c>
      <c r="S16" s="11">
        <v>0.0123859191655802</v>
      </c>
    </row>
    <row r="17" customHeight="1" spans="1:19">
      <c r="A17" s="2" t="s">
        <v>33</v>
      </c>
      <c r="B17" s="5">
        <v>1221.33</v>
      </c>
      <c r="C17" s="5">
        <v>57288</v>
      </c>
      <c r="D17" s="5">
        <v>3726</v>
      </c>
      <c r="E17" s="6">
        <v>0.0650397989107667</v>
      </c>
      <c r="F17" s="7">
        <v>0.327785829307568</v>
      </c>
      <c r="G17" s="7">
        <v>21.3191244239631</v>
      </c>
      <c r="H17" s="5">
        <v>26</v>
      </c>
      <c r="I17" s="8">
        <v>3</v>
      </c>
      <c r="J17" s="5">
        <v>14</v>
      </c>
      <c r="K17" s="5">
        <v>17</v>
      </c>
      <c r="L17" s="5">
        <v>2</v>
      </c>
      <c r="M17" s="5">
        <v>62</v>
      </c>
      <c r="N17" s="7">
        <v>19.6988709677419</v>
      </c>
      <c r="O17" s="5">
        <v>42</v>
      </c>
      <c r="P17" s="9">
        <v>29.0792857142857</v>
      </c>
      <c r="Q17" s="5">
        <v>15</v>
      </c>
      <c r="R17" s="9">
        <v>81.422</v>
      </c>
      <c r="S17" s="11">
        <v>0.0112721417069243</v>
      </c>
    </row>
    <row r="18" customHeight="1" spans="1:19">
      <c r="A18" s="2" t="s">
        <v>34</v>
      </c>
      <c r="B18" s="5">
        <v>1217.54</v>
      </c>
      <c r="C18" s="5">
        <v>68699</v>
      </c>
      <c r="D18" s="5">
        <v>4070</v>
      </c>
      <c r="E18" s="6">
        <v>0.0592439482379656</v>
      </c>
      <c r="F18" s="7">
        <v>0.299149877149877</v>
      </c>
      <c r="G18" s="7">
        <v>17.7228198372611</v>
      </c>
      <c r="H18" s="5">
        <v>24</v>
      </c>
      <c r="I18" s="8">
        <v>15</v>
      </c>
      <c r="J18" s="5">
        <v>9</v>
      </c>
      <c r="K18" s="5">
        <v>28</v>
      </c>
      <c r="L18" s="5">
        <v>3</v>
      </c>
      <c r="M18" s="5">
        <v>79</v>
      </c>
      <c r="N18" s="7">
        <v>15.4118987341772</v>
      </c>
      <c r="O18" s="5">
        <v>62</v>
      </c>
      <c r="P18" s="9">
        <v>19.6377419354839</v>
      </c>
      <c r="Q18" s="5">
        <v>19</v>
      </c>
      <c r="R18" s="9">
        <v>64.0810526315789</v>
      </c>
      <c r="S18" s="11">
        <v>0.0152334152334152</v>
      </c>
    </row>
    <row r="19" customHeight="1" spans="1:19">
      <c r="A19" s="2" t="s">
        <v>35</v>
      </c>
      <c r="B19" s="5">
        <v>1209.63</v>
      </c>
      <c r="C19" s="5">
        <v>65046</v>
      </c>
      <c r="D19" s="5">
        <v>3830</v>
      </c>
      <c r="E19" s="6">
        <v>0.0588814070042739</v>
      </c>
      <c r="F19" s="7">
        <v>0.315830287206266</v>
      </c>
      <c r="G19" s="7">
        <v>18.5965316852689</v>
      </c>
      <c r="H19" s="5">
        <v>33</v>
      </c>
      <c r="I19" s="8">
        <v>9</v>
      </c>
      <c r="J19" s="5">
        <v>9</v>
      </c>
      <c r="K19" s="5">
        <v>18</v>
      </c>
      <c r="L19" s="5">
        <v>1</v>
      </c>
      <c r="M19" s="5">
        <v>70</v>
      </c>
      <c r="N19" s="7">
        <v>17.2804285714286</v>
      </c>
      <c r="O19" s="5">
        <v>45</v>
      </c>
      <c r="P19" s="9">
        <v>26.8806666666667</v>
      </c>
      <c r="Q19" s="5">
        <v>16</v>
      </c>
      <c r="R19" s="9">
        <v>75.601875</v>
      </c>
      <c r="S19" s="11">
        <v>0.0117493472584856</v>
      </c>
    </row>
    <row r="20" customHeight="1" spans="1:19">
      <c r="A20" s="2" t="s">
        <v>36</v>
      </c>
      <c r="B20" s="5">
        <v>1245.53</v>
      </c>
      <c r="C20" s="5">
        <v>66833</v>
      </c>
      <c r="D20" s="5">
        <v>3266</v>
      </c>
      <c r="E20" s="6">
        <v>0.0488680741549833</v>
      </c>
      <c r="F20" s="7">
        <v>0.38136252296387</v>
      </c>
      <c r="G20" s="7">
        <v>18.6364520521299</v>
      </c>
      <c r="H20" s="5">
        <v>26</v>
      </c>
      <c r="I20" s="8">
        <v>14</v>
      </c>
      <c r="J20" s="5">
        <v>16</v>
      </c>
      <c r="K20" s="5">
        <v>23</v>
      </c>
      <c r="L20" s="5">
        <v>1</v>
      </c>
      <c r="M20" s="5">
        <v>80</v>
      </c>
      <c r="N20" s="7">
        <v>15.569125</v>
      </c>
      <c r="O20" s="5">
        <v>36</v>
      </c>
      <c r="P20" s="9">
        <v>34.5980555555556</v>
      </c>
      <c r="Q20" s="5">
        <v>10</v>
      </c>
      <c r="R20" s="9">
        <v>124.553</v>
      </c>
      <c r="S20" s="11">
        <v>0.0110226576852419</v>
      </c>
    </row>
    <row r="21" customHeight="1" spans="1:19">
      <c r="A21" s="2" t="s">
        <v>37</v>
      </c>
      <c r="B21" s="5">
        <v>1222.68</v>
      </c>
      <c r="C21" s="5">
        <v>63144</v>
      </c>
      <c r="D21" s="5">
        <v>3772</v>
      </c>
      <c r="E21" s="6">
        <v>0.0597364753579121</v>
      </c>
      <c r="F21" s="7">
        <v>0.324146341463415</v>
      </c>
      <c r="G21" s="7">
        <v>19.3633599391866</v>
      </c>
      <c r="H21" s="5">
        <v>26</v>
      </c>
      <c r="I21" s="8">
        <v>6</v>
      </c>
      <c r="J21" s="5">
        <v>14</v>
      </c>
      <c r="K21" s="5">
        <v>24</v>
      </c>
      <c r="L21" s="5">
        <v>4</v>
      </c>
      <c r="M21" s="5">
        <v>74</v>
      </c>
      <c r="N21" s="7">
        <v>16.5227027027027</v>
      </c>
      <c r="O21" s="5">
        <v>58</v>
      </c>
      <c r="P21" s="9">
        <v>21.0806896551724</v>
      </c>
      <c r="Q21" s="5">
        <v>22</v>
      </c>
      <c r="R21" s="9">
        <v>55.5763636363636</v>
      </c>
      <c r="S21" s="11">
        <v>0.0153764581124072</v>
      </c>
    </row>
    <row r="22" customHeight="1" spans="1:19">
      <c r="A22" s="2" t="s">
        <v>38</v>
      </c>
      <c r="B22" s="5">
        <v>1223.62</v>
      </c>
      <c r="C22" s="5">
        <v>61430</v>
      </c>
      <c r="D22" s="5">
        <v>3486</v>
      </c>
      <c r="E22" s="6">
        <v>0.056747517499593</v>
      </c>
      <c r="F22" s="7">
        <v>0.35100975329891</v>
      </c>
      <c r="G22" s="7">
        <v>19.9189321178577</v>
      </c>
      <c r="H22" s="5">
        <v>23</v>
      </c>
      <c r="I22" s="8">
        <v>8</v>
      </c>
      <c r="J22" s="5">
        <v>7</v>
      </c>
      <c r="K22" s="5">
        <v>9</v>
      </c>
      <c r="L22" s="5">
        <v>9</v>
      </c>
      <c r="M22" s="5">
        <v>56</v>
      </c>
      <c r="N22" s="7">
        <v>21.8503571428571</v>
      </c>
      <c r="O22" s="5">
        <v>44</v>
      </c>
      <c r="P22" s="9">
        <v>27.8095454545455</v>
      </c>
      <c r="Q22" s="5">
        <v>17</v>
      </c>
      <c r="R22" s="9">
        <v>71.9776470588235</v>
      </c>
      <c r="S22" s="11">
        <v>0.0126219162363741</v>
      </c>
    </row>
    <row r="23" customHeight="1" spans="1:19">
      <c r="A23" s="2" t="s">
        <v>39</v>
      </c>
      <c r="B23" s="5">
        <v>1216.39</v>
      </c>
      <c r="C23" s="5">
        <v>59755</v>
      </c>
      <c r="D23" s="5">
        <v>3555</v>
      </c>
      <c r="E23" s="6">
        <v>0.0594929294619697</v>
      </c>
      <c r="F23" s="7">
        <v>0.342163150492264</v>
      </c>
      <c r="G23" s="7">
        <v>20.3562881767216</v>
      </c>
      <c r="H23" s="5">
        <v>28</v>
      </c>
      <c r="I23" s="8">
        <v>4</v>
      </c>
      <c r="J23" s="5">
        <v>10</v>
      </c>
      <c r="K23" s="5">
        <v>15</v>
      </c>
      <c r="L23" s="5">
        <v>1</v>
      </c>
      <c r="M23" s="5">
        <v>58</v>
      </c>
      <c r="N23" s="7">
        <v>20.9722413793103</v>
      </c>
      <c r="O23" s="5">
        <v>40</v>
      </c>
      <c r="P23" s="9">
        <v>30.40975</v>
      </c>
      <c r="Q23" s="5">
        <v>10</v>
      </c>
      <c r="R23" s="9">
        <v>121.639</v>
      </c>
      <c r="S23" s="11">
        <v>0.0112517580872011</v>
      </c>
    </row>
    <row r="24" customHeight="1" spans="1:19">
      <c r="A24" s="2" t="s">
        <v>40</v>
      </c>
      <c r="B24" s="5">
        <v>1021.62</v>
      </c>
      <c r="C24" s="5">
        <v>54627</v>
      </c>
      <c r="D24" s="5">
        <v>3205</v>
      </c>
      <c r="E24" s="6">
        <v>0.0586706207553042</v>
      </c>
      <c r="F24" s="7">
        <v>0.318758190327613</v>
      </c>
      <c r="G24" s="7">
        <v>18.7017408973584</v>
      </c>
      <c r="H24" s="5">
        <v>15</v>
      </c>
      <c r="I24" s="8">
        <v>8</v>
      </c>
      <c r="J24" s="5">
        <v>9</v>
      </c>
      <c r="K24" s="5">
        <v>26</v>
      </c>
      <c r="L24" s="5">
        <v>4</v>
      </c>
      <c r="M24" s="5">
        <v>62</v>
      </c>
      <c r="N24" s="7">
        <v>16.4777419354839</v>
      </c>
      <c r="O24" s="5">
        <v>41</v>
      </c>
      <c r="P24" s="9">
        <v>24.9175609756098</v>
      </c>
      <c r="Q24" s="5">
        <v>25</v>
      </c>
      <c r="R24" s="9">
        <v>40.8648</v>
      </c>
      <c r="S24" s="11">
        <v>0.012792511700468</v>
      </c>
    </row>
    <row r="25" customHeight="1" spans="1:19">
      <c r="A25" s="2" t="s">
        <v>41</v>
      </c>
      <c r="B25" s="5">
        <v>1016.6</v>
      </c>
      <c r="C25" s="5">
        <v>40105</v>
      </c>
      <c r="D25" s="5">
        <v>2461</v>
      </c>
      <c r="E25" s="6">
        <v>0.0613639197107593</v>
      </c>
      <c r="F25" s="7">
        <v>0.413084112149533</v>
      </c>
      <c r="G25" s="7">
        <v>25.3484602917342</v>
      </c>
      <c r="H25" s="5">
        <v>12</v>
      </c>
      <c r="I25" s="8">
        <v>8</v>
      </c>
      <c r="J25" s="5">
        <v>8</v>
      </c>
      <c r="K25" s="5">
        <v>20</v>
      </c>
      <c r="L25" s="5">
        <v>2</v>
      </c>
      <c r="M25" s="5">
        <v>50</v>
      </c>
      <c r="N25" s="7">
        <v>20.332</v>
      </c>
      <c r="O25" s="5">
        <v>31</v>
      </c>
      <c r="P25" s="9">
        <v>32.7935483870968</v>
      </c>
      <c r="Q25" s="5">
        <v>10</v>
      </c>
      <c r="R25" s="9">
        <v>101.66</v>
      </c>
      <c r="S25" s="11">
        <v>0.012596505485575</v>
      </c>
    </row>
    <row r="26" customHeight="1" spans="1:19">
      <c r="A26" s="2" t="s">
        <v>42</v>
      </c>
      <c r="B26" s="5">
        <v>1011.07</v>
      </c>
      <c r="C26" s="5">
        <v>43048</v>
      </c>
      <c r="D26" s="5">
        <v>2882</v>
      </c>
      <c r="E26" s="6">
        <v>0.0669485225794462</v>
      </c>
      <c r="F26" s="7">
        <v>0.350822345593338</v>
      </c>
      <c r="G26" s="7">
        <v>23.4870377253299</v>
      </c>
      <c r="H26" s="5">
        <v>16</v>
      </c>
      <c r="I26" s="8">
        <v>12</v>
      </c>
      <c r="J26" s="5">
        <v>9</v>
      </c>
      <c r="K26" s="5">
        <v>21</v>
      </c>
      <c r="L26" s="5">
        <v>4</v>
      </c>
      <c r="M26" s="5">
        <v>62</v>
      </c>
      <c r="N26" s="7">
        <v>16.3075806451613</v>
      </c>
      <c r="O26" s="5">
        <v>38</v>
      </c>
      <c r="P26" s="9">
        <v>26.6071052631579</v>
      </c>
      <c r="Q26" s="5">
        <v>16</v>
      </c>
      <c r="R26" s="9">
        <v>63.191875</v>
      </c>
      <c r="S26" s="11">
        <v>0.0131852879944483</v>
      </c>
    </row>
    <row r="27" customHeight="1" spans="1:19">
      <c r="A27" s="2" t="s">
        <v>43</v>
      </c>
      <c r="B27" s="5">
        <v>1001.44</v>
      </c>
      <c r="C27" s="5">
        <v>39805</v>
      </c>
      <c r="D27" s="5">
        <v>2511</v>
      </c>
      <c r="E27" s="6">
        <v>0.0630825273206884</v>
      </c>
      <c r="F27" s="7">
        <v>0.398821186778176</v>
      </c>
      <c r="G27" s="7">
        <v>25.1586484110036</v>
      </c>
      <c r="H27" s="5">
        <v>20</v>
      </c>
      <c r="I27" s="8">
        <v>7</v>
      </c>
      <c r="J27" s="5">
        <v>7</v>
      </c>
      <c r="K27" s="5">
        <v>15</v>
      </c>
      <c r="L27" s="5">
        <v>6</v>
      </c>
      <c r="M27" s="5">
        <v>55</v>
      </c>
      <c r="N27" s="7">
        <v>18.208</v>
      </c>
      <c r="O27" s="5">
        <v>44</v>
      </c>
      <c r="P27" s="9">
        <v>22.76</v>
      </c>
      <c r="Q27" s="5">
        <v>18</v>
      </c>
      <c r="R27" s="9">
        <v>55.6355555555556</v>
      </c>
      <c r="S27" s="11">
        <v>0.0175228992433294</v>
      </c>
    </row>
    <row r="28" customHeight="1" spans="1:19">
      <c r="A28" s="2" t="s">
        <v>44</v>
      </c>
      <c r="B28" s="5">
        <v>1010.64</v>
      </c>
      <c r="C28" s="5">
        <v>36312</v>
      </c>
      <c r="D28" s="5">
        <v>2481</v>
      </c>
      <c r="E28" s="6">
        <v>0.0683245208195638</v>
      </c>
      <c r="F28" s="7">
        <v>0.407351874244256</v>
      </c>
      <c r="G28" s="7">
        <v>27.83212161269</v>
      </c>
      <c r="H28" s="5">
        <v>18</v>
      </c>
      <c r="I28" s="8">
        <v>5</v>
      </c>
      <c r="J28" s="5">
        <v>3</v>
      </c>
      <c r="K28" s="5">
        <v>20</v>
      </c>
      <c r="L28" s="5">
        <v>2</v>
      </c>
      <c r="M28" s="5">
        <v>48</v>
      </c>
      <c r="N28" s="7">
        <v>21.055</v>
      </c>
      <c r="O28" s="5">
        <v>43</v>
      </c>
      <c r="P28" s="9">
        <v>23.5032558139535</v>
      </c>
      <c r="Q28" s="5">
        <v>15</v>
      </c>
      <c r="R28" s="9">
        <v>67.376</v>
      </c>
      <c r="S28" s="11">
        <v>0.0173317210802096</v>
      </c>
    </row>
    <row r="29" customHeight="1" spans="1:19">
      <c r="A29" s="2" t="s">
        <v>45</v>
      </c>
      <c r="B29" s="5">
        <v>1004.69</v>
      </c>
      <c r="C29" s="5">
        <v>29320</v>
      </c>
      <c r="D29" s="5">
        <v>1900</v>
      </c>
      <c r="E29" s="6">
        <v>0.0648021828103684</v>
      </c>
      <c r="F29" s="7">
        <v>0.528784210526316</v>
      </c>
      <c r="G29" s="7">
        <v>34.2663710777626</v>
      </c>
      <c r="H29" s="5">
        <v>9</v>
      </c>
      <c r="I29" s="8">
        <v>5</v>
      </c>
      <c r="J29" s="5">
        <v>3</v>
      </c>
      <c r="K29" s="5">
        <v>22</v>
      </c>
      <c r="L29" s="5">
        <v>6</v>
      </c>
      <c r="M29" s="5">
        <v>45</v>
      </c>
      <c r="N29" s="7">
        <v>22.3264444444444</v>
      </c>
      <c r="O29" s="5">
        <v>37</v>
      </c>
      <c r="P29" s="9">
        <v>27.1537837837838</v>
      </c>
      <c r="Q29" s="5">
        <v>15</v>
      </c>
      <c r="R29" s="9">
        <v>66.9793333333333</v>
      </c>
      <c r="S29" s="11">
        <v>0.0194736842105263</v>
      </c>
    </row>
    <row r="30" customHeight="1" spans="1:19">
      <c r="A30" s="2" t="s">
        <v>46</v>
      </c>
      <c r="B30" s="5">
        <v>1023.33</v>
      </c>
      <c r="C30" s="5">
        <v>36295</v>
      </c>
      <c r="D30" s="5">
        <v>2333</v>
      </c>
      <c r="E30" s="6">
        <v>0.0642788262846122</v>
      </c>
      <c r="F30" s="7">
        <v>0.43863266180883</v>
      </c>
      <c r="G30" s="7">
        <v>28.1947926711668</v>
      </c>
      <c r="H30" s="5">
        <v>16</v>
      </c>
      <c r="I30" s="8">
        <v>6</v>
      </c>
      <c r="J30" s="5">
        <v>9</v>
      </c>
      <c r="K30" s="5">
        <v>16</v>
      </c>
      <c r="L30" s="5">
        <v>7</v>
      </c>
      <c r="M30" s="5">
        <v>54</v>
      </c>
      <c r="N30" s="7">
        <v>18.9505555555556</v>
      </c>
      <c r="O30" s="5">
        <v>36</v>
      </c>
      <c r="P30" s="9">
        <v>28.4258333333333</v>
      </c>
      <c r="Q30" s="5">
        <v>15</v>
      </c>
      <c r="R30" s="9">
        <v>68.222</v>
      </c>
      <c r="S30" s="11">
        <v>0.0154307758251179</v>
      </c>
    </row>
    <row r="31" customHeight="1" spans="1:19">
      <c r="A31" s="2" t="s">
        <v>47</v>
      </c>
      <c r="B31" s="5">
        <v>1011.56</v>
      </c>
      <c r="C31" s="5">
        <v>38750</v>
      </c>
      <c r="D31" s="5">
        <v>2392</v>
      </c>
      <c r="E31" s="6">
        <v>0.0617290322580645</v>
      </c>
      <c r="F31" s="7">
        <v>0.422892976588629</v>
      </c>
      <c r="G31" s="7">
        <v>26.1047741935484</v>
      </c>
      <c r="H31" s="5">
        <v>10</v>
      </c>
      <c r="I31" s="8">
        <v>8</v>
      </c>
      <c r="J31" s="5">
        <v>5</v>
      </c>
      <c r="K31" s="5">
        <v>22</v>
      </c>
      <c r="L31" s="5">
        <v>4</v>
      </c>
      <c r="M31" s="5">
        <v>49</v>
      </c>
      <c r="N31" s="7">
        <v>20.6440816326531</v>
      </c>
      <c r="O31" s="5">
        <v>45</v>
      </c>
      <c r="P31" s="9">
        <v>22.4791111111111</v>
      </c>
      <c r="Q31" s="5">
        <v>19</v>
      </c>
      <c r="R31" s="9">
        <v>53.24</v>
      </c>
      <c r="S31" s="11">
        <v>0.0188127090301003</v>
      </c>
    </row>
    <row r="32" customHeight="1" spans="1:19">
      <c r="A32" s="2" t="s">
        <v>48</v>
      </c>
      <c r="B32" s="5">
        <v>1015.88</v>
      </c>
      <c r="C32" s="5">
        <v>41712</v>
      </c>
      <c r="D32" s="5">
        <v>2509</v>
      </c>
      <c r="E32" s="6">
        <v>0.06015055619486</v>
      </c>
      <c r="F32" s="7">
        <v>0.404894380231168</v>
      </c>
      <c r="G32" s="7">
        <v>24.3546221710779</v>
      </c>
      <c r="H32" s="5">
        <v>17</v>
      </c>
      <c r="I32" s="8">
        <v>7</v>
      </c>
      <c r="J32" s="5">
        <v>3</v>
      </c>
      <c r="K32" s="5">
        <v>19</v>
      </c>
      <c r="L32" s="5">
        <v>1</v>
      </c>
      <c r="M32" s="5">
        <v>47</v>
      </c>
      <c r="N32" s="7">
        <v>21.6144680851064</v>
      </c>
      <c r="O32" s="5">
        <v>40</v>
      </c>
      <c r="P32" s="9">
        <v>25.397</v>
      </c>
      <c r="Q32" s="5">
        <v>6</v>
      </c>
      <c r="R32" s="9">
        <v>169.313333333333</v>
      </c>
      <c r="S32" s="11">
        <v>0.0159426066161817</v>
      </c>
    </row>
    <row r="33" customHeight="1" spans="1:19">
      <c r="A33" s="2" t="s">
        <v>49</v>
      </c>
      <c r="B33" s="5">
        <v>1009.97</v>
      </c>
      <c r="C33" s="5">
        <v>42830</v>
      </c>
      <c r="D33" s="5">
        <v>2535</v>
      </c>
      <c r="E33" s="6">
        <v>0.0591874854074247</v>
      </c>
      <c r="F33" s="7">
        <v>0.398410256410256</v>
      </c>
      <c r="G33" s="7">
        <v>23.5809012374504</v>
      </c>
      <c r="H33" s="5">
        <v>21</v>
      </c>
      <c r="I33" s="8">
        <v>7</v>
      </c>
      <c r="J33" s="5">
        <v>6</v>
      </c>
      <c r="K33" s="5">
        <v>12</v>
      </c>
      <c r="L33" s="5">
        <v>4</v>
      </c>
      <c r="M33" s="5">
        <v>50</v>
      </c>
      <c r="N33" s="7">
        <v>20.1994</v>
      </c>
      <c r="O33" s="5">
        <v>44</v>
      </c>
      <c r="P33" s="9">
        <v>22.9538636363636</v>
      </c>
      <c r="Q33" s="5">
        <v>16</v>
      </c>
      <c r="R33" s="9">
        <v>63.123125</v>
      </c>
      <c r="S33" s="11">
        <v>0.0173570019723866</v>
      </c>
    </row>
    <row r="34" customHeight="1" spans="1:19">
      <c r="A34" s="2" t="s">
        <v>50</v>
      </c>
      <c r="B34" s="5">
        <v>1009</v>
      </c>
      <c r="C34" s="5">
        <v>42340</v>
      </c>
      <c r="D34" s="5">
        <v>3084</v>
      </c>
      <c r="E34" s="6">
        <v>0.0728389230042513</v>
      </c>
      <c r="F34" s="7">
        <v>0.327172503242542</v>
      </c>
      <c r="G34" s="7">
        <v>23.8308927727917</v>
      </c>
      <c r="H34" s="5">
        <v>26</v>
      </c>
      <c r="I34" s="8">
        <v>7</v>
      </c>
      <c r="J34" s="5">
        <v>9</v>
      </c>
      <c r="K34" s="5">
        <v>21</v>
      </c>
      <c r="L34" s="5">
        <v>0</v>
      </c>
      <c r="M34" s="5">
        <v>63</v>
      </c>
      <c r="N34" s="7">
        <v>16.015873015873</v>
      </c>
      <c r="O34" s="5">
        <v>44</v>
      </c>
      <c r="P34" s="9">
        <v>22.9318181818182</v>
      </c>
      <c r="Q34" s="5">
        <v>20</v>
      </c>
      <c r="R34" s="9">
        <v>50.45</v>
      </c>
      <c r="S34" s="11">
        <v>0.0142671854734112</v>
      </c>
    </row>
    <row r="35" customHeight="1" spans="1:19">
      <c r="A35" s="2" t="s">
        <v>51</v>
      </c>
      <c r="B35" s="5">
        <v>1023.14</v>
      </c>
      <c r="C35" s="5">
        <v>50092</v>
      </c>
      <c r="D35" s="5">
        <v>3879</v>
      </c>
      <c r="E35" s="6">
        <v>0.0774375149724507</v>
      </c>
      <c r="F35" s="7">
        <v>0.263763856664089</v>
      </c>
      <c r="G35" s="7">
        <v>20.4252175996167</v>
      </c>
      <c r="H35" s="5">
        <v>36</v>
      </c>
      <c r="I35" s="8">
        <v>5</v>
      </c>
      <c r="J35" s="5">
        <v>6</v>
      </c>
      <c r="K35" s="5">
        <v>20</v>
      </c>
      <c r="L35" s="5">
        <v>2</v>
      </c>
      <c r="M35" s="5">
        <v>69</v>
      </c>
      <c r="N35" s="7">
        <v>14.828115942029</v>
      </c>
      <c r="O35" s="5">
        <v>42</v>
      </c>
      <c r="P35" s="9">
        <v>24.3604761904762</v>
      </c>
      <c r="Q35" s="5">
        <v>21</v>
      </c>
      <c r="R35" s="9">
        <v>48.7209523809524</v>
      </c>
      <c r="S35" s="11">
        <v>0.0108275328692962</v>
      </c>
    </row>
    <row r="36" customHeight="1" spans="1:19">
      <c r="A36" s="2" t="s">
        <v>52</v>
      </c>
      <c r="B36" s="5">
        <v>1028.66</v>
      </c>
      <c r="C36" s="5">
        <v>43690</v>
      </c>
      <c r="D36" s="5">
        <v>3476</v>
      </c>
      <c r="E36" s="6">
        <v>0.0795605401693751</v>
      </c>
      <c r="F36" s="7">
        <v>0.295932105868815</v>
      </c>
      <c r="G36" s="7">
        <v>23.5445181963836</v>
      </c>
      <c r="H36" s="5">
        <v>26</v>
      </c>
      <c r="I36" s="8">
        <v>5</v>
      </c>
      <c r="J36" s="5">
        <v>12</v>
      </c>
      <c r="K36" s="5">
        <v>12</v>
      </c>
      <c r="L36" s="5">
        <v>0</v>
      </c>
      <c r="M36" s="5">
        <v>55</v>
      </c>
      <c r="N36" s="7">
        <v>18.7029090909091</v>
      </c>
      <c r="O36" s="5">
        <v>28</v>
      </c>
      <c r="P36" s="9">
        <v>36.7378571428571</v>
      </c>
      <c r="Q36" s="5">
        <v>6</v>
      </c>
      <c r="R36" s="9">
        <v>171.443333333333</v>
      </c>
      <c r="S36" s="11">
        <v>0.00805523590333717</v>
      </c>
    </row>
    <row r="37" customHeight="1" spans="1:19">
      <c r="A37" s="2" t="s">
        <v>53</v>
      </c>
      <c r="B37" s="5">
        <v>524.3</v>
      </c>
      <c r="C37" s="5">
        <v>31827</v>
      </c>
      <c r="D37" s="5">
        <v>2463</v>
      </c>
      <c r="E37" s="6">
        <v>0.0773871241398812</v>
      </c>
      <c r="F37" s="7">
        <v>0.212870483150629</v>
      </c>
      <c r="G37" s="7">
        <v>16.4734345052942</v>
      </c>
      <c r="H37" s="5">
        <v>18</v>
      </c>
      <c r="I37" s="8">
        <v>2</v>
      </c>
      <c r="J37" s="5">
        <v>5</v>
      </c>
      <c r="K37" s="5">
        <v>12</v>
      </c>
      <c r="L37" s="5">
        <v>0</v>
      </c>
      <c r="M37" s="5">
        <v>37</v>
      </c>
      <c r="N37" s="7">
        <v>14.1702702702703</v>
      </c>
      <c r="O37" s="5">
        <v>19</v>
      </c>
      <c r="P37" s="9">
        <v>27.5947368421053</v>
      </c>
      <c r="Q37" s="5">
        <v>10</v>
      </c>
      <c r="R37" s="9">
        <v>52.43</v>
      </c>
      <c r="S37" s="11">
        <v>0.00771416971173366</v>
      </c>
    </row>
    <row r="38" customHeight="1" spans="1:19">
      <c r="A38" s="2" t="s">
        <v>54</v>
      </c>
      <c r="B38" s="5">
        <v>1021.77</v>
      </c>
      <c r="C38" s="5">
        <v>45555</v>
      </c>
      <c r="D38" s="5">
        <v>3091</v>
      </c>
      <c r="E38" s="6">
        <v>0.0678520469761826</v>
      </c>
      <c r="F38" s="7">
        <v>0.330562924619864</v>
      </c>
      <c r="G38" s="7">
        <v>22.4293710898913</v>
      </c>
      <c r="H38" s="5">
        <v>17</v>
      </c>
      <c r="I38" s="8">
        <v>2</v>
      </c>
      <c r="J38" s="5">
        <v>4</v>
      </c>
      <c r="K38" s="5">
        <v>8</v>
      </c>
      <c r="L38" s="5">
        <v>0</v>
      </c>
      <c r="M38" s="5">
        <v>31</v>
      </c>
      <c r="N38" s="7">
        <v>32.9603225806452</v>
      </c>
      <c r="O38" s="5">
        <v>24</v>
      </c>
      <c r="P38" s="9">
        <v>42.57375</v>
      </c>
      <c r="Q38" s="5">
        <v>10</v>
      </c>
      <c r="R38" s="9">
        <v>102.177</v>
      </c>
      <c r="S38" s="11">
        <v>0.0077644775153672</v>
      </c>
    </row>
    <row r="39" customHeight="1" spans="1:19">
      <c r="A39" s="2" t="s">
        <v>55</v>
      </c>
      <c r="B39" s="5">
        <v>1019.12</v>
      </c>
      <c r="C39" s="5">
        <v>52386</v>
      </c>
      <c r="D39" s="5">
        <v>3453</v>
      </c>
      <c r="E39" s="6">
        <v>0.065914557324476</v>
      </c>
      <c r="F39" s="7">
        <v>0.295140457573125</v>
      </c>
      <c r="G39" s="7">
        <v>19.4540526094758</v>
      </c>
      <c r="H39" s="5">
        <v>23</v>
      </c>
      <c r="I39" s="8">
        <v>10</v>
      </c>
      <c r="J39" s="5">
        <v>5</v>
      </c>
      <c r="K39" s="5">
        <v>15</v>
      </c>
      <c r="L39" s="5">
        <v>2</v>
      </c>
      <c r="M39" s="5">
        <v>55</v>
      </c>
      <c r="N39" s="7">
        <v>18.5294545454545</v>
      </c>
      <c r="O39" s="5">
        <v>33</v>
      </c>
      <c r="P39" s="9">
        <v>30.8824242424242</v>
      </c>
      <c r="Q39" s="5">
        <v>10</v>
      </c>
      <c r="R39" s="9">
        <v>101.912</v>
      </c>
      <c r="S39" s="11">
        <v>0.00955690703735882</v>
      </c>
    </row>
    <row r="40" customHeight="1" spans="1:19">
      <c r="A40" s="2" t="s">
        <v>56</v>
      </c>
      <c r="B40" s="5">
        <v>1012.45</v>
      </c>
      <c r="C40" s="5">
        <v>56242</v>
      </c>
      <c r="D40" s="5">
        <v>3621</v>
      </c>
      <c r="E40" s="6">
        <v>0.0643824899541268</v>
      </c>
      <c r="F40" s="7">
        <v>0.279605081469207</v>
      </c>
      <c r="G40" s="7">
        <v>18.0016713488141</v>
      </c>
      <c r="H40" s="5">
        <v>27</v>
      </c>
      <c r="I40" s="8">
        <v>4</v>
      </c>
      <c r="J40" s="5">
        <v>10</v>
      </c>
      <c r="K40" s="5">
        <v>15</v>
      </c>
      <c r="L40" s="5">
        <v>7</v>
      </c>
      <c r="M40" s="5">
        <v>63</v>
      </c>
      <c r="N40" s="7">
        <v>16.0706349206349</v>
      </c>
      <c r="O40" s="5">
        <v>27</v>
      </c>
      <c r="P40" s="9">
        <v>37.4981481481481</v>
      </c>
      <c r="Q40" s="5">
        <v>9</v>
      </c>
      <c r="R40" s="9">
        <v>112.494444444444</v>
      </c>
      <c r="S40" s="11">
        <v>0.00745650372825186</v>
      </c>
    </row>
    <row r="41" customHeight="1" spans="1:19">
      <c r="A41" s="2" t="s">
        <v>57</v>
      </c>
      <c r="B41" s="5">
        <v>1013.05</v>
      </c>
      <c r="C41" s="5">
        <v>51288</v>
      </c>
      <c r="D41" s="5">
        <v>3214</v>
      </c>
      <c r="E41" s="6">
        <v>0.0626657307752301</v>
      </c>
      <c r="F41" s="7">
        <v>0.31519912881145</v>
      </c>
      <c r="G41" s="7">
        <v>19.7521837466854</v>
      </c>
      <c r="H41" s="5">
        <v>14</v>
      </c>
      <c r="I41" s="8">
        <v>9</v>
      </c>
      <c r="J41" s="5">
        <v>5</v>
      </c>
      <c r="K41" s="5">
        <v>5</v>
      </c>
      <c r="L41" s="5">
        <v>4</v>
      </c>
      <c r="M41" s="5">
        <v>37</v>
      </c>
      <c r="N41" s="7">
        <v>27.3797297297297</v>
      </c>
      <c r="O41" s="5">
        <v>31</v>
      </c>
      <c r="P41" s="9">
        <v>32.6790322580645</v>
      </c>
      <c r="Q41" s="5">
        <v>8</v>
      </c>
      <c r="R41" s="9">
        <v>126.63125</v>
      </c>
      <c r="S41" s="11">
        <v>0.00964530180460485</v>
      </c>
    </row>
    <row r="42" customHeight="1" spans="1:19">
      <c r="A42" s="2" t="s">
        <v>58</v>
      </c>
      <c r="B42" s="5">
        <v>980.55</v>
      </c>
      <c r="C42" s="5">
        <v>42522</v>
      </c>
      <c r="D42" s="5">
        <v>3389</v>
      </c>
      <c r="E42" s="6">
        <v>0.0796999200413903</v>
      </c>
      <c r="F42" s="7">
        <v>0.289333136618472</v>
      </c>
      <c r="G42" s="7">
        <v>23.0598278538168</v>
      </c>
      <c r="H42" s="5">
        <v>9</v>
      </c>
      <c r="I42" s="8">
        <v>3</v>
      </c>
      <c r="J42" s="5">
        <v>3</v>
      </c>
      <c r="K42" s="5">
        <v>14</v>
      </c>
      <c r="L42" s="5">
        <v>1</v>
      </c>
      <c r="M42" s="5">
        <v>30</v>
      </c>
      <c r="N42" s="7">
        <v>32.685</v>
      </c>
      <c r="O42" s="5">
        <v>27</v>
      </c>
      <c r="P42" s="9">
        <v>36.3166666666667</v>
      </c>
      <c r="Q42" s="5">
        <v>13</v>
      </c>
      <c r="R42" s="9">
        <v>75.4269230769231</v>
      </c>
      <c r="S42" s="11">
        <v>0.00796695190321629</v>
      </c>
    </row>
    <row r="43" customHeight="1" spans="1:19">
      <c r="A43" s="2" t="s">
        <v>59</v>
      </c>
      <c r="B43" s="5">
        <v>1004.08</v>
      </c>
      <c r="C43" s="5">
        <v>64542</v>
      </c>
      <c r="D43" s="5">
        <v>4655</v>
      </c>
      <c r="E43" s="6">
        <v>0.0721235784450435</v>
      </c>
      <c r="F43" s="7">
        <v>0.215699248120301</v>
      </c>
      <c r="G43" s="7">
        <v>15.5570016423414</v>
      </c>
      <c r="H43" s="5">
        <v>22</v>
      </c>
      <c r="I43" s="8">
        <v>6</v>
      </c>
      <c r="J43" s="5">
        <v>9</v>
      </c>
      <c r="K43" s="5">
        <v>7</v>
      </c>
      <c r="L43" s="5">
        <v>2</v>
      </c>
      <c r="M43" s="5">
        <v>46</v>
      </c>
      <c r="N43" s="7">
        <v>21.8278260869565</v>
      </c>
      <c r="O43" s="5">
        <v>36</v>
      </c>
      <c r="P43" s="9">
        <v>27.8911111111111</v>
      </c>
      <c r="Q43" s="5">
        <v>9</v>
      </c>
      <c r="R43" s="9">
        <v>111.564444444444</v>
      </c>
      <c r="S43" s="11">
        <v>0.00773361976369495</v>
      </c>
    </row>
    <row r="44" customHeight="1" spans="1:19">
      <c r="A44" s="2" t="s">
        <v>60</v>
      </c>
      <c r="B44" s="5">
        <v>1013.48</v>
      </c>
      <c r="C44" s="5">
        <v>64933</v>
      </c>
      <c r="D44" s="5">
        <v>5184</v>
      </c>
      <c r="E44" s="6">
        <v>0.0798361387892135</v>
      </c>
      <c r="F44" s="7">
        <v>0.195501543209877</v>
      </c>
      <c r="G44" s="7">
        <v>15.6080883372091</v>
      </c>
      <c r="H44" s="5">
        <v>19</v>
      </c>
      <c r="I44" s="8">
        <v>8</v>
      </c>
      <c r="J44" s="5">
        <v>6</v>
      </c>
      <c r="K44" s="5">
        <v>19</v>
      </c>
      <c r="L44" s="5">
        <v>0</v>
      </c>
      <c r="M44" s="5">
        <v>52</v>
      </c>
      <c r="N44" s="7">
        <v>19.49</v>
      </c>
      <c r="O44" s="5">
        <v>39</v>
      </c>
      <c r="P44" s="9">
        <v>25.9866666666667</v>
      </c>
      <c r="Q44" s="5">
        <v>12</v>
      </c>
      <c r="R44" s="9">
        <v>84.4566666666667</v>
      </c>
      <c r="S44" s="11">
        <v>0.00752314814814815</v>
      </c>
    </row>
    <row r="45" customHeight="1" spans="1:19">
      <c r="A45" s="2" t="s">
        <v>61</v>
      </c>
      <c r="B45" s="5">
        <v>1010.48</v>
      </c>
      <c r="C45" s="5">
        <v>58003</v>
      </c>
      <c r="D45" s="5">
        <v>4663</v>
      </c>
      <c r="E45" s="6">
        <v>0.0803923934968881</v>
      </c>
      <c r="F45" s="7">
        <v>0.216701694188291</v>
      </c>
      <c r="G45" s="7">
        <v>17.4211678706274</v>
      </c>
      <c r="H45" s="5">
        <v>15</v>
      </c>
      <c r="I45" s="8">
        <v>6</v>
      </c>
      <c r="J45" s="5">
        <v>3</v>
      </c>
      <c r="K45" s="5">
        <v>15</v>
      </c>
      <c r="L45" s="5">
        <v>2</v>
      </c>
      <c r="M45" s="5">
        <v>41</v>
      </c>
      <c r="N45" s="7">
        <v>24.6458536585366</v>
      </c>
      <c r="O45" s="5">
        <v>22</v>
      </c>
      <c r="P45" s="9">
        <v>45.9309090909091</v>
      </c>
      <c r="Q45" s="5">
        <v>13</v>
      </c>
      <c r="R45" s="9">
        <v>77.7292307692308</v>
      </c>
      <c r="S45" s="11">
        <v>0.00471799270855672</v>
      </c>
    </row>
    <row r="46" customHeight="1" spans="1:19">
      <c r="A46" s="2" t="s">
        <v>62</v>
      </c>
      <c r="B46" s="5">
        <v>1007.62</v>
      </c>
      <c r="C46" s="5">
        <v>66433</v>
      </c>
      <c r="D46" s="5">
        <v>4859</v>
      </c>
      <c r="E46" s="6">
        <v>0.0731413604684419</v>
      </c>
      <c r="F46" s="7">
        <v>0.207371887219593</v>
      </c>
      <c r="G46" s="7">
        <v>15.1674619541493</v>
      </c>
      <c r="H46" s="5">
        <v>19</v>
      </c>
      <c r="I46" s="8">
        <v>9</v>
      </c>
      <c r="J46" s="5">
        <v>4</v>
      </c>
      <c r="K46" s="5">
        <v>8</v>
      </c>
      <c r="L46" s="5">
        <v>2</v>
      </c>
      <c r="M46" s="5">
        <v>42</v>
      </c>
      <c r="N46" s="7">
        <v>23.9909523809524</v>
      </c>
      <c r="O46" s="5">
        <v>32</v>
      </c>
      <c r="P46" s="9">
        <v>31.488125</v>
      </c>
      <c r="Q46" s="5">
        <v>10</v>
      </c>
      <c r="R46" s="9">
        <v>100.762</v>
      </c>
      <c r="S46" s="11">
        <v>0.00658571722576662</v>
      </c>
    </row>
    <row r="47" customHeight="1" spans="1:19">
      <c r="A47" s="2" t="s">
        <v>63</v>
      </c>
      <c r="B47" s="5">
        <v>1004.56</v>
      </c>
      <c r="C47" s="5">
        <v>52949</v>
      </c>
      <c r="D47" s="5">
        <v>3111</v>
      </c>
      <c r="E47" s="6">
        <v>0.0587546507016185</v>
      </c>
      <c r="F47" s="7">
        <v>0.322905818064931</v>
      </c>
      <c r="G47" s="7">
        <v>18.9722185499254</v>
      </c>
      <c r="H47" s="5">
        <v>19</v>
      </c>
      <c r="I47" s="8">
        <v>10</v>
      </c>
      <c r="J47" s="5">
        <v>6</v>
      </c>
      <c r="K47" s="5">
        <v>9</v>
      </c>
      <c r="L47" s="5">
        <v>1</v>
      </c>
      <c r="M47" s="5">
        <v>45</v>
      </c>
      <c r="N47" s="7">
        <v>22.3235555555556</v>
      </c>
      <c r="O47" s="5">
        <v>25</v>
      </c>
      <c r="P47" s="9">
        <v>40.1824</v>
      </c>
      <c r="Q47" s="5">
        <v>9</v>
      </c>
      <c r="R47" s="9">
        <v>111.617777777778</v>
      </c>
      <c r="S47" s="11">
        <v>0.00803600128576021</v>
      </c>
    </row>
    <row r="48" customHeight="1" spans="1:19">
      <c r="A48" s="2" t="s">
        <v>64</v>
      </c>
      <c r="B48" s="5">
        <v>1004.33</v>
      </c>
      <c r="C48" s="5">
        <v>52180</v>
      </c>
      <c r="D48" s="5">
        <v>3206</v>
      </c>
      <c r="E48" s="6">
        <v>0.0614411651973936</v>
      </c>
      <c r="F48" s="7">
        <v>0.313265751715533</v>
      </c>
      <c r="G48" s="7">
        <v>19.2474128018398</v>
      </c>
      <c r="H48" s="5">
        <v>16</v>
      </c>
      <c r="I48" s="8">
        <v>6</v>
      </c>
      <c r="J48" s="5">
        <v>3</v>
      </c>
      <c r="K48" s="5">
        <v>8</v>
      </c>
      <c r="L48" s="5">
        <v>3</v>
      </c>
      <c r="M48" s="5">
        <v>36</v>
      </c>
      <c r="N48" s="7">
        <v>27.8980555555556</v>
      </c>
      <c r="O48" s="5">
        <v>26</v>
      </c>
      <c r="P48" s="9">
        <v>38.6280769230769</v>
      </c>
      <c r="Q48" s="5">
        <v>4</v>
      </c>
      <c r="R48" s="9">
        <v>251.0825</v>
      </c>
      <c r="S48" s="11">
        <v>0.00810979413599501</v>
      </c>
    </row>
    <row r="49" customHeight="1" spans="1:19">
      <c r="A49" s="2" t="s">
        <v>65</v>
      </c>
      <c r="B49" s="5">
        <v>1008.06</v>
      </c>
      <c r="C49" s="5">
        <v>47781</v>
      </c>
      <c r="D49" s="5">
        <v>2924</v>
      </c>
      <c r="E49" s="6">
        <v>0.0611958728364831</v>
      </c>
      <c r="F49" s="7">
        <v>0.344753761969904</v>
      </c>
      <c r="G49" s="7">
        <v>21.0975073774094</v>
      </c>
      <c r="H49" s="5">
        <v>28</v>
      </c>
      <c r="I49" s="8">
        <v>10</v>
      </c>
      <c r="J49" s="5">
        <v>6</v>
      </c>
      <c r="K49" s="5">
        <v>10</v>
      </c>
      <c r="L49" s="5">
        <v>0</v>
      </c>
      <c r="M49" s="5">
        <v>54</v>
      </c>
      <c r="N49" s="7">
        <v>18.6677777777778</v>
      </c>
      <c r="O49" s="5">
        <v>34</v>
      </c>
      <c r="P49" s="9">
        <v>29.6488235294118</v>
      </c>
      <c r="Q49" s="5">
        <v>13</v>
      </c>
      <c r="R49" s="9">
        <v>77.5430769230769</v>
      </c>
      <c r="S49" s="11">
        <v>0.0116279069767442</v>
      </c>
    </row>
    <row r="50" customHeight="1" spans="1:19">
      <c r="A50" s="2" t="s">
        <v>66</v>
      </c>
      <c r="B50" s="5">
        <v>1013.55</v>
      </c>
      <c r="C50" s="5">
        <v>55291</v>
      </c>
      <c r="D50" s="5">
        <v>3253</v>
      </c>
      <c r="E50" s="6">
        <v>0.0588341683094898</v>
      </c>
      <c r="F50" s="7">
        <v>0.311573931755303</v>
      </c>
      <c r="G50" s="7">
        <v>18.331193141741</v>
      </c>
      <c r="H50" s="5">
        <v>17</v>
      </c>
      <c r="I50" s="8">
        <v>9</v>
      </c>
      <c r="J50" s="5">
        <v>10</v>
      </c>
      <c r="K50" s="5">
        <v>13</v>
      </c>
      <c r="L50" s="5">
        <v>5</v>
      </c>
      <c r="M50" s="5">
        <v>54</v>
      </c>
      <c r="N50" s="7">
        <v>18.7694444444444</v>
      </c>
      <c r="O50" s="5">
        <v>37</v>
      </c>
      <c r="P50" s="9">
        <v>27.3932432432432</v>
      </c>
      <c r="Q50" s="5">
        <v>15</v>
      </c>
      <c r="R50" s="9">
        <v>67.57</v>
      </c>
      <c r="S50" s="11">
        <v>0.0113741162004304</v>
      </c>
    </row>
    <row r="51" customHeight="1" spans="1:19">
      <c r="A51" s="2" t="s">
        <v>67</v>
      </c>
      <c r="B51" s="5">
        <v>1021.26</v>
      </c>
      <c r="C51" s="5">
        <v>55745</v>
      </c>
      <c r="D51" s="5">
        <v>3281</v>
      </c>
      <c r="E51" s="6">
        <v>0.0588572966185308</v>
      </c>
      <c r="F51" s="7">
        <v>0.311264858274916</v>
      </c>
      <c r="G51" s="7">
        <v>18.3202080904117</v>
      </c>
      <c r="H51" s="5">
        <v>18</v>
      </c>
      <c r="I51" s="8">
        <v>7</v>
      </c>
      <c r="J51" s="5">
        <v>4</v>
      </c>
      <c r="K51" s="5">
        <v>14</v>
      </c>
      <c r="L51" s="5">
        <v>3</v>
      </c>
      <c r="M51" s="5">
        <v>46</v>
      </c>
      <c r="N51" s="7">
        <v>22.2013043478261</v>
      </c>
      <c r="O51" s="5">
        <v>27</v>
      </c>
      <c r="P51" s="9">
        <v>37.8244444444444</v>
      </c>
      <c r="Q51" s="5">
        <v>5</v>
      </c>
      <c r="R51" s="9">
        <v>204.252</v>
      </c>
      <c r="S51" s="11">
        <v>0.00822919841511734</v>
      </c>
    </row>
    <row r="52" customHeight="1" spans="1:19">
      <c r="A52" s="2" t="s">
        <v>68</v>
      </c>
      <c r="B52" s="5"/>
      <c r="C52" s="5"/>
      <c r="D52" s="5"/>
      <c r="E52" s="6" t="e">
        <v>#DIV/0!</v>
      </c>
      <c r="F52" s="7" t="e">
        <v>#DIV/0!</v>
      </c>
      <c r="G52" s="7" t="e">
        <v>#DIV/0!</v>
      </c>
      <c r="H52" s="5"/>
      <c r="I52" s="8"/>
      <c r="J52" s="5"/>
      <c r="K52" s="5"/>
      <c r="L52" s="5"/>
      <c r="M52" s="5"/>
      <c r="N52" s="7" t="e">
        <v>#DIV/0!</v>
      </c>
      <c r="O52" s="5"/>
      <c r="P52" s="9" t="e">
        <v>#DIV/0!</v>
      </c>
      <c r="Q52" s="5"/>
      <c r="R52" s="9" t="e">
        <v>#DIV/0!</v>
      </c>
      <c r="S52" s="11" t="e">
        <v>#DIV/0!</v>
      </c>
    </row>
    <row r="53" customHeight="1" spans="1:19">
      <c r="A53" s="5" t="s">
        <v>69</v>
      </c>
      <c r="B53" s="5">
        <v>52022.96</v>
      </c>
      <c r="C53" s="5">
        <v>2305892</v>
      </c>
      <c r="D53" s="5">
        <v>146069</v>
      </c>
      <c r="E53" s="6">
        <v>0.0633459849810832</v>
      </c>
      <c r="F53" s="7">
        <v>0.356153324798554</v>
      </c>
      <c r="G53" s="7">
        <v>22.5608831636521</v>
      </c>
      <c r="H53" s="5">
        <v>955</v>
      </c>
      <c r="I53" s="8">
        <v>327</v>
      </c>
      <c r="J53" s="5">
        <v>353</v>
      </c>
      <c r="K53" s="5">
        <v>792</v>
      </c>
      <c r="L53" s="5">
        <v>119</v>
      </c>
      <c r="M53" s="5">
        <v>2546</v>
      </c>
      <c r="N53" s="7">
        <v>20.4332128829537</v>
      </c>
      <c r="O53" s="5">
        <v>1730</v>
      </c>
      <c r="P53" s="9">
        <v>30.0710751445087</v>
      </c>
      <c r="Q53" s="5">
        <v>637</v>
      </c>
      <c r="R53" s="9">
        <v>81.6686970172684</v>
      </c>
      <c r="S53" s="11">
        <v>0.0118437176950619</v>
      </c>
    </row>
    <row r="54" customHeight="1" spans="19:19">
      <c r="S54"/>
    </row>
    <row r="55" customHeight="1" spans="19:19">
      <c r="S55"/>
    </row>
    <row r="56" customHeight="1" spans="19:19">
      <c r="S56"/>
    </row>
    <row r="57" customHeight="1" spans="19:19">
      <c r="S57"/>
    </row>
    <row r="58" customHeight="1" spans="19:19">
      <c r="S58"/>
    </row>
    <row r="59" customHeight="1" spans="19:19">
      <c r="S59"/>
    </row>
    <row r="60" customHeight="1" spans="19:19">
      <c r="S60"/>
    </row>
    <row r="61" customHeight="1" spans="19:19">
      <c r="S61"/>
    </row>
    <row r="62" customHeight="1" spans="19:19">
      <c r="S62"/>
    </row>
    <row r="63" customHeight="1" spans="19:19">
      <c r="S63"/>
    </row>
    <row r="64" customHeight="1" spans="19:19">
      <c r="S64"/>
    </row>
    <row r="65" customHeight="1" spans="19:19">
      <c r="S65"/>
    </row>
    <row r="66" customHeight="1" spans="19:19">
      <c r="S66"/>
    </row>
    <row r="67" customHeight="1" spans="19:19">
      <c r="S67"/>
    </row>
    <row r="68" customHeight="1" spans="19:19">
      <c r="S68"/>
    </row>
    <row r="69" customHeight="1" spans="19:19">
      <c r="S69"/>
    </row>
    <row r="70" customHeight="1" spans="19:19">
      <c r="S70"/>
    </row>
    <row r="71" customHeight="1" spans="19:19">
      <c r="S71"/>
    </row>
    <row r="72" customHeight="1" spans="19:19">
      <c r="S72"/>
    </row>
    <row r="73" customHeight="1" spans="19:19">
      <c r="S73"/>
    </row>
    <row r="74" customHeight="1" spans="19:19">
      <c r="S74"/>
    </row>
    <row r="75" customHeight="1" spans="19:19">
      <c r="S75"/>
    </row>
    <row r="76" customHeight="1" spans="19:19">
      <c r="S76"/>
    </row>
    <row r="77" customHeight="1" spans="19:19">
      <c r="S77"/>
    </row>
    <row r="78" customHeight="1" spans="19:19">
      <c r="S78"/>
    </row>
    <row r="79" customHeight="1" spans="19:19">
      <c r="S79"/>
    </row>
    <row r="80" customHeight="1" spans="19:19">
      <c r="S80"/>
    </row>
    <row r="81" customHeight="1" spans="19:19">
      <c r="S81"/>
    </row>
    <row r="82" customHeight="1" spans="19:19">
      <c r="S82"/>
    </row>
    <row r="83" customHeight="1" spans="19:19">
      <c r="S83"/>
    </row>
    <row r="84" customHeight="1" spans="19:19">
      <c r="S84"/>
    </row>
    <row r="85" customHeight="1" spans="19:19">
      <c r="S85"/>
    </row>
    <row r="86" customHeight="1" spans="19:19">
      <c r="S86"/>
    </row>
    <row r="87" customHeight="1" spans="19:19">
      <c r="S87"/>
    </row>
    <row r="88" customHeight="1" spans="19:19">
      <c r="S88"/>
    </row>
    <row r="89" customHeight="1" spans="19:19">
      <c r="S89"/>
    </row>
    <row r="90" customHeight="1" spans="19:19">
      <c r="S90"/>
    </row>
    <row r="91" customHeight="1" spans="19:19">
      <c r="S91"/>
    </row>
    <row r="92" customHeight="1" spans="19:19">
      <c r="S92"/>
    </row>
    <row r="93" customHeight="1" spans="19:19">
      <c r="S93"/>
    </row>
    <row r="94" customHeight="1" spans="19:19">
      <c r="S94"/>
    </row>
    <row r="95" customHeight="1" spans="19:19">
      <c r="S95"/>
    </row>
    <row r="96" customHeight="1" spans="19:19">
      <c r="S96"/>
    </row>
    <row r="97" customHeight="1" spans="19:19">
      <c r="S97"/>
    </row>
    <row r="98" customHeight="1" spans="19:19">
      <c r="S98"/>
    </row>
    <row r="99" customHeight="1" spans="19:19">
      <c r="S99"/>
    </row>
    <row r="100" customHeight="1" spans="19:19">
      <c r="S100"/>
    </row>
    <row r="101" customHeight="1" spans="19:19">
      <c r="S101"/>
    </row>
    <row r="102" customHeight="1" spans="19:19">
      <c r="S102"/>
    </row>
    <row r="103" customHeight="1" spans="19:19">
      <c r="S103"/>
    </row>
    <row r="104" customHeight="1" spans="19:19">
      <c r="S104"/>
    </row>
    <row r="105" customHeight="1" spans="19:19">
      <c r="S105"/>
    </row>
    <row r="106" customHeight="1" spans="19:19">
      <c r="S106"/>
    </row>
    <row r="107" customHeight="1" spans="19:19">
      <c r="S107"/>
    </row>
    <row r="108" customHeight="1" spans="19:19">
      <c r="S108"/>
    </row>
    <row r="109" customHeight="1" spans="19:19">
      <c r="S109"/>
    </row>
    <row r="110" customHeight="1" spans="19:19">
      <c r="S110"/>
    </row>
    <row r="111" customHeight="1" spans="19:19">
      <c r="S111"/>
    </row>
    <row r="112" customHeight="1" spans="19:19">
      <c r="S112"/>
    </row>
    <row r="113" customHeight="1" spans="19:19">
      <c r="S113"/>
    </row>
    <row r="114" customHeight="1" spans="19:19">
      <c r="S114"/>
    </row>
    <row r="115" customHeight="1" spans="19:19">
      <c r="S115"/>
    </row>
    <row r="116" customHeight="1" spans="19:19">
      <c r="S116"/>
    </row>
    <row r="117" customHeight="1" spans="19:19">
      <c r="S117"/>
    </row>
    <row r="118" customHeight="1" spans="19:19">
      <c r="S118"/>
    </row>
    <row r="119" customHeight="1" spans="19:19">
      <c r="S119"/>
    </row>
    <row r="120" customHeight="1" spans="19:19">
      <c r="S120"/>
    </row>
    <row r="121" customHeight="1" spans="19:19">
      <c r="S121"/>
    </row>
    <row r="122" customHeight="1" spans="19:19">
      <c r="S122"/>
    </row>
    <row r="123" customHeight="1" spans="19:19">
      <c r="S123"/>
    </row>
    <row r="124" customHeight="1" spans="19:19">
      <c r="S124"/>
    </row>
    <row r="125" customHeight="1" spans="19:19">
      <c r="S125"/>
    </row>
    <row r="126" customHeight="1" spans="19:19">
      <c r="S126"/>
    </row>
    <row r="127" customHeight="1" spans="19:19">
      <c r="S127"/>
    </row>
    <row r="128" customHeight="1" spans="19:19">
      <c r="S128"/>
    </row>
    <row r="129" customHeight="1" spans="19:19">
      <c r="S129"/>
    </row>
    <row r="130" customHeight="1" spans="19:19">
      <c r="S130"/>
    </row>
    <row r="131" customHeight="1" spans="19:19">
      <c r="S131"/>
    </row>
    <row r="132" customHeight="1" spans="19:19">
      <c r="S132"/>
    </row>
    <row r="133" customHeight="1" spans="19:19">
      <c r="S133"/>
    </row>
    <row r="134" customHeight="1" spans="19:19">
      <c r="S134"/>
    </row>
    <row r="135" customHeight="1" spans="19:19">
      <c r="S135"/>
    </row>
    <row r="136" customHeight="1" spans="19:19">
      <c r="S136"/>
    </row>
    <row r="137" customHeight="1" spans="19:19">
      <c r="S137"/>
    </row>
    <row r="138" customHeight="1" spans="19:19">
      <c r="S138"/>
    </row>
    <row r="139" customHeight="1" spans="19:19">
      <c r="S139"/>
    </row>
    <row r="140" customHeight="1" spans="19:19">
      <c r="S140"/>
    </row>
    <row r="141" customHeight="1" spans="19:19">
      <c r="S141"/>
    </row>
    <row r="142" customHeight="1" spans="19:19">
      <c r="S142"/>
    </row>
    <row r="143" customHeight="1" spans="19:19">
      <c r="S143"/>
    </row>
    <row r="144" customHeight="1" spans="19:19">
      <c r="S144"/>
    </row>
    <row r="145" customHeight="1" spans="19:19">
      <c r="S145"/>
    </row>
    <row r="146" customHeight="1" spans="19:19">
      <c r="S146"/>
    </row>
    <row r="147" customHeight="1" spans="19:19">
      <c r="S147"/>
    </row>
    <row r="148" customHeight="1" spans="19:19">
      <c r="S148"/>
    </row>
    <row r="149" customHeight="1" spans="19:19">
      <c r="S149"/>
    </row>
    <row r="150" customHeight="1" spans="19:19">
      <c r="S150"/>
    </row>
    <row r="151" customHeight="1" spans="19:19">
      <c r="S151"/>
    </row>
    <row r="152" customHeight="1" spans="19:19">
      <c r="S152"/>
    </row>
    <row r="153" customHeight="1" spans="19:19">
      <c r="S153"/>
    </row>
    <row r="154" customHeight="1" spans="19:19">
      <c r="S154"/>
    </row>
    <row r="155" customHeight="1" spans="19:19">
      <c r="S155"/>
    </row>
    <row r="156" customHeight="1" spans="19:19">
      <c r="S156"/>
    </row>
    <row r="157" customHeight="1" spans="19:19">
      <c r="S157"/>
    </row>
    <row r="158" customHeight="1" spans="19:19">
      <c r="S158"/>
    </row>
    <row r="159" customHeight="1" spans="19:19">
      <c r="S159"/>
    </row>
    <row r="160" customHeight="1" spans="19:19">
      <c r="S160"/>
    </row>
    <row r="161" customHeight="1" spans="19:19">
      <c r="S161"/>
    </row>
    <row r="162" customHeight="1" spans="19:19">
      <c r="S162"/>
    </row>
    <row r="163" customHeight="1" spans="19:19">
      <c r="S163"/>
    </row>
    <row r="164" customHeight="1" spans="19:19">
      <c r="S164"/>
    </row>
    <row r="165" customHeight="1" spans="19:19">
      <c r="S165"/>
    </row>
    <row r="166" customHeight="1" spans="19:19">
      <c r="S166"/>
    </row>
    <row r="167" customHeight="1" spans="19:19">
      <c r="S167"/>
    </row>
    <row r="168" customHeight="1" spans="19:19">
      <c r="S168"/>
    </row>
    <row r="169" customHeight="1" spans="19:19">
      <c r="S169"/>
    </row>
    <row r="170" customHeight="1" spans="19:19">
      <c r="S170"/>
    </row>
    <row r="171" customHeight="1" spans="19:19">
      <c r="S171"/>
    </row>
    <row r="172" customHeight="1" spans="19:19">
      <c r="S172"/>
    </row>
    <row r="173" customHeight="1" spans="19:19">
      <c r="S173"/>
    </row>
    <row r="174" customHeight="1" spans="19:19">
      <c r="S174"/>
    </row>
    <row r="175" customHeight="1" spans="19:19">
      <c r="S175"/>
    </row>
    <row r="176" customHeight="1" spans="19:19">
      <c r="S176"/>
    </row>
    <row r="177" customHeight="1" spans="19:19">
      <c r="S177"/>
    </row>
    <row r="178" customHeight="1" spans="19:19">
      <c r="S178"/>
    </row>
    <row r="179" customHeight="1" spans="19:19">
      <c r="S179"/>
    </row>
    <row r="180" customHeight="1" spans="19:19">
      <c r="S180"/>
    </row>
    <row r="181" customHeight="1" spans="19:19">
      <c r="S181"/>
    </row>
    <row r="182" customHeight="1" spans="19:19">
      <c r="S182"/>
    </row>
    <row r="183" customHeight="1" spans="19:19">
      <c r="S183"/>
    </row>
    <row r="184" customHeight="1" spans="19:19">
      <c r="S184"/>
    </row>
    <row r="185" customHeight="1" spans="19:19">
      <c r="S185"/>
    </row>
    <row r="186" customHeight="1" spans="19:19">
      <c r="S186"/>
    </row>
    <row r="187" customHeight="1" spans="19:19">
      <c r="S187"/>
    </row>
    <row r="188" customHeight="1" spans="19:19">
      <c r="S188"/>
    </row>
    <row r="189" customHeight="1" spans="19:19">
      <c r="S189"/>
    </row>
    <row r="190" customHeight="1" spans="19:19">
      <c r="S190"/>
    </row>
  </sheetData>
  <mergeCells count="1">
    <mergeCell ref="A1:S2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320"/>
  <sheetViews>
    <sheetView tabSelected="1" zoomScale="85" zoomScaleNormal="85" workbookViewId="0">
      <pane ySplit="3" topLeftCell="A4" activePane="bottomLeft" state="frozen"/>
      <selection/>
      <selection pane="bottomLeft" activeCell="J7" sqref="J7"/>
    </sheetView>
  </sheetViews>
  <sheetFormatPr defaultColWidth="9" defaultRowHeight="20" customHeight="1"/>
  <cols>
    <col min="1" max="1" width="15.0462962962963"/>
    <col min="2" max="2" width="14.6296296296296" customWidth="1"/>
    <col min="3" max="3" width="28" customWidth="1"/>
    <col min="4" max="4" width="35" customWidth="1"/>
    <col min="5" max="5" width="8.12962962962963" customWidth="1"/>
    <col min="6" max="6" width="9.37962962962963" customWidth="1"/>
    <col min="7" max="8" width="8.62962962962963" customWidth="1"/>
    <col min="9" max="9" width="9.12962962962963" customWidth="1"/>
    <col min="10" max="10" width="8.62962962962963" customWidth="1"/>
    <col min="11" max="11" width="5.62962962962963" customWidth="1"/>
    <col min="12" max="14" width="4.87962962962963" customWidth="1"/>
    <col min="15" max="15" width="6.75" customWidth="1"/>
    <col min="16" max="19" width="8.62962962962963" customWidth="1"/>
    <col min="20" max="20" width="6.25" customWidth="1"/>
    <col min="21" max="21" width="8.62962962962963" style="1" customWidth="1"/>
    <col min="22" max="22" width="9.11111111111111"/>
  </cols>
  <sheetData>
    <row r="1" customHeight="1" spans="1:21">
      <c r="A1" s="50" t="s">
        <v>70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</row>
    <row r="2" customHeight="1" spans="1:2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</row>
    <row r="3" customHeight="1" spans="1:22">
      <c r="A3" s="8" t="s">
        <v>1</v>
      </c>
      <c r="B3" s="8" t="s">
        <v>71</v>
      </c>
      <c r="C3" s="8" t="s">
        <v>72</v>
      </c>
      <c r="D3" s="8" t="s">
        <v>73</v>
      </c>
      <c r="E3" s="3" t="s">
        <v>2</v>
      </c>
      <c r="F3" s="3" t="s">
        <v>3</v>
      </c>
      <c r="G3" s="3" t="s">
        <v>4</v>
      </c>
      <c r="H3" s="3" t="s">
        <v>5</v>
      </c>
      <c r="I3" s="3" t="s">
        <v>6</v>
      </c>
      <c r="J3" s="3" t="s">
        <v>7</v>
      </c>
      <c r="K3" s="3" t="s">
        <v>8</v>
      </c>
      <c r="L3" s="3" t="s">
        <v>9</v>
      </c>
      <c r="M3" s="3" t="s">
        <v>10</v>
      </c>
      <c r="N3" s="3" t="s">
        <v>11</v>
      </c>
      <c r="O3" s="3" t="s">
        <v>12</v>
      </c>
      <c r="P3" s="3" t="s">
        <v>13</v>
      </c>
      <c r="Q3" s="3" t="s">
        <v>14</v>
      </c>
      <c r="R3" s="3" t="s">
        <v>15</v>
      </c>
      <c r="S3" s="3" t="s">
        <v>16</v>
      </c>
      <c r="T3" s="3" t="s">
        <v>74</v>
      </c>
      <c r="U3" s="3" t="s">
        <v>18</v>
      </c>
      <c r="V3" s="10" t="s">
        <v>19</v>
      </c>
    </row>
    <row r="4" customHeight="1" spans="1:22">
      <c r="A4" s="4" t="s">
        <v>67</v>
      </c>
      <c r="B4" s="4" t="s">
        <v>75</v>
      </c>
      <c r="C4" s="4" t="s">
        <v>76</v>
      </c>
      <c r="D4" s="4" t="s">
        <v>77</v>
      </c>
      <c r="E4" s="5">
        <v>131.93</v>
      </c>
      <c r="F4" s="5">
        <v>8815</v>
      </c>
      <c r="G4" s="5">
        <v>431</v>
      </c>
      <c r="H4" s="6">
        <v>0.0488939307997731</v>
      </c>
      <c r="I4" s="7">
        <v>0.306102088167053</v>
      </c>
      <c r="J4" s="7">
        <v>14.966534316506</v>
      </c>
      <c r="K4" s="5">
        <v>3</v>
      </c>
      <c r="L4" s="8">
        <v>0</v>
      </c>
      <c r="M4" s="5">
        <v>0</v>
      </c>
      <c r="N4" s="5">
        <v>3</v>
      </c>
      <c r="O4" s="5">
        <v>2</v>
      </c>
      <c r="P4" s="5">
        <v>8</v>
      </c>
      <c r="Q4" s="7">
        <v>16.49125</v>
      </c>
      <c r="R4" s="5">
        <v>3</v>
      </c>
      <c r="S4" s="9">
        <v>43.9766666666667</v>
      </c>
      <c r="T4" s="5">
        <v>1</v>
      </c>
      <c r="U4" s="9">
        <v>131.93</v>
      </c>
      <c r="V4" s="11">
        <v>0.00696055684454756</v>
      </c>
    </row>
    <row r="5" customHeight="1" spans="1:22">
      <c r="A5" s="47"/>
      <c r="B5" s="4" t="s">
        <v>78</v>
      </c>
      <c r="C5" s="47"/>
      <c r="D5" s="47"/>
      <c r="E5" s="5">
        <v>131.93</v>
      </c>
      <c r="F5" s="5">
        <v>8815</v>
      </c>
      <c r="G5" s="5">
        <v>431</v>
      </c>
      <c r="H5" s="6">
        <v>0.0488939307997731</v>
      </c>
      <c r="I5" s="7">
        <v>0.306102088167053</v>
      </c>
      <c r="J5" s="7">
        <v>14.966534316506</v>
      </c>
      <c r="K5" s="5">
        <v>3</v>
      </c>
      <c r="L5" s="8">
        <v>0</v>
      </c>
      <c r="M5" s="5">
        <v>0</v>
      </c>
      <c r="N5" s="5">
        <v>3</v>
      </c>
      <c r="O5" s="5">
        <v>2</v>
      </c>
      <c r="P5" s="5">
        <v>8</v>
      </c>
      <c r="Q5" s="7">
        <v>16.49125</v>
      </c>
      <c r="R5" s="5">
        <v>3</v>
      </c>
      <c r="S5" s="9">
        <v>43.9766666666667</v>
      </c>
      <c r="T5" s="5">
        <v>1</v>
      </c>
      <c r="U5" s="9">
        <v>131.93</v>
      </c>
      <c r="V5" s="11">
        <v>0.00696055684454756</v>
      </c>
    </row>
    <row r="6" customHeight="1" spans="1:22">
      <c r="A6" s="47"/>
      <c r="B6" s="4" t="s">
        <v>79</v>
      </c>
      <c r="C6" s="4" t="s">
        <v>80</v>
      </c>
      <c r="D6" s="4" t="s">
        <v>81</v>
      </c>
      <c r="E6" s="5">
        <v>98.62</v>
      </c>
      <c r="F6" s="5">
        <v>1981</v>
      </c>
      <c r="G6" s="5">
        <v>157</v>
      </c>
      <c r="H6" s="6">
        <v>0.0792529025744573</v>
      </c>
      <c r="I6" s="7">
        <v>0.628152866242038</v>
      </c>
      <c r="J6" s="7">
        <v>49.7829379101464</v>
      </c>
      <c r="K6" s="5">
        <v>1</v>
      </c>
      <c r="L6" s="8">
        <v>2</v>
      </c>
      <c r="M6" s="5">
        <v>1</v>
      </c>
      <c r="N6" s="5">
        <v>2</v>
      </c>
      <c r="O6" s="5">
        <v>0</v>
      </c>
      <c r="P6" s="5">
        <v>6</v>
      </c>
      <c r="Q6" s="7">
        <v>16.4366666666667</v>
      </c>
      <c r="R6" s="5">
        <v>3</v>
      </c>
      <c r="S6" s="9">
        <v>32.8733333333333</v>
      </c>
      <c r="T6" s="5">
        <v>1</v>
      </c>
      <c r="U6" s="9">
        <v>98.62</v>
      </c>
      <c r="V6" s="11">
        <v>0.0191082802547771</v>
      </c>
    </row>
    <row r="7" customHeight="1" spans="1:22">
      <c r="A7" s="47"/>
      <c r="B7" s="47"/>
      <c r="C7" s="4" t="s">
        <v>82</v>
      </c>
      <c r="D7" s="4" t="s">
        <v>83</v>
      </c>
      <c r="E7" s="5">
        <v>65.27</v>
      </c>
      <c r="F7" s="5">
        <v>1852</v>
      </c>
      <c r="G7" s="5">
        <v>135</v>
      </c>
      <c r="H7" s="6">
        <v>0.0728941684665227</v>
      </c>
      <c r="I7" s="7">
        <v>0.483481481481481</v>
      </c>
      <c r="J7" s="7">
        <v>35.2429805615551</v>
      </c>
      <c r="K7" s="5">
        <v>0</v>
      </c>
      <c r="L7" s="8">
        <v>0</v>
      </c>
      <c r="M7" s="5">
        <v>0</v>
      </c>
      <c r="N7" s="5">
        <v>0</v>
      </c>
      <c r="O7" s="5">
        <v>0</v>
      </c>
      <c r="P7" s="5">
        <v>0</v>
      </c>
      <c r="Q7" s="7" t="e">
        <v>#DIV/0!</v>
      </c>
      <c r="R7" s="5">
        <v>1</v>
      </c>
      <c r="S7" s="9">
        <v>65.27</v>
      </c>
      <c r="T7" s="5">
        <v>1</v>
      </c>
      <c r="U7" s="9">
        <v>65.27</v>
      </c>
      <c r="V7" s="11">
        <v>0.00740740740740741</v>
      </c>
    </row>
    <row r="8" customHeight="1" spans="1:22">
      <c r="A8" s="47"/>
      <c r="B8" s="47"/>
      <c r="C8" s="4" t="s">
        <v>84</v>
      </c>
      <c r="D8" s="4" t="s">
        <v>85</v>
      </c>
      <c r="E8" s="5">
        <v>153.35</v>
      </c>
      <c r="F8" s="5">
        <v>10288</v>
      </c>
      <c r="G8" s="5">
        <v>447</v>
      </c>
      <c r="H8" s="6">
        <v>0.0434486780715397</v>
      </c>
      <c r="I8" s="7">
        <v>0.343064876957494</v>
      </c>
      <c r="J8" s="7">
        <v>14.9057153965785</v>
      </c>
      <c r="K8" s="5">
        <v>6</v>
      </c>
      <c r="L8" s="8">
        <v>3</v>
      </c>
      <c r="M8" s="5">
        <v>0</v>
      </c>
      <c r="N8" s="5">
        <v>2</v>
      </c>
      <c r="O8" s="5">
        <v>1</v>
      </c>
      <c r="P8" s="5">
        <v>12</v>
      </c>
      <c r="Q8" s="7">
        <v>12.7791666666667</v>
      </c>
      <c r="R8" s="5">
        <v>3</v>
      </c>
      <c r="S8" s="9">
        <v>51.1166666666667</v>
      </c>
      <c r="T8" s="5">
        <v>0</v>
      </c>
      <c r="U8" s="9" t="e">
        <v>#DIV/0!</v>
      </c>
      <c r="V8" s="11">
        <v>0.00671140939597315</v>
      </c>
    </row>
    <row r="9" customHeight="1" spans="1:22">
      <c r="A9" s="47"/>
      <c r="B9" s="47"/>
      <c r="C9" s="4" t="s">
        <v>86</v>
      </c>
      <c r="D9" s="4" t="s">
        <v>87</v>
      </c>
      <c r="E9" s="5">
        <v>111.11</v>
      </c>
      <c r="F9" s="5">
        <v>5451</v>
      </c>
      <c r="G9" s="5">
        <v>360</v>
      </c>
      <c r="H9" s="6">
        <v>0.066042927903137</v>
      </c>
      <c r="I9" s="7">
        <v>0.308638888888889</v>
      </c>
      <c r="J9" s="7">
        <v>20.3834158869932</v>
      </c>
      <c r="K9" s="5">
        <v>2</v>
      </c>
      <c r="L9" s="8">
        <v>1</v>
      </c>
      <c r="M9" s="5">
        <v>1</v>
      </c>
      <c r="N9" s="5">
        <v>2</v>
      </c>
      <c r="O9" s="5">
        <v>0</v>
      </c>
      <c r="P9" s="5">
        <v>6</v>
      </c>
      <c r="Q9" s="7">
        <v>18.5183333333333</v>
      </c>
      <c r="R9" s="5">
        <v>5</v>
      </c>
      <c r="S9" s="9">
        <v>22.222</v>
      </c>
      <c r="T9" s="5">
        <v>1</v>
      </c>
      <c r="U9" s="9">
        <v>111.11</v>
      </c>
      <c r="V9" s="11">
        <v>0.0138888888888889</v>
      </c>
    </row>
    <row r="10" customHeight="1" spans="1:22">
      <c r="A10" s="47"/>
      <c r="B10" s="47"/>
      <c r="C10" s="4" t="s">
        <v>88</v>
      </c>
      <c r="D10" s="4" t="s">
        <v>89</v>
      </c>
      <c r="E10" s="5">
        <v>52.54</v>
      </c>
      <c r="F10" s="5">
        <v>2413</v>
      </c>
      <c r="G10" s="5">
        <v>231</v>
      </c>
      <c r="H10" s="6">
        <v>0.095731454620804</v>
      </c>
      <c r="I10" s="7">
        <v>0.227445887445887</v>
      </c>
      <c r="J10" s="7">
        <v>21.7737256527145</v>
      </c>
      <c r="K10" s="5">
        <v>2</v>
      </c>
      <c r="L10" s="8">
        <v>0</v>
      </c>
      <c r="M10" s="5">
        <v>0</v>
      </c>
      <c r="N10" s="5">
        <v>0</v>
      </c>
      <c r="O10" s="5">
        <v>0</v>
      </c>
      <c r="P10" s="5">
        <v>2</v>
      </c>
      <c r="Q10" s="7">
        <v>26.27</v>
      </c>
      <c r="R10" s="5">
        <v>2</v>
      </c>
      <c r="S10" s="9">
        <v>26.27</v>
      </c>
      <c r="T10" s="5">
        <v>0</v>
      </c>
      <c r="U10" s="9" t="e">
        <v>#DIV/0!</v>
      </c>
      <c r="V10" s="11">
        <v>0.00865800865800866</v>
      </c>
    </row>
    <row r="11" customHeight="1" spans="1:22">
      <c r="A11" s="47"/>
      <c r="B11" s="47"/>
      <c r="C11" s="4" t="s">
        <v>90</v>
      </c>
      <c r="D11" s="4" t="s">
        <v>91</v>
      </c>
      <c r="E11" s="5">
        <v>71.74</v>
      </c>
      <c r="F11" s="5">
        <v>4171</v>
      </c>
      <c r="G11" s="5">
        <v>266</v>
      </c>
      <c r="H11" s="6">
        <v>0.0637736753776073</v>
      </c>
      <c r="I11" s="7">
        <v>0.269699248120301</v>
      </c>
      <c r="J11" s="7">
        <v>17.1997122992088</v>
      </c>
      <c r="K11" s="5">
        <v>0</v>
      </c>
      <c r="L11" s="8">
        <v>0</v>
      </c>
      <c r="M11" s="5">
        <v>0</v>
      </c>
      <c r="N11" s="5">
        <v>1</v>
      </c>
      <c r="O11" s="5">
        <v>0</v>
      </c>
      <c r="P11" s="5">
        <v>1</v>
      </c>
      <c r="Q11" s="7">
        <v>71.74</v>
      </c>
      <c r="R11" s="5">
        <v>3</v>
      </c>
      <c r="S11" s="9">
        <v>23.9133333333333</v>
      </c>
      <c r="T11" s="5">
        <v>0</v>
      </c>
      <c r="U11" s="9" t="e">
        <v>#DIV/0!</v>
      </c>
      <c r="V11" s="11">
        <v>0.0112781954887218</v>
      </c>
    </row>
    <row r="12" customHeight="1" spans="1:22">
      <c r="A12" s="47"/>
      <c r="B12" s="47"/>
      <c r="C12" s="4" t="s">
        <v>92</v>
      </c>
      <c r="D12" s="4" t="s">
        <v>93</v>
      </c>
      <c r="E12" s="5">
        <v>136.2</v>
      </c>
      <c r="F12" s="5">
        <v>8573</v>
      </c>
      <c r="G12" s="5">
        <v>457</v>
      </c>
      <c r="H12" s="6">
        <v>0.0533068937361484</v>
      </c>
      <c r="I12" s="7">
        <v>0.298030634573304</v>
      </c>
      <c r="J12" s="7">
        <v>15.887087367316</v>
      </c>
      <c r="K12" s="5">
        <v>1</v>
      </c>
      <c r="L12" s="8">
        <v>0</v>
      </c>
      <c r="M12" s="5">
        <v>0</v>
      </c>
      <c r="N12" s="5">
        <v>1</v>
      </c>
      <c r="O12" s="5">
        <v>0</v>
      </c>
      <c r="P12" s="5">
        <v>2</v>
      </c>
      <c r="Q12" s="7">
        <v>68.1</v>
      </c>
      <c r="R12" s="5">
        <v>4</v>
      </c>
      <c r="S12" s="9">
        <v>34.05</v>
      </c>
      <c r="T12" s="5">
        <v>0</v>
      </c>
      <c r="U12" s="9" t="e">
        <v>#DIV/0!</v>
      </c>
      <c r="V12" s="11">
        <v>0.0087527352297593</v>
      </c>
    </row>
    <row r="13" customHeight="1" spans="1:22">
      <c r="A13" s="47"/>
      <c r="B13" s="47"/>
      <c r="C13" s="4" t="s">
        <v>94</v>
      </c>
      <c r="D13" s="4" t="s">
        <v>95</v>
      </c>
      <c r="E13" s="5">
        <v>9.69</v>
      </c>
      <c r="F13" s="5">
        <v>524</v>
      </c>
      <c r="G13" s="5">
        <v>32</v>
      </c>
      <c r="H13" s="6">
        <v>0.0610687022900763</v>
      </c>
      <c r="I13" s="7">
        <v>0.3028125</v>
      </c>
      <c r="J13" s="7">
        <v>18.4923664122137</v>
      </c>
      <c r="K13" s="5">
        <v>1</v>
      </c>
      <c r="L13" s="8">
        <v>1</v>
      </c>
      <c r="M13" s="5">
        <v>1</v>
      </c>
      <c r="N13" s="5">
        <v>1</v>
      </c>
      <c r="O13" s="5">
        <v>0</v>
      </c>
      <c r="P13" s="5">
        <v>4</v>
      </c>
      <c r="Q13" s="7">
        <v>2.4225</v>
      </c>
      <c r="R13" s="5">
        <v>1</v>
      </c>
      <c r="S13" s="9">
        <v>9.69</v>
      </c>
      <c r="T13" s="5">
        <v>1</v>
      </c>
      <c r="U13" s="9">
        <v>9.69</v>
      </c>
      <c r="V13" s="11">
        <v>0.03125</v>
      </c>
    </row>
    <row r="14" customHeight="1" spans="1:22">
      <c r="A14" s="47"/>
      <c r="B14" s="47"/>
      <c r="C14" s="4" t="s">
        <v>96</v>
      </c>
      <c r="D14" s="4" t="s">
        <v>97</v>
      </c>
      <c r="E14" s="5">
        <v>53.38</v>
      </c>
      <c r="F14" s="5">
        <v>4101</v>
      </c>
      <c r="G14" s="5">
        <v>246</v>
      </c>
      <c r="H14" s="6">
        <v>0.0599853694220922</v>
      </c>
      <c r="I14" s="7">
        <v>0.216991869918699</v>
      </c>
      <c r="J14" s="7">
        <v>13.0163374786637</v>
      </c>
      <c r="K14" s="5">
        <v>0</v>
      </c>
      <c r="L14" s="8">
        <v>0</v>
      </c>
      <c r="M14" s="5">
        <v>1</v>
      </c>
      <c r="N14" s="5">
        <v>0</v>
      </c>
      <c r="O14" s="5">
        <v>0</v>
      </c>
      <c r="P14" s="5">
        <v>1</v>
      </c>
      <c r="Q14" s="7">
        <v>53.38</v>
      </c>
      <c r="R14" s="5">
        <v>1</v>
      </c>
      <c r="S14" s="9">
        <v>53.38</v>
      </c>
      <c r="T14" s="5">
        <v>0</v>
      </c>
      <c r="U14" s="9" t="e">
        <v>#DIV/0!</v>
      </c>
      <c r="V14" s="11">
        <v>0.0040650406504065</v>
      </c>
    </row>
    <row r="15" customHeight="1" spans="1:22">
      <c r="A15" s="47"/>
      <c r="B15" s="47"/>
      <c r="C15" s="4" t="s">
        <v>98</v>
      </c>
      <c r="D15" s="4" t="s">
        <v>99</v>
      </c>
      <c r="E15" s="5">
        <v>137.43</v>
      </c>
      <c r="F15" s="5">
        <v>7576</v>
      </c>
      <c r="G15" s="5">
        <v>519</v>
      </c>
      <c r="H15" s="6">
        <v>0.06850580781415</v>
      </c>
      <c r="I15" s="7">
        <v>0.264797687861272</v>
      </c>
      <c r="J15" s="7">
        <v>18.1401795142555</v>
      </c>
      <c r="K15" s="5">
        <v>2</v>
      </c>
      <c r="L15" s="8">
        <v>0</v>
      </c>
      <c r="M15" s="5">
        <v>0</v>
      </c>
      <c r="N15" s="5">
        <v>2</v>
      </c>
      <c r="O15" s="5">
        <v>0</v>
      </c>
      <c r="P15" s="5">
        <v>4</v>
      </c>
      <c r="Q15" s="7">
        <v>34.3575</v>
      </c>
      <c r="R15" s="5">
        <v>1</v>
      </c>
      <c r="S15" s="9">
        <v>137.43</v>
      </c>
      <c r="T15" s="5">
        <v>0</v>
      </c>
      <c r="U15" s="9" t="e">
        <v>#DIV/0!</v>
      </c>
      <c r="V15" s="11">
        <v>0.00192678227360308</v>
      </c>
    </row>
    <row r="16" customHeight="1" spans="1:22">
      <c r="A16" s="47"/>
      <c r="B16" s="4" t="s">
        <v>100</v>
      </c>
      <c r="C16" s="47"/>
      <c r="D16" s="47"/>
      <c r="E16" s="5">
        <v>889.33</v>
      </c>
      <c r="F16" s="5">
        <v>46930</v>
      </c>
      <c r="G16" s="5">
        <v>2850</v>
      </c>
      <c r="H16" s="6">
        <v>0.0607287449392713</v>
      </c>
      <c r="I16" s="7">
        <v>0.312045614035088</v>
      </c>
      <c r="J16" s="7">
        <v>18.9501385041551</v>
      </c>
      <c r="K16" s="5">
        <v>15</v>
      </c>
      <c r="L16" s="8">
        <v>7</v>
      </c>
      <c r="M16" s="5">
        <v>4</v>
      </c>
      <c r="N16" s="5">
        <v>11</v>
      </c>
      <c r="O16" s="5">
        <v>1</v>
      </c>
      <c r="P16" s="5">
        <v>38</v>
      </c>
      <c r="Q16" s="7">
        <v>23.4034210526316</v>
      </c>
      <c r="R16" s="5">
        <v>24</v>
      </c>
      <c r="S16" s="9">
        <v>37.0554166666667</v>
      </c>
      <c r="T16" s="5">
        <v>4</v>
      </c>
      <c r="U16" s="9">
        <v>222.3325</v>
      </c>
      <c r="V16" s="11">
        <v>0.00842105263157895</v>
      </c>
    </row>
    <row r="17" customHeight="1" spans="1:22">
      <c r="A17" s="4" t="s">
        <v>101</v>
      </c>
      <c r="B17" s="47"/>
      <c r="C17" s="47"/>
      <c r="D17" s="47"/>
      <c r="E17" s="5">
        <v>1021.26</v>
      </c>
      <c r="F17" s="5">
        <v>55745</v>
      </c>
      <c r="G17" s="5">
        <v>3281</v>
      </c>
      <c r="H17" s="6">
        <v>0.0588572966185308</v>
      </c>
      <c r="I17" s="7">
        <v>0.311264858274916</v>
      </c>
      <c r="J17" s="7">
        <v>18.3202080904117</v>
      </c>
      <c r="K17" s="5">
        <v>18</v>
      </c>
      <c r="L17" s="8">
        <v>7</v>
      </c>
      <c r="M17" s="5">
        <v>4</v>
      </c>
      <c r="N17" s="5">
        <v>14</v>
      </c>
      <c r="O17" s="5">
        <v>3</v>
      </c>
      <c r="P17" s="5">
        <v>46</v>
      </c>
      <c r="Q17" s="7">
        <v>22.2013043478261</v>
      </c>
      <c r="R17" s="5">
        <v>27</v>
      </c>
      <c r="S17" s="9">
        <v>37.8244444444444</v>
      </c>
      <c r="T17" s="5">
        <v>5</v>
      </c>
      <c r="U17" s="9">
        <v>204.252</v>
      </c>
      <c r="V17" s="11">
        <v>0.00822919841511734</v>
      </c>
    </row>
    <row r="18" customHeight="1" spans="1:22">
      <c r="A18" s="4" t="s">
        <v>66</v>
      </c>
      <c r="B18" s="4" t="s">
        <v>75</v>
      </c>
      <c r="C18" s="4" t="s">
        <v>76</v>
      </c>
      <c r="D18" s="4" t="s">
        <v>77</v>
      </c>
      <c r="E18" s="5">
        <v>134.8</v>
      </c>
      <c r="F18" s="5">
        <v>9420</v>
      </c>
      <c r="G18" s="5">
        <v>392</v>
      </c>
      <c r="H18" s="6">
        <v>0.0416135881104034</v>
      </c>
      <c r="I18" s="7">
        <v>0.343877551020408</v>
      </c>
      <c r="J18" s="7">
        <v>14.3099787685775</v>
      </c>
      <c r="K18" s="5">
        <v>5</v>
      </c>
      <c r="L18" s="8">
        <v>1</v>
      </c>
      <c r="M18" s="5">
        <v>1</v>
      </c>
      <c r="N18" s="5">
        <v>3</v>
      </c>
      <c r="O18" s="5">
        <v>1</v>
      </c>
      <c r="P18" s="5">
        <v>11</v>
      </c>
      <c r="Q18" s="7">
        <v>12.2545454545455</v>
      </c>
      <c r="R18" s="5">
        <v>4</v>
      </c>
      <c r="S18" s="9">
        <v>33.7</v>
      </c>
      <c r="T18" s="5">
        <v>2</v>
      </c>
      <c r="U18" s="9">
        <v>67.4</v>
      </c>
      <c r="V18" s="11">
        <v>0.0102040816326531</v>
      </c>
    </row>
    <row r="19" customHeight="1" spans="1:22">
      <c r="A19" s="47"/>
      <c r="B19" s="4" t="s">
        <v>78</v>
      </c>
      <c r="C19" s="47"/>
      <c r="D19" s="47"/>
      <c r="E19" s="5">
        <v>134.8</v>
      </c>
      <c r="F19" s="5">
        <v>9420</v>
      </c>
      <c r="G19" s="5">
        <v>392</v>
      </c>
      <c r="H19" s="6">
        <v>0.0416135881104034</v>
      </c>
      <c r="I19" s="7">
        <v>0.343877551020408</v>
      </c>
      <c r="J19" s="7">
        <v>14.3099787685775</v>
      </c>
      <c r="K19" s="5">
        <v>5</v>
      </c>
      <c r="L19" s="8">
        <v>1</v>
      </c>
      <c r="M19" s="5">
        <v>1</v>
      </c>
      <c r="N19" s="5">
        <v>3</v>
      </c>
      <c r="O19" s="5">
        <v>1</v>
      </c>
      <c r="P19" s="5">
        <v>11</v>
      </c>
      <c r="Q19" s="7">
        <v>12.2545454545455</v>
      </c>
      <c r="R19" s="5">
        <v>4</v>
      </c>
      <c r="S19" s="9">
        <v>33.7</v>
      </c>
      <c r="T19" s="5">
        <v>2</v>
      </c>
      <c r="U19" s="9">
        <v>67.4</v>
      </c>
      <c r="V19" s="11">
        <v>0.0102040816326531</v>
      </c>
    </row>
    <row r="20" customHeight="1" spans="1:22">
      <c r="A20" s="47"/>
      <c r="B20" s="4" t="s">
        <v>79</v>
      </c>
      <c r="C20" s="4" t="s">
        <v>80</v>
      </c>
      <c r="D20" s="4" t="s">
        <v>81</v>
      </c>
      <c r="E20" s="5">
        <v>95.63</v>
      </c>
      <c r="F20" s="5">
        <v>2125</v>
      </c>
      <c r="G20" s="5">
        <v>140</v>
      </c>
      <c r="H20" s="6">
        <v>0.0658823529411765</v>
      </c>
      <c r="I20" s="7">
        <v>0.683071428571429</v>
      </c>
      <c r="J20" s="7">
        <v>45.0023529411765</v>
      </c>
      <c r="K20" s="5">
        <v>1</v>
      </c>
      <c r="L20" s="8">
        <v>3</v>
      </c>
      <c r="M20" s="5">
        <v>1</v>
      </c>
      <c r="N20" s="5">
        <v>3</v>
      </c>
      <c r="O20" s="5">
        <v>0</v>
      </c>
      <c r="P20" s="5">
        <v>8</v>
      </c>
      <c r="Q20" s="7">
        <v>11.95375</v>
      </c>
      <c r="R20" s="5">
        <v>6</v>
      </c>
      <c r="S20" s="9">
        <v>15.9383333333333</v>
      </c>
      <c r="T20" s="5">
        <v>5</v>
      </c>
      <c r="U20" s="9">
        <v>19.126</v>
      </c>
      <c r="V20" s="11">
        <v>0.0428571428571429</v>
      </c>
    </row>
    <row r="21" customHeight="1" spans="1:22">
      <c r="A21" s="47"/>
      <c r="B21" s="47"/>
      <c r="C21" s="4" t="s">
        <v>82</v>
      </c>
      <c r="D21" s="4" t="s">
        <v>83</v>
      </c>
      <c r="E21" s="5">
        <v>32.23</v>
      </c>
      <c r="F21" s="5">
        <v>1199</v>
      </c>
      <c r="G21" s="5">
        <v>94</v>
      </c>
      <c r="H21" s="6">
        <v>0.0783986655546289</v>
      </c>
      <c r="I21" s="7">
        <v>0.342872340425532</v>
      </c>
      <c r="J21" s="7">
        <v>26.8807339449541</v>
      </c>
      <c r="K21" s="5">
        <v>0</v>
      </c>
      <c r="L21" s="8">
        <v>0</v>
      </c>
      <c r="M21" s="5">
        <v>0</v>
      </c>
      <c r="N21" s="5">
        <v>0</v>
      </c>
      <c r="O21" s="5">
        <v>0</v>
      </c>
      <c r="P21" s="5">
        <v>0</v>
      </c>
      <c r="Q21" s="7" t="e">
        <v>#DIV/0!</v>
      </c>
      <c r="R21" s="5">
        <v>0</v>
      </c>
      <c r="S21" s="9" t="e">
        <v>#DIV/0!</v>
      </c>
      <c r="T21" s="5">
        <v>0</v>
      </c>
      <c r="U21" s="9" t="e">
        <v>#DIV/0!</v>
      </c>
      <c r="V21" s="11">
        <v>0</v>
      </c>
    </row>
    <row r="22" customHeight="1" spans="1:22">
      <c r="A22" s="47"/>
      <c r="B22" s="47"/>
      <c r="C22" s="4" t="s">
        <v>84</v>
      </c>
      <c r="D22" s="4" t="s">
        <v>85</v>
      </c>
      <c r="E22" s="5">
        <v>196.24</v>
      </c>
      <c r="F22" s="5">
        <v>13121</v>
      </c>
      <c r="G22" s="5">
        <v>563</v>
      </c>
      <c r="H22" s="6">
        <v>0.0429083149150217</v>
      </c>
      <c r="I22" s="7">
        <v>0.348561278863233</v>
      </c>
      <c r="J22" s="7">
        <v>14.9561771206463</v>
      </c>
      <c r="K22" s="5">
        <v>4</v>
      </c>
      <c r="L22" s="8">
        <v>0</v>
      </c>
      <c r="M22" s="5">
        <v>2</v>
      </c>
      <c r="N22" s="5">
        <v>1</v>
      </c>
      <c r="O22" s="5">
        <v>0</v>
      </c>
      <c r="P22" s="5">
        <v>7</v>
      </c>
      <c r="Q22" s="7">
        <v>28.0342857142857</v>
      </c>
      <c r="R22" s="5">
        <v>9</v>
      </c>
      <c r="S22" s="9">
        <v>21.8044444444444</v>
      </c>
      <c r="T22" s="5">
        <v>1</v>
      </c>
      <c r="U22" s="9">
        <v>196.24</v>
      </c>
      <c r="V22" s="11">
        <v>0.0159857904085258</v>
      </c>
    </row>
    <row r="23" customHeight="1" spans="1:22">
      <c r="A23" s="47"/>
      <c r="B23" s="47"/>
      <c r="C23" s="4" t="s">
        <v>86</v>
      </c>
      <c r="D23" s="4" t="s">
        <v>87</v>
      </c>
      <c r="E23" s="5">
        <v>115.67</v>
      </c>
      <c r="F23" s="5">
        <v>5242</v>
      </c>
      <c r="G23" s="5">
        <v>372</v>
      </c>
      <c r="H23" s="6">
        <v>0.0709652804273178</v>
      </c>
      <c r="I23" s="7">
        <v>0.310940860215054</v>
      </c>
      <c r="J23" s="7">
        <v>22.0660053414727</v>
      </c>
      <c r="K23" s="5">
        <v>0</v>
      </c>
      <c r="L23" s="8">
        <v>2</v>
      </c>
      <c r="M23" s="5">
        <v>3</v>
      </c>
      <c r="N23" s="5">
        <v>4</v>
      </c>
      <c r="O23" s="5">
        <v>2</v>
      </c>
      <c r="P23" s="5">
        <v>11</v>
      </c>
      <c r="Q23" s="7">
        <v>10.5154545454545</v>
      </c>
      <c r="R23" s="5">
        <v>8</v>
      </c>
      <c r="S23" s="9">
        <v>14.45875</v>
      </c>
      <c r="T23" s="5">
        <v>4</v>
      </c>
      <c r="U23" s="9">
        <v>28.9175</v>
      </c>
      <c r="V23" s="11">
        <v>0.021505376344086</v>
      </c>
    </row>
    <row r="24" customHeight="1" spans="1:22">
      <c r="A24" s="47"/>
      <c r="B24" s="47"/>
      <c r="C24" s="4" t="s">
        <v>88</v>
      </c>
      <c r="D24" s="4" t="s">
        <v>89</v>
      </c>
      <c r="E24" s="5">
        <v>69.32</v>
      </c>
      <c r="F24" s="5">
        <v>2939</v>
      </c>
      <c r="G24" s="5">
        <v>295</v>
      </c>
      <c r="H24" s="6">
        <v>0.100374276964954</v>
      </c>
      <c r="I24" s="7">
        <v>0.234983050847458</v>
      </c>
      <c r="J24" s="7">
        <v>23.5862538278326</v>
      </c>
      <c r="K24" s="5">
        <v>1</v>
      </c>
      <c r="L24" s="8">
        <v>1</v>
      </c>
      <c r="M24" s="5">
        <v>1</v>
      </c>
      <c r="N24" s="5">
        <v>0</v>
      </c>
      <c r="O24" s="5">
        <v>0</v>
      </c>
      <c r="P24" s="5">
        <v>3</v>
      </c>
      <c r="Q24" s="7">
        <v>23.1066666666667</v>
      </c>
      <c r="R24" s="5">
        <v>3</v>
      </c>
      <c r="S24" s="9">
        <v>23.1066666666667</v>
      </c>
      <c r="T24" s="5">
        <v>1</v>
      </c>
      <c r="U24" s="9">
        <v>69.32</v>
      </c>
      <c r="V24" s="11">
        <v>0.0101694915254237</v>
      </c>
    </row>
    <row r="25" customHeight="1" spans="1:22">
      <c r="A25" s="47"/>
      <c r="B25" s="47"/>
      <c r="C25" s="4" t="s">
        <v>90</v>
      </c>
      <c r="D25" s="4" t="s">
        <v>91</v>
      </c>
      <c r="E25" s="5">
        <v>58.49</v>
      </c>
      <c r="F25" s="5">
        <v>3086</v>
      </c>
      <c r="G25" s="5">
        <v>210</v>
      </c>
      <c r="H25" s="6">
        <v>0.068049254698639</v>
      </c>
      <c r="I25" s="7">
        <v>0.27852380952381</v>
      </c>
      <c r="J25" s="7">
        <v>18.9533376539209</v>
      </c>
      <c r="K25" s="5">
        <v>1</v>
      </c>
      <c r="L25" s="8">
        <v>0</v>
      </c>
      <c r="M25" s="5">
        <v>0</v>
      </c>
      <c r="N25" s="5">
        <v>0</v>
      </c>
      <c r="O25" s="5">
        <v>0</v>
      </c>
      <c r="P25" s="5">
        <v>1</v>
      </c>
      <c r="Q25" s="7">
        <v>58.49</v>
      </c>
      <c r="R25" s="5">
        <v>0</v>
      </c>
      <c r="S25" s="9" t="e">
        <v>#DIV/0!</v>
      </c>
      <c r="T25" s="5">
        <v>0</v>
      </c>
      <c r="U25" s="9" t="e">
        <v>#DIV/0!</v>
      </c>
      <c r="V25" s="11">
        <v>0</v>
      </c>
    </row>
    <row r="26" customHeight="1" spans="1:22">
      <c r="A26" s="47"/>
      <c r="B26" s="47"/>
      <c r="C26" s="4" t="s">
        <v>92</v>
      </c>
      <c r="D26" s="4" t="s">
        <v>93</v>
      </c>
      <c r="E26" s="5">
        <v>128.16</v>
      </c>
      <c r="F26" s="5">
        <v>7856</v>
      </c>
      <c r="G26" s="5">
        <v>423</v>
      </c>
      <c r="H26" s="6">
        <v>0.0538441955193483</v>
      </c>
      <c r="I26" s="7">
        <v>0.302978723404255</v>
      </c>
      <c r="J26" s="7">
        <v>16.3136456211813</v>
      </c>
      <c r="K26" s="5">
        <v>2</v>
      </c>
      <c r="L26" s="8">
        <v>1</v>
      </c>
      <c r="M26" s="5">
        <v>1</v>
      </c>
      <c r="N26" s="5">
        <v>2</v>
      </c>
      <c r="O26" s="5">
        <v>2</v>
      </c>
      <c r="P26" s="5">
        <v>8</v>
      </c>
      <c r="Q26" s="7">
        <v>16.02</v>
      </c>
      <c r="R26" s="5">
        <v>5</v>
      </c>
      <c r="S26" s="9">
        <v>25.632</v>
      </c>
      <c r="T26" s="5">
        <v>2</v>
      </c>
      <c r="U26" s="9">
        <v>64.08</v>
      </c>
      <c r="V26" s="11">
        <v>0.0118203309692671</v>
      </c>
    </row>
    <row r="27" customHeight="1" spans="1:22">
      <c r="A27" s="47"/>
      <c r="B27" s="47"/>
      <c r="C27" s="4" t="s">
        <v>94</v>
      </c>
      <c r="D27" s="4" t="s">
        <v>95</v>
      </c>
      <c r="E27" s="5">
        <v>12.26</v>
      </c>
      <c r="F27" s="5">
        <v>437</v>
      </c>
      <c r="G27" s="5">
        <v>32</v>
      </c>
      <c r="H27" s="6">
        <v>0.0732265446224256</v>
      </c>
      <c r="I27" s="7">
        <v>0.383125</v>
      </c>
      <c r="J27" s="7">
        <v>28.0549199084668</v>
      </c>
      <c r="K27" s="5">
        <v>0</v>
      </c>
      <c r="L27" s="8">
        <v>0</v>
      </c>
      <c r="M27" s="5">
        <v>0</v>
      </c>
      <c r="N27" s="5">
        <v>0</v>
      </c>
      <c r="O27" s="5">
        <v>0</v>
      </c>
      <c r="P27" s="5">
        <v>0</v>
      </c>
      <c r="Q27" s="7" t="e">
        <v>#DIV/0!</v>
      </c>
      <c r="R27" s="5">
        <v>0</v>
      </c>
      <c r="S27" s="9" t="e">
        <v>#DIV/0!</v>
      </c>
      <c r="T27" s="5">
        <v>0</v>
      </c>
      <c r="U27" s="9" t="e">
        <v>#DIV/0!</v>
      </c>
      <c r="V27" s="11">
        <v>0</v>
      </c>
    </row>
    <row r="28" customHeight="1" spans="1:22">
      <c r="A28" s="47"/>
      <c r="B28" s="47"/>
      <c r="C28" s="4" t="s">
        <v>96</v>
      </c>
      <c r="D28" s="4" t="s">
        <v>97</v>
      </c>
      <c r="E28" s="5">
        <v>71.73</v>
      </c>
      <c r="F28" s="5">
        <v>4591</v>
      </c>
      <c r="G28" s="5">
        <v>346</v>
      </c>
      <c r="H28" s="6">
        <v>0.0753648442605097</v>
      </c>
      <c r="I28" s="7">
        <v>0.207312138728324</v>
      </c>
      <c r="J28" s="7">
        <v>15.6240470485733</v>
      </c>
      <c r="K28" s="5">
        <v>2</v>
      </c>
      <c r="L28" s="8">
        <v>0</v>
      </c>
      <c r="M28" s="5">
        <v>1</v>
      </c>
      <c r="N28" s="5">
        <v>0</v>
      </c>
      <c r="O28" s="5">
        <v>0</v>
      </c>
      <c r="P28" s="5">
        <v>3</v>
      </c>
      <c r="Q28" s="7">
        <v>23.91</v>
      </c>
      <c r="R28" s="5">
        <v>1</v>
      </c>
      <c r="S28" s="9">
        <v>71.73</v>
      </c>
      <c r="T28" s="5">
        <v>0</v>
      </c>
      <c r="U28" s="9" t="e">
        <v>#DIV/0!</v>
      </c>
      <c r="V28" s="11">
        <v>0.00289017341040462</v>
      </c>
    </row>
    <row r="29" customHeight="1" spans="1:22">
      <c r="A29" s="47"/>
      <c r="B29" s="47"/>
      <c r="C29" s="4" t="s">
        <v>98</v>
      </c>
      <c r="D29" s="4" t="s">
        <v>99</v>
      </c>
      <c r="E29" s="5">
        <v>99.02</v>
      </c>
      <c r="F29" s="5">
        <v>5275</v>
      </c>
      <c r="G29" s="5">
        <v>386</v>
      </c>
      <c r="H29" s="6">
        <v>0.073175355450237</v>
      </c>
      <c r="I29" s="7">
        <v>0.256528497409326</v>
      </c>
      <c r="J29" s="7">
        <v>18.7715639810427</v>
      </c>
      <c r="K29" s="5">
        <v>1</v>
      </c>
      <c r="L29" s="8">
        <v>1</v>
      </c>
      <c r="M29" s="5">
        <v>0</v>
      </c>
      <c r="N29" s="5">
        <v>0</v>
      </c>
      <c r="O29" s="5">
        <v>0</v>
      </c>
      <c r="P29" s="5">
        <v>2</v>
      </c>
      <c r="Q29" s="7">
        <v>49.51</v>
      </c>
      <c r="R29" s="5">
        <v>1</v>
      </c>
      <c r="S29" s="9">
        <v>99.02</v>
      </c>
      <c r="T29" s="5">
        <v>0</v>
      </c>
      <c r="U29" s="9" t="e">
        <v>#DIV/0!</v>
      </c>
      <c r="V29" s="11">
        <v>0.00259067357512953</v>
      </c>
    </row>
    <row r="30" customHeight="1" spans="1:22">
      <c r="A30" s="47"/>
      <c r="B30" s="4" t="s">
        <v>100</v>
      </c>
      <c r="C30" s="47"/>
      <c r="D30" s="47"/>
      <c r="E30" s="5">
        <v>878.75</v>
      </c>
      <c r="F30" s="5">
        <v>45871</v>
      </c>
      <c r="G30" s="5">
        <v>2861</v>
      </c>
      <c r="H30" s="6">
        <v>0.0623705609208432</v>
      </c>
      <c r="I30" s="7">
        <v>0.307147850401957</v>
      </c>
      <c r="J30" s="7">
        <v>19.1569837152013</v>
      </c>
      <c r="K30" s="5">
        <v>12</v>
      </c>
      <c r="L30" s="8">
        <v>8</v>
      </c>
      <c r="M30" s="5">
        <v>9</v>
      </c>
      <c r="N30" s="5">
        <v>10</v>
      </c>
      <c r="O30" s="5">
        <v>4</v>
      </c>
      <c r="P30" s="5">
        <v>43</v>
      </c>
      <c r="Q30" s="7">
        <v>20.4360465116279</v>
      </c>
      <c r="R30" s="5">
        <v>33</v>
      </c>
      <c r="S30" s="9">
        <v>26.6287878787879</v>
      </c>
      <c r="T30" s="5">
        <v>13</v>
      </c>
      <c r="U30" s="9">
        <v>67.5961538461538</v>
      </c>
      <c r="V30" s="11">
        <v>0.011534428521496</v>
      </c>
    </row>
    <row r="31" customHeight="1" spans="1:22">
      <c r="A31" s="4" t="s">
        <v>102</v>
      </c>
      <c r="B31" s="47"/>
      <c r="C31" s="47"/>
      <c r="D31" s="47"/>
      <c r="E31" s="5">
        <v>1013.55</v>
      </c>
      <c r="F31" s="5">
        <v>55291</v>
      </c>
      <c r="G31" s="5">
        <v>3253</v>
      </c>
      <c r="H31" s="6">
        <v>0.0588341683094898</v>
      </c>
      <c r="I31" s="7">
        <v>0.311573931755303</v>
      </c>
      <c r="J31" s="7">
        <v>18.331193141741</v>
      </c>
      <c r="K31" s="5">
        <v>17</v>
      </c>
      <c r="L31" s="8">
        <v>9</v>
      </c>
      <c r="M31" s="5">
        <v>10</v>
      </c>
      <c r="N31" s="5">
        <v>13</v>
      </c>
      <c r="O31" s="5">
        <v>5</v>
      </c>
      <c r="P31" s="5">
        <v>54</v>
      </c>
      <c r="Q31" s="7">
        <v>18.7694444444444</v>
      </c>
      <c r="R31" s="5">
        <v>37</v>
      </c>
      <c r="S31" s="9">
        <v>27.3932432432432</v>
      </c>
      <c r="T31" s="5">
        <v>15</v>
      </c>
      <c r="U31" s="9">
        <v>67.57</v>
      </c>
      <c r="V31" s="11">
        <v>0.0113741162004304</v>
      </c>
    </row>
    <row r="32" customHeight="1" spans="1:22">
      <c r="A32" s="4" t="s">
        <v>65</v>
      </c>
      <c r="B32" s="4" t="s">
        <v>75</v>
      </c>
      <c r="C32" s="4" t="s">
        <v>76</v>
      </c>
      <c r="D32" s="4" t="s">
        <v>77</v>
      </c>
      <c r="E32" s="5">
        <v>75.1</v>
      </c>
      <c r="F32" s="5">
        <v>4459</v>
      </c>
      <c r="G32" s="5">
        <v>250</v>
      </c>
      <c r="H32" s="6">
        <v>0.0560663825969948</v>
      </c>
      <c r="I32" s="7">
        <v>0.3004</v>
      </c>
      <c r="J32" s="7">
        <v>16.8423413321373</v>
      </c>
      <c r="K32" s="5">
        <v>1</v>
      </c>
      <c r="L32" s="8">
        <v>0</v>
      </c>
      <c r="M32" s="5">
        <v>1</v>
      </c>
      <c r="N32" s="5">
        <v>2</v>
      </c>
      <c r="O32" s="5">
        <v>0</v>
      </c>
      <c r="P32" s="5">
        <v>4</v>
      </c>
      <c r="Q32" s="7">
        <v>18.775</v>
      </c>
      <c r="R32" s="5">
        <v>1</v>
      </c>
      <c r="S32" s="9">
        <v>75.1</v>
      </c>
      <c r="T32" s="5">
        <v>1</v>
      </c>
      <c r="U32" s="9">
        <v>75.1</v>
      </c>
      <c r="V32" s="11">
        <v>0.004</v>
      </c>
    </row>
    <row r="33" customHeight="1" spans="1:22">
      <c r="A33" s="47"/>
      <c r="B33" s="4" t="s">
        <v>78</v>
      </c>
      <c r="C33" s="47"/>
      <c r="D33" s="47"/>
      <c r="E33" s="5">
        <v>75.1</v>
      </c>
      <c r="F33" s="5">
        <v>4459</v>
      </c>
      <c r="G33" s="5">
        <v>250</v>
      </c>
      <c r="H33" s="6">
        <v>0.0560663825969948</v>
      </c>
      <c r="I33" s="7">
        <v>0.3004</v>
      </c>
      <c r="J33" s="7">
        <v>16.8423413321373</v>
      </c>
      <c r="K33" s="5">
        <v>1</v>
      </c>
      <c r="L33" s="8">
        <v>0</v>
      </c>
      <c r="M33" s="5">
        <v>1</v>
      </c>
      <c r="N33" s="5">
        <v>2</v>
      </c>
      <c r="O33" s="5">
        <v>0</v>
      </c>
      <c r="P33" s="5">
        <v>4</v>
      </c>
      <c r="Q33" s="7">
        <v>18.775</v>
      </c>
      <c r="R33" s="5">
        <v>1</v>
      </c>
      <c r="S33" s="9">
        <v>75.1</v>
      </c>
      <c r="T33" s="5">
        <v>1</v>
      </c>
      <c r="U33" s="9">
        <v>75.1</v>
      </c>
      <c r="V33" s="11">
        <v>0.004</v>
      </c>
    </row>
    <row r="34" customHeight="1" spans="1:22">
      <c r="A34" s="47"/>
      <c r="B34" s="4" t="s">
        <v>79</v>
      </c>
      <c r="C34" s="4" t="s">
        <v>80</v>
      </c>
      <c r="D34" s="4" t="s">
        <v>81</v>
      </c>
      <c r="E34" s="5">
        <v>96.05</v>
      </c>
      <c r="F34" s="5">
        <v>1969</v>
      </c>
      <c r="G34" s="5">
        <v>117</v>
      </c>
      <c r="H34" s="6">
        <v>0.0594210259014728</v>
      </c>
      <c r="I34" s="7">
        <v>0.820940170940171</v>
      </c>
      <c r="J34" s="7">
        <v>48.7811071609954</v>
      </c>
      <c r="K34" s="5">
        <v>0</v>
      </c>
      <c r="L34" s="8">
        <v>2</v>
      </c>
      <c r="M34" s="5">
        <v>1</v>
      </c>
      <c r="N34" s="5">
        <v>0</v>
      </c>
      <c r="O34" s="5">
        <v>0</v>
      </c>
      <c r="P34" s="5">
        <v>3</v>
      </c>
      <c r="Q34" s="7">
        <v>32.0166666666667</v>
      </c>
      <c r="R34" s="5">
        <v>3</v>
      </c>
      <c r="S34" s="9">
        <v>32.0166666666667</v>
      </c>
      <c r="T34" s="5">
        <v>1</v>
      </c>
      <c r="U34" s="9">
        <v>96.05</v>
      </c>
      <c r="V34" s="11">
        <v>0.0256410256410256</v>
      </c>
    </row>
    <row r="35" customHeight="1" spans="1:22">
      <c r="A35" s="47"/>
      <c r="B35" s="47"/>
      <c r="C35" s="4" t="s">
        <v>82</v>
      </c>
      <c r="D35" s="4" t="s">
        <v>83</v>
      </c>
      <c r="E35" s="5">
        <v>137.19</v>
      </c>
      <c r="F35" s="5">
        <v>3324</v>
      </c>
      <c r="G35" s="5">
        <v>238</v>
      </c>
      <c r="H35" s="6">
        <v>0.0716004813477738</v>
      </c>
      <c r="I35" s="7">
        <v>0.576428571428571</v>
      </c>
      <c r="J35" s="7">
        <v>41.2725631768953</v>
      </c>
      <c r="K35" s="5">
        <v>1</v>
      </c>
      <c r="L35" s="8">
        <v>2</v>
      </c>
      <c r="M35" s="5">
        <v>0</v>
      </c>
      <c r="N35" s="5">
        <v>1</v>
      </c>
      <c r="O35" s="5">
        <v>0</v>
      </c>
      <c r="P35" s="5">
        <v>4</v>
      </c>
      <c r="Q35" s="7">
        <v>34.2975</v>
      </c>
      <c r="R35" s="5">
        <v>4</v>
      </c>
      <c r="S35" s="9">
        <v>34.2975</v>
      </c>
      <c r="T35" s="5">
        <v>2</v>
      </c>
      <c r="U35" s="9">
        <v>68.595</v>
      </c>
      <c r="V35" s="11">
        <v>0.0168067226890756</v>
      </c>
    </row>
    <row r="36" customHeight="1" spans="1:22">
      <c r="A36" s="47"/>
      <c r="B36" s="47"/>
      <c r="C36" s="4" t="s">
        <v>84</v>
      </c>
      <c r="D36" s="4" t="s">
        <v>85</v>
      </c>
      <c r="E36" s="5">
        <v>185.97</v>
      </c>
      <c r="F36" s="5">
        <v>8907</v>
      </c>
      <c r="G36" s="5">
        <v>430</v>
      </c>
      <c r="H36" s="6">
        <v>0.0482766363534299</v>
      </c>
      <c r="I36" s="7">
        <v>0.432488372093023</v>
      </c>
      <c r="J36" s="7">
        <v>20.8790838666218</v>
      </c>
      <c r="K36" s="5">
        <v>10</v>
      </c>
      <c r="L36" s="8">
        <v>0</v>
      </c>
      <c r="M36" s="5">
        <v>1</v>
      </c>
      <c r="N36" s="5">
        <v>1</v>
      </c>
      <c r="O36" s="5">
        <v>0</v>
      </c>
      <c r="P36" s="5">
        <v>12</v>
      </c>
      <c r="Q36" s="7">
        <v>15.4975</v>
      </c>
      <c r="R36" s="5">
        <v>6</v>
      </c>
      <c r="S36" s="9">
        <v>30.995</v>
      </c>
      <c r="T36" s="5">
        <v>3</v>
      </c>
      <c r="U36" s="9">
        <v>61.99</v>
      </c>
      <c r="V36" s="11">
        <v>0.013953488372093</v>
      </c>
    </row>
    <row r="37" customHeight="1" spans="1:22">
      <c r="A37" s="47"/>
      <c r="B37" s="47"/>
      <c r="C37" s="4" t="s">
        <v>86</v>
      </c>
      <c r="D37" s="4" t="s">
        <v>87</v>
      </c>
      <c r="E37" s="5">
        <v>84.72</v>
      </c>
      <c r="F37" s="5">
        <v>3678</v>
      </c>
      <c r="G37" s="5">
        <v>267</v>
      </c>
      <c r="H37" s="6">
        <v>0.0725938009787928</v>
      </c>
      <c r="I37" s="7">
        <v>0.317303370786517</v>
      </c>
      <c r="J37" s="7">
        <v>23.0342577487765</v>
      </c>
      <c r="K37" s="5">
        <v>3</v>
      </c>
      <c r="L37" s="8">
        <v>1</v>
      </c>
      <c r="M37" s="5">
        <v>1</v>
      </c>
      <c r="N37" s="5">
        <v>3</v>
      </c>
      <c r="O37" s="5">
        <v>0</v>
      </c>
      <c r="P37" s="5">
        <v>8</v>
      </c>
      <c r="Q37" s="7">
        <v>10.59</v>
      </c>
      <c r="R37" s="5">
        <v>9</v>
      </c>
      <c r="S37" s="9">
        <v>9.41333333333333</v>
      </c>
      <c r="T37" s="5">
        <v>1</v>
      </c>
      <c r="U37" s="9">
        <v>84.72</v>
      </c>
      <c r="V37" s="11">
        <v>0.0337078651685393</v>
      </c>
    </row>
    <row r="38" customHeight="1" spans="1:22">
      <c r="A38" s="47"/>
      <c r="B38" s="47"/>
      <c r="C38" s="4" t="s">
        <v>88</v>
      </c>
      <c r="D38" s="4" t="s">
        <v>89</v>
      </c>
      <c r="E38" s="5">
        <v>63.28</v>
      </c>
      <c r="F38" s="5">
        <v>2955</v>
      </c>
      <c r="G38" s="5">
        <v>264</v>
      </c>
      <c r="H38" s="6">
        <v>0.0893401015228426</v>
      </c>
      <c r="I38" s="7">
        <v>0.23969696969697</v>
      </c>
      <c r="J38" s="7">
        <v>21.414551607445</v>
      </c>
      <c r="K38" s="5">
        <v>3</v>
      </c>
      <c r="L38" s="8">
        <v>2</v>
      </c>
      <c r="M38" s="5">
        <v>1</v>
      </c>
      <c r="N38" s="5">
        <v>0</v>
      </c>
      <c r="O38" s="5">
        <v>0</v>
      </c>
      <c r="P38" s="5">
        <v>6</v>
      </c>
      <c r="Q38" s="7">
        <v>10.5466666666667</v>
      </c>
      <c r="R38" s="5">
        <v>5</v>
      </c>
      <c r="S38" s="9">
        <v>12.656</v>
      </c>
      <c r="T38" s="5">
        <v>3</v>
      </c>
      <c r="U38" s="9">
        <v>21.0933333333333</v>
      </c>
      <c r="V38" s="11">
        <v>0.0189393939393939</v>
      </c>
    </row>
    <row r="39" customHeight="1" spans="1:22">
      <c r="A39" s="47"/>
      <c r="B39" s="47"/>
      <c r="C39" s="4" t="s">
        <v>90</v>
      </c>
      <c r="D39" s="4" t="s">
        <v>91</v>
      </c>
      <c r="E39" s="5">
        <v>42.42</v>
      </c>
      <c r="F39" s="5">
        <v>2285</v>
      </c>
      <c r="G39" s="5">
        <v>148</v>
      </c>
      <c r="H39" s="6">
        <v>0.0647702407002188</v>
      </c>
      <c r="I39" s="7">
        <v>0.286621621621622</v>
      </c>
      <c r="J39" s="7">
        <v>18.5645514223195</v>
      </c>
      <c r="K39" s="5">
        <v>1</v>
      </c>
      <c r="L39" s="8">
        <v>1</v>
      </c>
      <c r="M39" s="5">
        <v>0</v>
      </c>
      <c r="N39" s="5">
        <v>0</v>
      </c>
      <c r="O39" s="5">
        <v>0</v>
      </c>
      <c r="P39" s="5">
        <v>2</v>
      </c>
      <c r="Q39" s="7">
        <v>21.21</v>
      </c>
      <c r="R39" s="5">
        <v>1</v>
      </c>
      <c r="S39" s="9">
        <v>42.42</v>
      </c>
      <c r="T39" s="5">
        <v>1</v>
      </c>
      <c r="U39" s="9">
        <v>42.42</v>
      </c>
      <c r="V39" s="11">
        <v>0.00675675675675676</v>
      </c>
    </row>
    <row r="40" customHeight="1" spans="1:22">
      <c r="A40" s="47"/>
      <c r="B40" s="47"/>
      <c r="C40" s="4" t="s">
        <v>92</v>
      </c>
      <c r="D40" s="4" t="s">
        <v>93</v>
      </c>
      <c r="E40" s="5">
        <v>182.71</v>
      </c>
      <c r="F40" s="5">
        <v>12100</v>
      </c>
      <c r="G40" s="5">
        <v>624</v>
      </c>
      <c r="H40" s="6">
        <v>0.0515702479338843</v>
      </c>
      <c r="I40" s="7">
        <v>0.292804487179487</v>
      </c>
      <c r="J40" s="7">
        <v>15.1</v>
      </c>
      <c r="K40" s="5">
        <v>8</v>
      </c>
      <c r="L40" s="8">
        <v>1</v>
      </c>
      <c r="M40" s="5">
        <v>1</v>
      </c>
      <c r="N40" s="5">
        <v>3</v>
      </c>
      <c r="O40" s="5">
        <v>0</v>
      </c>
      <c r="P40" s="5">
        <v>13</v>
      </c>
      <c r="Q40" s="7">
        <v>14.0546153846154</v>
      </c>
      <c r="R40" s="5">
        <v>5</v>
      </c>
      <c r="S40" s="9">
        <v>36.542</v>
      </c>
      <c r="T40" s="5">
        <v>1</v>
      </c>
      <c r="U40" s="9">
        <v>182.71</v>
      </c>
      <c r="V40" s="11">
        <v>0.00801282051282051</v>
      </c>
    </row>
    <row r="41" customHeight="1" spans="1:22">
      <c r="A41" s="47"/>
      <c r="B41" s="47"/>
      <c r="C41" s="4" t="s">
        <v>94</v>
      </c>
      <c r="D41" s="4" t="s">
        <v>95</v>
      </c>
      <c r="E41" s="5">
        <v>7.71</v>
      </c>
      <c r="F41" s="5">
        <v>343</v>
      </c>
      <c r="G41" s="5">
        <v>22</v>
      </c>
      <c r="H41" s="6">
        <v>0.0641399416909621</v>
      </c>
      <c r="I41" s="7">
        <v>0.350454545454545</v>
      </c>
      <c r="J41" s="7">
        <v>22.4781341107872</v>
      </c>
      <c r="K41" s="5">
        <v>0</v>
      </c>
      <c r="L41" s="8">
        <v>0</v>
      </c>
      <c r="M41" s="5">
        <v>0</v>
      </c>
      <c r="N41" s="5">
        <v>0</v>
      </c>
      <c r="O41" s="5">
        <v>0</v>
      </c>
      <c r="P41" s="5">
        <v>0</v>
      </c>
      <c r="Q41" s="7" t="e">
        <v>#DIV/0!</v>
      </c>
      <c r="R41" s="5">
        <v>0</v>
      </c>
      <c r="S41" s="9" t="e">
        <v>#DIV/0!</v>
      </c>
      <c r="T41" s="5">
        <v>0</v>
      </c>
      <c r="U41" s="9" t="e">
        <v>#DIV/0!</v>
      </c>
      <c r="V41" s="11">
        <v>0</v>
      </c>
    </row>
    <row r="42" customHeight="1" spans="1:22">
      <c r="A42" s="47"/>
      <c r="B42" s="47"/>
      <c r="C42" s="4" t="s">
        <v>96</v>
      </c>
      <c r="D42" s="4" t="s">
        <v>97</v>
      </c>
      <c r="E42" s="5">
        <v>44.96</v>
      </c>
      <c r="F42" s="5">
        <v>2909</v>
      </c>
      <c r="G42" s="5">
        <v>213</v>
      </c>
      <c r="H42" s="6">
        <v>0.0732210381574424</v>
      </c>
      <c r="I42" s="7">
        <v>0.211079812206573</v>
      </c>
      <c r="J42" s="7">
        <v>15.4554829838432</v>
      </c>
      <c r="K42" s="5">
        <v>0</v>
      </c>
      <c r="L42" s="8">
        <v>0</v>
      </c>
      <c r="M42" s="5">
        <v>0</v>
      </c>
      <c r="N42" s="5">
        <v>0</v>
      </c>
      <c r="O42" s="5">
        <v>0</v>
      </c>
      <c r="P42" s="5">
        <v>0</v>
      </c>
      <c r="Q42" s="7" t="e">
        <v>#DIV/0!</v>
      </c>
      <c r="R42" s="5">
        <v>0</v>
      </c>
      <c r="S42" s="9" t="e">
        <v>#DIV/0!</v>
      </c>
      <c r="T42" s="5">
        <v>0</v>
      </c>
      <c r="U42" s="9" t="e">
        <v>#DIV/0!</v>
      </c>
      <c r="V42" s="11">
        <v>0</v>
      </c>
    </row>
    <row r="43" customHeight="1" spans="1:22">
      <c r="A43" s="47"/>
      <c r="B43" s="47"/>
      <c r="C43" s="4" t="s">
        <v>98</v>
      </c>
      <c r="D43" s="4" t="s">
        <v>99</v>
      </c>
      <c r="E43" s="5">
        <v>87.95</v>
      </c>
      <c r="F43" s="5">
        <v>4852</v>
      </c>
      <c r="G43" s="5">
        <v>351</v>
      </c>
      <c r="H43" s="6">
        <v>0.0723413025556472</v>
      </c>
      <c r="I43" s="7">
        <v>0.250569800569801</v>
      </c>
      <c r="J43" s="7">
        <v>18.1265457543281</v>
      </c>
      <c r="K43" s="5">
        <v>1</v>
      </c>
      <c r="L43" s="8">
        <v>1</v>
      </c>
      <c r="M43" s="5">
        <v>0</v>
      </c>
      <c r="N43" s="5">
        <v>0</v>
      </c>
      <c r="O43" s="5">
        <v>0</v>
      </c>
      <c r="P43" s="5">
        <v>2</v>
      </c>
      <c r="Q43" s="7">
        <v>43.975</v>
      </c>
      <c r="R43" s="5">
        <v>0</v>
      </c>
      <c r="S43" s="9" t="e">
        <v>#DIV/0!</v>
      </c>
      <c r="T43" s="5">
        <v>0</v>
      </c>
      <c r="U43" s="9" t="e">
        <v>#DIV/0!</v>
      </c>
      <c r="V43" s="11">
        <v>0</v>
      </c>
    </row>
    <row r="44" customHeight="1" spans="1:22">
      <c r="A44" s="47"/>
      <c r="B44" s="4" t="s">
        <v>100</v>
      </c>
      <c r="C44" s="47"/>
      <c r="D44" s="47"/>
      <c r="E44" s="5">
        <v>932.96</v>
      </c>
      <c r="F44" s="5">
        <v>43322</v>
      </c>
      <c r="G44" s="5">
        <v>2674</v>
      </c>
      <c r="H44" s="6">
        <v>0.06172383546466</v>
      </c>
      <c r="I44" s="7">
        <v>0.348900523560209</v>
      </c>
      <c r="J44" s="7">
        <v>21.5354785097641</v>
      </c>
      <c r="K44" s="5">
        <v>27</v>
      </c>
      <c r="L44" s="8">
        <v>10</v>
      </c>
      <c r="M44" s="5">
        <v>5</v>
      </c>
      <c r="N44" s="5">
        <v>8</v>
      </c>
      <c r="O44" s="5">
        <v>0</v>
      </c>
      <c r="P44" s="5">
        <v>50</v>
      </c>
      <c r="Q44" s="7">
        <v>18.6592</v>
      </c>
      <c r="R44" s="5">
        <v>33</v>
      </c>
      <c r="S44" s="9">
        <v>28.2715151515152</v>
      </c>
      <c r="T44" s="5">
        <v>12</v>
      </c>
      <c r="U44" s="9">
        <v>77.7466666666667</v>
      </c>
      <c r="V44" s="11">
        <v>0.012341062079282</v>
      </c>
    </row>
    <row r="45" customHeight="1" spans="1:22">
      <c r="A45" s="4" t="s">
        <v>103</v>
      </c>
      <c r="B45" s="47"/>
      <c r="C45" s="47"/>
      <c r="D45" s="47"/>
      <c r="E45" s="5">
        <v>1008.06</v>
      </c>
      <c r="F45" s="5">
        <v>47781</v>
      </c>
      <c r="G45" s="5">
        <v>2924</v>
      </c>
      <c r="H45" s="6">
        <v>0.0611958728364831</v>
      </c>
      <c r="I45" s="7">
        <v>0.344753761969904</v>
      </c>
      <c r="J45" s="7">
        <v>21.0975073774094</v>
      </c>
      <c r="K45" s="5">
        <v>28</v>
      </c>
      <c r="L45" s="8">
        <v>10</v>
      </c>
      <c r="M45" s="5">
        <v>6</v>
      </c>
      <c r="N45" s="5">
        <v>10</v>
      </c>
      <c r="O45" s="5">
        <v>0</v>
      </c>
      <c r="P45" s="5">
        <v>54</v>
      </c>
      <c r="Q45" s="7">
        <v>18.6677777777778</v>
      </c>
      <c r="R45" s="5">
        <v>34</v>
      </c>
      <c r="S45" s="9">
        <v>29.6488235294118</v>
      </c>
      <c r="T45" s="5">
        <v>13</v>
      </c>
      <c r="U45" s="9">
        <v>77.5430769230769</v>
      </c>
      <c r="V45" s="11">
        <v>0.0116279069767442</v>
      </c>
    </row>
    <row r="46" customHeight="1" spans="1:22">
      <c r="A46" s="4" t="s">
        <v>64</v>
      </c>
      <c r="B46" s="4" t="s">
        <v>75</v>
      </c>
      <c r="C46" s="4" t="s">
        <v>76</v>
      </c>
      <c r="D46" s="4" t="s">
        <v>77</v>
      </c>
      <c r="E46" s="5">
        <v>90.91</v>
      </c>
      <c r="F46" s="5">
        <v>6055</v>
      </c>
      <c r="G46" s="5">
        <v>272</v>
      </c>
      <c r="H46" s="6">
        <v>0.0449215524360033</v>
      </c>
      <c r="I46" s="7">
        <v>0.334227941176471</v>
      </c>
      <c r="J46" s="7">
        <v>15.0140379851363</v>
      </c>
      <c r="K46" s="5">
        <v>1</v>
      </c>
      <c r="L46" s="8">
        <v>2</v>
      </c>
      <c r="M46" s="5">
        <v>0</v>
      </c>
      <c r="N46" s="5">
        <v>3</v>
      </c>
      <c r="O46" s="5">
        <v>0</v>
      </c>
      <c r="P46" s="5">
        <v>6</v>
      </c>
      <c r="Q46" s="7">
        <v>15.1516666666667</v>
      </c>
      <c r="R46" s="5">
        <v>3</v>
      </c>
      <c r="S46" s="9">
        <v>30.3033333333333</v>
      </c>
      <c r="T46" s="5">
        <v>1</v>
      </c>
      <c r="U46" s="9">
        <v>90.91</v>
      </c>
      <c r="V46" s="11">
        <v>0.0110294117647059</v>
      </c>
    </row>
    <row r="47" customHeight="1" spans="1:22">
      <c r="A47" s="47"/>
      <c r="B47" s="4" t="s">
        <v>78</v>
      </c>
      <c r="C47" s="47"/>
      <c r="D47" s="47"/>
      <c r="E47" s="5">
        <v>90.91</v>
      </c>
      <c r="F47" s="5">
        <v>6055</v>
      </c>
      <c r="G47" s="5">
        <v>272</v>
      </c>
      <c r="H47" s="6">
        <v>0.0449215524360033</v>
      </c>
      <c r="I47" s="7">
        <v>0.334227941176471</v>
      </c>
      <c r="J47" s="7">
        <v>15.0140379851363</v>
      </c>
      <c r="K47" s="5">
        <v>1</v>
      </c>
      <c r="L47" s="8">
        <v>2</v>
      </c>
      <c r="M47" s="5">
        <v>0</v>
      </c>
      <c r="N47" s="5">
        <v>3</v>
      </c>
      <c r="O47" s="5">
        <v>0</v>
      </c>
      <c r="P47" s="5">
        <v>6</v>
      </c>
      <c r="Q47" s="7">
        <v>15.1516666666667</v>
      </c>
      <c r="R47" s="5">
        <v>3</v>
      </c>
      <c r="S47" s="9">
        <v>30.3033333333333</v>
      </c>
      <c r="T47" s="5">
        <v>1</v>
      </c>
      <c r="U47" s="9">
        <v>90.91</v>
      </c>
      <c r="V47" s="11">
        <v>0.0110294117647059</v>
      </c>
    </row>
    <row r="48" customHeight="1" spans="1:22">
      <c r="A48" s="47"/>
      <c r="B48" s="4" t="s">
        <v>79</v>
      </c>
      <c r="C48" s="4" t="s">
        <v>80</v>
      </c>
      <c r="D48" s="4" t="s">
        <v>81</v>
      </c>
      <c r="E48" s="5">
        <v>91.13</v>
      </c>
      <c r="F48" s="5">
        <v>1647</v>
      </c>
      <c r="G48" s="5">
        <v>123</v>
      </c>
      <c r="H48" s="6">
        <v>0.0746812386156649</v>
      </c>
      <c r="I48" s="7">
        <v>0.740894308943089</v>
      </c>
      <c r="J48" s="7">
        <v>55.330904675167</v>
      </c>
      <c r="K48" s="5">
        <v>1</v>
      </c>
      <c r="L48" s="8">
        <v>0</v>
      </c>
      <c r="M48" s="5">
        <v>1</v>
      </c>
      <c r="N48" s="5">
        <v>1</v>
      </c>
      <c r="O48" s="5">
        <v>0</v>
      </c>
      <c r="P48" s="5">
        <v>3</v>
      </c>
      <c r="Q48" s="7">
        <v>30.3766666666667</v>
      </c>
      <c r="R48" s="5">
        <v>3</v>
      </c>
      <c r="S48" s="9">
        <v>30.3766666666667</v>
      </c>
      <c r="T48" s="5">
        <v>1</v>
      </c>
      <c r="U48" s="9">
        <v>91.13</v>
      </c>
      <c r="V48" s="11">
        <v>0.024390243902439</v>
      </c>
    </row>
    <row r="49" customHeight="1" spans="1:22">
      <c r="A49" s="47"/>
      <c r="B49" s="47"/>
      <c r="C49" s="4" t="s">
        <v>82</v>
      </c>
      <c r="D49" s="4" t="s">
        <v>83</v>
      </c>
      <c r="E49" s="5">
        <v>30.68</v>
      </c>
      <c r="F49" s="5">
        <v>953</v>
      </c>
      <c r="G49" s="5">
        <v>103</v>
      </c>
      <c r="H49" s="6">
        <v>0.108079748163694</v>
      </c>
      <c r="I49" s="7">
        <v>0.297864077669903</v>
      </c>
      <c r="J49" s="7">
        <v>32.193074501574</v>
      </c>
      <c r="K49" s="5">
        <v>0</v>
      </c>
      <c r="L49" s="8">
        <v>0</v>
      </c>
      <c r="M49" s="5">
        <v>0</v>
      </c>
      <c r="N49" s="5">
        <v>1</v>
      </c>
      <c r="O49" s="5">
        <v>0</v>
      </c>
      <c r="P49" s="5">
        <v>1</v>
      </c>
      <c r="Q49" s="7">
        <v>30.68</v>
      </c>
      <c r="R49" s="5">
        <v>0</v>
      </c>
      <c r="S49" s="9" t="e">
        <v>#DIV/0!</v>
      </c>
      <c r="T49" s="5">
        <v>0</v>
      </c>
      <c r="U49" s="9" t="e">
        <v>#DIV/0!</v>
      </c>
      <c r="V49" s="11">
        <v>0</v>
      </c>
    </row>
    <row r="50" customHeight="1" spans="1:22">
      <c r="A50" s="47"/>
      <c r="B50" s="47"/>
      <c r="C50" s="4" t="s">
        <v>84</v>
      </c>
      <c r="D50" s="4" t="s">
        <v>85</v>
      </c>
      <c r="E50" s="5">
        <v>166.82</v>
      </c>
      <c r="F50" s="5">
        <v>10891</v>
      </c>
      <c r="G50" s="5">
        <v>490</v>
      </c>
      <c r="H50" s="6">
        <v>0.0449912772013589</v>
      </c>
      <c r="I50" s="7">
        <v>0.340448979591837</v>
      </c>
      <c r="J50" s="7">
        <v>15.3172344137361</v>
      </c>
      <c r="K50" s="5">
        <v>4</v>
      </c>
      <c r="L50" s="8">
        <v>2</v>
      </c>
      <c r="M50" s="5">
        <v>0</v>
      </c>
      <c r="N50" s="5">
        <v>0</v>
      </c>
      <c r="O50" s="5">
        <v>2</v>
      </c>
      <c r="P50" s="5">
        <v>8</v>
      </c>
      <c r="Q50" s="7">
        <v>20.8525</v>
      </c>
      <c r="R50" s="5">
        <v>6</v>
      </c>
      <c r="S50" s="9">
        <v>27.8033333333333</v>
      </c>
      <c r="T50" s="5">
        <v>0</v>
      </c>
      <c r="U50" s="9" t="e">
        <v>#DIV/0!</v>
      </c>
      <c r="V50" s="11">
        <v>0.0122448979591837</v>
      </c>
    </row>
    <row r="51" customHeight="1" spans="1:22">
      <c r="A51" s="47"/>
      <c r="B51" s="47"/>
      <c r="C51" s="4" t="s">
        <v>86</v>
      </c>
      <c r="D51" s="4" t="s">
        <v>87</v>
      </c>
      <c r="E51" s="5">
        <v>67.11</v>
      </c>
      <c r="F51" s="5">
        <v>2656</v>
      </c>
      <c r="G51" s="5">
        <v>210</v>
      </c>
      <c r="H51" s="6">
        <v>0.079066265060241</v>
      </c>
      <c r="I51" s="7">
        <v>0.319571428571429</v>
      </c>
      <c r="J51" s="7">
        <v>25.2673192771084</v>
      </c>
      <c r="K51" s="5">
        <v>0</v>
      </c>
      <c r="L51" s="8">
        <v>1</v>
      </c>
      <c r="M51" s="5">
        <v>1</v>
      </c>
      <c r="N51" s="5">
        <v>0</v>
      </c>
      <c r="O51" s="5">
        <v>0</v>
      </c>
      <c r="P51" s="5">
        <v>2</v>
      </c>
      <c r="Q51" s="7">
        <v>33.555</v>
      </c>
      <c r="R51" s="5">
        <v>4</v>
      </c>
      <c r="S51" s="9">
        <v>16.7775</v>
      </c>
      <c r="T51" s="5">
        <v>0</v>
      </c>
      <c r="U51" s="9" t="e">
        <v>#DIV/0!</v>
      </c>
      <c r="V51" s="11">
        <v>0.0190476190476191</v>
      </c>
    </row>
    <row r="52" customHeight="1" spans="1:22">
      <c r="A52" s="47"/>
      <c r="B52" s="47"/>
      <c r="C52" s="4" t="s">
        <v>88</v>
      </c>
      <c r="D52" s="4" t="s">
        <v>89</v>
      </c>
      <c r="E52" s="5">
        <v>78.26</v>
      </c>
      <c r="F52" s="5">
        <v>3234</v>
      </c>
      <c r="G52" s="5">
        <v>296</v>
      </c>
      <c r="H52" s="6">
        <v>0.0915275200989487</v>
      </c>
      <c r="I52" s="7">
        <v>0.264391891891892</v>
      </c>
      <c r="J52" s="7">
        <v>24.1991341991342</v>
      </c>
      <c r="K52" s="5">
        <v>1</v>
      </c>
      <c r="L52" s="8">
        <v>1</v>
      </c>
      <c r="M52" s="5">
        <v>0</v>
      </c>
      <c r="N52" s="5">
        <v>1</v>
      </c>
      <c r="O52" s="5">
        <v>0</v>
      </c>
      <c r="P52" s="5">
        <v>3</v>
      </c>
      <c r="Q52" s="7">
        <v>26.0866666666667</v>
      </c>
      <c r="R52" s="5">
        <v>1</v>
      </c>
      <c r="S52" s="9">
        <v>78.26</v>
      </c>
      <c r="T52" s="5">
        <v>0</v>
      </c>
      <c r="U52" s="9" t="e">
        <v>#DIV/0!</v>
      </c>
      <c r="V52" s="11">
        <v>0.00337837837837838</v>
      </c>
    </row>
    <row r="53" customHeight="1" spans="1:22">
      <c r="A53" s="47"/>
      <c r="B53" s="47"/>
      <c r="C53" s="4" t="s">
        <v>90</v>
      </c>
      <c r="D53" s="4" t="s">
        <v>91</v>
      </c>
      <c r="E53" s="5">
        <v>74.39</v>
      </c>
      <c r="F53" s="5">
        <v>4542</v>
      </c>
      <c r="G53" s="5">
        <v>275</v>
      </c>
      <c r="H53" s="6">
        <v>0.0605460149713783</v>
      </c>
      <c r="I53" s="7">
        <v>0.270509090909091</v>
      </c>
      <c r="J53" s="7">
        <v>16.3782474680757</v>
      </c>
      <c r="K53" s="5">
        <v>2</v>
      </c>
      <c r="L53" s="8">
        <v>0</v>
      </c>
      <c r="M53" s="5">
        <v>0</v>
      </c>
      <c r="N53" s="5">
        <v>0</v>
      </c>
      <c r="O53" s="5">
        <v>1</v>
      </c>
      <c r="P53" s="5">
        <v>3</v>
      </c>
      <c r="Q53" s="7">
        <v>24.7966666666667</v>
      </c>
      <c r="R53" s="5">
        <v>1</v>
      </c>
      <c r="S53" s="9">
        <v>74.39</v>
      </c>
      <c r="T53" s="5">
        <v>1</v>
      </c>
      <c r="U53" s="9">
        <v>74.39</v>
      </c>
      <c r="V53" s="11">
        <v>0.00363636363636364</v>
      </c>
    </row>
    <row r="54" customHeight="1" spans="1:22">
      <c r="A54" s="47"/>
      <c r="B54" s="47"/>
      <c r="C54" s="4" t="s">
        <v>92</v>
      </c>
      <c r="D54" s="4" t="s">
        <v>93</v>
      </c>
      <c r="E54" s="5">
        <v>160.18</v>
      </c>
      <c r="F54" s="5">
        <v>9849</v>
      </c>
      <c r="G54" s="5">
        <v>562</v>
      </c>
      <c r="H54" s="6">
        <v>0.0570616306223982</v>
      </c>
      <c r="I54" s="7">
        <v>0.285017793594306</v>
      </c>
      <c r="J54" s="7">
        <v>16.2635800588892</v>
      </c>
      <c r="K54" s="5">
        <v>3</v>
      </c>
      <c r="L54" s="8">
        <v>0</v>
      </c>
      <c r="M54" s="5">
        <v>1</v>
      </c>
      <c r="N54" s="5">
        <v>1</v>
      </c>
      <c r="O54" s="5">
        <v>0</v>
      </c>
      <c r="P54" s="5">
        <v>5</v>
      </c>
      <c r="Q54" s="7">
        <v>32.036</v>
      </c>
      <c r="R54" s="5">
        <v>3</v>
      </c>
      <c r="S54" s="9">
        <v>53.3933333333333</v>
      </c>
      <c r="T54" s="5">
        <v>1</v>
      </c>
      <c r="U54" s="9">
        <v>160.18</v>
      </c>
      <c r="V54" s="11">
        <v>0.00533807829181495</v>
      </c>
    </row>
    <row r="55" customHeight="1" spans="1:22">
      <c r="A55" s="47"/>
      <c r="B55" s="47"/>
      <c r="C55" s="4" t="s">
        <v>94</v>
      </c>
      <c r="D55" s="4" t="s">
        <v>95</v>
      </c>
      <c r="E55" s="5">
        <v>8.21</v>
      </c>
      <c r="F55" s="5">
        <v>360</v>
      </c>
      <c r="G55" s="5">
        <v>25</v>
      </c>
      <c r="H55" s="6">
        <v>0.0694444444444445</v>
      </c>
      <c r="I55" s="7">
        <v>0.3284</v>
      </c>
      <c r="J55" s="7">
        <v>22.8055555555556</v>
      </c>
      <c r="K55" s="5">
        <v>0</v>
      </c>
      <c r="L55" s="8">
        <v>0</v>
      </c>
      <c r="M55" s="5">
        <v>0</v>
      </c>
      <c r="N55" s="5">
        <v>0</v>
      </c>
      <c r="O55" s="5">
        <v>0</v>
      </c>
      <c r="P55" s="5">
        <v>0</v>
      </c>
      <c r="Q55" s="7" t="e">
        <v>#DIV/0!</v>
      </c>
      <c r="R55" s="5">
        <v>0</v>
      </c>
      <c r="S55" s="9" t="e">
        <v>#DIV/0!</v>
      </c>
      <c r="T55" s="5">
        <v>0</v>
      </c>
      <c r="U55" s="9" t="e">
        <v>#DIV/0!</v>
      </c>
      <c r="V55" s="11">
        <v>0</v>
      </c>
    </row>
    <row r="56" customHeight="1" spans="1:22">
      <c r="A56" s="47"/>
      <c r="B56" s="47"/>
      <c r="C56" s="4" t="s">
        <v>104</v>
      </c>
      <c r="D56" s="4" t="s">
        <v>105</v>
      </c>
      <c r="E56" s="5">
        <v>0</v>
      </c>
      <c r="F56" s="5">
        <v>0</v>
      </c>
      <c r="G56" s="5">
        <v>0</v>
      </c>
      <c r="H56" s="6" t="e">
        <v>#DIV/0!</v>
      </c>
      <c r="I56" s="7" t="e">
        <v>#DIV/0!</v>
      </c>
      <c r="J56" s="7" t="e">
        <v>#DIV/0!</v>
      </c>
      <c r="K56" s="5">
        <v>0</v>
      </c>
      <c r="L56" s="8">
        <v>0</v>
      </c>
      <c r="M56" s="5">
        <v>0</v>
      </c>
      <c r="N56" s="5">
        <v>0</v>
      </c>
      <c r="O56" s="5">
        <v>0</v>
      </c>
      <c r="P56" s="5">
        <v>0</v>
      </c>
      <c r="Q56" s="7" t="e">
        <v>#DIV/0!</v>
      </c>
      <c r="R56" s="5">
        <v>0</v>
      </c>
      <c r="S56" s="9" t="e">
        <v>#DIV/0!</v>
      </c>
      <c r="T56" s="5">
        <v>0</v>
      </c>
      <c r="U56" s="9" t="e">
        <v>#DIV/0!</v>
      </c>
      <c r="V56" s="11" t="e">
        <v>#DIV/0!</v>
      </c>
    </row>
    <row r="57" customHeight="1" spans="1:22">
      <c r="A57" s="47"/>
      <c r="B57" s="47"/>
      <c r="C57" s="4" t="s">
        <v>96</v>
      </c>
      <c r="D57" s="4" t="s">
        <v>97</v>
      </c>
      <c r="E57" s="5">
        <v>101.41</v>
      </c>
      <c r="F57" s="5">
        <v>5426</v>
      </c>
      <c r="G57" s="5">
        <v>396</v>
      </c>
      <c r="H57" s="6">
        <v>0.072981938813122</v>
      </c>
      <c r="I57" s="7">
        <v>0.256085858585859</v>
      </c>
      <c r="J57" s="7">
        <v>18.6896424622189</v>
      </c>
      <c r="K57" s="5">
        <v>2</v>
      </c>
      <c r="L57" s="8">
        <v>0</v>
      </c>
      <c r="M57" s="5">
        <v>0</v>
      </c>
      <c r="N57" s="5">
        <v>0</v>
      </c>
      <c r="O57" s="5">
        <v>0</v>
      </c>
      <c r="P57" s="5">
        <v>2</v>
      </c>
      <c r="Q57" s="7">
        <v>50.705</v>
      </c>
      <c r="R57" s="5">
        <v>2</v>
      </c>
      <c r="S57" s="9">
        <v>50.705</v>
      </c>
      <c r="T57" s="5">
        <v>0</v>
      </c>
      <c r="U57" s="9" t="e">
        <v>#DIV/0!</v>
      </c>
      <c r="V57" s="11">
        <v>0.00505050505050505</v>
      </c>
    </row>
    <row r="58" customHeight="1" spans="1:22">
      <c r="A58" s="47"/>
      <c r="B58" s="47"/>
      <c r="C58" s="4" t="s">
        <v>98</v>
      </c>
      <c r="D58" s="4" t="s">
        <v>99</v>
      </c>
      <c r="E58" s="5">
        <v>135.23</v>
      </c>
      <c r="F58" s="5">
        <v>6567</v>
      </c>
      <c r="G58" s="5">
        <v>454</v>
      </c>
      <c r="H58" s="6">
        <v>0.0691335465204812</v>
      </c>
      <c r="I58" s="7">
        <v>0.297863436123348</v>
      </c>
      <c r="J58" s="7">
        <v>20.5923557179839</v>
      </c>
      <c r="K58" s="5">
        <v>2</v>
      </c>
      <c r="L58" s="8">
        <v>0</v>
      </c>
      <c r="M58" s="5">
        <v>0</v>
      </c>
      <c r="N58" s="5">
        <v>1</v>
      </c>
      <c r="O58" s="5">
        <v>0</v>
      </c>
      <c r="P58" s="5">
        <v>3</v>
      </c>
      <c r="Q58" s="7">
        <v>45.0766666666667</v>
      </c>
      <c r="R58" s="5">
        <v>3</v>
      </c>
      <c r="S58" s="9">
        <v>45.0766666666667</v>
      </c>
      <c r="T58" s="5">
        <v>0</v>
      </c>
      <c r="U58" s="9" t="e">
        <v>#DIV/0!</v>
      </c>
      <c r="V58" s="11">
        <v>0.0066079295154185</v>
      </c>
    </row>
    <row r="59" customHeight="1" spans="1:22">
      <c r="A59" s="47"/>
      <c r="B59" s="4" t="s">
        <v>100</v>
      </c>
      <c r="C59" s="47"/>
      <c r="D59" s="47"/>
      <c r="E59" s="5">
        <v>913.42</v>
      </c>
      <c r="F59" s="5">
        <v>46125</v>
      </c>
      <c r="G59" s="5">
        <v>2934</v>
      </c>
      <c r="H59" s="6">
        <v>0.063609756097561</v>
      </c>
      <c r="I59" s="7">
        <v>0.3113224267212</v>
      </c>
      <c r="J59" s="7">
        <v>19.8031436314363</v>
      </c>
      <c r="K59" s="5">
        <v>15</v>
      </c>
      <c r="L59" s="8">
        <v>4</v>
      </c>
      <c r="M59" s="5">
        <v>3</v>
      </c>
      <c r="N59" s="5">
        <v>5</v>
      </c>
      <c r="O59" s="5">
        <v>3</v>
      </c>
      <c r="P59" s="5">
        <v>30</v>
      </c>
      <c r="Q59" s="7">
        <v>30.4473333333333</v>
      </c>
      <c r="R59" s="5">
        <v>23</v>
      </c>
      <c r="S59" s="9">
        <v>39.7139130434783</v>
      </c>
      <c r="T59" s="5">
        <v>3</v>
      </c>
      <c r="U59" s="9">
        <v>304.473333333333</v>
      </c>
      <c r="V59" s="11">
        <v>0.00783912747102931</v>
      </c>
    </row>
    <row r="60" customHeight="1" spans="1:22">
      <c r="A60" s="4" t="s">
        <v>106</v>
      </c>
      <c r="B60" s="47"/>
      <c r="C60" s="47"/>
      <c r="D60" s="47"/>
      <c r="E60" s="5">
        <v>1004.33</v>
      </c>
      <c r="F60" s="5">
        <v>52180</v>
      </c>
      <c r="G60" s="5">
        <v>3206</v>
      </c>
      <c r="H60" s="6">
        <v>0.0614411651973936</v>
      </c>
      <c r="I60" s="7">
        <v>0.313265751715533</v>
      </c>
      <c r="J60" s="7">
        <v>19.2474128018398</v>
      </c>
      <c r="K60" s="5">
        <v>16</v>
      </c>
      <c r="L60" s="8">
        <v>6</v>
      </c>
      <c r="M60" s="5">
        <v>3</v>
      </c>
      <c r="N60" s="5">
        <v>8</v>
      </c>
      <c r="O60" s="5">
        <v>3</v>
      </c>
      <c r="P60" s="5">
        <v>36</v>
      </c>
      <c r="Q60" s="7">
        <v>27.8980555555556</v>
      </c>
      <c r="R60" s="5">
        <v>26</v>
      </c>
      <c r="S60" s="9">
        <v>38.6280769230769</v>
      </c>
      <c r="T60" s="5">
        <v>4</v>
      </c>
      <c r="U60" s="9">
        <v>251.0825</v>
      </c>
      <c r="V60" s="11">
        <v>0.00810979413599501</v>
      </c>
    </row>
    <row r="61" customHeight="1" spans="1:22">
      <c r="A61" s="4" t="s">
        <v>63</v>
      </c>
      <c r="B61" s="4" t="s">
        <v>75</v>
      </c>
      <c r="C61" s="4" t="s">
        <v>76</v>
      </c>
      <c r="D61" s="4" t="s">
        <v>77</v>
      </c>
      <c r="E61" s="5">
        <v>76.89</v>
      </c>
      <c r="F61" s="5">
        <v>5492</v>
      </c>
      <c r="G61" s="5">
        <v>275</v>
      </c>
      <c r="H61" s="6">
        <v>0.0500728332119446</v>
      </c>
      <c r="I61" s="7">
        <v>0.2796</v>
      </c>
      <c r="J61" s="7">
        <v>14.0003641660597</v>
      </c>
      <c r="K61" s="5">
        <v>4</v>
      </c>
      <c r="L61" s="8">
        <v>1</v>
      </c>
      <c r="M61" s="5">
        <v>0</v>
      </c>
      <c r="N61" s="5">
        <v>2</v>
      </c>
      <c r="O61" s="5">
        <v>0</v>
      </c>
      <c r="P61" s="5">
        <v>7</v>
      </c>
      <c r="Q61" s="7">
        <v>10.9842857142857</v>
      </c>
      <c r="R61" s="5">
        <v>2</v>
      </c>
      <c r="S61" s="9">
        <v>38.445</v>
      </c>
      <c r="T61" s="5">
        <v>2</v>
      </c>
      <c r="U61" s="9">
        <v>38.445</v>
      </c>
      <c r="V61" s="11">
        <v>0.00727272727272727</v>
      </c>
    </row>
    <row r="62" customHeight="1" spans="1:22">
      <c r="A62" s="47"/>
      <c r="B62" s="4" t="s">
        <v>78</v>
      </c>
      <c r="C62" s="47"/>
      <c r="D62" s="47"/>
      <c r="E62" s="5">
        <v>76.89</v>
      </c>
      <c r="F62" s="5">
        <v>5492</v>
      </c>
      <c r="G62" s="5">
        <v>275</v>
      </c>
      <c r="H62" s="6">
        <v>0.0500728332119446</v>
      </c>
      <c r="I62" s="7">
        <v>0.2796</v>
      </c>
      <c r="J62" s="7">
        <v>14.0003641660597</v>
      </c>
      <c r="K62" s="5">
        <v>4</v>
      </c>
      <c r="L62" s="8">
        <v>1</v>
      </c>
      <c r="M62" s="5">
        <v>0</v>
      </c>
      <c r="N62" s="5">
        <v>2</v>
      </c>
      <c r="O62" s="5">
        <v>0</v>
      </c>
      <c r="P62" s="5">
        <v>7</v>
      </c>
      <c r="Q62" s="7">
        <v>10.9842857142857</v>
      </c>
      <c r="R62" s="5">
        <v>2</v>
      </c>
      <c r="S62" s="9">
        <v>38.445</v>
      </c>
      <c r="T62" s="5">
        <v>2</v>
      </c>
      <c r="U62" s="9">
        <v>38.445</v>
      </c>
      <c r="V62" s="11">
        <v>0.00727272727272727</v>
      </c>
    </row>
    <row r="63" customHeight="1" spans="1:22">
      <c r="A63" s="47"/>
      <c r="B63" s="4" t="s">
        <v>79</v>
      </c>
      <c r="C63" s="4" t="s">
        <v>80</v>
      </c>
      <c r="D63" s="4" t="s">
        <v>81</v>
      </c>
      <c r="E63" s="5">
        <v>86.92</v>
      </c>
      <c r="F63" s="5">
        <v>1994</v>
      </c>
      <c r="G63" s="5">
        <v>136</v>
      </c>
      <c r="H63" s="6">
        <v>0.0682046138415246</v>
      </c>
      <c r="I63" s="7">
        <v>0.639117647058824</v>
      </c>
      <c r="J63" s="7">
        <v>43.5907723169509</v>
      </c>
      <c r="K63" s="5">
        <v>2</v>
      </c>
      <c r="L63" s="8">
        <v>3</v>
      </c>
      <c r="M63" s="5">
        <v>0</v>
      </c>
      <c r="N63" s="5">
        <v>0</v>
      </c>
      <c r="O63" s="5">
        <v>0</v>
      </c>
      <c r="P63" s="5">
        <v>5</v>
      </c>
      <c r="Q63" s="7">
        <v>17.384</v>
      </c>
      <c r="R63" s="5">
        <v>3</v>
      </c>
      <c r="S63" s="9">
        <v>28.9733333333333</v>
      </c>
      <c r="T63" s="5">
        <v>1</v>
      </c>
      <c r="U63" s="9">
        <v>86.92</v>
      </c>
      <c r="V63" s="11">
        <v>0.0220588235294118</v>
      </c>
    </row>
    <row r="64" customHeight="1" spans="1:22">
      <c r="A64" s="47"/>
      <c r="B64" s="47"/>
      <c r="C64" s="4" t="s">
        <v>82</v>
      </c>
      <c r="D64" s="4" t="s">
        <v>83</v>
      </c>
      <c r="E64" s="5">
        <v>78.12</v>
      </c>
      <c r="F64" s="5">
        <v>2413</v>
      </c>
      <c r="G64" s="5">
        <v>165</v>
      </c>
      <c r="H64" s="6">
        <v>0.0683796104434314</v>
      </c>
      <c r="I64" s="7">
        <v>0.473454545454545</v>
      </c>
      <c r="J64" s="7">
        <v>32.3746373808537</v>
      </c>
      <c r="K64" s="5">
        <v>0</v>
      </c>
      <c r="L64" s="8">
        <v>1</v>
      </c>
      <c r="M64" s="5">
        <v>0</v>
      </c>
      <c r="N64" s="5">
        <v>1</v>
      </c>
      <c r="O64" s="5">
        <v>0</v>
      </c>
      <c r="P64" s="5">
        <v>2</v>
      </c>
      <c r="Q64" s="7">
        <v>39.06</v>
      </c>
      <c r="R64" s="5">
        <v>2</v>
      </c>
      <c r="S64" s="9">
        <v>39.06</v>
      </c>
      <c r="T64" s="5">
        <v>1</v>
      </c>
      <c r="U64" s="9">
        <v>78.12</v>
      </c>
      <c r="V64" s="11">
        <v>0.0121212121212121</v>
      </c>
    </row>
    <row r="65" customHeight="1" spans="1:22">
      <c r="A65" s="47"/>
      <c r="B65" s="47"/>
      <c r="C65" s="4" t="s">
        <v>84</v>
      </c>
      <c r="D65" s="4" t="s">
        <v>85</v>
      </c>
      <c r="E65" s="5">
        <v>176.75</v>
      </c>
      <c r="F65" s="5">
        <v>11503</v>
      </c>
      <c r="G65" s="5">
        <v>529</v>
      </c>
      <c r="H65" s="6">
        <v>0.0459880031296184</v>
      </c>
      <c r="I65" s="7">
        <v>0.334120982986768</v>
      </c>
      <c r="J65" s="7">
        <v>15.3655568112666</v>
      </c>
      <c r="K65" s="5">
        <v>5</v>
      </c>
      <c r="L65" s="8">
        <v>2</v>
      </c>
      <c r="M65" s="5">
        <v>1</v>
      </c>
      <c r="N65" s="5">
        <v>3</v>
      </c>
      <c r="O65" s="5">
        <v>1</v>
      </c>
      <c r="P65" s="5">
        <v>12</v>
      </c>
      <c r="Q65" s="7">
        <v>14.7291666666667</v>
      </c>
      <c r="R65" s="5">
        <v>5</v>
      </c>
      <c r="S65" s="9">
        <v>35.35</v>
      </c>
      <c r="T65" s="5">
        <v>2</v>
      </c>
      <c r="U65" s="9">
        <v>88.375</v>
      </c>
      <c r="V65" s="11">
        <v>0.00945179584120983</v>
      </c>
    </row>
    <row r="66" customHeight="1" spans="1:22">
      <c r="A66" s="47"/>
      <c r="B66" s="47"/>
      <c r="C66" s="4" t="s">
        <v>86</v>
      </c>
      <c r="D66" s="4" t="s">
        <v>87</v>
      </c>
      <c r="E66" s="5">
        <v>88.48</v>
      </c>
      <c r="F66" s="5">
        <v>4355</v>
      </c>
      <c r="G66" s="5">
        <v>277</v>
      </c>
      <c r="H66" s="6">
        <v>0.0636050516647532</v>
      </c>
      <c r="I66" s="7">
        <v>0.31942238267148</v>
      </c>
      <c r="J66" s="7">
        <v>20.316877152698</v>
      </c>
      <c r="K66" s="5">
        <v>1</v>
      </c>
      <c r="L66" s="8">
        <v>2</v>
      </c>
      <c r="M66" s="5">
        <v>2</v>
      </c>
      <c r="N66" s="5">
        <v>2</v>
      </c>
      <c r="O66" s="5">
        <v>0</v>
      </c>
      <c r="P66" s="5">
        <v>7</v>
      </c>
      <c r="Q66" s="7">
        <v>12.64</v>
      </c>
      <c r="R66" s="5">
        <v>2</v>
      </c>
      <c r="S66" s="9">
        <v>44.24</v>
      </c>
      <c r="T66" s="5">
        <v>1</v>
      </c>
      <c r="U66" s="9">
        <v>88.48</v>
      </c>
      <c r="V66" s="11">
        <v>0.0072202166064982</v>
      </c>
    </row>
    <row r="67" customHeight="1" spans="1:22">
      <c r="A67" s="47"/>
      <c r="B67" s="47"/>
      <c r="C67" s="4" t="s">
        <v>88</v>
      </c>
      <c r="D67" s="4" t="s">
        <v>89</v>
      </c>
      <c r="E67" s="5">
        <v>75.36</v>
      </c>
      <c r="F67" s="5">
        <v>2644</v>
      </c>
      <c r="G67" s="5">
        <v>279</v>
      </c>
      <c r="H67" s="6">
        <v>0.105521936459909</v>
      </c>
      <c r="I67" s="7">
        <v>0.27010752688172</v>
      </c>
      <c r="J67" s="7">
        <v>28.5022692889561</v>
      </c>
      <c r="K67" s="5">
        <v>2</v>
      </c>
      <c r="L67" s="8">
        <v>1</v>
      </c>
      <c r="M67" s="5">
        <v>1</v>
      </c>
      <c r="N67" s="5">
        <v>1</v>
      </c>
      <c r="O67" s="5">
        <v>0</v>
      </c>
      <c r="P67" s="5">
        <v>5</v>
      </c>
      <c r="Q67" s="7">
        <v>15.072</v>
      </c>
      <c r="R67" s="5">
        <v>5</v>
      </c>
      <c r="S67" s="9">
        <v>15.072</v>
      </c>
      <c r="T67" s="5">
        <v>2</v>
      </c>
      <c r="U67" s="9">
        <v>37.68</v>
      </c>
      <c r="V67" s="11">
        <v>0.017921146953405</v>
      </c>
    </row>
    <row r="68" customHeight="1" spans="1:22">
      <c r="A68" s="47"/>
      <c r="B68" s="47"/>
      <c r="C68" s="4" t="s">
        <v>90</v>
      </c>
      <c r="D68" s="4" t="s">
        <v>91</v>
      </c>
      <c r="E68" s="5">
        <v>102.16</v>
      </c>
      <c r="F68" s="5">
        <v>6754</v>
      </c>
      <c r="G68" s="5">
        <v>373</v>
      </c>
      <c r="H68" s="6">
        <v>0.0552265324252295</v>
      </c>
      <c r="I68" s="7">
        <v>0.273887399463807</v>
      </c>
      <c r="J68" s="7">
        <v>15.1258513473497</v>
      </c>
      <c r="K68" s="5">
        <v>0</v>
      </c>
      <c r="L68" s="8">
        <v>0</v>
      </c>
      <c r="M68" s="5">
        <v>0</v>
      </c>
      <c r="N68" s="5">
        <v>0</v>
      </c>
      <c r="O68" s="5">
        <v>0</v>
      </c>
      <c r="P68" s="5">
        <v>0</v>
      </c>
      <c r="Q68" s="7" t="e">
        <v>#DIV/0!</v>
      </c>
      <c r="R68" s="5">
        <v>1</v>
      </c>
      <c r="S68" s="9">
        <v>102.16</v>
      </c>
      <c r="T68" s="5">
        <v>0</v>
      </c>
      <c r="U68" s="9" t="e">
        <v>#DIV/0!</v>
      </c>
      <c r="V68" s="11">
        <v>0.00268096514745308</v>
      </c>
    </row>
    <row r="69" customHeight="1" spans="1:22">
      <c r="A69" s="47"/>
      <c r="B69" s="47"/>
      <c r="C69" s="4" t="s">
        <v>92</v>
      </c>
      <c r="D69" s="4" t="s">
        <v>93</v>
      </c>
      <c r="E69" s="5">
        <v>176.23</v>
      </c>
      <c r="F69" s="5">
        <v>10761</v>
      </c>
      <c r="G69" s="5">
        <v>630</v>
      </c>
      <c r="H69" s="6">
        <v>0.0585447449121829</v>
      </c>
      <c r="I69" s="7">
        <v>0.279730158730159</v>
      </c>
      <c r="J69" s="7">
        <v>16.3767307871016</v>
      </c>
      <c r="K69" s="5">
        <v>3</v>
      </c>
      <c r="L69" s="8">
        <v>0</v>
      </c>
      <c r="M69" s="5">
        <v>1</v>
      </c>
      <c r="N69" s="5">
        <v>0</v>
      </c>
      <c r="O69" s="5">
        <v>0</v>
      </c>
      <c r="P69" s="5">
        <v>4</v>
      </c>
      <c r="Q69" s="7">
        <v>44.0575</v>
      </c>
      <c r="R69" s="5">
        <v>5</v>
      </c>
      <c r="S69" s="9">
        <v>35.246</v>
      </c>
      <c r="T69" s="5">
        <v>0</v>
      </c>
      <c r="U69" s="9" t="e">
        <v>#DIV/0!</v>
      </c>
      <c r="V69" s="11">
        <v>0.00793650793650794</v>
      </c>
    </row>
    <row r="70" customHeight="1" spans="1:22">
      <c r="A70" s="47"/>
      <c r="B70" s="47"/>
      <c r="C70" s="4" t="s">
        <v>94</v>
      </c>
      <c r="D70" s="4" t="s">
        <v>95</v>
      </c>
      <c r="E70" s="5">
        <v>5.65</v>
      </c>
      <c r="F70" s="5">
        <v>365</v>
      </c>
      <c r="G70" s="5">
        <v>18</v>
      </c>
      <c r="H70" s="6">
        <v>0.0493150684931507</v>
      </c>
      <c r="I70" s="7">
        <v>0.313888888888889</v>
      </c>
      <c r="J70" s="7">
        <v>15.4794520547945</v>
      </c>
      <c r="K70" s="5">
        <v>0</v>
      </c>
      <c r="L70" s="8">
        <v>0</v>
      </c>
      <c r="M70" s="5">
        <v>0</v>
      </c>
      <c r="N70" s="5">
        <v>0</v>
      </c>
      <c r="O70" s="5">
        <v>0</v>
      </c>
      <c r="P70" s="5">
        <v>0</v>
      </c>
      <c r="Q70" s="7" t="e">
        <v>#DIV/0!</v>
      </c>
      <c r="R70" s="5">
        <v>0</v>
      </c>
      <c r="S70" s="9" t="e">
        <v>#DIV/0!</v>
      </c>
      <c r="T70" s="5">
        <v>0</v>
      </c>
      <c r="U70" s="9" t="e">
        <v>#DIV/0!</v>
      </c>
      <c r="V70" s="11">
        <v>0</v>
      </c>
    </row>
    <row r="71" customHeight="1" spans="1:22">
      <c r="A71" s="47"/>
      <c r="B71" s="47"/>
      <c r="C71" s="4" t="s">
        <v>104</v>
      </c>
      <c r="D71" s="4" t="s">
        <v>105</v>
      </c>
      <c r="E71" s="5">
        <v>0</v>
      </c>
      <c r="F71" s="5">
        <v>0</v>
      </c>
      <c r="G71" s="5">
        <v>0</v>
      </c>
      <c r="H71" s="6" t="e">
        <v>#DIV/0!</v>
      </c>
      <c r="I71" s="7" t="e">
        <v>#DIV/0!</v>
      </c>
      <c r="J71" s="7" t="e">
        <v>#DIV/0!</v>
      </c>
      <c r="K71" s="5">
        <v>0</v>
      </c>
      <c r="L71" s="8">
        <v>0</v>
      </c>
      <c r="M71" s="5">
        <v>0</v>
      </c>
      <c r="N71" s="5">
        <v>0</v>
      </c>
      <c r="O71" s="5">
        <v>0</v>
      </c>
      <c r="P71" s="5">
        <v>0</v>
      </c>
      <c r="Q71" s="7" t="e">
        <v>#DIV/0!</v>
      </c>
      <c r="R71" s="5">
        <v>0</v>
      </c>
      <c r="S71" s="9" t="e">
        <v>#DIV/0!</v>
      </c>
      <c r="T71" s="5">
        <v>0</v>
      </c>
      <c r="U71" s="9" t="e">
        <v>#DIV/0!</v>
      </c>
      <c r="V71" s="11" t="e">
        <v>#DIV/0!</v>
      </c>
    </row>
    <row r="72" customHeight="1" spans="1:22">
      <c r="A72" s="47"/>
      <c r="B72" s="47"/>
      <c r="C72" s="4" t="s">
        <v>96</v>
      </c>
      <c r="D72" s="4" t="s">
        <v>97</v>
      </c>
      <c r="E72" s="5">
        <v>48.42</v>
      </c>
      <c r="F72" s="5">
        <v>2784</v>
      </c>
      <c r="G72" s="5">
        <v>150</v>
      </c>
      <c r="H72" s="6">
        <v>0.0538793103448276</v>
      </c>
      <c r="I72" s="7">
        <v>0.3228</v>
      </c>
      <c r="J72" s="7">
        <v>17.3922413793103</v>
      </c>
      <c r="K72" s="5">
        <v>0</v>
      </c>
      <c r="L72" s="8">
        <v>0</v>
      </c>
      <c r="M72" s="5">
        <v>0</v>
      </c>
      <c r="N72" s="5">
        <v>0</v>
      </c>
      <c r="O72" s="5">
        <v>0</v>
      </c>
      <c r="P72" s="5">
        <v>0</v>
      </c>
      <c r="Q72" s="7" t="e">
        <v>#DIV/0!</v>
      </c>
      <c r="R72" s="5">
        <v>0</v>
      </c>
      <c r="S72" s="9" t="e">
        <v>#DIV/0!</v>
      </c>
      <c r="T72" s="5">
        <v>0</v>
      </c>
      <c r="U72" s="9" t="e">
        <v>#DIV/0!</v>
      </c>
      <c r="V72" s="11">
        <v>0</v>
      </c>
    </row>
    <row r="73" customHeight="1" spans="1:22">
      <c r="A73" s="47"/>
      <c r="B73" s="47"/>
      <c r="C73" s="4" t="s">
        <v>98</v>
      </c>
      <c r="D73" s="4" t="s">
        <v>99</v>
      </c>
      <c r="E73" s="5">
        <v>89.58</v>
      </c>
      <c r="F73" s="5">
        <v>3884</v>
      </c>
      <c r="G73" s="5">
        <v>279</v>
      </c>
      <c r="H73" s="6">
        <v>0.0718331616889804</v>
      </c>
      <c r="I73" s="7">
        <v>0.321075268817204</v>
      </c>
      <c r="J73" s="7">
        <v>23.0638516992791</v>
      </c>
      <c r="K73" s="5">
        <v>2</v>
      </c>
      <c r="L73" s="8">
        <v>0</v>
      </c>
      <c r="M73" s="5">
        <v>1</v>
      </c>
      <c r="N73" s="5">
        <v>0</v>
      </c>
      <c r="O73" s="5">
        <v>0</v>
      </c>
      <c r="P73" s="5">
        <v>3</v>
      </c>
      <c r="Q73" s="7">
        <v>29.86</v>
      </c>
      <c r="R73" s="5">
        <v>0</v>
      </c>
      <c r="S73" s="9" t="e">
        <v>#DIV/0!</v>
      </c>
      <c r="T73" s="5">
        <v>0</v>
      </c>
      <c r="U73" s="9" t="e">
        <v>#DIV/0!</v>
      </c>
      <c r="V73" s="11">
        <v>0</v>
      </c>
    </row>
    <row r="74" customHeight="1" spans="1:22">
      <c r="A74" s="47"/>
      <c r="B74" s="4" t="s">
        <v>100</v>
      </c>
      <c r="C74" s="47"/>
      <c r="D74" s="47"/>
      <c r="E74" s="5">
        <v>927.67</v>
      </c>
      <c r="F74" s="5">
        <v>47457</v>
      </c>
      <c r="G74" s="5">
        <v>2836</v>
      </c>
      <c r="H74" s="6">
        <v>0.0597593611058432</v>
      </c>
      <c r="I74" s="7">
        <v>0.327105077574048</v>
      </c>
      <c r="J74" s="7">
        <v>19.5475904503024</v>
      </c>
      <c r="K74" s="5">
        <v>15</v>
      </c>
      <c r="L74" s="8">
        <v>9</v>
      </c>
      <c r="M74" s="5">
        <v>6</v>
      </c>
      <c r="N74" s="5">
        <v>7</v>
      </c>
      <c r="O74" s="5">
        <v>1</v>
      </c>
      <c r="P74" s="5">
        <v>38</v>
      </c>
      <c r="Q74" s="7">
        <v>24.4123684210526</v>
      </c>
      <c r="R74" s="5">
        <v>23</v>
      </c>
      <c r="S74" s="9">
        <v>40.3334782608696</v>
      </c>
      <c r="T74" s="5">
        <v>7</v>
      </c>
      <c r="U74" s="9">
        <v>132.524285714286</v>
      </c>
      <c r="V74" s="11">
        <v>0.00811001410437236</v>
      </c>
    </row>
    <row r="75" customHeight="1" spans="1:22">
      <c r="A75" s="4" t="s">
        <v>107</v>
      </c>
      <c r="B75" s="47"/>
      <c r="C75" s="47"/>
      <c r="D75" s="47"/>
      <c r="E75" s="5">
        <v>1004.56</v>
      </c>
      <c r="F75" s="5">
        <v>52949</v>
      </c>
      <c r="G75" s="5">
        <v>3111</v>
      </c>
      <c r="H75" s="6">
        <v>0.0587546507016185</v>
      </c>
      <c r="I75" s="7">
        <v>0.322905818064931</v>
      </c>
      <c r="J75" s="7">
        <v>18.9722185499254</v>
      </c>
      <c r="K75" s="5">
        <v>19</v>
      </c>
      <c r="L75" s="8">
        <v>10</v>
      </c>
      <c r="M75" s="5">
        <v>6</v>
      </c>
      <c r="N75" s="5">
        <v>9</v>
      </c>
      <c r="O75" s="5">
        <v>1</v>
      </c>
      <c r="P75" s="5">
        <v>45</v>
      </c>
      <c r="Q75" s="7">
        <v>22.3235555555556</v>
      </c>
      <c r="R75" s="5">
        <v>25</v>
      </c>
      <c r="S75" s="9">
        <v>40.1824</v>
      </c>
      <c r="T75" s="5">
        <v>9</v>
      </c>
      <c r="U75" s="9">
        <v>111.617777777778</v>
      </c>
      <c r="V75" s="11">
        <v>0.00803600128576021</v>
      </c>
    </row>
    <row r="76" customHeight="1" spans="1:22">
      <c r="A76" s="4" t="s">
        <v>62</v>
      </c>
      <c r="B76" s="4" t="s">
        <v>75</v>
      </c>
      <c r="C76" s="4" t="s">
        <v>76</v>
      </c>
      <c r="D76" s="4" t="s">
        <v>77</v>
      </c>
      <c r="E76" s="5">
        <v>86.48</v>
      </c>
      <c r="F76" s="5">
        <v>6398</v>
      </c>
      <c r="G76" s="5">
        <v>304</v>
      </c>
      <c r="H76" s="6">
        <v>0.0475148483901219</v>
      </c>
      <c r="I76" s="7">
        <v>0.284473684210526</v>
      </c>
      <c r="J76" s="7">
        <v>13.5167239762426</v>
      </c>
      <c r="K76" s="5">
        <v>3</v>
      </c>
      <c r="L76" s="8">
        <v>0</v>
      </c>
      <c r="M76" s="5">
        <v>1</v>
      </c>
      <c r="N76" s="5">
        <v>2</v>
      </c>
      <c r="O76" s="5">
        <v>0</v>
      </c>
      <c r="P76" s="5">
        <v>6</v>
      </c>
      <c r="Q76" s="7">
        <v>14.4133333333333</v>
      </c>
      <c r="R76" s="5">
        <v>2</v>
      </c>
      <c r="S76" s="9">
        <v>43.24</v>
      </c>
      <c r="T76" s="5">
        <v>0</v>
      </c>
      <c r="U76" s="9" t="e">
        <v>#DIV/0!</v>
      </c>
      <c r="V76" s="11">
        <v>0.00657894736842105</v>
      </c>
    </row>
    <row r="77" customHeight="1" spans="1:22">
      <c r="A77" s="47"/>
      <c r="B77" s="4" t="s">
        <v>78</v>
      </c>
      <c r="C77" s="47"/>
      <c r="D77" s="47"/>
      <c r="E77" s="5">
        <v>86.48</v>
      </c>
      <c r="F77" s="5">
        <v>6398</v>
      </c>
      <c r="G77" s="5">
        <v>304</v>
      </c>
      <c r="H77" s="6">
        <v>0.0475148483901219</v>
      </c>
      <c r="I77" s="7">
        <v>0.284473684210526</v>
      </c>
      <c r="J77" s="7">
        <v>13.5167239762426</v>
      </c>
      <c r="K77" s="5">
        <v>3</v>
      </c>
      <c r="L77" s="8">
        <v>0</v>
      </c>
      <c r="M77" s="5">
        <v>1</v>
      </c>
      <c r="N77" s="5">
        <v>2</v>
      </c>
      <c r="O77" s="5">
        <v>0</v>
      </c>
      <c r="P77" s="5">
        <v>6</v>
      </c>
      <c r="Q77" s="7">
        <v>14.4133333333333</v>
      </c>
      <c r="R77" s="5">
        <v>2</v>
      </c>
      <c r="S77" s="9">
        <v>43.24</v>
      </c>
      <c r="T77" s="5">
        <v>0</v>
      </c>
      <c r="U77" s="9" t="e">
        <v>#DIV/0!</v>
      </c>
      <c r="V77" s="11">
        <v>0.00657894736842105</v>
      </c>
    </row>
    <row r="78" customHeight="1" spans="1:22">
      <c r="A78" s="47"/>
      <c r="B78" s="4" t="s">
        <v>79</v>
      </c>
      <c r="C78" s="4" t="s">
        <v>80</v>
      </c>
      <c r="D78" s="4" t="s">
        <v>81</v>
      </c>
      <c r="E78" s="5">
        <v>75.38</v>
      </c>
      <c r="F78" s="5">
        <v>1539</v>
      </c>
      <c r="G78" s="5">
        <v>109</v>
      </c>
      <c r="H78" s="6">
        <v>0.0708252111760884</v>
      </c>
      <c r="I78" s="7">
        <v>0.691559633027523</v>
      </c>
      <c r="J78" s="7">
        <v>48.9798570500325</v>
      </c>
      <c r="K78" s="5">
        <v>0</v>
      </c>
      <c r="L78" s="8">
        <v>0</v>
      </c>
      <c r="M78" s="5">
        <v>0</v>
      </c>
      <c r="N78" s="5">
        <v>0</v>
      </c>
      <c r="O78" s="5">
        <v>0</v>
      </c>
      <c r="P78" s="5">
        <v>0</v>
      </c>
      <c r="Q78" s="7" t="e">
        <v>#DIV/0!</v>
      </c>
      <c r="R78" s="5">
        <v>2</v>
      </c>
      <c r="S78" s="9">
        <v>37.69</v>
      </c>
      <c r="T78" s="5">
        <v>1</v>
      </c>
      <c r="U78" s="9">
        <v>75.38</v>
      </c>
      <c r="V78" s="11">
        <v>0.018348623853211</v>
      </c>
    </row>
    <row r="79" customHeight="1" spans="1:22">
      <c r="A79" s="47"/>
      <c r="B79" s="47"/>
      <c r="C79" s="4" t="s">
        <v>82</v>
      </c>
      <c r="D79" s="4" t="s">
        <v>83</v>
      </c>
      <c r="E79" s="5">
        <v>44.13</v>
      </c>
      <c r="F79" s="5">
        <v>1276</v>
      </c>
      <c r="G79" s="5">
        <v>109</v>
      </c>
      <c r="H79" s="6">
        <v>0.085423197492163</v>
      </c>
      <c r="I79" s="7">
        <v>0.404862385321101</v>
      </c>
      <c r="J79" s="7">
        <v>34.5846394984326</v>
      </c>
      <c r="K79" s="5">
        <v>1</v>
      </c>
      <c r="L79" s="8">
        <v>0</v>
      </c>
      <c r="M79" s="5">
        <v>0</v>
      </c>
      <c r="N79" s="5">
        <v>1</v>
      </c>
      <c r="O79" s="5">
        <v>0</v>
      </c>
      <c r="P79" s="5">
        <v>2</v>
      </c>
      <c r="Q79" s="7">
        <v>22.065</v>
      </c>
      <c r="R79" s="5">
        <v>1</v>
      </c>
      <c r="S79" s="9">
        <v>44.13</v>
      </c>
      <c r="T79" s="5">
        <v>1</v>
      </c>
      <c r="U79" s="9">
        <v>44.13</v>
      </c>
      <c r="V79" s="11">
        <v>0.00917431192660551</v>
      </c>
    </row>
    <row r="80" customHeight="1" spans="1:22">
      <c r="A80" s="47"/>
      <c r="B80" s="47"/>
      <c r="C80" s="4" t="s">
        <v>84</v>
      </c>
      <c r="D80" s="4" t="s">
        <v>85</v>
      </c>
      <c r="E80" s="5">
        <v>165.88</v>
      </c>
      <c r="F80" s="5">
        <v>9530</v>
      </c>
      <c r="G80" s="5">
        <v>452</v>
      </c>
      <c r="H80" s="6">
        <v>0.0474291710388248</v>
      </c>
      <c r="I80" s="7">
        <v>0.366991150442478</v>
      </c>
      <c r="J80" s="7">
        <v>17.4060860440714</v>
      </c>
      <c r="K80" s="5">
        <v>1</v>
      </c>
      <c r="L80" s="8">
        <v>2</v>
      </c>
      <c r="M80" s="5">
        <v>1</v>
      </c>
      <c r="N80" s="5">
        <v>1</v>
      </c>
      <c r="O80" s="5">
        <v>2</v>
      </c>
      <c r="P80" s="5">
        <v>7</v>
      </c>
      <c r="Q80" s="7">
        <v>23.6971428571429</v>
      </c>
      <c r="R80" s="5">
        <v>10</v>
      </c>
      <c r="S80" s="9">
        <v>16.588</v>
      </c>
      <c r="T80" s="5">
        <v>3</v>
      </c>
      <c r="U80" s="9">
        <v>55.2933333333333</v>
      </c>
      <c r="V80" s="11">
        <v>0.0221238938053097</v>
      </c>
    </row>
    <row r="81" customHeight="1" spans="1:22">
      <c r="A81" s="47"/>
      <c r="B81" s="47"/>
      <c r="C81" s="4" t="s">
        <v>108</v>
      </c>
      <c r="D81" s="4" t="s">
        <v>109</v>
      </c>
      <c r="E81" s="5">
        <v>0</v>
      </c>
      <c r="F81" s="5">
        <v>0</v>
      </c>
      <c r="G81" s="5">
        <v>0</v>
      </c>
      <c r="H81" s="6" t="e">
        <v>#DIV/0!</v>
      </c>
      <c r="I81" s="7" t="e">
        <v>#DIV/0!</v>
      </c>
      <c r="J81" s="7" t="e">
        <v>#DIV/0!</v>
      </c>
      <c r="K81" s="5">
        <v>0</v>
      </c>
      <c r="L81" s="8">
        <v>0</v>
      </c>
      <c r="M81" s="5">
        <v>0</v>
      </c>
      <c r="N81" s="5">
        <v>0</v>
      </c>
      <c r="O81" s="5">
        <v>0</v>
      </c>
      <c r="P81" s="5">
        <v>0</v>
      </c>
      <c r="Q81" s="7" t="e">
        <v>#DIV/0!</v>
      </c>
      <c r="R81" s="5">
        <v>0</v>
      </c>
      <c r="S81" s="9" t="e">
        <v>#DIV/0!</v>
      </c>
      <c r="T81" s="5">
        <v>0</v>
      </c>
      <c r="U81" s="9" t="e">
        <v>#DIV/0!</v>
      </c>
      <c r="V81" s="11" t="e">
        <v>#DIV/0!</v>
      </c>
    </row>
    <row r="82" customHeight="1" spans="1:22">
      <c r="A82" s="47"/>
      <c r="B82" s="47"/>
      <c r="C82" s="4" t="s">
        <v>86</v>
      </c>
      <c r="D82" s="4" t="s">
        <v>87</v>
      </c>
      <c r="E82" s="5">
        <v>80.24</v>
      </c>
      <c r="F82" s="5">
        <v>3750</v>
      </c>
      <c r="G82" s="5">
        <v>259</v>
      </c>
      <c r="H82" s="6">
        <v>0.0690666666666667</v>
      </c>
      <c r="I82" s="7">
        <v>0.30980694980695</v>
      </c>
      <c r="J82" s="7">
        <v>21.3973333333333</v>
      </c>
      <c r="K82" s="5">
        <v>0</v>
      </c>
      <c r="L82" s="8">
        <v>2</v>
      </c>
      <c r="M82" s="5">
        <v>0</v>
      </c>
      <c r="N82" s="5">
        <v>1</v>
      </c>
      <c r="O82" s="5">
        <v>0</v>
      </c>
      <c r="P82" s="5">
        <v>3</v>
      </c>
      <c r="Q82" s="7">
        <v>26.7466666666667</v>
      </c>
      <c r="R82" s="5">
        <v>5</v>
      </c>
      <c r="S82" s="9">
        <v>16.048</v>
      </c>
      <c r="T82" s="5">
        <v>2</v>
      </c>
      <c r="U82" s="9">
        <v>40.12</v>
      </c>
      <c r="V82" s="11">
        <v>0.0193050193050193</v>
      </c>
    </row>
    <row r="83" customHeight="1" spans="1:22">
      <c r="A83" s="47"/>
      <c r="B83" s="47"/>
      <c r="C83" s="4" t="s">
        <v>88</v>
      </c>
      <c r="D83" s="4" t="s">
        <v>89</v>
      </c>
      <c r="E83" s="5">
        <v>77.58</v>
      </c>
      <c r="F83" s="5">
        <v>3352</v>
      </c>
      <c r="G83" s="5">
        <v>284</v>
      </c>
      <c r="H83" s="6">
        <v>0.0847255369928401</v>
      </c>
      <c r="I83" s="7">
        <v>0.273169014084507</v>
      </c>
      <c r="J83" s="7">
        <v>23.1443914081146</v>
      </c>
      <c r="K83" s="5">
        <v>1</v>
      </c>
      <c r="L83" s="8">
        <v>3</v>
      </c>
      <c r="M83" s="5">
        <v>0</v>
      </c>
      <c r="N83" s="5">
        <v>2</v>
      </c>
      <c r="O83" s="5">
        <v>0</v>
      </c>
      <c r="P83" s="5">
        <v>6</v>
      </c>
      <c r="Q83" s="7">
        <v>12.93</v>
      </c>
      <c r="R83" s="5">
        <v>4</v>
      </c>
      <c r="S83" s="9">
        <v>19.395</v>
      </c>
      <c r="T83" s="5">
        <v>2</v>
      </c>
      <c r="U83" s="9">
        <v>38.79</v>
      </c>
      <c r="V83" s="11">
        <v>0.0140845070422535</v>
      </c>
    </row>
    <row r="84" customHeight="1" spans="1:22">
      <c r="A84" s="47"/>
      <c r="B84" s="47"/>
      <c r="C84" s="4" t="s">
        <v>90</v>
      </c>
      <c r="D84" s="4" t="s">
        <v>91</v>
      </c>
      <c r="E84" s="5">
        <v>136.79</v>
      </c>
      <c r="F84" s="5">
        <v>7712</v>
      </c>
      <c r="G84" s="5">
        <v>489</v>
      </c>
      <c r="H84" s="6">
        <v>0.0634076763485477</v>
      </c>
      <c r="I84" s="7">
        <v>0.279734151329243</v>
      </c>
      <c r="J84" s="7">
        <v>17.7372925311203</v>
      </c>
      <c r="K84" s="5">
        <v>3</v>
      </c>
      <c r="L84" s="8">
        <v>1</v>
      </c>
      <c r="M84" s="5">
        <v>2</v>
      </c>
      <c r="N84" s="5">
        <v>0</v>
      </c>
      <c r="O84" s="5">
        <v>0</v>
      </c>
      <c r="P84" s="5">
        <v>6</v>
      </c>
      <c r="Q84" s="7">
        <v>22.7983333333333</v>
      </c>
      <c r="R84" s="5">
        <v>1</v>
      </c>
      <c r="S84" s="9">
        <v>136.79</v>
      </c>
      <c r="T84" s="5">
        <v>0</v>
      </c>
      <c r="U84" s="9" t="e">
        <v>#DIV/0!</v>
      </c>
      <c r="V84" s="11">
        <v>0.00204498977505113</v>
      </c>
    </row>
    <row r="85" customHeight="1" spans="1:22">
      <c r="A85" s="47"/>
      <c r="B85" s="47"/>
      <c r="C85" s="4" t="s">
        <v>92</v>
      </c>
      <c r="D85" s="4" t="s">
        <v>93</v>
      </c>
      <c r="E85" s="5">
        <v>141.89</v>
      </c>
      <c r="F85" s="5">
        <v>7941</v>
      </c>
      <c r="G85" s="5">
        <v>507</v>
      </c>
      <c r="H85" s="6">
        <v>0.0638458632414054</v>
      </c>
      <c r="I85" s="7">
        <v>0.279861932938856</v>
      </c>
      <c r="J85" s="7">
        <v>17.8680266968896</v>
      </c>
      <c r="K85" s="5">
        <v>6</v>
      </c>
      <c r="L85" s="8">
        <v>1</v>
      </c>
      <c r="M85" s="5">
        <v>0</v>
      </c>
      <c r="N85" s="5">
        <v>1</v>
      </c>
      <c r="O85" s="5">
        <v>0</v>
      </c>
      <c r="P85" s="5">
        <v>8</v>
      </c>
      <c r="Q85" s="7">
        <v>17.73625</v>
      </c>
      <c r="R85" s="5">
        <v>2</v>
      </c>
      <c r="S85" s="9">
        <v>70.945</v>
      </c>
      <c r="T85" s="5">
        <v>1</v>
      </c>
      <c r="U85" s="9">
        <v>141.89</v>
      </c>
      <c r="V85" s="11">
        <v>0.00394477317554241</v>
      </c>
    </row>
    <row r="86" customHeight="1" spans="1:22">
      <c r="A86" s="47"/>
      <c r="B86" s="47"/>
      <c r="C86" s="4" t="s">
        <v>94</v>
      </c>
      <c r="D86" s="4" t="s">
        <v>95</v>
      </c>
      <c r="E86" s="5">
        <v>5.77</v>
      </c>
      <c r="F86" s="5">
        <v>364</v>
      </c>
      <c r="G86" s="5">
        <v>18</v>
      </c>
      <c r="H86" s="6">
        <v>0.0494505494505495</v>
      </c>
      <c r="I86" s="7">
        <v>0.320555555555556</v>
      </c>
      <c r="J86" s="7">
        <v>15.8516483516484</v>
      </c>
      <c r="K86" s="5">
        <v>0</v>
      </c>
      <c r="L86" s="8">
        <v>0</v>
      </c>
      <c r="M86" s="5">
        <v>0</v>
      </c>
      <c r="N86" s="5">
        <v>0</v>
      </c>
      <c r="O86" s="5">
        <v>0</v>
      </c>
      <c r="P86" s="5">
        <v>0</v>
      </c>
      <c r="Q86" s="7" t="e">
        <v>#DIV/0!</v>
      </c>
      <c r="R86" s="5">
        <v>0</v>
      </c>
      <c r="S86" s="9" t="e">
        <v>#DIV/0!</v>
      </c>
      <c r="T86" s="5">
        <v>0</v>
      </c>
      <c r="U86" s="9" t="e">
        <v>#DIV/0!</v>
      </c>
      <c r="V86" s="11">
        <v>0</v>
      </c>
    </row>
    <row r="87" customHeight="1" spans="1:22">
      <c r="A87" s="47"/>
      <c r="B87" s="47"/>
      <c r="C87" s="4" t="s">
        <v>104</v>
      </c>
      <c r="D87" s="4" t="s">
        <v>105</v>
      </c>
      <c r="E87" s="5">
        <v>175.67</v>
      </c>
      <c r="F87" s="5">
        <v>23774</v>
      </c>
      <c r="G87" s="5">
        <v>2281</v>
      </c>
      <c r="H87" s="6">
        <v>0.0959451501640448</v>
      </c>
      <c r="I87" s="7">
        <v>0.0770144673388865</v>
      </c>
      <c r="J87" s="7">
        <v>7.38916463363338</v>
      </c>
      <c r="K87" s="5">
        <v>4</v>
      </c>
      <c r="L87" s="8">
        <v>0</v>
      </c>
      <c r="M87" s="5">
        <v>0</v>
      </c>
      <c r="N87" s="5">
        <v>0</v>
      </c>
      <c r="O87" s="5">
        <v>0</v>
      </c>
      <c r="P87" s="5">
        <v>4</v>
      </c>
      <c r="Q87" s="7">
        <v>43.9175</v>
      </c>
      <c r="R87" s="5">
        <v>5</v>
      </c>
      <c r="S87" s="9">
        <v>35.134</v>
      </c>
      <c r="T87" s="5">
        <v>0</v>
      </c>
      <c r="U87" s="9" t="e">
        <v>#DIV/0!</v>
      </c>
      <c r="V87" s="11">
        <v>0.00219202104340202</v>
      </c>
    </row>
    <row r="88" customHeight="1" spans="1:22">
      <c r="A88" s="47"/>
      <c r="B88" s="47"/>
      <c r="C88" s="4" t="s">
        <v>110</v>
      </c>
      <c r="D88" s="4" t="s">
        <v>111</v>
      </c>
      <c r="E88" s="5">
        <v>17.81</v>
      </c>
      <c r="F88" s="5">
        <v>797</v>
      </c>
      <c r="G88" s="5">
        <v>47</v>
      </c>
      <c r="H88" s="6">
        <v>0.0589711417816813</v>
      </c>
      <c r="I88" s="7">
        <v>0.378936170212766</v>
      </c>
      <c r="J88" s="7">
        <v>22.3462986198243</v>
      </c>
      <c r="K88" s="5">
        <v>0</v>
      </c>
      <c r="L88" s="8">
        <v>0</v>
      </c>
      <c r="M88" s="5">
        <v>0</v>
      </c>
      <c r="N88" s="5">
        <v>0</v>
      </c>
      <c r="O88" s="5">
        <v>0</v>
      </c>
      <c r="P88" s="5">
        <v>0</v>
      </c>
      <c r="Q88" s="7" t="e">
        <v>#DIV/0!</v>
      </c>
      <c r="R88" s="5">
        <v>0</v>
      </c>
      <c r="S88" s="9" t="e">
        <v>#DIV/0!</v>
      </c>
      <c r="T88" s="5">
        <v>0</v>
      </c>
      <c r="U88" s="9" t="e">
        <v>#DIV/0!</v>
      </c>
      <c r="V88" s="11">
        <v>0</v>
      </c>
    </row>
    <row r="89" customHeight="1" spans="1:22">
      <c r="A89" s="47"/>
      <c r="B89" s="4" t="s">
        <v>100</v>
      </c>
      <c r="C89" s="47"/>
      <c r="D89" s="47"/>
      <c r="E89" s="5">
        <v>921.14</v>
      </c>
      <c r="F89" s="5">
        <v>60035</v>
      </c>
      <c r="G89" s="5">
        <v>4555</v>
      </c>
      <c r="H89" s="6">
        <v>0.0758724077621388</v>
      </c>
      <c r="I89" s="7">
        <v>0.202226125137212</v>
      </c>
      <c r="J89" s="7">
        <v>15.3433830265678</v>
      </c>
      <c r="K89" s="5">
        <v>16</v>
      </c>
      <c r="L89" s="8">
        <v>9</v>
      </c>
      <c r="M89" s="5">
        <v>3</v>
      </c>
      <c r="N89" s="5">
        <v>6</v>
      </c>
      <c r="O89" s="5">
        <v>2</v>
      </c>
      <c r="P89" s="5">
        <v>36</v>
      </c>
      <c r="Q89" s="7">
        <v>25.5872222222222</v>
      </c>
      <c r="R89" s="5">
        <v>30</v>
      </c>
      <c r="S89" s="9">
        <v>30.7046666666667</v>
      </c>
      <c r="T89" s="5">
        <v>10</v>
      </c>
      <c r="U89" s="9">
        <v>92.114</v>
      </c>
      <c r="V89" s="11">
        <v>0.00658616904500549</v>
      </c>
    </row>
    <row r="90" customHeight="1" spans="1:22">
      <c r="A90" s="4" t="s">
        <v>112</v>
      </c>
      <c r="B90" s="47"/>
      <c r="C90" s="47"/>
      <c r="D90" s="47"/>
      <c r="E90" s="5">
        <v>1007.62</v>
      </c>
      <c r="F90" s="5">
        <v>66433</v>
      </c>
      <c r="G90" s="5">
        <v>4859</v>
      </c>
      <c r="H90" s="6">
        <v>0.0731413604684419</v>
      </c>
      <c r="I90" s="7">
        <v>0.207371887219593</v>
      </c>
      <c r="J90" s="7">
        <v>15.1674619541493</v>
      </c>
      <c r="K90" s="5">
        <v>19</v>
      </c>
      <c r="L90" s="8">
        <v>9</v>
      </c>
      <c r="M90" s="5">
        <v>4</v>
      </c>
      <c r="N90" s="5">
        <v>8</v>
      </c>
      <c r="O90" s="5">
        <v>2</v>
      </c>
      <c r="P90" s="5">
        <v>42</v>
      </c>
      <c r="Q90" s="7">
        <v>23.9909523809524</v>
      </c>
      <c r="R90" s="5">
        <v>32</v>
      </c>
      <c r="S90" s="9">
        <v>31.488125</v>
      </c>
      <c r="T90" s="5">
        <v>10</v>
      </c>
      <c r="U90" s="9">
        <v>100.762</v>
      </c>
      <c r="V90" s="11">
        <v>0.00658571722576662</v>
      </c>
    </row>
    <row r="91" customHeight="1" spans="1:22">
      <c r="A91" s="4" t="s">
        <v>61</v>
      </c>
      <c r="B91" s="4" t="s">
        <v>75</v>
      </c>
      <c r="C91" s="4" t="s">
        <v>76</v>
      </c>
      <c r="D91" s="4" t="s">
        <v>77</v>
      </c>
      <c r="E91" s="5">
        <v>91.43</v>
      </c>
      <c r="F91" s="5">
        <v>5550</v>
      </c>
      <c r="G91" s="5">
        <v>251</v>
      </c>
      <c r="H91" s="6">
        <v>0.0452252252252252</v>
      </c>
      <c r="I91" s="7">
        <v>0.364262948207171</v>
      </c>
      <c r="J91" s="7">
        <v>16.4738738738739</v>
      </c>
      <c r="K91" s="5">
        <v>3</v>
      </c>
      <c r="L91" s="8">
        <v>2</v>
      </c>
      <c r="M91" s="5">
        <v>0</v>
      </c>
      <c r="N91" s="5">
        <v>5</v>
      </c>
      <c r="O91" s="5">
        <v>0</v>
      </c>
      <c r="P91" s="5">
        <v>10</v>
      </c>
      <c r="Q91" s="7">
        <v>9.143</v>
      </c>
      <c r="R91" s="5">
        <v>2</v>
      </c>
      <c r="S91" s="9">
        <v>45.715</v>
      </c>
      <c r="T91" s="5">
        <v>1</v>
      </c>
      <c r="U91" s="9">
        <v>91.43</v>
      </c>
      <c r="V91" s="11">
        <v>0.00796812749003984</v>
      </c>
    </row>
    <row r="92" customHeight="1" spans="1:22">
      <c r="A92" s="47"/>
      <c r="B92" s="4" t="s">
        <v>78</v>
      </c>
      <c r="C92" s="47"/>
      <c r="D92" s="47"/>
      <c r="E92" s="5">
        <v>91.43</v>
      </c>
      <c r="F92" s="5">
        <v>5550</v>
      </c>
      <c r="G92" s="5">
        <v>251</v>
      </c>
      <c r="H92" s="6">
        <v>0.0452252252252252</v>
      </c>
      <c r="I92" s="7">
        <v>0.364262948207171</v>
      </c>
      <c r="J92" s="7">
        <v>16.4738738738739</v>
      </c>
      <c r="K92" s="5">
        <v>3</v>
      </c>
      <c r="L92" s="8">
        <v>2</v>
      </c>
      <c r="M92" s="5">
        <v>0</v>
      </c>
      <c r="N92" s="5">
        <v>5</v>
      </c>
      <c r="O92" s="5">
        <v>0</v>
      </c>
      <c r="P92" s="5">
        <v>10</v>
      </c>
      <c r="Q92" s="7">
        <v>9.143</v>
      </c>
      <c r="R92" s="5">
        <v>2</v>
      </c>
      <c r="S92" s="9">
        <v>45.715</v>
      </c>
      <c r="T92" s="5">
        <v>1</v>
      </c>
      <c r="U92" s="9">
        <v>91.43</v>
      </c>
      <c r="V92" s="11">
        <v>0.00796812749003984</v>
      </c>
    </row>
    <row r="93" customHeight="1" spans="1:22">
      <c r="A93" s="47"/>
      <c r="B93" s="4" t="s">
        <v>79</v>
      </c>
      <c r="C93" s="4" t="s">
        <v>80</v>
      </c>
      <c r="D93" s="4" t="s">
        <v>81</v>
      </c>
      <c r="E93" s="5">
        <v>69.39</v>
      </c>
      <c r="F93" s="5">
        <v>1162</v>
      </c>
      <c r="G93" s="5">
        <v>95</v>
      </c>
      <c r="H93" s="6">
        <v>0.0817555938037866</v>
      </c>
      <c r="I93" s="7">
        <v>0.730421052631579</v>
      </c>
      <c r="J93" s="7">
        <v>59.7160068846816</v>
      </c>
      <c r="K93" s="5">
        <v>1</v>
      </c>
      <c r="L93" s="8">
        <v>0</v>
      </c>
      <c r="M93" s="5">
        <v>0</v>
      </c>
      <c r="N93" s="5">
        <v>0</v>
      </c>
      <c r="O93" s="5">
        <v>2</v>
      </c>
      <c r="P93" s="5">
        <v>3</v>
      </c>
      <c r="Q93" s="7">
        <v>23.13</v>
      </c>
      <c r="R93" s="5">
        <v>2</v>
      </c>
      <c r="S93" s="9">
        <v>34.695</v>
      </c>
      <c r="T93" s="5">
        <v>1</v>
      </c>
      <c r="U93" s="9">
        <v>69.39</v>
      </c>
      <c r="V93" s="11">
        <v>0.0210526315789474</v>
      </c>
    </row>
    <row r="94" customHeight="1" spans="1:22">
      <c r="A94" s="47"/>
      <c r="B94" s="47"/>
      <c r="C94" s="4" t="s">
        <v>82</v>
      </c>
      <c r="D94" s="4" t="s">
        <v>83</v>
      </c>
      <c r="E94" s="5">
        <v>119.79</v>
      </c>
      <c r="F94" s="5">
        <v>2143</v>
      </c>
      <c r="G94" s="5">
        <v>159</v>
      </c>
      <c r="H94" s="6">
        <v>0.0741950536630891</v>
      </c>
      <c r="I94" s="7">
        <v>0.753396226415094</v>
      </c>
      <c r="J94" s="7">
        <v>55.8982734484368</v>
      </c>
      <c r="K94" s="5">
        <v>1</v>
      </c>
      <c r="L94" s="8">
        <v>0</v>
      </c>
      <c r="M94" s="5">
        <v>1</v>
      </c>
      <c r="N94" s="5">
        <v>1</v>
      </c>
      <c r="O94" s="5">
        <v>0</v>
      </c>
      <c r="P94" s="5">
        <v>3</v>
      </c>
      <c r="Q94" s="7">
        <v>39.93</v>
      </c>
      <c r="R94" s="5">
        <v>3</v>
      </c>
      <c r="S94" s="9">
        <v>39.93</v>
      </c>
      <c r="T94" s="5">
        <v>1</v>
      </c>
      <c r="U94" s="9">
        <v>119.79</v>
      </c>
      <c r="V94" s="11">
        <v>0.0188679245283019</v>
      </c>
    </row>
    <row r="95" customHeight="1" spans="1:22">
      <c r="A95" s="47"/>
      <c r="B95" s="47"/>
      <c r="C95" s="4" t="s">
        <v>84</v>
      </c>
      <c r="D95" s="4" t="s">
        <v>85</v>
      </c>
      <c r="E95" s="5">
        <v>128.51</v>
      </c>
      <c r="F95" s="5">
        <v>5956</v>
      </c>
      <c r="G95" s="5">
        <v>261</v>
      </c>
      <c r="H95" s="6">
        <v>0.043821356615178</v>
      </c>
      <c r="I95" s="7">
        <v>0.492375478927203</v>
      </c>
      <c r="J95" s="7">
        <v>21.576561450638</v>
      </c>
      <c r="K95" s="5">
        <v>0</v>
      </c>
      <c r="L95" s="8">
        <v>0</v>
      </c>
      <c r="M95" s="5">
        <v>0</v>
      </c>
      <c r="N95" s="5">
        <v>1</v>
      </c>
      <c r="O95" s="5">
        <v>0</v>
      </c>
      <c r="P95" s="5">
        <v>1</v>
      </c>
      <c r="Q95" s="7">
        <v>128.51</v>
      </c>
      <c r="R95" s="5">
        <v>5</v>
      </c>
      <c r="S95" s="9">
        <v>25.702</v>
      </c>
      <c r="T95" s="5">
        <v>4</v>
      </c>
      <c r="U95" s="9">
        <v>32.1275</v>
      </c>
      <c r="V95" s="11">
        <v>0.0191570881226054</v>
      </c>
    </row>
    <row r="96" customHeight="1" spans="1:22">
      <c r="A96" s="47"/>
      <c r="B96" s="47"/>
      <c r="C96" s="4" t="s">
        <v>86</v>
      </c>
      <c r="D96" s="4" t="s">
        <v>87</v>
      </c>
      <c r="E96" s="5">
        <v>88.32</v>
      </c>
      <c r="F96" s="5">
        <v>3873</v>
      </c>
      <c r="G96" s="5">
        <v>283</v>
      </c>
      <c r="H96" s="6">
        <v>0.0730699715982443</v>
      </c>
      <c r="I96" s="7">
        <v>0.31208480565371</v>
      </c>
      <c r="J96" s="7">
        <v>22.8040278853602</v>
      </c>
      <c r="K96" s="5">
        <v>3</v>
      </c>
      <c r="L96" s="8">
        <v>1</v>
      </c>
      <c r="M96" s="5">
        <v>1</v>
      </c>
      <c r="N96" s="5">
        <v>3</v>
      </c>
      <c r="O96" s="5">
        <v>0</v>
      </c>
      <c r="P96" s="5">
        <v>8</v>
      </c>
      <c r="Q96" s="7">
        <v>11.04</v>
      </c>
      <c r="R96" s="5">
        <v>1</v>
      </c>
      <c r="S96" s="9">
        <v>88.32</v>
      </c>
      <c r="T96" s="5">
        <v>0</v>
      </c>
      <c r="U96" s="9" t="e">
        <v>#DIV/0!</v>
      </c>
      <c r="V96" s="11">
        <v>0.00353356890459364</v>
      </c>
    </row>
    <row r="97" customHeight="1" spans="1:22">
      <c r="A97" s="47"/>
      <c r="B97" s="47"/>
      <c r="C97" s="4" t="s">
        <v>88</v>
      </c>
      <c r="D97" s="4" t="s">
        <v>89</v>
      </c>
      <c r="E97" s="5">
        <v>67.79</v>
      </c>
      <c r="F97" s="5">
        <v>2527</v>
      </c>
      <c r="G97" s="5">
        <v>254</v>
      </c>
      <c r="H97" s="6">
        <v>0.100514444004749</v>
      </c>
      <c r="I97" s="7">
        <v>0.266889763779528</v>
      </c>
      <c r="J97" s="7">
        <v>26.8262762168579</v>
      </c>
      <c r="K97" s="5">
        <v>0</v>
      </c>
      <c r="L97" s="8">
        <v>2</v>
      </c>
      <c r="M97" s="5">
        <v>0</v>
      </c>
      <c r="N97" s="5">
        <v>1</v>
      </c>
      <c r="O97" s="5">
        <v>0</v>
      </c>
      <c r="P97" s="5">
        <v>3</v>
      </c>
      <c r="Q97" s="7">
        <v>22.5966666666667</v>
      </c>
      <c r="R97" s="5">
        <v>2</v>
      </c>
      <c r="S97" s="9">
        <v>33.895</v>
      </c>
      <c r="T97" s="5">
        <v>1</v>
      </c>
      <c r="U97" s="9">
        <v>67.79</v>
      </c>
      <c r="V97" s="11">
        <v>0.0078740157480315</v>
      </c>
    </row>
    <row r="98" customHeight="1" spans="1:22">
      <c r="A98" s="47"/>
      <c r="B98" s="47"/>
      <c r="C98" s="4" t="s">
        <v>90</v>
      </c>
      <c r="D98" s="4" t="s">
        <v>91</v>
      </c>
      <c r="E98" s="5">
        <v>70.25</v>
      </c>
      <c r="F98" s="5">
        <v>3423</v>
      </c>
      <c r="G98" s="5">
        <v>225</v>
      </c>
      <c r="H98" s="6">
        <v>0.0657318141980719</v>
      </c>
      <c r="I98" s="7">
        <v>0.312222222222222</v>
      </c>
      <c r="J98" s="7">
        <v>20.5229330996202</v>
      </c>
      <c r="K98" s="5">
        <v>1</v>
      </c>
      <c r="L98" s="8">
        <v>1</v>
      </c>
      <c r="M98" s="5">
        <v>0</v>
      </c>
      <c r="N98" s="5">
        <v>2</v>
      </c>
      <c r="O98" s="5">
        <v>0</v>
      </c>
      <c r="P98" s="5">
        <v>4</v>
      </c>
      <c r="Q98" s="7">
        <v>17.5625</v>
      </c>
      <c r="R98" s="5">
        <v>2</v>
      </c>
      <c r="S98" s="9">
        <v>35.125</v>
      </c>
      <c r="T98" s="5">
        <v>2</v>
      </c>
      <c r="U98" s="9">
        <v>35.125</v>
      </c>
      <c r="V98" s="11">
        <v>0.00888888888888889</v>
      </c>
    </row>
    <row r="99" customHeight="1" spans="1:22">
      <c r="A99" s="47"/>
      <c r="B99" s="47"/>
      <c r="C99" s="4" t="s">
        <v>92</v>
      </c>
      <c r="D99" s="4" t="s">
        <v>93</v>
      </c>
      <c r="E99" s="5">
        <v>131.02</v>
      </c>
      <c r="F99" s="5">
        <v>7023</v>
      </c>
      <c r="G99" s="5">
        <v>459</v>
      </c>
      <c r="H99" s="6">
        <v>0.0653566851772747</v>
      </c>
      <c r="I99" s="7">
        <v>0.285446623093682</v>
      </c>
      <c r="J99" s="7">
        <v>18.65584508045</v>
      </c>
      <c r="K99" s="5">
        <v>1</v>
      </c>
      <c r="L99" s="8">
        <v>0</v>
      </c>
      <c r="M99" s="5">
        <v>0</v>
      </c>
      <c r="N99" s="5">
        <v>0</v>
      </c>
      <c r="O99" s="5">
        <v>0</v>
      </c>
      <c r="P99" s="5">
        <v>1</v>
      </c>
      <c r="Q99" s="7">
        <v>131.02</v>
      </c>
      <c r="R99" s="5">
        <v>2</v>
      </c>
      <c r="S99" s="9">
        <v>65.51</v>
      </c>
      <c r="T99" s="5">
        <v>2</v>
      </c>
      <c r="U99" s="9">
        <v>65.51</v>
      </c>
      <c r="V99" s="11">
        <v>0.00435729847494553</v>
      </c>
    </row>
    <row r="100" customHeight="1" spans="1:22">
      <c r="A100" s="47"/>
      <c r="B100" s="47"/>
      <c r="C100" s="4" t="s">
        <v>94</v>
      </c>
      <c r="D100" s="4" t="s">
        <v>95</v>
      </c>
      <c r="E100" s="5">
        <v>8.55</v>
      </c>
      <c r="F100" s="5">
        <v>316</v>
      </c>
      <c r="G100" s="5">
        <v>24</v>
      </c>
      <c r="H100" s="6">
        <v>0.0759493670886076</v>
      </c>
      <c r="I100" s="7">
        <v>0.35625</v>
      </c>
      <c r="J100" s="7">
        <v>27.0569620253165</v>
      </c>
      <c r="K100" s="5">
        <v>0</v>
      </c>
      <c r="L100" s="8">
        <v>0</v>
      </c>
      <c r="M100" s="5">
        <v>0</v>
      </c>
      <c r="N100" s="5">
        <v>0</v>
      </c>
      <c r="O100" s="5">
        <v>0</v>
      </c>
      <c r="P100" s="5">
        <v>0</v>
      </c>
      <c r="Q100" s="7" t="e">
        <v>#DIV/0!</v>
      </c>
      <c r="R100" s="5">
        <v>1</v>
      </c>
      <c r="S100" s="9">
        <v>8.55</v>
      </c>
      <c r="T100" s="5">
        <v>1</v>
      </c>
      <c r="U100" s="9">
        <v>8.55</v>
      </c>
      <c r="V100" s="11">
        <v>0.0416666666666667</v>
      </c>
    </row>
    <row r="101" customHeight="1" spans="1:22">
      <c r="A101" s="47"/>
      <c r="B101" s="47"/>
      <c r="C101" s="4" t="s">
        <v>104</v>
      </c>
      <c r="D101" s="4" t="s">
        <v>105</v>
      </c>
      <c r="E101" s="5">
        <v>200.63</v>
      </c>
      <c r="F101" s="5">
        <v>24615</v>
      </c>
      <c r="G101" s="5">
        <v>2551</v>
      </c>
      <c r="H101" s="6">
        <v>0.103635994312411</v>
      </c>
      <c r="I101" s="7">
        <v>0.0786475891807135</v>
      </c>
      <c r="J101" s="7">
        <v>8.15072110501727</v>
      </c>
      <c r="K101" s="5">
        <v>5</v>
      </c>
      <c r="L101" s="8">
        <v>0</v>
      </c>
      <c r="M101" s="5">
        <v>1</v>
      </c>
      <c r="N101" s="5">
        <v>2</v>
      </c>
      <c r="O101" s="5">
        <v>0</v>
      </c>
      <c r="P101" s="5">
        <v>8</v>
      </c>
      <c r="Q101" s="7">
        <v>25.07875</v>
      </c>
      <c r="R101" s="5">
        <v>2</v>
      </c>
      <c r="S101" s="9">
        <v>100.315</v>
      </c>
      <c r="T101" s="5">
        <v>0</v>
      </c>
      <c r="U101" s="9" t="e">
        <v>#DIV/0!</v>
      </c>
      <c r="V101" s="11">
        <v>0.000784006272050176</v>
      </c>
    </row>
    <row r="102" customHeight="1" spans="1:22">
      <c r="A102" s="47"/>
      <c r="B102" s="47"/>
      <c r="C102" s="4" t="s">
        <v>110</v>
      </c>
      <c r="D102" s="4" t="s">
        <v>111</v>
      </c>
      <c r="E102" s="5">
        <v>34.8</v>
      </c>
      <c r="F102" s="5">
        <v>1415</v>
      </c>
      <c r="G102" s="5">
        <v>101</v>
      </c>
      <c r="H102" s="6">
        <v>0.0713780918727915</v>
      </c>
      <c r="I102" s="7">
        <v>0.344554455445545</v>
      </c>
      <c r="J102" s="7">
        <v>24.5936395759717</v>
      </c>
      <c r="K102" s="5">
        <v>0</v>
      </c>
      <c r="L102" s="8">
        <v>0</v>
      </c>
      <c r="M102" s="5">
        <v>0</v>
      </c>
      <c r="N102" s="5">
        <v>0</v>
      </c>
      <c r="O102" s="5">
        <v>0</v>
      </c>
      <c r="P102" s="5">
        <v>0</v>
      </c>
      <c r="Q102" s="7" t="e">
        <v>#DIV/0!</v>
      </c>
      <c r="R102" s="5">
        <v>0</v>
      </c>
      <c r="S102" s="9" t="e">
        <v>#DIV/0!</v>
      </c>
      <c r="T102" s="5">
        <v>0</v>
      </c>
      <c r="U102" s="9" t="e">
        <v>#DIV/0!</v>
      </c>
      <c r="V102" s="11">
        <v>0</v>
      </c>
    </row>
    <row r="103" customHeight="1" spans="1:22">
      <c r="A103" s="47"/>
      <c r="B103" s="4" t="s">
        <v>100</v>
      </c>
      <c r="C103" s="47"/>
      <c r="D103" s="47"/>
      <c r="E103" s="5">
        <v>919.05</v>
      </c>
      <c r="F103" s="5">
        <v>52453</v>
      </c>
      <c r="G103" s="5">
        <v>4412</v>
      </c>
      <c r="H103" s="6">
        <v>0.0841133967551904</v>
      </c>
      <c r="I103" s="7">
        <v>0.208306890299184</v>
      </c>
      <c r="J103" s="7">
        <v>17.5214001105752</v>
      </c>
      <c r="K103" s="5">
        <v>12</v>
      </c>
      <c r="L103" s="8">
        <v>4</v>
      </c>
      <c r="M103" s="5">
        <v>3</v>
      </c>
      <c r="N103" s="5">
        <v>10</v>
      </c>
      <c r="O103" s="5">
        <v>2</v>
      </c>
      <c r="P103" s="5">
        <v>31</v>
      </c>
      <c r="Q103" s="7">
        <v>29.6467741935484</v>
      </c>
      <c r="R103" s="5">
        <v>20</v>
      </c>
      <c r="S103" s="9">
        <v>45.9525</v>
      </c>
      <c r="T103" s="5">
        <v>12</v>
      </c>
      <c r="U103" s="9">
        <v>76.5875</v>
      </c>
      <c r="V103" s="11">
        <v>0.00453309156844968</v>
      </c>
    </row>
    <row r="104" customHeight="1" spans="1:22">
      <c r="A104" s="4" t="s">
        <v>113</v>
      </c>
      <c r="B104" s="47"/>
      <c r="C104" s="47"/>
      <c r="D104" s="47"/>
      <c r="E104" s="5">
        <v>1010.48</v>
      </c>
      <c r="F104" s="5">
        <v>58003</v>
      </c>
      <c r="G104" s="5">
        <v>4663</v>
      </c>
      <c r="H104" s="6">
        <v>0.0803923934968881</v>
      </c>
      <c r="I104" s="7">
        <v>0.216701694188291</v>
      </c>
      <c r="J104" s="7">
        <v>17.4211678706274</v>
      </c>
      <c r="K104" s="5">
        <v>15</v>
      </c>
      <c r="L104" s="8">
        <v>6</v>
      </c>
      <c r="M104" s="5">
        <v>3</v>
      </c>
      <c r="N104" s="5">
        <v>15</v>
      </c>
      <c r="O104" s="5">
        <v>2</v>
      </c>
      <c r="P104" s="5">
        <v>41</v>
      </c>
      <c r="Q104" s="7">
        <v>24.6458536585366</v>
      </c>
      <c r="R104" s="5">
        <v>22</v>
      </c>
      <c r="S104" s="9">
        <v>45.9309090909091</v>
      </c>
      <c r="T104" s="5">
        <v>13</v>
      </c>
      <c r="U104" s="9">
        <v>77.7292307692308</v>
      </c>
      <c r="V104" s="11">
        <v>0.00471799270855672</v>
      </c>
    </row>
    <row r="105" customHeight="1" spans="1:22">
      <c r="A105" s="4" t="s">
        <v>60</v>
      </c>
      <c r="B105" s="4" t="s">
        <v>75</v>
      </c>
      <c r="C105" s="4" t="s">
        <v>114</v>
      </c>
      <c r="D105" s="4" t="s">
        <v>115</v>
      </c>
      <c r="E105" s="5">
        <v>0</v>
      </c>
      <c r="F105" s="5">
        <v>0</v>
      </c>
      <c r="G105" s="5">
        <v>0</v>
      </c>
      <c r="H105" s="6" t="e">
        <v>#DIV/0!</v>
      </c>
      <c r="I105" s="7" t="e">
        <v>#DIV/0!</v>
      </c>
      <c r="J105" s="7" t="e">
        <v>#DIV/0!</v>
      </c>
      <c r="K105" s="5">
        <v>0</v>
      </c>
      <c r="L105" s="8">
        <v>0</v>
      </c>
      <c r="M105" s="5">
        <v>0</v>
      </c>
      <c r="N105" s="5">
        <v>0</v>
      </c>
      <c r="O105" s="5">
        <v>0</v>
      </c>
      <c r="P105" s="5">
        <v>0</v>
      </c>
      <c r="Q105" s="7" t="e">
        <v>#DIV/0!</v>
      </c>
      <c r="R105" s="5">
        <v>0</v>
      </c>
      <c r="S105" s="9" t="e">
        <v>#DIV/0!</v>
      </c>
      <c r="T105" s="5">
        <v>0</v>
      </c>
      <c r="U105" s="9" t="e">
        <v>#DIV/0!</v>
      </c>
      <c r="V105" s="11" t="e">
        <v>#DIV/0!</v>
      </c>
    </row>
    <row r="106" customHeight="1" spans="1:22">
      <c r="A106" s="47"/>
      <c r="B106" s="47"/>
      <c r="C106" s="4" t="s">
        <v>76</v>
      </c>
      <c r="D106" s="4" t="s">
        <v>77</v>
      </c>
      <c r="E106" s="5">
        <v>152.47</v>
      </c>
      <c r="F106" s="5">
        <v>7159</v>
      </c>
      <c r="G106" s="5">
        <v>433</v>
      </c>
      <c r="H106" s="6">
        <v>0.0604833077245425</v>
      </c>
      <c r="I106" s="7">
        <v>0.352124711316397</v>
      </c>
      <c r="J106" s="7">
        <v>21.2976672719654</v>
      </c>
      <c r="K106" s="5">
        <v>6</v>
      </c>
      <c r="L106" s="8">
        <v>4</v>
      </c>
      <c r="M106" s="5">
        <v>1</v>
      </c>
      <c r="N106" s="5">
        <v>5</v>
      </c>
      <c r="O106" s="5">
        <v>0</v>
      </c>
      <c r="P106" s="5">
        <v>16</v>
      </c>
      <c r="Q106" s="7">
        <v>9.529375</v>
      </c>
      <c r="R106" s="5">
        <v>5</v>
      </c>
      <c r="S106" s="9">
        <v>30.494</v>
      </c>
      <c r="T106" s="5">
        <v>0</v>
      </c>
      <c r="U106" s="9" t="e">
        <v>#DIV/0!</v>
      </c>
      <c r="V106" s="11">
        <v>0.0115473441108545</v>
      </c>
    </row>
    <row r="107" customHeight="1" spans="1:22">
      <c r="A107" s="47"/>
      <c r="B107" s="4" t="s">
        <v>78</v>
      </c>
      <c r="C107" s="47"/>
      <c r="D107" s="47"/>
      <c r="E107" s="5">
        <v>152.47</v>
      </c>
      <c r="F107" s="5">
        <v>7159</v>
      </c>
      <c r="G107" s="5">
        <v>433</v>
      </c>
      <c r="H107" s="6">
        <v>0.0604833077245425</v>
      </c>
      <c r="I107" s="7">
        <v>0.352124711316397</v>
      </c>
      <c r="J107" s="7">
        <v>21.2976672719654</v>
      </c>
      <c r="K107" s="5">
        <v>6</v>
      </c>
      <c r="L107" s="8">
        <v>4</v>
      </c>
      <c r="M107" s="5">
        <v>1</v>
      </c>
      <c r="N107" s="5">
        <v>5</v>
      </c>
      <c r="O107" s="5">
        <v>0</v>
      </c>
      <c r="P107" s="5">
        <v>16</v>
      </c>
      <c r="Q107" s="7">
        <v>9.529375</v>
      </c>
      <c r="R107" s="5">
        <v>5</v>
      </c>
      <c r="S107" s="9">
        <v>30.494</v>
      </c>
      <c r="T107" s="5">
        <v>0</v>
      </c>
      <c r="U107" s="9" t="e">
        <v>#DIV/0!</v>
      </c>
      <c r="V107" s="11">
        <v>0.0115473441108545</v>
      </c>
    </row>
    <row r="108" customHeight="1" spans="1:22">
      <c r="A108" s="47"/>
      <c r="B108" s="4" t="s">
        <v>79</v>
      </c>
      <c r="C108" s="4" t="s">
        <v>80</v>
      </c>
      <c r="D108" s="4" t="s">
        <v>81</v>
      </c>
      <c r="E108" s="5">
        <v>62.71</v>
      </c>
      <c r="F108" s="5">
        <v>943</v>
      </c>
      <c r="G108" s="5">
        <v>95</v>
      </c>
      <c r="H108" s="6">
        <v>0.100742311770944</v>
      </c>
      <c r="I108" s="7">
        <v>0.660105263157895</v>
      </c>
      <c r="J108" s="7">
        <v>66.5005302226935</v>
      </c>
      <c r="K108" s="5">
        <v>1</v>
      </c>
      <c r="L108" s="8">
        <v>2</v>
      </c>
      <c r="M108" s="5">
        <v>0</v>
      </c>
      <c r="N108" s="5">
        <v>1</v>
      </c>
      <c r="O108" s="5">
        <v>0</v>
      </c>
      <c r="P108" s="5">
        <v>4</v>
      </c>
      <c r="Q108" s="7">
        <v>15.6775</v>
      </c>
      <c r="R108" s="5">
        <v>9</v>
      </c>
      <c r="S108" s="9">
        <v>6.96777777777778</v>
      </c>
      <c r="T108" s="5">
        <v>5</v>
      </c>
      <c r="U108" s="9">
        <v>12.542</v>
      </c>
      <c r="V108" s="11">
        <v>0.0947368421052632</v>
      </c>
    </row>
    <row r="109" customHeight="1" spans="1:22">
      <c r="A109" s="47"/>
      <c r="B109" s="47"/>
      <c r="C109" s="4" t="s">
        <v>82</v>
      </c>
      <c r="D109" s="4" t="s">
        <v>83</v>
      </c>
      <c r="E109" s="5">
        <v>52.71</v>
      </c>
      <c r="F109" s="5">
        <v>1442</v>
      </c>
      <c r="G109" s="5">
        <v>116</v>
      </c>
      <c r="H109" s="6">
        <v>0.0804438280166436</v>
      </c>
      <c r="I109" s="7">
        <v>0.454396551724138</v>
      </c>
      <c r="J109" s="7">
        <v>36.5533980582524</v>
      </c>
      <c r="K109" s="5">
        <v>1</v>
      </c>
      <c r="L109" s="8">
        <v>0</v>
      </c>
      <c r="M109" s="5">
        <v>1</v>
      </c>
      <c r="N109" s="5">
        <v>1</v>
      </c>
      <c r="O109" s="5">
        <v>0</v>
      </c>
      <c r="P109" s="5">
        <v>3</v>
      </c>
      <c r="Q109" s="7">
        <v>17.57</v>
      </c>
      <c r="R109" s="5">
        <v>1</v>
      </c>
      <c r="S109" s="9">
        <v>52.71</v>
      </c>
      <c r="T109" s="5">
        <v>1</v>
      </c>
      <c r="U109" s="9">
        <v>52.71</v>
      </c>
      <c r="V109" s="11">
        <v>0.00862068965517241</v>
      </c>
    </row>
    <row r="110" customHeight="1" spans="1:22">
      <c r="A110" s="47"/>
      <c r="B110" s="47"/>
      <c r="C110" s="4" t="s">
        <v>84</v>
      </c>
      <c r="D110" s="4" t="s">
        <v>85</v>
      </c>
      <c r="E110" s="5">
        <v>126.86</v>
      </c>
      <c r="F110" s="5">
        <v>6047</v>
      </c>
      <c r="G110" s="5">
        <v>294</v>
      </c>
      <c r="H110" s="6">
        <v>0.0486191499917314</v>
      </c>
      <c r="I110" s="7">
        <v>0.431496598639456</v>
      </c>
      <c r="J110" s="7">
        <v>20.9789978501736</v>
      </c>
      <c r="K110" s="5">
        <v>3</v>
      </c>
      <c r="L110" s="8">
        <v>0</v>
      </c>
      <c r="M110" s="5">
        <v>1</v>
      </c>
      <c r="N110" s="5">
        <v>4</v>
      </c>
      <c r="O110" s="5">
        <v>0</v>
      </c>
      <c r="P110" s="5">
        <v>8</v>
      </c>
      <c r="Q110" s="7">
        <v>15.8575</v>
      </c>
      <c r="R110" s="5">
        <v>5</v>
      </c>
      <c r="S110" s="9">
        <v>25.372</v>
      </c>
      <c r="T110" s="5">
        <v>2</v>
      </c>
      <c r="U110" s="9">
        <v>63.43</v>
      </c>
      <c r="V110" s="11">
        <v>0.0170068027210884</v>
      </c>
    </row>
    <row r="111" customHeight="1" spans="1:22">
      <c r="A111" s="47"/>
      <c r="B111" s="47"/>
      <c r="C111" s="4" t="s">
        <v>86</v>
      </c>
      <c r="D111" s="4" t="s">
        <v>87</v>
      </c>
      <c r="E111" s="5">
        <v>77.71</v>
      </c>
      <c r="F111" s="5">
        <v>3193</v>
      </c>
      <c r="G111" s="5">
        <v>256</v>
      </c>
      <c r="H111" s="6">
        <v>0.0801753836517382</v>
      </c>
      <c r="I111" s="7">
        <v>0.3035546875</v>
      </c>
      <c r="J111" s="7">
        <v>24.337613529596</v>
      </c>
      <c r="K111" s="5">
        <v>3</v>
      </c>
      <c r="L111" s="8">
        <v>0</v>
      </c>
      <c r="M111" s="5">
        <v>0</v>
      </c>
      <c r="N111" s="5">
        <v>3</v>
      </c>
      <c r="O111" s="5">
        <v>0</v>
      </c>
      <c r="P111" s="5">
        <v>6</v>
      </c>
      <c r="Q111" s="7">
        <v>12.9516666666667</v>
      </c>
      <c r="R111" s="5">
        <v>3</v>
      </c>
      <c r="S111" s="9">
        <v>25.9033333333333</v>
      </c>
      <c r="T111" s="5">
        <v>1</v>
      </c>
      <c r="U111" s="9">
        <v>77.71</v>
      </c>
      <c r="V111" s="11">
        <v>0.01171875</v>
      </c>
    </row>
    <row r="112" customHeight="1" spans="1:22">
      <c r="A112" s="47"/>
      <c r="B112" s="47"/>
      <c r="C112" s="4" t="s">
        <v>88</v>
      </c>
      <c r="D112" s="4" t="s">
        <v>89</v>
      </c>
      <c r="E112" s="5">
        <v>67.16</v>
      </c>
      <c r="F112" s="5">
        <v>2232</v>
      </c>
      <c r="G112" s="5">
        <v>252</v>
      </c>
      <c r="H112" s="6">
        <v>0.112903225806452</v>
      </c>
      <c r="I112" s="7">
        <v>0.266507936507936</v>
      </c>
      <c r="J112" s="7">
        <v>30.089605734767</v>
      </c>
      <c r="K112" s="5">
        <v>0</v>
      </c>
      <c r="L112" s="8">
        <v>1</v>
      </c>
      <c r="M112" s="5">
        <v>0</v>
      </c>
      <c r="N112" s="5">
        <v>1</v>
      </c>
      <c r="O112" s="5">
        <v>0</v>
      </c>
      <c r="P112" s="5">
        <v>2</v>
      </c>
      <c r="Q112" s="7">
        <v>33.58</v>
      </c>
      <c r="R112" s="5">
        <v>1</v>
      </c>
      <c r="S112" s="9">
        <v>67.16</v>
      </c>
      <c r="T112" s="5">
        <v>0</v>
      </c>
      <c r="U112" s="9" t="e">
        <v>#DIV/0!</v>
      </c>
      <c r="V112" s="11">
        <v>0.00396825396825397</v>
      </c>
    </row>
    <row r="113" customHeight="1" spans="1:22">
      <c r="A113" s="47"/>
      <c r="B113" s="47"/>
      <c r="C113" s="4" t="s">
        <v>90</v>
      </c>
      <c r="D113" s="4" t="s">
        <v>91</v>
      </c>
      <c r="E113" s="5">
        <v>70.04</v>
      </c>
      <c r="F113" s="5">
        <v>4366</v>
      </c>
      <c r="G113" s="5">
        <v>230</v>
      </c>
      <c r="H113" s="6">
        <v>0.0526797984425103</v>
      </c>
      <c r="I113" s="7">
        <v>0.304521739130435</v>
      </c>
      <c r="J113" s="7">
        <v>16.042143838754</v>
      </c>
      <c r="K113" s="5">
        <v>1</v>
      </c>
      <c r="L113" s="8">
        <v>0</v>
      </c>
      <c r="M113" s="5">
        <v>2</v>
      </c>
      <c r="N113" s="5">
        <v>1</v>
      </c>
      <c r="O113" s="5">
        <v>0</v>
      </c>
      <c r="P113" s="5">
        <v>4</v>
      </c>
      <c r="Q113" s="7">
        <v>17.51</v>
      </c>
      <c r="R113" s="5">
        <v>2</v>
      </c>
      <c r="S113" s="9">
        <v>35.02</v>
      </c>
      <c r="T113" s="5">
        <v>0</v>
      </c>
      <c r="U113" s="9" t="e">
        <v>#DIV/0!</v>
      </c>
      <c r="V113" s="11">
        <v>0.00869565217391304</v>
      </c>
    </row>
    <row r="114" customHeight="1" spans="1:22">
      <c r="A114" s="47"/>
      <c r="B114" s="47"/>
      <c r="C114" s="4" t="s">
        <v>92</v>
      </c>
      <c r="D114" s="4" t="s">
        <v>93</v>
      </c>
      <c r="E114" s="5">
        <v>118.39</v>
      </c>
      <c r="F114" s="5">
        <v>5814</v>
      </c>
      <c r="G114" s="5">
        <v>418</v>
      </c>
      <c r="H114" s="6">
        <v>0.0718954248366013</v>
      </c>
      <c r="I114" s="7">
        <v>0.28322966507177</v>
      </c>
      <c r="J114" s="7">
        <v>20.3629170966632</v>
      </c>
      <c r="K114" s="5">
        <v>2</v>
      </c>
      <c r="L114" s="8">
        <v>1</v>
      </c>
      <c r="M114" s="5">
        <v>1</v>
      </c>
      <c r="N114" s="5">
        <v>0</v>
      </c>
      <c r="O114" s="5">
        <v>0</v>
      </c>
      <c r="P114" s="5">
        <v>4</v>
      </c>
      <c r="Q114" s="7">
        <v>29.5975</v>
      </c>
      <c r="R114" s="5">
        <v>6</v>
      </c>
      <c r="S114" s="9">
        <v>19.7316666666667</v>
      </c>
      <c r="T114" s="5">
        <v>0</v>
      </c>
      <c r="U114" s="9" t="e">
        <v>#DIV/0!</v>
      </c>
      <c r="V114" s="11">
        <v>0.0143540669856459</v>
      </c>
    </row>
    <row r="115" customHeight="1" spans="1:22">
      <c r="A115" s="47"/>
      <c r="B115" s="47"/>
      <c r="C115" s="4" t="s">
        <v>94</v>
      </c>
      <c r="D115" s="4" t="s">
        <v>95</v>
      </c>
      <c r="E115" s="5">
        <v>14.09</v>
      </c>
      <c r="F115" s="5">
        <v>518</v>
      </c>
      <c r="G115" s="5">
        <v>35</v>
      </c>
      <c r="H115" s="6">
        <v>0.0675675675675676</v>
      </c>
      <c r="I115" s="7">
        <v>0.402571428571429</v>
      </c>
      <c r="J115" s="7">
        <v>27.2007722007722</v>
      </c>
      <c r="K115" s="5">
        <v>0</v>
      </c>
      <c r="L115" s="8">
        <v>0</v>
      </c>
      <c r="M115" s="5">
        <v>0</v>
      </c>
      <c r="N115" s="5">
        <v>0</v>
      </c>
      <c r="O115" s="5">
        <v>0</v>
      </c>
      <c r="P115" s="5">
        <v>0</v>
      </c>
      <c r="Q115" s="7" t="e">
        <v>#DIV/0!</v>
      </c>
      <c r="R115" s="5">
        <v>1</v>
      </c>
      <c r="S115" s="9">
        <v>14.09</v>
      </c>
      <c r="T115" s="5">
        <v>1</v>
      </c>
      <c r="U115" s="9">
        <v>14.09</v>
      </c>
      <c r="V115" s="11">
        <v>0.0285714285714286</v>
      </c>
    </row>
    <row r="116" customHeight="1" spans="1:22">
      <c r="A116" s="47"/>
      <c r="B116" s="47"/>
      <c r="C116" s="4" t="s">
        <v>104</v>
      </c>
      <c r="D116" s="4" t="s">
        <v>105</v>
      </c>
      <c r="E116" s="5">
        <v>242.16</v>
      </c>
      <c r="F116" s="5">
        <v>32071</v>
      </c>
      <c r="G116" s="5">
        <v>2973</v>
      </c>
      <c r="H116" s="6">
        <v>0.0927005706089614</v>
      </c>
      <c r="I116" s="7">
        <v>0.0814530776992936</v>
      </c>
      <c r="J116" s="7">
        <v>7.55074678058059</v>
      </c>
      <c r="K116" s="5">
        <v>1</v>
      </c>
      <c r="L116" s="8">
        <v>0</v>
      </c>
      <c r="M116" s="5">
        <v>0</v>
      </c>
      <c r="N116" s="5">
        <v>3</v>
      </c>
      <c r="O116" s="5">
        <v>0</v>
      </c>
      <c r="P116" s="5">
        <v>4</v>
      </c>
      <c r="Q116" s="7">
        <v>60.54</v>
      </c>
      <c r="R116" s="5">
        <v>6</v>
      </c>
      <c r="S116" s="9">
        <v>40.36</v>
      </c>
      <c r="T116" s="5">
        <v>2</v>
      </c>
      <c r="U116" s="9">
        <v>121.08</v>
      </c>
      <c r="V116" s="11">
        <v>0.00201816347124117</v>
      </c>
    </row>
    <row r="117" customHeight="1" spans="1:22">
      <c r="A117" s="47"/>
      <c r="B117" s="47"/>
      <c r="C117" s="4" t="s">
        <v>110</v>
      </c>
      <c r="D117" s="4" t="s">
        <v>111</v>
      </c>
      <c r="E117" s="5">
        <v>29.18</v>
      </c>
      <c r="F117" s="5">
        <v>1148</v>
      </c>
      <c r="G117" s="5">
        <v>82</v>
      </c>
      <c r="H117" s="6">
        <v>0.0714285714285714</v>
      </c>
      <c r="I117" s="7">
        <v>0.355853658536585</v>
      </c>
      <c r="J117" s="7">
        <v>25.418118466899</v>
      </c>
      <c r="K117" s="5">
        <v>1</v>
      </c>
      <c r="L117" s="8">
        <v>0</v>
      </c>
      <c r="M117" s="5">
        <v>0</v>
      </c>
      <c r="N117" s="5">
        <v>0</v>
      </c>
      <c r="O117" s="5">
        <v>0</v>
      </c>
      <c r="P117" s="5">
        <v>1</v>
      </c>
      <c r="Q117" s="7">
        <v>29.18</v>
      </c>
      <c r="R117" s="5">
        <v>0</v>
      </c>
      <c r="S117" s="9" t="e">
        <v>#DIV/0!</v>
      </c>
      <c r="T117" s="5">
        <v>0</v>
      </c>
      <c r="U117" s="9" t="e">
        <v>#DIV/0!</v>
      </c>
      <c r="V117" s="11">
        <v>0</v>
      </c>
    </row>
    <row r="118" customHeight="1" spans="1:22">
      <c r="A118" s="47"/>
      <c r="B118" s="4" t="s">
        <v>100</v>
      </c>
      <c r="C118" s="47"/>
      <c r="D118" s="47"/>
      <c r="E118" s="5">
        <v>861.01</v>
      </c>
      <c r="F118" s="5">
        <v>57774</v>
      </c>
      <c r="G118" s="5">
        <v>4751</v>
      </c>
      <c r="H118" s="6">
        <v>0.0822342230068889</v>
      </c>
      <c r="I118" s="7">
        <v>0.181227110082088</v>
      </c>
      <c r="J118" s="7">
        <v>14.9030705853844</v>
      </c>
      <c r="K118" s="5">
        <v>13</v>
      </c>
      <c r="L118" s="8">
        <v>4</v>
      </c>
      <c r="M118" s="5">
        <v>5</v>
      </c>
      <c r="N118" s="5">
        <v>14</v>
      </c>
      <c r="O118" s="5">
        <v>0</v>
      </c>
      <c r="P118" s="5">
        <v>36</v>
      </c>
      <c r="Q118" s="7">
        <v>23.9169444444444</v>
      </c>
      <c r="R118" s="5">
        <v>34</v>
      </c>
      <c r="S118" s="9">
        <v>25.3238235294118</v>
      </c>
      <c r="T118" s="5">
        <v>12</v>
      </c>
      <c r="U118" s="9">
        <v>71.7508333333333</v>
      </c>
      <c r="V118" s="11">
        <v>0.00715638812881499</v>
      </c>
    </row>
    <row r="119" customHeight="1" spans="1:22">
      <c r="A119" s="4" t="s">
        <v>116</v>
      </c>
      <c r="B119" s="47"/>
      <c r="C119" s="47"/>
      <c r="D119" s="47"/>
      <c r="E119" s="5">
        <v>1013.48</v>
      </c>
      <c r="F119" s="5">
        <v>64933</v>
      </c>
      <c r="G119" s="5">
        <v>5184</v>
      </c>
      <c r="H119" s="6">
        <v>0.0798361387892135</v>
      </c>
      <c r="I119" s="7">
        <v>0.195501543209877</v>
      </c>
      <c r="J119" s="7">
        <v>15.6080883372091</v>
      </c>
      <c r="K119" s="5">
        <v>19</v>
      </c>
      <c r="L119" s="8">
        <v>8</v>
      </c>
      <c r="M119" s="5">
        <v>6</v>
      </c>
      <c r="N119" s="5">
        <v>19</v>
      </c>
      <c r="O119" s="5">
        <v>0</v>
      </c>
      <c r="P119" s="5">
        <v>52</v>
      </c>
      <c r="Q119" s="7">
        <v>19.49</v>
      </c>
      <c r="R119" s="5">
        <v>39</v>
      </c>
      <c r="S119" s="9">
        <v>25.9866666666667</v>
      </c>
      <c r="T119" s="5">
        <v>12</v>
      </c>
      <c r="U119" s="9">
        <v>84.4566666666667</v>
      </c>
      <c r="V119" s="11">
        <v>0.00752314814814815</v>
      </c>
    </row>
    <row r="120" customHeight="1" spans="1:22">
      <c r="A120" s="4" t="s">
        <v>59</v>
      </c>
      <c r="B120" s="4" t="s">
        <v>75</v>
      </c>
      <c r="C120" s="4" t="s">
        <v>76</v>
      </c>
      <c r="D120" s="4" t="s">
        <v>77</v>
      </c>
      <c r="E120" s="5">
        <v>153.14</v>
      </c>
      <c r="F120" s="5">
        <v>6123</v>
      </c>
      <c r="G120" s="5">
        <v>364</v>
      </c>
      <c r="H120" s="6">
        <v>0.059447983014862</v>
      </c>
      <c r="I120" s="7">
        <v>0.420714285714286</v>
      </c>
      <c r="J120" s="7">
        <v>25.0106157112527</v>
      </c>
      <c r="K120" s="5">
        <v>4</v>
      </c>
      <c r="L120" s="8">
        <v>1</v>
      </c>
      <c r="M120" s="5">
        <v>1</v>
      </c>
      <c r="N120" s="5">
        <v>2</v>
      </c>
      <c r="O120" s="5">
        <v>1</v>
      </c>
      <c r="P120" s="5">
        <v>9</v>
      </c>
      <c r="Q120" s="7">
        <v>17.0155555555556</v>
      </c>
      <c r="R120" s="5">
        <v>5</v>
      </c>
      <c r="S120" s="9">
        <v>30.628</v>
      </c>
      <c r="T120" s="5">
        <v>0</v>
      </c>
      <c r="U120" s="9" t="e">
        <v>#DIV/0!</v>
      </c>
      <c r="V120" s="11">
        <v>0.0137362637362637</v>
      </c>
    </row>
    <row r="121" customHeight="1" spans="1:22">
      <c r="A121" s="47"/>
      <c r="B121" s="4" t="s">
        <v>78</v>
      </c>
      <c r="C121" s="47"/>
      <c r="D121" s="47"/>
      <c r="E121" s="5">
        <v>153.14</v>
      </c>
      <c r="F121" s="5">
        <v>6123</v>
      </c>
      <c r="G121" s="5">
        <v>364</v>
      </c>
      <c r="H121" s="6">
        <v>0.059447983014862</v>
      </c>
      <c r="I121" s="7">
        <v>0.420714285714286</v>
      </c>
      <c r="J121" s="7">
        <v>25.0106157112527</v>
      </c>
      <c r="K121" s="5">
        <v>4</v>
      </c>
      <c r="L121" s="8">
        <v>1</v>
      </c>
      <c r="M121" s="5">
        <v>1</v>
      </c>
      <c r="N121" s="5">
        <v>2</v>
      </c>
      <c r="O121" s="5">
        <v>1</v>
      </c>
      <c r="P121" s="5">
        <v>9</v>
      </c>
      <c r="Q121" s="7">
        <v>17.0155555555556</v>
      </c>
      <c r="R121" s="5">
        <v>5</v>
      </c>
      <c r="S121" s="9">
        <v>30.628</v>
      </c>
      <c r="T121" s="5">
        <v>0</v>
      </c>
      <c r="U121" s="9" t="e">
        <v>#DIV/0!</v>
      </c>
      <c r="V121" s="11">
        <v>0.0137362637362637</v>
      </c>
    </row>
    <row r="122" customHeight="1" spans="1:22">
      <c r="A122" s="47"/>
      <c r="B122" s="4" t="s">
        <v>79</v>
      </c>
      <c r="C122" s="4" t="s">
        <v>80</v>
      </c>
      <c r="D122" s="4" t="s">
        <v>81</v>
      </c>
      <c r="E122" s="5">
        <v>56.5</v>
      </c>
      <c r="F122" s="5">
        <v>1049</v>
      </c>
      <c r="G122" s="5">
        <v>66</v>
      </c>
      <c r="H122" s="6">
        <v>0.0629170638703527</v>
      </c>
      <c r="I122" s="7">
        <v>0.856060606060606</v>
      </c>
      <c r="J122" s="7">
        <v>53.860819828408</v>
      </c>
      <c r="K122" s="5">
        <v>0</v>
      </c>
      <c r="L122" s="8">
        <v>0</v>
      </c>
      <c r="M122" s="5">
        <v>0</v>
      </c>
      <c r="N122" s="5">
        <v>1</v>
      </c>
      <c r="O122" s="5">
        <v>0</v>
      </c>
      <c r="P122" s="5">
        <v>1</v>
      </c>
      <c r="Q122" s="7">
        <v>56.5</v>
      </c>
      <c r="R122" s="5">
        <v>5</v>
      </c>
      <c r="S122" s="9">
        <v>11.3</v>
      </c>
      <c r="T122" s="5">
        <v>2</v>
      </c>
      <c r="U122" s="9">
        <v>28.25</v>
      </c>
      <c r="V122" s="11">
        <v>0.0757575757575758</v>
      </c>
    </row>
    <row r="123" customHeight="1" spans="1:22">
      <c r="A123" s="47"/>
      <c r="B123" s="47"/>
      <c r="C123" s="4" t="s">
        <v>82</v>
      </c>
      <c r="D123" s="4" t="s">
        <v>83</v>
      </c>
      <c r="E123" s="5">
        <v>133.76</v>
      </c>
      <c r="F123" s="5">
        <v>2076</v>
      </c>
      <c r="G123" s="5">
        <v>170</v>
      </c>
      <c r="H123" s="6">
        <v>0.081888246628131</v>
      </c>
      <c r="I123" s="7">
        <v>0.786823529411765</v>
      </c>
      <c r="J123" s="7">
        <v>64.4315992292871</v>
      </c>
      <c r="K123" s="5">
        <v>1</v>
      </c>
      <c r="L123" s="8">
        <v>1</v>
      </c>
      <c r="M123" s="5">
        <v>1</v>
      </c>
      <c r="N123" s="5">
        <v>1</v>
      </c>
      <c r="O123" s="5">
        <v>0</v>
      </c>
      <c r="P123" s="5">
        <v>4</v>
      </c>
      <c r="Q123" s="7">
        <v>33.44</v>
      </c>
      <c r="R123" s="5">
        <v>5</v>
      </c>
      <c r="S123" s="9">
        <v>26.752</v>
      </c>
      <c r="T123" s="5">
        <v>3</v>
      </c>
      <c r="U123" s="9">
        <v>44.5866666666667</v>
      </c>
      <c r="V123" s="11">
        <v>0.0294117647058824</v>
      </c>
    </row>
    <row r="124" customHeight="1" spans="1:22">
      <c r="A124" s="47"/>
      <c r="B124" s="47"/>
      <c r="C124" s="4" t="s">
        <v>84</v>
      </c>
      <c r="D124" s="4" t="s">
        <v>85</v>
      </c>
      <c r="E124" s="5">
        <v>102.31</v>
      </c>
      <c r="F124" s="5">
        <v>4475</v>
      </c>
      <c r="G124" s="5">
        <v>217</v>
      </c>
      <c r="H124" s="6">
        <v>0.0484916201117318</v>
      </c>
      <c r="I124" s="7">
        <v>0.47147465437788</v>
      </c>
      <c r="J124" s="7">
        <v>22.8625698324022</v>
      </c>
      <c r="K124" s="5">
        <v>6</v>
      </c>
      <c r="L124" s="8">
        <v>1</v>
      </c>
      <c r="M124" s="5">
        <v>0</v>
      </c>
      <c r="N124" s="5">
        <v>0</v>
      </c>
      <c r="O124" s="5">
        <v>0</v>
      </c>
      <c r="P124" s="5">
        <v>7</v>
      </c>
      <c r="Q124" s="7">
        <v>14.6157142857143</v>
      </c>
      <c r="R124" s="5">
        <v>4</v>
      </c>
      <c r="S124" s="9">
        <v>25.5775</v>
      </c>
      <c r="T124" s="5">
        <v>1</v>
      </c>
      <c r="U124" s="9">
        <v>102.31</v>
      </c>
      <c r="V124" s="11">
        <v>0.0184331797235023</v>
      </c>
    </row>
    <row r="125" customHeight="1" spans="1:22">
      <c r="A125" s="47"/>
      <c r="B125" s="47"/>
      <c r="C125" s="4" t="s">
        <v>86</v>
      </c>
      <c r="D125" s="4" t="s">
        <v>87</v>
      </c>
      <c r="E125" s="5">
        <v>56.93</v>
      </c>
      <c r="F125" s="5">
        <v>2066</v>
      </c>
      <c r="G125" s="5">
        <v>186</v>
      </c>
      <c r="H125" s="6">
        <v>0.0900290416263311</v>
      </c>
      <c r="I125" s="7">
        <v>0.306075268817204</v>
      </c>
      <c r="J125" s="7">
        <v>27.5556631171346</v>
      </c>
      <c r="K125" s="5">
        <v>1</v>
      </c>
      <c r="L125" s="8">
        <v>0</v>
      </c>
      <c r="M125" s="5">
        <v>1</v>
      </c>
      <c r="N125" s="5">
        <v>2</v>
      </c>
      <c r="O125" s="5">
        <v>0</v>
      </c>
      <c r="P125" s="5">
        <v>4</v>
      </c>
      <c r="Q125" s="7">
        <v>14.2325</v>
      </c>
      <c r="R125" s="5">
        <v>5</v>
      </c>
      <c r="S125" s="9">
        <v>11.386</v>
      </c>
      <c r="T125" s="5">
        <v>2</v>
      </c>
      <c r="U125" s="9">
        <v>28.465</v>
      </c>
      <c r="V125" s="11">
        <v>0.0268817204301075</v>
      </c>
    </row>
    <row r="126" customHeight="1" spans="1:22">
      <c r="A126" s="47"/>
      <c r="B126" s="47"/>
      <c r="C126" s="4" t="s">
        <v>88</v>
      </c>
      <c r="D126" s="4" t="s">
        <v>89</v>
      </c>
      <c r="E126" s="5">
        <v>35.67</v>
      </c>
      <c r="F126" s="5">
        <v>1068</v>
      </c>
      <c r="G126" s="5">
        <v>130</v>
      </c>
      <c r="H126" s="6">
        <v>0.121722846441948</v>
      </c>
      <c r="I126" s="7">
        <v>0.274384615384615</v>
      </c>
      <c r="J126" s="7">
        <v>33.3988764044944</v>
      </c>
      <c r="K126" s="5">
        <v>0</v>
      </c>
      <c r="L126" s="8">
        <v>0</v>
      </c>
      <c r="M126" s="5">
        <v>0</v>
      </c>
      <c r="N126" s="5">
        <v>0</v>
      </c>
      <c r="O126" s="5">
        <v>0</v>
      </c>
      <c r="P126" s="5">
        <v>0</v>
      </c>
      <c r="Q126" s="7" t="e">
        <v>#DIV/0!</v>
      </c>
      <c r="R126" s="5">
        <v>1</v>
      </c>
      <c r="S126" s="9">
        <v>35.67</v>
      </c>
      <c r="T126" s="5">
        <v>1</v>
      </c>
      <c r="U126" s="9">
        <v>35.67</v>
      </c>
      <c r="V126" s="11">
        <v>0.00769230769230769</v>
      </c>
    </row>
    <row r="127" customHeight="1" spans="1:22">
      <c r="A127" s="47"/>
      <c r="B127" s="47"/>
      <c r="C127" s="4" t="s">
        <v>90</v>
      </c>
      <c r="D127" s="4" t="s">
        <v>91</v>
      </c>
      <c r="E127" s="5">
        <v>73.3</v>
      </c>
      <c r="F127" s="5">
        <v>4854</v>
      </c>
      <c r="G127" s="5">
        <v>249</v>
      </c>
      <c r="H127" s="6">
        <v>0.0512978986402967</v>
      </c>
      <c r="I127" s="7">
        <v>0.294377510040161</v>
      </c>
      <c r="J127" s="7">
        <v>15.1009476720231</v>
      </c>
      <c r="K127" s="5">
        <v>0</v>
      </c>
      <c r="L127" s="8">
        <v>0</v>
      </c>
      <c r="M127" s="5">
        <v>0</v>
      </c>
      <c r="N127" s="5">
        <v>0</v>
      </c>
      <c r="O127" s="5">
        <v>0</v>
      </c>
      <c r="P127" s="5">
        <v>0</v>
      </c>
      <c r="Q127" s="7" t="e">
        <v>#DIV/0!</v>
      </c>
      <c r="R127" s="5">
        <v>0</v>
      </c>
      <c r="S127" s="9" t="e">
        <v>#DIV/0!</v>
      </c>
      <c r="T127" s="5">
        <v>0</v>
      </c>
      <c r="U127" s="9" t="e">
        <v>#DIV/0!</v>
      </c>
      <c r="V127" s="11">
        <v>0</v>
      </c>
    </row>
    <row r="128" customHeight="1" spans="1:22">
      <c r="A128" s="47"/>
      <c r="B128" s="47"/>
      <c r="C128" s="4" t="s">
        <v>92</v>
      </c>
      <c r="D128" s="4" t="s">
        <v>93</v>
      </c>
      <c r="E128" s="5">
        <v>106.16</v>
      </c>
      <c r="F128" s="5">
        <v>5743</v>
      </c>
      <c r="G128" s="5">
        <v>384</v>
      </c>
      <c r="H128" s="6">
        <v>0.0668640083580011</v>
      </c>
      <c r="I128" s="7">
        <v>0.276458333333333</v>
      </c>
      <c r="J128" s="7">
        <v>18.485112310639</v>
      </c>
      <c r="K128" s="5">
        <v>3</v>
      </c>
      <c r="L128" s="8">
        <v>0</v>
      </c>
      <c r="M128" s="5">
        <v>1</v>
      </c>
      <c r="N128" s="5">
        <v>1</v>
      </c>
      <c r="O128" s="5">
        <v>0</v>
      </c>
      <c r="P128" s="5">
        <v>5</v>
      </c>
      <c r="Q128" s="7">
        <v>21.232</v>
      </c>
      <c r="R128" s="5">
        <v>2</v>
      </c>
      <c r="S128" s="9">
        <v>53.08</v>
      </c>
      <c r="T128" s="5">
        <v>0</v>
      </c>
      <c r="U128" s="9" t="e">
        <v>#DIV/0!</v>
      </c>
      <c r="V128" s="11">
        <v>0.00520833333333333</v>
      </c>
    </row>
    <row r="129" customHeight="1" spans="1:22">
      <c r="A129" s="47"/>
      <c r="B129" s="47"/>
      <c r="C129" s="4" t="s">
        <v>94</v>
      </c>
      <c r="D129" s="4" t="s">
        <v>95</v>
      </c>
      <c r="E129" s="5">
        <v>11.21</v>
      </c>
      <c r="F129" s="5">
        <v>386</v>
      </c>
      <c r="G129" s="5">
        <v>26</v>
      </c>
      <c r="H129" s="6">
        <v>0.0673575129533679</v>
      </c>
      <c r="I129" s="7">
        <v>0.431153846153846</v>
      </c>
      <c r="J129" s="7">
        <v>29.0414507772021</v>
      </c>
      <c r="K129" s="5">
        <v>0</v>
      </c>
      <c r="L129" s="8">
        <v>1</v>
      </c>
      <c r="M129" s="5">
        <v>0</v>
      </c>
      <c r="N129" s="5">
        <v>0</v>
      </c>
      <c r="O129" s="5">
        <v>0</v>
      </c>
      <c r="P129" s="5">
        <v>1</v>
      </c>
      <c r="Q129" s="7">
        <v>11.21</v>
      </c>
      <c r="R129" s="5">
        <v>0</v>
      </c>
      <c r="S129" s="9" t="e">
        <v>#DIV/0!</v>
      </c>
      <c r="T129" s="5">
        <v>0</v>
      </c>
      <c r="U129" s="9" t="e">
        <v>#DIV/0!</v>
      </c>
      <c r="V129" s="11">
        <v>0</v>
      </c>
    </row>
    <row r="130" customHeight="1" spans="1:22">
      <c r="A130" s="47"/>
      <c r="B130" s="47"/>
      <c r="C130" s="4" t="s">
        <v>104</v>
      </c>
      <c r="D130" s="4" t="s">
        <v>105</v>
      </c>
      <c r="E130" s="5">
        <v>239.92</v>
      </c>
      <c r="F130" s="5">
        <v>35402</v>
      </c>
      <c r="G130" s="5">
        <v>2763</v>
      </c>
      <c r="H130" s="6">
        <v>0.0780464380543472</v>
      </c>
      <c r="I130" s="7">
        <v>0.0868331523706117</v>
      </c>
      <c r="J130" s="7">
        <v>6.77701824755664</v>
      </c>
      <c r="K130" s="5">
        <v>5</v>
      </c>
      <c r="L130" s="8">
        <v>1</v>
      </c>
      <c r="M130" s="5">
        <v>2</v>
      </c>
      <c r="N130" s="5">
        <v>0</v>
      </c>
      <c r="O130" s="5">
        <v>0</v>
      </c>
      <c r="P130" s="5">
        <v>8</v>
      </c>
      <c r="Q130" s="7">
        <v>29.99</v>
      </c>
      <c r="R130" s="5">
        <v>9</v>
      </c>
      <c r="S130" s="9">
        <v>26.6577777777778</v>
      </c>
      <c r="T130" s="5">
        <v>0</v>
      </c>
      <c r="U130" s="9" t="e">
        <v>#DIV/0!</v>
      </c>
      <c r="V130" s="11">
        <v>0.00325732899022801</v>
      </c>
    </row>
    <row r="131" customHeight="1" spans="1:22">
      <c r="A131" s="47"/>
      <c r="B131" s="47"/>
      <c r="C131" s="4" t="s">
        <v>110</v>
      </c>
      <c r="D131" s="4" t="s">
        <v>111</v>
      </c>
      <c r="E131" s="5">
        <v>35.18</v>
      </c>
      <c r="F131" s="5">
        <v>1300</v>
      </c>
      <c r="G131" s="5">
        <v>100</v>
      </c>
      <c r="H131" s="6">
        <v>0.0769230769230769</v>
      </c>
      <c r="I131" s="7">
        <v>0.3518</v>
      </c>
      <c r="J131" s="7">
        <v>27.0615384615385</v>
      </c>
      <c r="K131" s="5">
        <v>2</v>
      </c>
      <c r="L131" s="8">
        <v>1</v>
      </c>
      <c r="M131" s="5">
        <v>3</v>
      </c>
      <c r="N131" s="5">
        <v>0</v>
      </c>
      <c r="O131" s="5">
        <v>1</v>
      </c>
      <c r="P131" s="5">
        <v>7</v>
      </c>
      <c r="Q131" s="7">
        <v>5.02571428571429</v>
      </c>
      <c r="R131" s="5">
        <v>0</v>
      </c>
      <c r="S131" s="9" t="e">
        <v>#DIV/0!</v>
      </c>
      <c r="T131" s="5">
        <v>0</v>
      </c>
      <c r="U131" s="9" t="e">
        <v>#DIV/0!</v>
      </c>
      <c r="V131" s="11">
        <v>0</v>
      </c>
    </row>
    <row r="132" customHeight="1" spans="1:22">
      <c r="A132" s="47"/>
      <c r="B132" s="4" t="s">
        <v>100</v>
      </c>
      <c r="C132" s="47"/>
      <c r="D132" s="47"/>
      <c r="E132" s="5">
        <v>850.94</v>
      </c>
      <c r="F132" s="5">
        <v>58419</v>
      </c>
      <c r="G132" s="5">
        <v>4291</v>
      </c>
      <c r="H132" s="6">
        <v>0.0734521303000736</v>
      </c>
      <c r="I132" s="7">
        <v>0.198308086693079</v>
      </c>
      <c r="J132" s="7">
        <v>14.5661514233383</v>
      </c>
      <c r="K132" s="5">
        <v>18</v>
      </c>
      <c r="L132" s="8">
        <v>5</v>
      </c>
      <c r="M132" s="5">
        <v>8</v>
      </c>
      <c r="N132" s="5">
        <v>5</v>
      </c>
      <c r="O132" s="5">
        <v>1</v>
      </c>
      <c r="P132" s="5">
        <v>37</v>
      </c>
      <c r="Q132" s="7">
        <v>22.9983783783784</v>
      </c>
      <c r="R132" s="5">
        <v>31</v>
      </c>
      <c r="S132" s="9">
        <v>27.4496774193548</v>
      </c>
      <c r="T132" s="5">
        <v>9</v>
      </c>
      <c r="U132" s="9">
        <v>94.5488888888889</v>
      </c>
      <c r="V132" s="11">
        <v>0.00722442321137264</v>
      </c>
    </row>
    <row r="133" customHeight="1" spans="1:22">
      <c r="A133" s="4" t="s">
        <v>117</v>
      </c>
      <c r="B133" s="47"/>
      <c r="C133" s="47"/>
      <c r="D133" s="47"/>
      <c r="E133" s="5">
        <v>1004.08</v>
      </c>
      <c r="F133" s="5">
        <v>64542</v>
      </c>
      <c r="G133" s="5">
        <v>4655</v>
      </c>
      <c r="H133" s="6">
        <v>0.0721235784450435</v>
      </c>
      <c r="I133" s="7">
        <v>0.215699248120301</v>
      </c>
      <c r="J133" s="7">
        <v>15.5570016423414</v>
      </c>
      <c r="K133" s="5">
        <v>22</v>
      </c>
      <c r="L133" s="8">
        <v>6</v>
      </c>
      <c r="M133" s="5">
        <v>9</v>
      </c>
      <c r="N133" s="5">
        <v>7</v>
      </c>
      <c r="O133" s="5">
        <v>2</v>
      </c>
      <c r="P133" s="5">
        <v>46</v>
      </c>
      <c r="Q133" s="7">
        <v>21.8278260869565</v>
      </c>
      <c r="R133" s="5">
        <v>36</v>
      </c>
      <c r="S133" s="9">
        <v>27.8911111111111</v>
      </c>
      <c r="T133" s="5">
        <v>9</v>
      </c>
      <c r="U133" s="9">
        <v>111.564444444444</v>
      </c>
      <c r="V133" s="11">
        <v>0.00773361976369495</v>
      </c>
    </row>
    <row r="134" customHeight="1" spans="1:22">
      <c r="A134" s="4" t="s">
        <v>58</v>
      </c>
      <c r="B134" s="4" t="s">
        <v>75</v>
      </c>
      <c r="C134" s="4" t="s">
        <v>76</v>
      </c>
      <c r="D134" s="4" t="s">
        <v>77</v>
      </c>
      <c r="E134" s="5">
        <v>153.82</v>
      </c>
      <c r="F134" s="5">
        <v>6578</v>
      </c>
      <c r="G134" s="5">
        <v>417</v>
      </c>
      <c r="H134" s="6">
        <v>0.0633931286105199</v>
      </c>
      <c r="I134" s="7">
        <v>0.368872901678657</v>
      </c>
      <c r="J134" s="7">
        <v>23.3840072970508</v>
      </c>
      <c r="K134" s="5">
        <v>2</v>
      </c>
      <c r="L134" s="8">
        <v>2</v>
      </c>
      <c r="M134" s="5">
        <v>0</v>
      </c>
      <c r="N134" s="5">
        <v>5</v>
      </c>
      <c r="O134" s="5">
        <v>0</v>
      </c>
      <c r="P134" s="5">
        <v>9</v>
      </c>
      <c r="Q134" s="7">
        <v>17.0911111111111</v>
      </c>
      <c r="R134" s="5">
        <v>4</v>
      </c>
      <c r="S134" s="9">
        <v>38.455</v>
      </c>
      <c r="T134" s="5">
        <v>2</v>
      </c>
      <c r="U134" s="9">
        <v>76.91</v>
      </c>
      <c r="V134" s="11">
        <v>0.00959232613908873</v>
      </c>
    </row>
    <row r="135" customHeight="1" spans="1:22">
      <c r="A135" s="47"/>
      <c r="B135" s="4" t="s">
        <v>78</v>
      </c>
      <c r="C135" s="47"/>
      <c r="D135" s="47"/>
      <c r="E135" s="5">
        <v>153.82</v>
      </c>
      <c r="F135" s="5">
        <v>6578</v>
      </c>
      <c r="G135" s="5">
        <v>417</v>
      </c>
      <c r="H135" s="6">
        <v>0.0633931286105199</v>
      </c>
      <c r="I135" s="7">
        <v>0.368872901678657</v>
      </c>
      <c r="J135" s="7">
        <v>23.3840072970508</v>
      </c>
      <c r="K135" s="5">
        <v>2</v>
      </c>
      <c r="L135" s="8">
        <v>2</v>
      </c>
      <c r="M135" s="5">
        <v>0</v>
      </c>
      <c r="N135" s="5">
        <v>5</v>
      </c>
      <c r="O135" s="5">
        <v>0</v>
      </c>
      <c r="P135" s="5">
        <v>9</v>
      </c>
      <c r="Q135" s="7">
        <v>17.0911111111111</v>
      </c>
      <c r="R135" s="5">
        <v>4</v>
      </c>
      <c r="S135" s="9">
        <v>38.455</v>
      </c>
      <c r="T135" s="5">
        <v>2</v>
      </c>
      <c r="U135" s="9">
        <v>76.91</v>
      </c>
      <c r="V135" s="11">
        <v>0.00959232613908873</v>
      </c>
    </row>
    <row r="136" customHeight="1" spans="1:22">
      <c r="A136" s="47"/>
      <c r="B136" s="4" t="s">
        <v>79</v>
      </c>
      <c r="C136" s="4" t="s">
        <v>80</v>
      </c>
      <c r="D136" s="4" t="s">
        <v>81</v>
      </c>
      <c r="E136" s="5">
        <v>86.87</v>
      </c>
      <c r="F136" s="5">
        <v>1851</v>
      </c>
      <c r="G136" s="5">
        <v>95</v>
      </c>
      <c r="H136" s="6">
        <v>0.0513236088600756</v>
      </c>
      <c r="I136" s="7">
        <v>0.914421052631579</v>
      </c>
      <c r="J136" s="7">
        <v>46.9313884386818</v>
      </c>
      <c r="K136" s="5">
        <v>0</v>
      </c>
      <c r="L136" s="8">
        <v>1</v>
      </c>
      <c r="M136" s="5">
        <v>0</v>
      </c>
      <c r="N136" s="5">
        <v>4</v>
      </c>
      <c r="O136" s="5">
        <v>0</v>
      </c>
      <c r="P136" s="5">
        <v>5</v>
      </c>
      <c r="Q136" s="7">
        <v>17.374</v>
      </c>
      <c r="R136" s="5">
        <v>6</v>
      </c>
      <c r="S136" s="9">
        <v>14.4783333333333</v>
      </c>
      <c r="T136" s="5">
        <v>4</v>
      </c>
      <c r="U136" s="9">
        <v>21.7175</v>
      </c>
      <c r="V136" s="11">
        <v>0.0631578947368421</v>
      </c>
    </row>
    <row r="137" customHeight="1" spans="1:22">
      <c r="A137" s="47"/>
      <c r="B137" s="47"/>
      <c r="C137" s="4" t="s">
        <v>82</v>
      </c>
      <c r="D137" s="4" t="s">
        <v>83</v>
      </c>
      <c r="E137" s="5">
        <v>100.84</v>
      </c>
      <c r="F137" s="5">
        <v>1975</v>
      </c>
      <c r="G137" s="5">
        <v>161</v>
      </c>
      <c r="H137" s="6">
        <v>0.0815189873417722</v>
      </c>
      <c r="I137" s="7">
        <v>0.626335403726708</v>
      </c>
      <c r="J137" s="7">
        <v>51.0582278481013</v>
      </c>
      <c r="K137" s="5">
        <v>1</v>
      </c>
      <c r="L137" s="8">
        <v>0</v>
      </c>
      <c r="M137" s="5">
        <v>1</v>
      </c>
      <c r="N137" s="5">
        <v>2</v>
      </c>
      <c r="O137" s="5">
        <v>0</v>
      </c>
      <c r="P137" s="5">
        <v>4</v>
      </c>
      <c r="Q137" s="7">
        <v>25.21</v>
      </c>
      <c r="R137" s="5">
        <v>3</v>
      </c>
      <c r="S137" s="9">
        <v>33.6133333333333</v>
      </c>
      <c r="T137" s="5">
        <v>2</v>
      </c>
      <c r="U137" s="9">
        <v>50.42</v>
      </c>
      <c r="V137" s="11">
        <v>0.0186335403726708</v>
      </c>
    </row>
    <row r="138" customHeight="1" spans="1:22">
      <c r="A138" s="47"/>
      <c r="B138" s="47"/>
      <c r="C138" s="4" t="s">
        <v>84</v>
      </c>
      <c r="D138" s="4" t="s">
        <v>85</v>
      </c>
      <c r="E138" s="5">
        <v>67.09</v>
      </c>
      <c r="F138" s="5">
        <v>2324</v>
      </c>
      <c r="G138" s="5">
        <v>155</v>
      </c>
      <c r="H138" s="6">
        <v>0.0666953528399312</v>
      </c>
      <c r="I138" s="7">
        <v>0.432838709677419</v>
      </c>
      <c r="J138" s="7">
        <v>28.868330464716</v>
      </c>
      <c r="K138" s="5">
        <v>0</v>
      </c>
      <c r="L138" s="8">
        <v>0</v>
      </c>
      <c r="M138" s="5">
        <v>0</v>
      </c>
      <c r="N138" s="5">
        <v>0</v>
      </c>
      <c r="O138" s="5">
        <v>0</v>
      </c>
      <c r="P138" s="5">
        <v>0</v>
      </c>
      <c r="Q138" s="7" t="e">
        <v>#DIV/0!</v>
      </c>
      <c r="R138" s="5">
        <v>0</v>
      </c>
      <c r="S138" s="9" t="e">
        <v>#DIV/0!</v>
      </c>
      <c r="T138" s="5">
        <v>0</v>
      </c>
      <c r="U138" s="9" t="e">
        <v>#DIV/0!</v>
      </c>
      <c r="V138" s="11">
        <v>0</v>
      </c>
    </row>
    <row r="139" customHeight="1" spans="1:22">
      <c r="A139" s="47"/>
      <c r="B139" s="47"/>
      <c r="C139" s="4" t="s">
        <v>86</v>
      </c>
      <c r="D139" s="4" t="s">
        <v>87</v>
      </c>
      <c r="E139" s="5">
        <v>59.66</v>
      </c>
      <c r="F139" s="5">
        <v>2334</v>
      </c>
      <c r="G139" s="5">
        <v>191</v>
      </c>
      <c r="H139" s="6">
        <v>0.0818337617823479</v>
      </c>
      <c r="I139" s="7">
        <v>0.312356020942408</v>
      </c>
      <c r="J139" s="7">
        <v>25.5612682090831</v>
      </c>
      <c r="K139" s="5">
        <v>-1</v>
      </c>
      <c r="L139" s="8">
        <v>0</v>
      </c>
      <c r="M139" s="5">
        <v>0</v>
      </c>
      <c r="N139" s="5">
        <v>0</v>
      </c>
      <c r="O139" s="5">
        <v>0</v>
      </c>
      <c r="P139" s="5">
        <v>-1</v>
      </c>
      <c r="Q139" s="7">
        <v>-59.66</v>
      </c>
      <c r="R139" s="5">
        <v>5</v>
      </c>
      <c r="S139" s="9">
        <v>11.932</v>
      </c>
      <c r="T139" s="5">
        <v>2</v>
      </c>
      <c r="U139" s="9">
        <v>29.83</v>
      </c>
      <c r="V139" s="11">
        <v>0.0261780104712042</v>
      </c>
    </row>
    <row r="140" customHeight="1" spans="1:22">
      <c r="A140" s="47"/>
      <c r="B140" s="47"/>
      <c r="C140" s="4" t="s">
        <v>88</v>
      </c>
      <c r="D140" s="4" t="s">
        <v>89</v>
      </c>
      <c r="E140" s="5">
        <v>41.69</v>
      </c>
      <c r="F140" s="5">
        <v>1244</v>
      </c>
      <c r="G140" s="5">
        <v>151</v>
      </c>
      <c r="H140" s="6">
        <v>0.121382636655949</v>
      </c>
      <c r="I140" s="7">
        <v>0.276092715231788</v>
      </c>
      <c r="J140" s="7">
        <v>33.5128617363344</v>
      </c>
      <c r="K140" s="5">
        <v>0</v>
      </c>
      <c r="L140" s="8">
        <v>0</v>
      </c>
      <c r="M140" s="5">
        <v>1</v>
      </c>
      <c r="N140" s="5">
        <v>0</v>
      </c>
      <c r="O140" s="5">
        <v>0</v>
      </c>
      <c r="P140" s="5">
        <v>1</v>
      </c>
      <c r="Q140" s="7">
        <v>41.69</v>
      </c>
      <c r="R140" s="5">
        <v>2</v>
      </c>
      <c r="S140" s="9">
        <v>20.845</v>
      </c>
      <c r="T140" s="5">
        <v>2</v>
      </c>
      <c r="U140" s="9">
        <v>20.845</v>
      </c>
      <c r="V140" s="11">
        <v>0.0132450331125828</v>
      </c>
    </row>
    <row r="141" customHeight="1" spans="1:22">
      <c r="A141" s="47"/>
      <c r="B141" s="47"/>
      <c r="C141" s="4" t="s">
        <v>90</v>
      </c>
      <c r="D141" s="4" t="s">
        <v>91</v>
      </c>
      <c r="E141" s="5">
        <v>110.36</v>
      </c>
      <c r="F141" s="5">
        <v>6120</v>
      </c>
      <c r="G141" s="5">
        <v>365</v>
      </c>
      <c r="H141" s="6">
        <v>0.059640522875817</v>
      </c>
      <c r="I141" s="7">
        <v>0.302356164383562</v>
      </c>
      <c r="J141" s="7">
        <v>18.0326797385621</v>
      </c>
      <c r="K141" s="5">
        <v>0</v>
      </c>
      <c r="L141" s="8">
        <v>0</v>
      </c>
      <c r="M141" s="5">
        <v>0</v>
      </c>
      <c r="N141" s="5">
        <v>0</v>
      </c>
      <c r="O141" s="5">
        <v>0</v>
      </c>
      <c r="P141" s="5">
        <v>0</v>
      </c>
      <c r="Q141" s="7" t="e">
        <v>#DIV/0!</v>
      </c>
      <c r="R141" s="5">
        <v>0</v>
      </c>
      <c r="S141" s="9" t="e">
        <v>#DIV/0!</v>
      </c>
      <c r="T141" s="5">
        <v>0</v>
      </c>
      <c r="U141" s="9" t="e">
        <v>#DIV/0!</v>
      </c>
      <c r="V141" s="11">
        <v>0</v>
      </c>
    </row>
    <row r="142" customHeight="1" spans="1:22">
      <c r="A142" s="47"/>
      <c r="B142" s="47"/>
      <c r="C142" s="4" t="s">
        <v>92</v>
      </c>
      <c r="D142" s="4" t="s">
        <v>93</v>
      </c>
      <c r="E142" s="5">
        <v>135.09</v>
      </c>
      <c r="F142" s="5">
        <v>5241</v>
      </c>
      <c r="G142" s="5">
        <v>456</v>
      </c>
      <c r="H142" s="6">
        <v>0.0870062965082999</v>
      </c>
      <c r="I142" s="7">
        <v>0.29625</v>
      </c>
      <c r="J142" s="7">
        <v>25.7756153405839</v>
      </c>
      <c r="K142" s="5">
        <v>1</v>
      </c>
      <c r="L142" s="8">
        <v>0</v>
      </c>
      <c r="M142" s="5">
        <v>0</v>
      </c>
      <c r="N142" s="5">
        <v>0</v>
      </c>
      <c r="O142" s="5">
        <v>1</v>
      </c>
      <c r="P142" s="5">
        <v>2</v>
      </c>
      <c r="Q142" s="7">
        <v>67.545</v>
      </c>
      <c r="R142" s="5">
        <v>1</v>
      </c>
      <c r="S142" s="9">
        <v>135.09</v>
      </c>
      <c r="T142" s="5">
        <v>0</v>
      </c>
      <c r="U142" s="9" t="e">
        <v>#DIV/0!</v>
      </c>
      <c r="V142" s="11">
        <v>0.00219298245614035</v>
      </c>
    </row>
    <row r="143" customHeight="1" spans="1:22">
      <c r="A143" s="47"/>
      <c r="B143" s="47"/>
      <c r="C143" s="4" t="s">
        <v>94</v>
      </c>
      <c r="D143" s="4" t="s">
        <v>95</v>
      </c>
      <c r="E143" s="5">
        <v>6.09</v>
      </c>
      <c r="F143" s="5">
        <v>338</v>
      </c>
      <c r="G143" s="5">
        <v>14</v>
      </c>
      <c r="H143" s="6">
        <v>0.0414201183431953</v>
      </c>
      <c r="I143" s="7">
        <v>0.435</v>
      </c>
      <c r="J143" s="7">
        <v>18.0177514792899</v>
      </c>
      <c r="K143" s="5">
        <v>0</v>
      </c>
      <c r="L143" s="8">
        <v>0</v>
      </c>
      <c r="M143" s="5">
        <v>0</v>
      </c>
      <c r="N143" s="5">
        <v>0</v>
      </c>
      <c r="O143" s="5">
        <v>0</v>
      </c>
      <c r="P143" s="5">
        <v>0</v>
      </c>
      <c r="Q143" s="7" t="e">
        <v>#DIV/0!</v>
      </c>
      <c r="R143" s="5">
        <v>0</v>
      </c>
      <c r="S143" s="9" t="e">
        <v>#DIV/0!</v>
      </c>
      <c r="T143" s="5">
        <v>0</v>
      </c>
      <c r="U143" s="9" t="e">
        <v>#DIV/0!</v>
      </c>
      <c r="V143" s="11">
        <v>0</v>
      </c>
    </row>
    <row r="144" customHeight="1" spans="1:22">
      <c r="A144" s="47"/>
      <c r="B144" s="47"/>
      <c r="C144" s="4" t="s">
        <v>104</v>
      </c>
      <c r="D144" s="4" t="s">
        <v>105</v>
      </c>
      <c r="E144" s="5">
        <v>186.95</v>
      </c>
      <c r="F144" s="5">
        <v>13479</v>
      </c>
      <c r="G144" s="5">
        <v>1286</v>
      </c>
      <c r="H144" s="6">
        <v>0.0954076711922249</v>
      </c>
      <c r="I144" s="7">
        <v>0.145373250388802</v>
      </c>
      <c r="J144" s="7">
        <v>13.8697232732399</v>
      </c>
      <c r="K144" s="5">
        <v>6</v>
      </c>
      <c r="L144" s="8">
        <v>0</v>
      </c>
      <c r="M144" s="5">
        <v>0</v>
      </c>
      <c r="N144" s="5">
        <v>2</v>
      </c>
      <c r="O144" s="5">
        <v>0</v>
      </c>
      <c r="P144" s="5">
        <v>8</v>
      </c>
      <c r="Q144" s="7">
        <v>23.36875</v>
      </c>
      <c r="R144" s="5">
        <v>6</v>
      </c>
      <c r="S144" s="9">
        <v>31.1583333333333</v>
      </c>
      <c r="T144" s="5">
        <v>1</v>
      </c>
      <c r="U144" s="9">
        <v>186.95</v>
      </c>
      <c r="V144" s="11">
        <v>0.0046656298600311</v>
      </c>
    </row>
    <row r="145" customHeight="1" spans="1:22">
      <c r="A145" s="47"/>
      <c r="B145" s="47"/>
      <c r="C145" s="4" t="s">
        <v>110</v>
      </c>
      <c r="D145" s="4" t="s">
        <v>111</v>
      </c>
      <c r="E145" s="5">
        <v>32.09</v>
      </c>
      <c r="F145" s="5">
        <v>1038</v>
      </c>
      <c r="G145" s="5">
        <v>98</v>
      </c>
      <c r="H145" s="6">
        <v>0.0944123314065511</v>
      </c>
      <c r="I145" s="7">
        <v>0.327448979591837</v>
      </c>
      <c r="J145" s="7">
        <v>30.9152215799615</v>
      </c>
      <c r="K145" s="5">
        <v>0</v>
      </c>
      <c r="L145" s="8">
        <v>0</v>
      </c>
      <c r="M145" s="5">
        <v>1</v>
      </c>
      <c r="N145" s="5">
        <v>1</v>
      </c>
      <c r="O145" s="5">
        <v>0</v>
      </c>
      <c r="P145" s="5">
        <v>2</v>
      </c>
      <c r="Q145" s="7">
        <v>16.045</v>
      </c>
      <c r="R145" s="5">
        <v>0</v>
      </c>
      <c r="S145" s="9" t="e">
        <v>#DIV/0!</v>
      </c>
      <c r="T145" s="5">
        <v>0</v>
      </c>
      <c r="U145" s="9" t="e">
        <v>#DIV/0!</v>
      </c>
      <c r="V145" s="11">
        <v>0</v>
      </c>
    </row>
    <row r="146" customHeight="1" spans="1:22">
      <c r="A146" s="47"/>
      <c r="B146" s="4" t="s">
        <v>100</v>
      </c>
      <c r="C146" s="47"/>
      <c r="D146" s="47"/>
      <c r="E146" s="5">
        <v>826.73</v>
      </c>
      <c r="F146" s="5">
        <v>35944</v>
      </c>
      <c r="G146" s="5">
        <v>2972</v>
      </c>
      <c r="H146" s="6">
        <v>0.0826841753839306</v>
      </c>
      <c r="I146" s="7">
        <v>0.278172947510094</v>
      </c>
      <c r="J146" s="7">
        <v>23.0005007789895</v>
      </c>
      <c r="K146" s="5">
        <v>7</v>
      </c>
      <c r="L146" s="8">
        <v>1</v>
      </c>
      <c r="M146" s="5">
        <v>3</v>
      </c>
      <c r="N146" s="5">
        <v>9</v>
      </c>
      <c r="O146" s="5">
        <v>1</v>
      </c>
      <c r="P146" s="5">
        <v>21</v>
      </c>
      <c r="Q146" s="7">
        <v>39.3680952380952</v>
      </c>
      <c r="R146" s="5">
        <v>23</v>
      </c>
      <c r="S146" s="9">
        <v>35.9447826086957</v>
      </c>
      <c r="T146" s="5">
        <v>11</v>
      </c>
      <c r="U146" s="9">
        <v>75.1572727272727</v>
      </c>
      <c r="V146" s="11">
        <v>0.00773889636608345</v>
      </c>
    </row>
    <row r="147" customHeight="1" spans="1:22">
      <c r="A147" s="4" t="s">
        <v>118</v>
      </c>
      <c r="B147" s="47"/>
      <c r="C147" s="47"/>
      <c r="D147" s="47"/>
      <c r="E147" s="5">
        <v>980.55</v>
      </c>
      <c r="F147" s="5">
        <v>42522</v>
      </c>
      <c r="G147" s="5">
        <v>3389</v>
      </c>
      <c r="H147" s="6">
        <v>0.0796999200413903</v>
      </c>
      <c r="I147" s="7">
        <v>0.289333136618472</v>
      </c>
      <c r="J147" s="7">
        <v>23.0598278538168</v>
      </c>
      <c r="K147" s="5">
        <v>9</v>
      </c>
      <c r="L147" s="8">
        <v>3</v>
      </c>
      <c r="M147" s="5">
        <v>3</v>
      </c>
      <c r="N147" s="5">
        <v>14</v>
      </c>
      <c r="O147" s="5">
        <v>1</v>
      </c>
      <c r="P147" s="5">
        <v>30</v>
      </c>
      <c r="Q147" s="7">
        <v>32.685</v>
      </c>
      <c r="R147" s="5">
        <v>27</v>
      </c>
      <c r="S147" s="9">
        <v>36.3166666666667</v>
      </c>
      <c r="T147" s="5">
        <v>13</v>
      </c>
      <c r="U147" s="9">
        <v>75.4269230769231</v>
      </c>
      <c r="V147" s="11">
        <v>0.00796695190321629</v>
      </c>
    </row>
    <row r="148" customHeight="1" spans="1:22">
      <c r="A148" s="4" t="s">
        <v>57</v>
      </c>
      <c r="B148" s="4" t="s">
        <v>75</v>
      </c>
      <c r="C148" s="4" t="s">
        <v>76</v>
      </c>
      <c r="D148" s="4" t="s">
        <v>77</v>
      </c>
      <c r="E148" s="5">
        <v>54.78</v>
      </c>
      <c r="F148" s="5">
        <v>4121</v>
      </c>
      <c r="G148" s="5">
        <v>209</v>
      </c>
      <c r="H148" s="6">
        <v>0.0507158456685271</v>
      </c>
      <c r="I148" s="7">
        <v>0.262105263157895</v>
      </c>
      <c r="J148" s="7">
        <v>13.2928900752245</v>
      </c>
      <c r="K148" s="5">
        <v>4</v>
      </c>
      <c r="L148" s="8">
        <v>0</v>
      </c>
      <c r="M148" s="5">
        <v>0</v>
      </c>
      <c r="N148" s="5">
        <v>0</v>
      </c>
      <c r="O148" s="5">
        <v>0</v>
      </c>
      <c r="P148" s="5">
        <v>4</v>
      </c>
      <c r="Q148" s="7">
        <v>13.695</v>
      </c>
      <c r="R148" s="5">
        <v>0</v>
      </c>
      <c r="S148" s="9" t="e">
        <v>#DIV/0!</v>
      </c>
      <c r="T148" s="5">
        <v>0</v>
      </c>
      <c r="U148" s="9" t="e">
        <v>#DIV/0!</v>
      </c>
      <c r="V148" s="11">
        <v>0</v>
      </c>
    </row>
    <row r="149" customHeight="1" spans="1:22">
      <c r="A149" s="47"/>
      <c r="B149" s="4" t="s">
        <v>78</v>
      </c>
      <c r="C149" s="47"/>
      <c r="D149" s="47"/>
      <c r="E149" s="5">
        <v>54.78</v>
      </c>
      <c r="F149" s="5">
        <v>4121</v>
      </c>
      <c r="G149" s="5">
        <v>209</v>
      </c>
      <c r="H149" s="6">
        <v>0.0507158456685271</v>
      </c>
      <c r="I149" s="7">
        <v>0.262105263157895</v>
      </c>
      <c r="J149" s="7">
        <v>13.2928900752245</v>
      </c>
      <c r="K149" s="5">
        <v>4</v>
      </c>
      <c r="L149" s="8">
        <v>0</v>
      </c>
      <c r="M149" s="5">
        <v>0</v>
      </c>
      <c r="N149" s="5">
        <v>0</v>
      </c>
      <c r="O149" s="5">
        <v>0</v>
      </c>
      <c r="P149" s="5">
        <v>4</v>
      </c>
      <c r="Q149" s="7">
        <v>13.695</v>
      </c>
      <c r="R149" s="5">
        <v>0</v>
      </c>
      <c r="S149" s="9" t="e">
        <v>#DIV/0!</v>
      </c>
      <c r="T149" s="5">
        <v>0</v>
      </c>
      <c r="U149" s="9" t="e">
        <v>#DIV/0!</v>
      </c>
      <c r="V149" s="11">
        <v>0</v>
      </c>
    </row>
    <row r="150" customHeight="1" spans="1:22">
      <c r="A150" s="47"/>
      <c r="B150" s="4" t="s">
        <v>79</v>
      </c>
      <c r="C150" s="4" t="s">
        <v>80</v>
      </c>
      <c r="D150" s="4" t="s">
        <v>81</v>
      </c>
      <c r="E150" s="5">
        <v>93.45</v>
      </c>
      <c r="F150" s="5">
        <v>1917</v>
      </c>
      <c r="G150" s="5">
        <v>132</v>
      </c>
      <c r="H150" s="6">
        <v>0.0688575899843505</v>
      </c>
      <c r="I150" s="7">
        <v>0.707954545454546</v>
      </c>
      <c r="J150" s="7">
        <v>48.7480438184664</v>
      </c>
      <c r="K150" s="5">
        <v>1</v>
      </c>
      <c r="L150" s="8">
        <v>1</v>
      </c>
      <c r="M150" s="5">
        <v>0</v>
      </c>
      <c r="N150" s="5">
        <v>2</v>
      </c>
      <c r="O150" s="5">
        <v>0</v>
      </c>
      <c r="P150" s="5">
        <v>4</v>
      </c>
      <c r="Q150" s="7">
        <v>23.3625</v>
      </c>
      <c r="R150" s="5">
        <v>6</v>
      </c>
      <c r="S150" s="9">
        <v>15.575</v>
      </c>
      <c r="T150" s="5">
        <v>1</v>
      </c>
      <c r="U150" s="9">
        <v>93.45</v>
      </c>
      <c r="V150" s="11">
        <v>0.0454545454545455</v>
      </c>
    </row>
    <row r="151" customHeight="1" spans="1:22">
      <c r="A151" s="47"/>
      <c r="B151" s="47"/>
      <c r="C151" s="4" t="s">
        <v>82</v>
      </c>
      <c r="D151" s="4" t="s">
        <v>83</v>
      </c>
      <c r="E151" s="5">
        <v>98.93</v>
      </c>
      <c r="F151" s="5">
        <v>2844</v>
      </c>
      <c r="G151" s="5">
        <v>181</v>
      </c>
      <c r="H151" s="6">
        <v>0.0636427566807314</v>
      </c>
      <c r="I151" s="7">
        <v>0.546574585635359</v>
      </c>
      <c r="J151" s="7">
        <v>34.7855133614627</v>
      </c>
      <c r="K151" s="5">
        <v>1</v>
      </c>
      <c r="L151" s="8">
        <v>1</v>
      </c>
      <c r="M151" s="5">
        <v>1</v>
      </c>
      <c r="N151" s="5">
        <v>1</v>
      </c>
      <c r="O151" s="5">
        <v>0</v>
      </c>
      <c r="P151" s="5">
        <v>4</v>
      </c>
      <c r="Q151" s="7">
        <v>24.7325</v>
      </c>
      <c r="R151" s="5">
        <v>3</v>
      </c>
      <c r="S151" s="9">
        <v>32.9766666666667</v>
      </c>
      <c r="T151" s="5">
        <v>2</v>
      </c>
      <c r="U151" s="9">
        <v>49.465</v>
      </c>
      <c r="V151" s="11">
        <v>0.0165745856353591</v>
      </c>
    </row>
    <row r="152" customHeight="1" spans="1:22">
      <c r="A152" s="47"/>
      <c r="B152" s="47"/>
      <c r="C152" s="4" t="s">
        <v>84</v>
      </c>
      <c r="D152" s="4" t="s">
        <v>85</v>
      </c>
      <c r="E152" s="5">
        <v>166.35</v>
      </c>
      <c r="F152" s="5">
        <v>9285</v>
      </c>
      <c r="G152" s="5">
        <v>403</v>
      </c>
      <c r="H152" s="6">
        <v>0.043403338718363</v>
      </c>
      <c r="I152" s="7">
        <v>0.412779156327543</v>
      </c>
      <c r="J152" s="7">
        <v>17.9159935379645</v>
      </c>
      <c r="K152" s="5">
        <v>4</v>
      </c>
      <c r="L152" s="8">
        <v>0</v>
      </c>
      <c r="M152" s="5">
        <v>2</v>
      </c>
      <c r="N152" s="5">
        <v>1</v>
      </c>
      <c r="O152" s="5">
        <v>4</v>
      </c>
      <c r="P152" s="5">
        <v>11</v>
      </c>
      <c r="Q152" s="7">
        <v>15.1227272727273</v>
      </c>
      <c r="R152" s="5">
        <v>8</v>
      </c>
      <c r="S152" s="9">
        <v>20.79375</v>
      </c>
      <c r="T152" s="5">
        <v>1</v>
      </c>
      <c r="U152" s="9">
        <v>166.35</v>
      </c>
      <c r="V152" s="11">
        <v>0.0198511166253102</v>
      </c>
    </row>
    <row r="153" customHeight="1" spans="1:22">
      <c r="A153" s="47"/>
      <c r="B153" s="47"/>
      <c r="C153" s="4" t="s">
        <v>108</v>
      </c>
      <c r="D153" s="4" t="s">
        <v>109</v>
      </c>
      <c r="E153" s="5">
        <v>0</v>
      </c>
      <c r="F153" s="5">
        <v>0</v>
      </c>
      <c r="G153" s="5">
        <v>0</v>
      </c>
      <c r="H153" s="6" t="e">
        <v>#DIV/0!</v>
      </c>
      <c r="I153" s="7" t="e">
        <v>#DIV/0!</v>
      </c>
      <c r="J153" s="7" t="e">
        <v>#DIV/0!</v>
      </c>
      <c r="K153" s="5">
        <v>0</v>
      </c>
      <c r="L153" s="8">
        <v>0</v>
      </c>
      <c r="M153" s="5">
        <v>0</v>
      </c>
      <c r="N153" s="5">
        <v>0</v>
      </c>
      <c r="O153" s="5">
        <v>0</v>
      </c>
      <c r="P153" s="5">
        <v>0</v>
      </c>
      <c r="Q153" s="7" t="e">
        <v>#DIV/0!</v>
      </c>
      <c r="R153" s="5">
        <v>0</v>
      </c>
      <c r="S153" s="9" t="e">
        <v>#DIV/0!</v>
      </c>
      <c r="T153" s="5">
        <v>0</v>
      </c>
      <c r="U153" s="9" t="e">
        <v>#DIV/0!</v>
      </c>
      <c r="V153" s="11" t="e">
        <v>#DIV/0!</v>
      </c>
    </row>
    <row r="154" customHeight="1" spans="1:22">
      <c r="A154" s="47"/>
      <c r="B154" s="47"/>
      <c r="C154" s="4" t="s">
        <v>86</v>
      </c>
      <c r="D154" s="4" t="s">
        <v>87</v>
      </c>
      <c r="E154" s="5">
        <v>54</v>
      </c>
      <c r="F154" s="5">
        <v>2450</v>
      </c>
      <c r="G154" s="5">
        <v>179</v>
      </c>
      <c r="H154" s="6">
        <v>0.0730612244897959</v>
      </c>
      <c r="I154" s="7">
        <v>0.301675977653631</v>
      </c>
      <c r="J154" s="7">
        <v>22.0408163265306</v>
      </c>
      <c r="K154" s="5">
        <v>2</v>
      </c>
      <c r="L154" s="8">
        <v>3</v>
      </c>
      <c r="M154" s="5">
        <v>0</v>
      </c>
      <c r="N154" s="5">
        <v>1</v>
      </c>
      <c r="O154" s="5">
        <v>0</v>
      </c>
      <c r="P154" s="5">
        <v>6</v>
      </c>
      <c r="Q154" s="7">
        <v>9</v>
      </c>
      <c r="R154" s="5">
        <v>3</v>
      </c>
      <c r="S154" s="9">
        <v>18</v>
      </c>
      <c r="T154" s="5">
        <v>2</v>
      </c>
      <c r="U154" s="9">
        <v>27</v>
      </c>
      <c r="V154" s="11">
        <v>0.0167597765363129</v>
      </c>
    </row>
    <row r="155" customHeight="1" spans="1:22">
      <c r="A155" s="47"/>
      <c r="B155" s="47"/>
      <c r="C155" s="4" t="s">
        <v>88</v>
      </c>
      <c r="D155" s="4" t="s">
        <v>89</v>
      </c>
      <c r="E155" s="5">
        <v>35.03</v>
      </c>
      <c r="F155" s="5">
        <v>1133</v>
      </c>
      <c r="G155" s="5">
        <v>125</v>
      </c>
      <c r="H155" s="6">
        <v>0.110326566637246</v>
      </c>
      <c r="I155" s="7">
        <v>0.28024</v>
      </c>
      <c r="J155" s="7">
        <v>30.9179170344219</v>
      </c>
      <c r="K155" s="5">
        <v>0</v>
      </c>
      <c r="L155" s="8">
        <v>0</v>
      </c>
      <c r="M155" s="5">
        <v>0</v>
      </c>
      <c r="N155" s="5">
        <v>0</v>
      </c>
      <c r="O155" s="5">
        <v>0</v>
      </c>
      <c r="P155" s="5">
        <v>0</v>
      </c>
      <c r="Q155" s="7" t="e">
        <v>#DIV/0!</v>
      </c>
      <c r="R155" s="5">
        <v>0</v>
      </c>
      <c r="S155" s="9" t="e">
        <v>#DIV/0!</v>
      </c>
      <c r="T155" s="5">
        <v>0</v>
      </c>
      <c r="U155" s="9" t="e">
        <v>#DIV/0!</v>
      </c>
      <c r="V155" s="11">
        <v>0</v>
      </c>
    </row>
    <row r="156" customHeight="1" spans="1:22">
      <c r="A156" s="47"/>
      <c r="B156" s="47"/>
      <c r="C156" s="4" t="s">
        <v>90</v>
      </c>
      <c r="D156" s="4" t="s">
        <v>91</v>
      </c>
      <c r="E156" s="5">
        <v>196.44</v>
      </c>
      <c r="F156" s="5">
        <v>14100</v>
      </c>
      <c r="G156" s="5">
        <v>750</v>
      </c>
      <c r="H156" s="6">
        <v>0.0531914893617021</v>
      </c>
      <c r="I156" s="7">
        <v>0.26192</v>
      </c>
      <c r="J156" s="7">
        <v>13.931914893617</v>
      </c>
      <c r="K156" s="5">
        <v>0</v>
      </c>
      <c r="L156" s="8">
        <v>0</v>
      </c>
      <c r="M156" s="5">
        <v>1</v>
      </c>
      <c r="N156" s="5">
        <v>0</v>
      </c>
      <c r="O156" s="5">
        <v>0</v>
      </c>
      <c r="P156" s="5">
        <v>1</v>
      </c>
      <c r="Q156" s="7">
        <v>196.44</v>
      </c>
      <c r="R156" s="5">
        <v>4</v>
      </c>
      <c r="S156" s="9">
        <v>49.11</v>
      </c>
      <c r="T156" s="5">
        <v>1</v>
      </c>
      <c r="U156" s="9">
        <v>196.44</v>
      </c>
      <c r="V156" s="11">
        <v>0.00533333333333333</v>
      </c>
    </row>
    <row r="157" customHeight="1" spans="1:22">
      <c r="A157" s="47"/>
      <c r="B157" s="47"/>
      <c r="C157" s="4" t="s">
        <v>92</v>
      </c>
      <c r="D157" s="4" t="s">
        <v>93</v>
      </c>
      <c r="E157" s="5">
        <v>98.24</v>
      </c>
      <c r="F157" s="5">
        <v>4947</v>
      </c>
      <c r="G157" s="5">
        <v>333</v>
      </c>
      <c r="H157" s="6">
        <v>0.0673135233474833</v>
      </c>
      <c r="I157" s="7">
        <v>0.295015015015015</v>
      </c>
      <c r="J157" s="7">
        <v>19.8585001010714</v>
      </c>
      <c r="K157" s="5">
        <v>0</v>
      </c>
      <c r="L157" s="8">
        <v>2</v>
      </c>
      <c r="M157" s="5">
        <v>1</v>
      </c>
      <c r="N157" s="5">
        <v>0</v>
      </c>
      <c r="O157" s="5">
        <v>0</v>
      </c>
      <c r="P157" s="5">
        <v>3</v>
      </c>
      <c r="Q157" s="7">
        <v>32.7466666666667</v>
      </c>
      <c r="R157" s="5">
        <v>2</v>
      </c>
      <c r="S157" s="9">
        <v>49.12</v>
      </c>
      <c r="T157" s="5">
        <v>1</v>
      </c>
      <c r="U157" s="9">
        <v>98.24</v>
      </c>
      <c r="V157" s="11">
        <v>0.00600600600600601</v>
      </c>
    </row>
    <row r="158" customHeight="1" spans="1:22">
      <c r="A158" s="47"/>
      <c r="B158" s="47"/>
      <c r="C158" s="4" t="s">
        <v>94</v>
      </c>
      <c r="D158" s="4" t="s">
        <v>95</v>
      </c>
      <c r="E158" s="5">
        <v>10.77</v>
      </c>
      <c r="F158" s="5">
        <v>505</v>
      </c>
      <c r="G158" s="5">
        <v>22</v>
      </c>
      <c r="H158" s="6">
        <v>0.0435643564356436</v>
      </c>
      <c r="I158" s="7">
        <v>0.489545454545455</v>
      </c>
      <c r="J158" s="7">
        <v>21.3267326732673</v>
      </c>
      <c r="K158" s="5">
        <v>0</v>
      </c>
      <c r="L158" s="8">
        <v>1</v>
      </c>
      <c r="M158" s="5">
        <v>0</v>
      </c>
      <c r="N158" s="5">
        <v>0</v>
      </c>
      <c r="O158" s="5">
        <v>0</v>
      </c>
      <c r="P158" s="5">
        <v>1</v>
      </c>
      <c r="Q158" s="7">
        <v>10.77</v>
      </c>
      <c r="R158" s="5">
        <v>0</v>
      </c>
      <c r="S158" s="9" t="e">
        <v>#DIV/0!</v>
      </c>
      <c r="T158" s="5">
        <v>0</v>
      </c>
      <c r="U158" s="9" t="e">
        <v>#DIV/0!</v>
      </c>
      <c r="V158" s="11">
        <v>0</v>
      </c>
    </row>
    <row r="159" customHeight="1" spans="1:22">
      <c r="A159" s="47"/>
      <c r="B159" s="47"/>
      <c r="C159" s="4" t="s">
        <v>104</v>
      </c>
      <c r="D159" s="4" t="s">
        <v>105</v>
      </c>
      <c r="E159" s="5">
        <v>175.65</v>
      </c>
      <c r="F159" s="5">
        <v>8955</v>
      </c>
      <c r="G159" s="5">
        <v>798</v>
      </c>
      <c r="H159" s="6">
        <v>0.0891122278056951</v>
      </c>
      <c r="I159" s="7">
        <v>0.220112781954887</v>
      </c>
      <c r="J159" s="7">
        <v>19.6147403685092</v>
      </c>
      <c r="K159" s="5">
        <v>2</v>
      </c>
      <c r="L159" s="8">
        <v>1</v>
      </c>
      <c r="M159" s="5">
        <v>0</v>
      </c>
      <c r="N159" s="5">
        <v>0</v>
      </c>
      <c r="O159" s="5">
        <v>0</v>
      </c>
      <c r="P159" s="5">
        <v>3</v>
      </c>
      <c r="Q159" s="7">
        <v>58.55</v>
      </c>
      <c r="R159" s="5">
        <v>5</v>
      </c>
      <c r="S159" s="9">
        <v>35.13</v>
      </c>
      <c r="T159" s="5">
        <v>0</v>
      </c>
      <c r="U159" s="9" t="e">
        <v>#DIV/0!</v>
      </c>
      <c r="V159" s="11">
        <v>0.006265664160401</v>
      </c>
    </row>
    <row r="160" customHeight="1" spans="1:22">
      <c r="A160" s="47"/>
      <c r="B160" s="47"/>
      <c r="C160" s="4" t="s">
        <v>110</v>
      </c>
      <c r="D160" s="4" t="s">
        <v>111</v>
      </c>
      <c r="E160" s="5">
        <v>29.41</v>
      </c>
      <c r="F160" s="5">
        <v>1031</v>
      </c>
      <c r="G160" s="5">
        <v>82</v>
      </c>
      <c r="H160" s="6">
        <v>0.0795344325897187</v>
      </c>
      <c r="I160" s="7">
        <v>0.358658536585366</v>
      </c>
      <c r="J160" s="7">
        <v>28.525703200776</v>
      </c>
      <c r="K160" s="5">
        <v>0</v>
      </c>
      <c r="L160" s="8">
        <v>0</v>
      </c>
      <c r="M160" s="5">
        <v>0</v>
      </c>
      <c r="N160" s="5">
        <v>0</v>
      </c>
      <c r="O160" s="5">
        <v>0</v>
      </c>
      <c r="P160" s="5">
        <v>0</v>
      </c>
      <c r="Q160" s="7" t="e">
        <v>#DIV/0!</v>
      </c>
      <c r="R160" s="5">
        <v>0</v>
      </c>
      <c r="S160" s="9" t="e">
        <v>#DIV/0!</v>
      </c>
      <c r="T160" s="5">
        <v>0</v>
      </c>
      <c r="U160" s="9" t="e">
        <v>#DIV/0!</v>
      </c>
      <c r="V160" s="11">
        <v>0</v>
      </c>
    </row>
    <row r="161" customHeight="1" spans="1:22">
      <c r="A161" s="47"/>
      <c r="B161" s="4" t="s">
        <v>100</v>
      </c>
      <c r="C161" s="47"/>
      <c r="D161" s="47"/>
      <c r="E161" s="5">
        <v>958.27</v>
      </c>
      <c r="F161" s="5">
        <v>47167</v>
      </c>
      <c r="G161" s="5">
        <v>3005</v>
      </c>
      <c r="H161" s="6">
        <v>0.0637097971039074</v>
      </c>
      <c r="I161" s="7">
        <v>0.318891846921797</v>
      </c>
      <c r="J161" s="7">
        <v>20.316534865478</v>
      </c>
      <c r="K161" s="5">
        <v>10</v>
      </c>
      <c r="L161" s="8">
        <v>9</v>
      </c>
      <c r="M161" s="5">
        <v>5</v>
      </c>
      <c r="N161" s="5">
        <v>5</v>
      </c>
      <c r="O161" s="5">
        <v>4</v>
      </c>
      <c r="P161" s="5">
        <v>33</v>
      </c>
      <c r="Q161" s="7">
        <v>29.0384848484849</v>
      </c>
      <c r="R161" s="5">
        <v>31</v>
      </c>
      <c r="S161" s="9">
        <v>30.911935483871</v>
      </c>
      <c r="T161" s="5">
        <v>8</v>
      </c>
      <c r="U161" s="9">
        <v>119.78375</v>
      </c>
      <c r="V161" s="11">
        <v>0.0103161397670549</v>
      </c>
    </row>
    <row r="162" customHeight="1" spans="1:22">
      <c r="A162" s="4" t="s">
        <v>119</v>
      </c>
      <c r="B162" s="47"/>
      <c r="C162" s="47"/>
      <c r="D162" s="47"/>
      <c r="E162" s="5">
        <v>1013.05</v>
      </c>
      <c r="F162" s="5">
        <v>51288</v>
      </c>
      <c r="G162" s="5">
        <v>3214</v>
      </c>
      <c r="H162" s="6">
        <v>0.0626657307752301</v>
      </c>
      <c r="I162" s="7">
        <v>0.31519912881145</v>
      </c>
      <c r="J162" s="7">
        <v>19.7521837466854</v>
      </c>
      <c r="K162" s="5">
        <v>14</v>
      </c>
      <c r="L162" s="8">
        <v>9</v>
      </c>
      <c r="M162" s="5">
        <v>5</v>
      </c>
      <c r="N162" s="5">
        <v>5</v>
      </c>
      <c r="O162" s="5">
        <v>4</v>
      </c>
      <c r="P162" s="5">
        <v>37</v>
      </c>
      <c r="Q162" s="7">
        <v>27.3797297297297</v>
      </c>
      <c r="R162" s="5">
        <v>31</v>
      </c>
      <c r="S162" s="9">
        <v>32.6790322580645</v>
      </c>
      <c r="T162" s="5">
        <v>8</v>
      </c>
      <c r="U162" s="9">
        <v>126.63125</v>
      </c>
      <c r="V162" s="11">
        <v>0.00964530180460485</v>
      </c>
    </row>
    <row r="163" customHeight="1" spans="1:22">
      <c r="A163" s="4" t="s">
        <v>56</v>
      </c>
      <c r="B163" s="4" t="s">
        <v>75</v>
      </c>
      <c r="C163" s="4" t="s">
        <v>114</v>
      </c>
      <c r="D163" s="4" t="s">
        <v>115</v>
      </c>
      <c r="E163" s="5">
        <v>87</v>
      </c>
      <c r="F163" s="5">
        <v>4687</v>
      </c>
      <c r="G163" s="5">
        <v>264</v>
      </c>
      <c r="H163" s="6">
        <v>0.0563260081075315</v>
      </c>
      <c r="I163" s="7">
        <v>0.329545454545455</v>
      </c>
      <c r="J163" s="7">
        <v>18.5619799445274</v>
      </c>
      <c r="K163" s="5">
        <v>5</v>
      </c>
      <c r="L163" s="8">
        <v>0</v>
      </c>
      <c r="M163" s="5">
        <v>0</v>
      </c>
      <c r="N163" s="5">
        <v>1</v>
      </c>
      <c r="O163" s="5">
        <v>1</v>
      </c>
      <c r="P163" s="5">
        <v>7</v>
      </c>
      <c r="Q163" s="7">
        <v>12.4285714285714</v>
      </c>
      <c r="R163" s="5">
        <v>2</v>
      </c>
      <c r="S163" s="9">
        <v>43.5</v>
      </c>
      <c r="T163" s="5">
        <v>1</v>
      </c>
      <c r="U163" s="9">
        <v>87</v>
      </c>
      <c r="V163" s="11">
        <v>0.00757575757575758</v>
      </c>
    </row>
    <row r="164" customHeight="1" spans="1:22">
      <c r="A164" s="47"/>
      <c r="B164" s="47"/>
      <c r="C164" s="4" t="s">
        <v>76</v>
      </c>
      <c r="D164" s="4" t="s">
        <v>77</v>
      </c>
      <c r="E164" s="5">
        <v>124.14</v>
      </c>
      <c r="F164" s="5">
        <v>7199</v>
      </c>
      <c r="G164" s="5">
        <v>522</v>
      </c>
      <c r="H164" s="6">
        <v>0.0725100708431727</v>
      </c>
      <c r="I164" s="7">
        <v>0.237816091954023</v>
      </c>
      <c r="J164" s="7">
        <v>17.2440616752327</v>
      </c>
      <c r="K164" s="5">
        <v>8</v>
      </c>
      <c r="L164" s="8">
        <v>1</v>
      </c>
      <c r="M164" s="5">
        <v>2</v>
      </c>
      <c r="N164" s="5">
        <v>2</v>
      </c>
      <c r="O164" s="5">
        <v>1</v>
      </c>
      <c r="P164" s="5">
        <v>14</v>
      </c>
      <c r="Q164" s="7">
        <v>8.86714285714286</v>
      </c>
      <c r="R164" s="5">
        <v>6</v>
      </c>
      <c r="S164" s="9">
        <v>20.69</v>
      </c>
      <c r="T164" s="5">
        <v>2</v>
      </c>
      <c r="U164" s="9">
        <v>62.07</v>
      </c>
      <c r="V164" s="11">
        <v>0.0114942528735632</v>
      </c>
    </row>
    <row r="165" customHeight="1" spans="1:22">
      <c r="A165" s="47"/>
      <c r="B165" s="4" t="s">
        <v>78</v>
      </c>
      <c r="C165" s="47"/>
      <c r="D165" s="47"/>
      <c r="E165" s="5">
        <v>211.14</v>
      </c>
      <c r="F165" s="5">
        <v>11886</v>
      </c>
      <c r="G165" s="5">
        <v>786</v>
      </c>
      <c r="H165" s="6">
        <v>0.066128218071681</v>
      </c>
      <c r="I165" s="7">
        <v>0.268625954198473</v>
      </c>
      <c r="J165" s="7">
        <v>17.76375567895</v>
      </c>
      <c r="K165" s="5">
        <v>13</v>
      </c>
      <c r="L165" s="8">
        <v>1</v>
      </c>
      <c r="M165" s="5">
        <v>2</v>
      </c>
      <c r="N165" s="5">
        <v>3</v>
      </c>
      <c r="O165" s="5">
        <v>2</v>
      </c>
      <c r="P165" s="5">
        <v>21</v>
      </c>
      <c r="Q165" s="7">
        <v>10.0542857142857</v>
      </c>
      <c r="R165" s="5">
        <v>8</v>
      </c>
      <c r="S165" s="9">
        <v>26.3925</v>
      </c>
      <c r="T165" s="5">
        <v>3</v>
      </c>
      <c r="U165" s="9">
        <v>70.38</v>
      </c>
      <c r="V165" s="11">
        <v>0.0101781170483461</v>
      </c>
    </row>
    <row r="166" customHeight="1" spans="1:22">
      <c r="A166" s="47"/>
      <c r="B166" s="4" t="s">
        <v>79</v>
      </c>
      <c r="C166" s="4" t="s">
        <v>80</v>
      </c>
      <c r="D166" s="4" t="s">
        <v>81</v>
      </c>
      <c r="E166" s="5">
        <v>41.52</v>
      </c>
      <c r="F166" s="5">
        <v>832</v>
      </c>
      <c r="G166" s="5">
        <v>50</v>
      </c>
      <c r="H166" s="6">
        <v>0.0600961538461539</v>
      </c>
      <c r="I166" s="7">
        <v>0.8304</v>
      </c>
      <c r="J166" s="7">
        <v>49.9038461538462</v>
      </c>
      <c r="K166" s="5">
        <v>0</v>
      </c>
      <c r="L166" s="8">
        <v>0</v>
      </c>
      <c r="M166" s="5">
        <v>0</v>
      </c>
      <c r="N166" s="5">
        <v>1</v>
      </c>
      <c r="O166" s="5">
        <v>0</v>
      </c>
      <c r="P166" s="5">
        <v>1</v>
      </c>
      <c r="Q166" s="7">
        <v>41.52</v>
      </c>
      <c r="R166" s="5">
        <v>4</v>
      </c>
      <c r="S166" s="9">
        <v>10.38</v>
      </c>
      <c r="T166" s="5">
        <v>2</v>
      </c>
      <c r="U166" s="9">
        <v>20.76</v>
      </c>
      <c r="V166" s="11">
        <v>0.08</v>
      </c>
    </row>
    <row r="167" customHeight="1" spans="1:22">
      <c r="A167" s="47"/>
      <c r="B167" s="47"/>
      <c r="C167" s="4" t="s">
        <v>82</v>
      </c>
      <c r="D167" s="4" t="s">
        <v>83</v>
      </c>
      <c r="E167" s="5">
        <v>28.86</v>
      </c>
      <c r="F167" s="5">
        <v>964</v>
      </c>
      <c r="G167" s="5">
        <v>78</v>
      </c>
      <c r="H167" s="6">
        <v>0.0809128630705394</v>
      </c>
      <c r="I167" s="7">
        <v>0.37</v>
      </c>
      <c r="J167" s="7">
        <v>29.9377593360996</v>
      </c>
      <c r="K167" s="5">
        <v>1</v>
      </c>
      <c r="L167" s="8">
        <v>2</v>
      </c>
      <c r="M167" s="5">
        <v>0</v>
      </c>
      <c r="N167" s="5">
        <v>1</v>
      </c>
      <c r="O167" s="5">
        <v>0</v>
      </c>
      <c r="P167" s="5">
        <v>4</v>
      </c>
      <c r="Q167" s="7">
        <v>7.215</v>
      </c>
      <c r="R167" s="5">
        <v>0</v>
      </c>
      <c r="S167" s="9" t="e">
        <v>#DIV/0!</v>
      </c>
      <c r="T167" s="5">
        <v>0</v>
      </c>
      <c r="U167" s="9" t="e">
        <v>#DIV/0!</v>
      </c>
      <c r="V167" s="11">
        <v>0</v>
      </c>
    </row>
    <row r="168" customHeight="1" spans="1:22">
      <c r="A168" s="47"/>
      <c r="B168" s="47"/>
      <c r="C168" s="4" t="s">
        <v>84</v>
      </c>
      <c r="D168" s="4" t="s">
        <v>85</v>
      </c>
      <c r="E168" s="5">
        <v>96.83</v>
      </c>
      <c r="F168" s="5">
        <v>5854</v>
      </c>
      <c r="G168" s="5">
        <v>278</v>
      </c>
      <c r="H168" s="6">
        <v>0.0474888964810386</v>
      </c>
      <c r="I168" s="7">
        <v>0.348309352517986</v>
      </c>
      <c r="J168" s="7">
        <v>16.5408267851042</v>
      </c>
      <c r="K168" s="5">
        <v>3</v>
      </c>
      <c r="L168" s="8">
        <v>0</v>
      </c>
      <c r="M168" s="5">
        <v>0</v>
      </c>
      <c r="N168" s="5">
        <v>0</v>
      </c>
      <c r="O168" s="5">
        <v>2</v>
      </c>
      <c r="P168" s="5">
        <v>5</v>
      </c>
      <c r="Q168" s="7">
        <v>19.366</v>
      </c>
      <c r="R168" s="5">
        <v>2</v>
      </c>
      <c r="S168" s="9">
        <v>48.415</v>
      </c>
      <c r="T168" s="5">
        <v>0</v>
      </c>
      <c r="U168" s="9" t="e">
        <v>#DIV/0!</v>
      </c>
      <c r="V168" s="11">
        <v>0.00719424460431655</v>
      </c>
    </row>
    <row r="169" customHeight="1" spans="1:22">
      <c r="A169" s="47"/>
      <c r="B169" s="47"/>
      <c r="C169" s="4" t="s">
        <v>108</v>
      </c>
      <c r="D169" s="4" t="s">
        <v>109</v>
      </c>
      <c r="E169" s="5">
        <v>77.26</v>
      </c>
      <c r="F169" s="5">
        <v>3365</v>
      </c>
      <c r="G169" s="5">
        <v>153</v>
      </c>
      <c r="H169" s="6">
        <v>0.0454680534918276</v>
      </c>
      <c r="I169" s="7">
        <v>0.504967320261438</v>
      </c>
      <c r="J169" s="7">
        <v>22.9598811292719</v>
      </c>
      <c r="K169" s="5">
        <v>4</v>
      </c>
      <c r="L169" s="8">
        <v>1</v>
      </c>
      <c r="M169" s="5">
        <v>2</v>
      </c>
      <c r="N169" s="5">
        <v>3</v>
      </c>
      <c r="O169" s="5">
        <v>2</v>
      </c>
      <c r="P169" s="5">
        <v>12</v>
      </c>
      <c r="Q169" s="7">
        <v>6.43833333333333</v>
      </c>
      <c r="R169" s="5">
        <v>1</v>
      </c>
      <c r="S169" s="9">
        <v>77.26</v>
      </c>
      <c r="T169" s="5">
        <v>0</v>
      </c>
      <c r="U169" s="9" t="e">
        <v>#DIV/0!</v>
      </c>
      <c r="V169" s="11">
        <v>0.0065359477124183</v>
      </c>
    </row>
    <row r="170" customHeight="1" spans="1:22">
      <c r="A170" s="47"/>
      <c r="B170" s="47"/>
      <c r="C170" s="4" t="s">
        <v>86</v>
      </c>
      <c r="D170" s="4" t="s">
        <v>87</v>
      </c>
      <c r="E170" s="5">
        <v>145.92</v>
      </c>
      <c r="F170" s="5">
        <v>7344</v>
      </c>
      <c r="G170" s="5">
        <v>486</v>
      </c>
      <c r="H170" s="6">
        <v>0.0661764705882353</v>
      </c>
      <c r="I170" s="7">
        <v>0.300246913580247</v>
      </c>
      <c r="J170" s="7">
        <v>19.8692810457516</v>
      </c>
      <c r="K170" s="5">
        <v>2</v>
      </c>
      <c r="L170" s="8">
        <v>0</v>
      </c>
      <c r="M170" s="5">
        <v>4</v>
      </c>
      <c r="N170" s="5">
        <v>5</v>
      </c>
      <c r="O170" s="5">
        <v>0</v>
      </c>
      <c r="P170" s="5">
        <v>11</v>
      </c>
      <c r="Q170" s="7">
        <v>13.2654545454545</v>
      </c>
      <c r="R170" s="5">
        <v>5</v>
      </c>
      <c r="S170" s="9">
        <v>29.184</v>
      </c>
      <c r="T170" s="5">
        <v>4</v>
      </c>
      <c r="U170" s="9">
        <v>36.48</v>
      </c>
      <c r="V170" s="11">
        <v>0.0102880658436214</v>
      </c>
    </row>
    <row r="171" customHeight="1" spans="1:22">
      <c r="A171" s="47"/>
      <c r="B171" s="47"/>
      <c r="C171" s="4" t="s">
        <v>88</v>
      </c>
      <c r="D171" s="4" t="s">
        <v>89</v>
      </c>
      <c r="E171" s="5">
        <v>31.62</v>
      </c>
      <c r="F171" s="5">
        <v>1235</v>
      </c>
      <c r="G171" s="5">
        <v>114</v>
      </c>
      <c r="H171" s="6">
        <v>0.0923076923076923</v>
      </c>
      <c r="I171" s="7">
        <v>0.277368421052632</v>
      </c>
      <c r="J171" s="7">
        <v>25.6032388663968</v>
      </c>
      <c r="K171" s="5">
        <v>0</v>
      </c>
      <c r="L171" s="8">
        <v>0</v>
      </c>
      <c r="M171" s="5">
        <v>1</v>
      </c>
      <c r="N171" s="5">
        <v>0</v>
      </c>
      <c r="O171" s="5">
        <v>0</v>
      </c>
      <c r="P171" s="5">
        <v>1</v>
      </c>
      <c r="Q171" s="7">
        <v>31.62</v>
      </c>
      <c r="R171" s="5">
        <v>1</v>
      </c>
      <c r="S171" s="9">
        <v>31.62</v>
      </c>
      <c r="T171" s="5">
        <v>0</v>
      </c>
      <c r="U171" s="9" t="e">
        <v>#DIV/0!</v>
      </c>
      <c r="V171" s="11">
        <v>0.0087719298245614</v>
      </c>
    </row>
    <row r="172" customHeight="1" spans="1:22">
      <c r="A172" s="47"/>
      <c r="B172" s="47"/>
      <c r="C172" s="4" t="s">
        <v>90</v>
      </c>
      <c r="D172" s="4" t="s">
        <v>91</v>
      </c>
      <c r="E172" s="5">
        <v>133.98</v>
      </c>
      <c r="F172" s="5">
        <v>12779</v>
      </c>
      <c r="G172" s="5">
        <v>874</v>
      </c>
      <c r="H172" s="6">
        <v>0.0683934580170592</v>
      </c>
      <c r="I172" s="7">
        <v>0.153295194508009</v>
      </c>
      <c r="J172" s="7">
        <v>10.4843884498005</v>
      </c>
      <c r="K172" s="5">
        <v>0</v>
      </c>
      <c r="L172" s="8">
        <v>0</v>
      </c>
      <c r="M172" s="5">
        <v>0</v>
      </c>
      <c r="N172" s="5">
        <v>1</v>
      </c>
      <c r="O172" s="5">
        <v>0</v>
      </c>
      <c r="P172" s="5">
        <v>1</v>
      </c>
      <c r="Q172" s="7">
        <v>133.98</v>
      </c>
      <c r="R172" s="5">
        <v>1</v>
      </c>
      <c r="S172" s="9">
        <v>133.98</v>
      </c>
      <c r="T172" s="5">
        <v>0</v>
      </c>
      <c r="U172" s="9" t="e">
        <v>#DIV/0!</v>
      </c>
      <c r="V172" s="11">
        <v>0.0011441647597254</v>
      </c>
    </row>
    <row r="173" customHeight="1" spans="1:22">
      <c r="A173" s="47"/>
      <c r="B173" s="47"/>
      <c r="C173" s="4" t="s">
        <v>92</v>
      </c>
      <c r="D173" s="4" t="s">
        <v>93</v>
      </c>
      <c r="E173" s="5">
        <v>87.52</v>
      </c>
      <c r="F173" s="5">
        <v>4534</v>
      </c>
      <c r="G173" s="5">
        <v>295</v>
      </c>
      <c r="H173" s="6">
        <v>0.0650639611821791</v>
      </c>
      <c r="I173" s="7">
        <v>0.296677966101695</v>
      </c>
      <c r="J173" s="7">
        <v>19.3030436700485</v>
      </c>
      <c r="K173" s="5">
        <v>0</v>
      </c>
      <c r="L173" s="8">
        <v>0</v>
      </c>
      <c r="M173" s="5">
        <v>0</v>
      </c>
      <c r="N173" s="5">
        <v>0</v>
      </c>
      <c r="O173" s="5">
        <v>0</v>
      </c>
      <c r="P173" s="5">
        <v>0</v>
      </c>
      <c r="Q173" s="7" t="e">
        <v>#DIV/0!</v>
      </c>
      <c r="R173" s="5">
        <v>2</v>
      </c>
      <c r="S173" s="9">
        <v>43.76</v>
      </c>
      <c r="T173" s="5">
        <v>0</v>
      </c>
      <c r="U173" s="9" t="e">
        <v>#DIV/0!</v>
      </c>
      <c r="V173" s="11">
        <v>0.00677966101694915</v>
      </c>
    </row>
    <row r="174" customHeight="1" spans="1:22">
      <c r="A174" s="47"/>
      <c r="B174" s="47"/>
      <c r="C174" s="4" t="s">
        <v>94</v>
      </c>
      <c r="D174" s="4" t="s">
        <v>95</v>
      </c>
      <c r="E174" s="5">
        <v>27.31</v>
      </c>
      <c r="F174" s="5">
        <v>2353</v>
      </c>
      <c r="G174" s="5">
        <v>87</v>
      </c>
      <c r="H174" s="6">
        <v>0.0369740756481088</v>
      </c>
      <c r="I174" s="7">
        <v>0.313908045977012</v>
      </c>
      <c r="J174" s="7">
        <v>11.606459838504</v>
      </c>
      <c r="K174" s="5">
        <v>0</v>
      </c>
      <c r="L174" s="8">
        <v>0</v>
      </c>
      <c r="M174" s="5">
        <v>0</v>
      </c>
      <c r="N174" s="5">
        <v>0</v>
      </c>
      <c r="O174" s="5">
        <v>0</v>
      </c>
      <c r="P174" s="5">
        <v>0</v>
      </c>
      <c r="Q174" s="7" t="e">
        <v>#DIV/0!</v>
      </c>
      <c r="R174" s="5">
        <v>0</v>
      </c>
      <c r="S174" s="9" t="e">
        <v>#DIV/0!</v>
      </c>
      <c r="T174" s="5">
        <v>0</v>
      </c>
      <c r="U174" s="9" t="e">
        <v>#DIV/0!</v>
      </c>
      <c r="V174" s="11">
        <v>0</v>
      </c>
    </row>
    <row r="175" customHeight="1" spans="1:22">
      <c r="A175" s="47"/>
      <c r="B175" s="47"/>
      <c r="C175" s="4" t="s">
        <v>104</v>
      </c>
      <c r="D175" s="4" t="s">
        <v>105</v>
      </c>
      <c r="E175" s="5">
        <v>83.83</v>
      </c>
      <c r="F175" s="5">
        <v>3104</v>
      </c>
      <c r="G175" s="5">
        <v>273</v>
      </c>
      <c r="H175" s="6">
        <v>0.0879510309278351</v>
      </c>
      <c r="I175" s="7">
        <v>0.307069597069597</v>
      </c>
      <c r="J175" s="7">
        <v>27.007087628866</v>
      </c>
      <c r="K175" s="5">
        <v>2</v>
      </c>
      <c r="L175" s="8">
        <v>0</v>
      </c>
      <c r="M175" s="5">
        <v>0</v>
      </c>
      <c r="N175" s="5">
        <v>0</v>
      </c>
      <c r="O175" s="5">
        <v>0</v>
      </c>
      <c r="P175" s="5">
        <v>2</v>
      </c>
      <c r="Q175" s="7">
        <v>41.915</v>
      </c>
      <c r="R175" s="5">
        <v>3</v>
      </c>
      <c r="S175" s="9">
        <v>27.9433333333333</v>
      </c>
      <c r="T175" s="5">
        <v>0</v>
      </c>
      <c r="U175" s="9" t="e">
        <v>#DIV/0!</v>
      </c>
      <c r="V175" s="11">
        <v>0.010989010989011</v>
      </c>
    </row>
    <row r="176" customHeight="1" spans="1:22">
      <c r="A176" s="47"/>
      <c r="B176" s="47"/>
      <c r="C176" s="4" t="s">
        <v>110</v>
      </c>
      <c r="D176" s="4" t="s">
        <v>111</v>
      </c>
      <c r="E176" s="5">
        <v>46.66</v>
      </c>
      <c r="F176" s="5">
        <v>1992</v>
      </c>
      <c r="G176" s="5">
        <v>147</v>
      </c>
      <c r="H176" s="6">
        <v>0.0737951807228916</v>
      </c>
      <c r="I176" s="7">
        <v>0.317414965986395</v>
      </c>
      <c r="J176" s="7">
        <v>23.4236947791165</v>
      </c>
      <c r="K176" s="5">
        <v>2</v>
      </c>
      <c r="L176" s="8">
        <v>0</v>
      </c>
      <c r="M176" s="5">
        <v>1</v>
      </c>
      <c r="N176" s="5">
        <v>1</v>
      </c>
      <c r="O176" s="5">
        <v>1</v>
      </c>
      <c r="P176" s="5">
        <v>5</v>
      </c>
      <c r="Q176" s="7">
        <v>9.332</v>
      </c>
      <c r="R176" s="5">
        <v>0</v>
      </c>
      <c r="S176" s="9" t="e">
        <v>#DIV/0!</v>
      </c>
      <c r="T176" s="5">
        <v>0</v>
      </c>
      <c r="U176" s="9" t="e">
        <v>#DIV/0!</v>
      </c>
      <c r="V176" s="11">
        <v>0</v>
      </c>
    </row>
    <row r="177" customHeight="1" spans="1:22">
      <c r="A177" s="47"/>
      <c r="B177" s="4" t="s">
        <v>100</v>
      </c>
      <c r="C177" s="47"/>
      <c r="D177" s="47"/>
      <c r="E177" s="5">
        <v>801.31</v>
      </c>
      <c r="F177" s="5">
        <v>44356</v>
      </c>
      <c r="G177" s="5">
        <v>2835</v>
      </c>
      <c r="H177" s="6">
        <v>0.0639146902335648</v>
      </c>
      <c r="I177" s="7">
        <v>0.282649029982363</v>
      </c>
      <c r="J177" s="7">
        <v>18.0654251961403</v>
      </c>
      <c r="K177" s="5">
        <v>14</v>
      </c>
      <c r="L177" s="8">
        <v>3</v>
      </c>
      <c r="M177" s="5">
        <v>8</v>
      </c>
      <c r="N177" s="5">
        <v>12</v>
      </c>
      <c r="O177" s="5">
        <v>5</v>
      </c>
      <c r="P177" s="5">
        <v>42</v>
      </c>
      <c r="Q177" s="7">
        <v>19.0788095238095</v>
      </c>
      <c r="R177" s="5">
        <v>19</v>
      </c>
      <c r="S177" s="9">
        <v>42.1742105263158</v>
      </c>
      <c r="T177" s="5">
        <v>6</v>
      </c>
      <c r="U177" s="9">
        <v>133.551666666667</v>
      </c>
      <c r="V177" s="11">
        <v>0.00670194003527337</v>
      </c>
    </row>
    <row r="178" customHeight="1" spans="1:22">
      <c r="A178" s="4" t="s">
        <v>120</v>
      </c>
      <c r="B178" s="47"/>
      <c r="C178" s="47"/>
      <c r="D178" s="47"/>
      <c r="E178" s="5">
        <v>1012.45</v>
      </c>
      <c r="F178" s="5">
        <v>56242</v>
      </c>
      <c r="G178" s="5">
        <v>3621</v>
      </c>
      <c r="H178" s="6">
        <v>0.0643824899541268</v>
      </c>
      <c r="I178" s="7">
        <v>0.279605081469207</v>
      </c>
      <c r="J178" s="7">
        <v>18.0016713488141</v>
      </c>
      <c r="K178" s="5">
        <v>27</v>
      </c>
      <c r="L178" s="8">
        <v>4</v>
      </c>
      <c r="M178" s="5">
        <v>10</v>
      </c>
      <c r="N178" s="5">
        <v>15</v>
      </c>
      <c r="O178" s="5">
        <v>7</v>
      </c>
      <c r="P178" s="5">
        <v>63</v>
      </c>
      <c r="Q178" s="7">
        <v>16.0706349206349</v>
      </c>
      <c r="R178" s="5">
        <v>27</v>
      </c>
      <c r="S178" s="9">
        <v>37.4981481481481</v>
      </c>
      <c r="T178" s="5">
        <v>9</v>
      </c>
      <c r="U178" s="9">
        <v>112.494444444444</v>
      </c>
      <c r="V178" s="11">
        <v>0.00745650372825186</v>
      </c>
    </row>
    <row r="179" customHeight="1" spans="1:22">
      <c r="A179" s="4" t="s">
        <v>55</v>
      </c>
      <c r="B179" s="4" t="s">
        <v>75</v>
      </c>
      <c r="C179" s="4" t="s">
        <v>114</v>
      </c>
      <c r="D179" s="4" t="s">
        <v>115</v>
      </c>
      <c r="E179" s="5">
        <v>90.47</v>
      </c>
      <c r="F179" s="5">
        <v>4653</v>
      </c>
      <c r="G179" s="5">
        <v>261</v>
      </c>
      <c r="H179" s="6">
        <v>0.0560928433268859</v>
      </c>
      <c r="I179" s="7">
        <v>0.346628352490421</v>
      </c>
      <c r="J179" s="7">
        <v>19.4433698689018</v>
      </c>
      <c r="K179" s="5">
        <v>3</v>
      </c>
      <c r="L179" s="8">
        <v>0</v>
      </c>
      <c r="M179" s="5">
        <v>1</v>
      </c>
      <c r="N179" s="5">
        <v>0</v>
      </c>
      <c r="O179" s="5">
        <v>0</v>
      </c>
      <c r="P179" s="5">
        <v>4</v>
      </c>
      <c r="Q179" s="7">
        <v>22.6175</v>
      </c>
      <c r="R179" s="5">
        <v>2</v>
      </c>
      <c r="S179" s="9">
        <v>45.235</v>
      </c>
      <c r="T179" s="5">
        <v>0</v>
      </c>
      <c r="U179" s="9" t="e">
        <v>#DIV/0!</v>
      </c>
      <c r="V179" s="11">
        <v>0.00766283524904215</v>
      </c>
    </row>
    <row r="180" customHeight="1" spans="1:22">
      <c r="A180" s="47"/>
      <c r="B180" s="47"/>
      <c r="C180" s="4" t="s">
        <v>76</v>
      </c>
      <c r="D180" s="4" t="s">
        <v>77</v>
      </c>
      <c r="E180" s="5">
        <v>109.93</v>
      </c>
      <c r="F180" s="5">
        <v>7359</v>
      </c>
      <c r="G180" s="5">
        <v>608</v>
      </c>
      <c r="H180" s="6">
        <v>0.0826199211849436</v>
      </c>
      <c r="I180" s="7">
        <v>0.180805921052632</v>
      </c>
      <c r="J180" s="7">
        <v>14.9381709471396</v>
      </c>
      <c r="K180" s="5">
        <v>8</v>
      </c>
      <c r="L180" s="8">
        <v>2</v>
      </c>
      <c r="M180" s="5">
        <v>1</v>
      </c>
      <c r="N180" s="5">
        <v>2</v>
      </c>
      <c r="O180" s="5">
        <v>0</v>
      </c>
      <c r="P180" s="5">
        <v>13</v>
      </c>
      <c r="Q180" s="7">
        <v>8.45615384615385</v>
      </c>
      <c r="R180" s="5">
        <v>0</v>
      </c>
      <c r="S180" s="9" t="e">
        <v>#DIV/0!</v>
      </c>
      <c r="T180" s="5">
        <v>0</v>
      </c>
      <c r="U180" s="9" t="e">
        <v>#DIV/0!</v>
      </c>
      <c r="V180" s="11">
        <v>0</v>
      </c>
    </row>
    <row r="181" customHeight="1" spans="1:22">
      <c r="A181" s="47"/>
      <c r="B181" s="4" t="s">
        <v>78</v>
      </c>
      <c r="C181" s="47"/>
      <c r="D181" s="47"/>
      <c r="E181" s="5">
        <v>200.4</v>
      </c>
      <c r="F181" s="5">
        <v>12012</v>
      </c>
      <c r="G181" s="5">
        <v>869</v>
      </c>
      <c r="H181" s="6">
        <v>0.0723443223443224</v>
      </c>
      <c r="I181" s="7">
        <v>0.230609896432681</v>
      </c>
      <c r="J181" s="7">
        <v>16.6833166833167</v>
      </c>
      <c r="K181" s="5">
        <v>11</v>
      </c>
      <c r="L181" s="8">
        <v>2</v>
      </c>
      <c r="M181" s="5">
        <v>2</v>
      </c>
      <c r="N181" s="5">
        <v>2</v>
      </c>
      <c r="O181" s="5">
        <v>0</v>
      </c>
      <c r="P181" s="5">
        <v>17</v>
      </c>
      <c r="Q181" s="7">
        <v>11.7882352941176</v>
      </c>
      <c r="R181" s="5">
        <v>2</v>
      </c>
      <c r="S181" s="9">
        <v>100.2</v>
      </c>
      <c r="T181" s="5">
        <v>0</v>
      </c>
      <c r="U181" s="9" t="e">
        <v>#DIV/0!</v>
      </c>
      <c r="V181" s="11">
        <v>0.00230149597238205</v>
      </c>
    </row>
    <row r="182" customHeight="1" spans="1:22">
      <c r="A182" s="47"/>
      <c r="B182" s="4" t="s">
        <v>79</v>
      </c>
      <c r="C182" s="4" t="s">
        <v>80</v>
      </c>
      <c r="D182" s="4" t="s">
        <v>81</v>
      </c>
      <c r="E182" s="5">
        <v>157.67</v>
      </c>
      <c r="F182" s="5">
        <v>4314</v>
      </c>
      <c r="G182" s="5">
        <v>211</v>
      </c>
      <c r="H182" s="6">
        <v>0.0489105238757534</v>
      </c>
      <c r="I182" s="7">
        <v>0.747251184834123</v>
      </c>
      <c r="J182" s="7">
        <v>36.5484469170144</v>
      </c>
      <c r="K182" s="5">
        <v>0</v>
      </c>
      <c r="L182" s="8">
        <v>0</v>
      </c>
      <c r="M182" s="5">
        <v>0</v>
      </c>
      <c r="N182" s="5">
        <v>2</v>
      </c>
      <c r="O182" s="5">
        <v>0</v>
      </c>
      <c r="P182" s="5">
        <v>2</v>
      </c>
      <c r="Q182" s="7">
        <v>78.835</v>
      </c>
      <c r="R182" s="5">
        <v>2</v>
      </c>
      <c r="S182" s="9">
        <v>78.835</v>
      </c>
      <c r="T182" s="5">
        <v>0</v>
      </c>
      <c r="U182" s="9" t="e">
        <v>#DIV/0!</v>
      </c>
      <c r="V182" s="11">
        <v>0.00947867298578199</v>
      </c>
    </row>
    <row r="183" customHeight="1" spans="1:22">
      <c r="A183" s="47"/>
      <c r="B183" s="47"/>
      <c r="C183" s="4" t="s">
        <v>82</v>
      </c>
      <c r="D183" s="4" t="s">
        <v>83</v>
      </c>
      <c r="E183" s="5">
        <v>84.1</v>
      </c>
      <c r="F183" s="5">
        <v>2713</v>
      </c>
      <c r="G183" s="5">
        <v>169</v>
      </c>
      <c r="H183" s="6">
        <v>0.0622926649465536</v>
      </c>
      <c r="I183" s="7">
        <v>0.497633136094675</v>
      </c>
      <c r="J183" s="7">
        <v>30.9988942130483</v>
      </c>
      <c r="K183" s="5">
        <v>1</v>
      </c>
      <c r="L183" s="8">
        <v>2</v>
      </c>
      <c r="M183" s="5">
        <v>0</v>
      </c>
      <c r="N183" s="5">
        <v>0</v>
      </c>
      <c r="O183" s="5">
        <v>0</v>
      </c>
      <c r="P183" s="5">
        <v>3</v>
      </c>
      <c r="Q183" s="7">
        <v>28.0333333333333</v>
      </c>
      <c r="R183" s="5">
        <v>2</v>
      </c>
      <c r="S183" s="9">
        <v>42.05</v>
      </c>
      <c r="T183" s="5">
        <v>1</v>
      </c>
      <c r="U183" s="9">
        <v>84.1</v>
      </c>
      <c r="V183" s="11">
        <v>0.0118343195266272</v>
      </c>
    </row>
    <row r="184" customHeight="1" spans="1:22">
      <c r="A184" s="47"/>
      <c r="B184" s="47"/>
      <c r="C184" s="4" t="s">
        <v>84</v>
      </c>
      <c r="D184" s="4" t="s">
        <v>85</v>
      </c>
      <c r="E184" s="5">
        <v>108.7</v>
      </c>
      <c r="F184" s="5">
        <v>5734</v>
      </c>
      <c r="G184" s="5">
        <v>352</v>
      </c>
      <c r="H184" s="6">
        <v>0.0613882106731775</v>
      </c>
      <c r="I184" s="7">
        <v>0.308806818181818</v>
      </c>
      <c r="J184" s="7">
        <v>18.9570980118591</v>
      </c>
      <c r="K184" s="5">
        <v>3</v>
      </c>
      <c r="L184" s="8">
        <v>1</v>
      </c>
      <c r="M184" s="5">
        <v>1</v>
      </c>
      <c r="N184" s="5">
        <v>1</v>
      </c>
      <c r="O184" s="5">
        <v>1</v>
      </c>
      <c r="P184" s="5">
        <v>7</v>
      </c>
      <c r="Q184" s="7">
        <v>15.5285714285714</v>
      </c>
      <c r="R184" s="5">
        <v>5</v>
      </c>
      <c r="S184" s="9">
        <v>21.74</v>
      </c>
      <c r="T184" s="5">
        <v>1</v>
      </c>
      <c r="U184" s="9">
        <v>108.7</v>
      </c>
      <c r="V184" s="11">
        <v>0.0142045454545455</v>
      </c>
    </row>
    <row r="185" customHeight="1" spans="1:22">
      <c r="A185" s="47"/>
      <c r="B185" s="47"/>
      <c r="C185" s="4" t="s">
        <v>108</v>
      </c>
      <c r="D185" s="4" t="s">
        <v>109</v>
      </c>
      <c r="E185" s="5">
        <v>165.79</v>
      </c>
      <c r="F185" s="5">
        <v>6408</v>
      </c>
      <c r="G185" s="5">
        <v>319</v>
      </c>
      <c r="H185" s="6">
        <v>0.0497815230961298</v>
      </c>
      <c r="I185" s="7">
        <v>0.519717868338558</v>
      </c>
      <c r="J185" s="7">
        <v>25.8723470661673</v>
      </c>
      <c r="K185" s="5">
        <v>4</v>
      </c>
      <c r="L185" s="8">
        <v>2</v>
      </c>
      <c r="M185" s="5">
        <v>1</v>
      </c>
      <c r="N185" s="5">
        <v>6</v>
      </c>
      <c r="O185" s="5">
        <v>1</v>
      </c>
      <c r="P185" s="5">
        <v>14</v>
      </c>
      <c r="Q185" s="7">
        <v>11.8421428571429</v>
      </c>
      <c r="R185" s="5">
        <v>6</v>
      </c>
      <c r="S185" s="9">
        <v>27.6316666666667</v>
      </c>
      <c r="T185" s="5">
        <v>2</v>
      </c>
      <c r="U185" s="9">
        <v>82.895</v>
      </c>
      <c r="V185" s="11">
        <v>0.0188087774294671</v>
      </c>
    </row>
    <row r="186" customHeight="1" spans="1:22">
      <c r="A186" s="47"/>
      <c r="B186" s="47"/>
      <c r="C186" s="4" t="s">
        <v>86</v>
      </c>
      <c r="D186" s="4" t="s">
        <v>87</v>
      </c>
      <c r="E186" s="5">
        <v>142.07</v>
      </c>
      <c r="F186" s="5">
        <v>7023</v>
      </c>
      <c r="G186" s="5">
        <v>475</v>
      </c>
      <c r="H186" s="6">
        <v>0.0676349138544782</v>
      </c>
      <c r="I186" s="7">
        <v>0.299094736842105</v>
      </c>
      <c r="J186" s="7">
        <v>20.2292467606436</v>
      </c>
      <c r="K186" s="5">
        <v>4</v>
      </c>
      <c r="L186" s="8">
        <v>1</v>
      </c>
      <c r="M186" s="5">
        <v>1</v>
      </c>
      <c r="N186" s="5">
        <v>4</v>
      </c>
      <c r="O186" s="5">
        <v>0</v>
      </c>
      <c r="P186" s="5">
        <v>10</v>
      </c>
      <c r="Q186" s="7">
        <v>14.207</v>
      </c>
      <c r="R186" s="5">
        <v>10</v>
      </c>
      <c r="S186" s="9">
        <v>14.207</v>
      </c>
      <c r="T186" s="5">
        <v>4</v>
      </c>
      <c r="U186" s="9">
        <v>35.5175</v>
      </c>
      <c r="V186" s="11">
        <v>0.0210526315789474</v>
      </c>
    </row>
    <row r="187" customHeight="1" spans="1:22">
      <c r="A187" s="47"/>
      <c r="B187" s="47"/>
      <c r="C187" s="4" t="s">
        <v>88</v>
      </c>
      <c r="D187" s="4" t="s">
        <v>89</v>
      </c>
      <c r="E187" s="5">
        <v>35.41</v>
      </c>
      <c r="F187" s="5">
        <v>1401</v>
      </c>
      <c r="G187" s="5">
        <v>127</v>
      </c>
      <c r="H187" s="6">
        <v>0.0906495360456817</v>
      </c>
      <c r="I187" s="7">
        <v>0.278818897637795</v>
      </c>
      <c r="J187" s="7">
        <v>25.2748037116345</v>
      </c>
      <c r="K187" s="5">
        <v>0</v>
      </c>
      <c r="L187" s="8">
        <v>2</v>
      </c>
      <c r="M187" s="5">
        <v>0</v>
      </c>
      <c r="N187" s="5">
        <v>0</v>
      </c>
      <c r="O187" s="5">
        <v>0</v>
      </c>
      <c r="P187" s="5">
        <v>2</v>
      </c>
      <c r="Q187" s="7">
        <v>17.705</v>
      </c>
      <c r="R187" s="5">
        <v>3</v>
      </c>
      <c r="S187" s="9">
        <v>11.8033333333333</v>
      </c>
      <c r="T187" s="5">
        <v>2</v>
      </c>
      <c r="U187" s="9">
        <v>17.705</v>
      </c>
      <c r="V187" s="11">
        <v>0.0236220472440945</v>
      </c>
    </row>
    <row r="188" customHeight="1" spans="1:22">
      <c r="A188" s="47"/>
      <c r="B188" s="47"/>
      <c r="C188" s="4" t="s">
        <v>90</v>
      </c>
      <c r="D188" s="4" t="s">
        <v>91</v>
      </c>
      <c r="E188" s="5">
        <v>124.98</v>
      </c>
      <c r="F188" s="5">
        <v>12781</v>
      </c>
      <c r="G188" s="5">
        <v>931</v>
      </c>
      <c r="H188" s="6">
        <v>0.0728425005868086</v>
      </c>
      <c r="I188" s="7">
        <v>0.134242749731472</v>
      </c>
      <c r="J188" s="7">
        <v>9.77857757608951</v>
      </c>
      <c r="K188" s="5">
        <v>0</v>
      </c>
      <c r="L188" s="8">
        <v>0</v>
      </c>
      <c r="M188" s="5">
        <v>0</v>
      </c>
      <c r="N188" s="5">
        <v>0</v>
      </c>
      <c r="O188" s="5">
        <v>0</v>
      </c>
      <c r="P188" s="5">
        <v>0</v>
      </c>
      <c r="Q188" s="7" t="e">
        <v>#DIV/0!</v>
      </c>
      <c r="R188" s="5">
        <v>3</v>
      </c>
      <c r="S188" s="9">
        <v>41.66</v>
      </c>
      <c r="T188" s="5">
        <v>0</v>
      </c>
      <c r="U188" s="9" t="e">
        <v>#DIV/0!</v>
      </c>
      <c r="V188" s="11">
        <v>0.00322234156820623</v>
      </c>
    </row>
    <row r="189" customHeight="1" spans="1:22">
      <c r="A189" s="47"/>
      <c r="B189" s="4" t="s">
        <v>100</v>
      </c>
      <c r="C189" s="47"/>
      <c r="D189" s="47"/>
      <c r="E189" s="5">
        <v>818.72</v>
      </c>
      <c r="F189" s="5">
        <v>40374</v>
      </c>
      <c r="G189" s="5">
        <v>2584</v>
      </c>
      <c r="H189" s="6">
        <v>0.0640015851785803</v>
      </c>
      <c r="I189" s="7">
        <v>0.316842105263158</v>
      </c>
      <c r="J189" s="7">
        <v>20.2783969881607</v>
      </c>
      <c r="K189" s="5">
        <v>12</v>
      </c>
      <c r="L189" s="8">
        <v>8</v>
      </c>
      <c r="M189" s="5">
        <v>3</v>
      </c>
      <c r="N189" s="5">
        <v>13</v>
      </c>
      <c r="O189" s="5">
        <v>2</v>
      </c>
      <c r="P189" s="5">
        <v>38</v>
      </c>
      <c r="Q189" s="7">
        <v>21.5452631578947</v>
      </c>
      <c r="R189" s="5">
        <v>31</v>
      </c>
      <c r="S189" s="9">
        <v>26.4103225806452</v>
      </c>
      <c r="T189" s="5">
        <v>10</v>
      </c>
      <c r="U189" s="9">
        <v>81.872</v>
      </c>
      <c r="V189" s="11">
        <v>0.0119969040247678</v>
      </c>
    </row>
    <row r="190" customHeight="1" spans="1:22">
      <c r="A190" s="4" t="s">
        <v>121</v>
      </c>
      <c r="B190" s="47"/>
      <c r="C190" s="47"/>
      <c r="D190" s="47"/>
      <c r="E190" s="5">
        <v>1019.12</v>
      </c>
      <c r="F190" s="5">
        <v>52386</v>
      </c>
      <c r="G190" s="5">
        <v>3453</v>
      </c>
      <c r="H190" s="6">
        <v>0.065914557324476</v>
      </c>
      <c r="I190" s="7">
        <v>0.295140457573125</v>
      </c>
      <c r="J190" s="7">
        <v>19.4540526094758</v>
      </c>
      <c r="K190" s="5">
        <v>23</v>
      </c>
      <c r="L190" s="8">
        <v>10</v>
      </c>
      <c r="M190" s="5">
        <v>5</v>
      </c>
      <c r="N190" s="5">
        <v>15</v>
      </c>
      <c r="O190" s="5">
        <v>2</v>
      </c>
      <c r="P190" s="5">
        <v>55</v>
      </c>
      <c r="Q190" s="7">
        <v>18.5294545454545</v>
      </c>
      <c r="R190" s="5">
        <v>33</v>
      </c>
      <c r="S190" s="9">
        <v>30.8824242424242</v>
      </c>
      <c r="T190" s="5">
        <v>10</v>
      </c>
      <c r="U190" s="9">
        <v>101.912</v>
      </c>
      <c r="V190" s="11">
        <v>0.00955690703735882</v>
      </c>
    </row>
    <row r="191" customHeight="1" spans="1:22">
      <c r="A191" s="4" t="s">
        <v>54</v>
      </c>
      <c r="B191" s="4" t="s">
        <v>75</v>
      </c>
      <c r="C191" s="4" t="s">
        <v>114</v>
      </c>
      <c r="D191" s="4" t="s">
        <v>115</v>
      </c>
      <c r="E191" s="5">
        <v>127.82</v>
      </c>
      <c r="F191" s="5">
        <v>4660</v>
      </c>
      <c r="G191" s="5">
        <v>261</v>
      </c>
      <c r="H191" s="6">
        <v>0.0560085836909871</v>
      </c>
      <c r="I191" s="7">
        <v>0.489731800766284</v>
      </c>
      <c r="J191" s="7">
        <v>27.4291845493562</v>
      </c>
      <c r="K191" s="5">
        <v>3</v>
      </c>
      <c r="L191" s="8">
        <v>0</v>
      </c>
      <c r="M191" s="5">
        <v>1</v>
      </c>
      <c r="N191" s="5">
        <v>1</v>
      </c>
      <c r="O191" s="5">
        <v>0</v>
      </c>
      <c r="P191" s="5">
        <v>5</v>
      </c>
      <c r="Q191" s="7">
        <v>25.564</v>
      </c>
      <c r="R191" s="5">
        <v>5</v>
      </c>
      <c r="S191" s="9">
        <v>25.564</v>
      </c>
      <c r="T191" s="5">
        <v>2</v>
      </c>
      <c r="U191" s="9">
        <v>63.91</v>
      </c>
      <c r="V191" s="11">
        <v>0.0191570881226054</v>
      </c>
    </row>
    <row r="192" customHeight="1" spans="1:22">
      <c r="A192" s="47"/>
      <c r="B192" s="47"/>
      <c r="C192" s="4" t="s">
        <v>76</v>
      </c>
      <c r="D192" s="4" t="s">
        <v>77</v>
      </c>
      <c r="E192" s="5">
        <v>126.67</v>
      </c>
      <c r="F192" s="5">
        <v>6303</v>
      </c>
      <c r="G192" s="5">
        <v>587</v>
      </c>
      <c r="H192" s="6">
        <v>0.0931302554339204</v>
      </c>
      <c r="I192" s="7">
        <v>0.215792163543441</v>
      </c>
      <c r="J192" s="7">
        <v>20.096779311439</v>
      </c>
      <c r="K192" s="5">
        <v>8</v>
      </c>
      <c r="L192" s="8">
        <v>1</v>
      </c>
      <c r="M192" s="5">
        <v>0</v>
      </c>
      <c r="N192" s="5">
        <v>3</v>
      </c>
      <c r="O192" s="5">
        <v>0</v>
      </c>
      <c r="P192" s="5">
        <v>12</v>
      </c>
      <c r="Q192" s="7">
        <v>10.5558333333333</v>
      </c>
      <c r="R192" s="5">
        <v>5</v>
      </c>
      <c r="S192" s="9">
        <v>25.334</v>
      </c>
      <c r="T192" s="5">
        <v>3</v>
      </c>
      <c r="U192" s="9">
        <v>42.2233333333333</v>
      </c>
      <c r="V192" s="11">
        <v>0.00851788756388416</v>
      </c>
    </row>
    <row r="193" customHeight="1" spans="1:22">
      <c r="A193" s="47"/>
      <c r="B193" s="4" t="s">
        <v>78</v>
      </c>
      <c r="C193" s="47"/>
      <c r="D193" s="47"/>
      <c r="E193" s="5">
        <v>254.49</v>
      </c>
      <c r="F193" s="5">
        <v>10963</v>
      </c>
      <c r="G193" s="5">
        <v>848</v>
      </c>
      <c r="H193" s="6">
        <v>0.0773510900301013</v>
      </c>
      <c r="I193" s="7">
        <v>0.300106132075472</v>
      </c>
      <c r="J193" s="7">
        <v>23.2135364407553</v>
      </c>
      <c r="K193" s="5">
        <v>11</v>
      </c>
      <c r="L193" s="8">
        <v>1</v>
      </c>
      <c r="M193" s="5">
        <v>1</v>
      </c>
      <c r="N193" s="5">
        <v>4</v>
      </c>
      <c r="O193" s="5">
        <v>0</v>
      </c>
      <c r="P193" s="5">
        <v>17</v>
      </c>
      <c r="Q193" s="7">
        <v>14.97</v>
      </c>
      <c r="R193" s="5">
        <v>10</v>
      </c>
      <c r="S193" s="9">
        <v>25.449</v>
      </c>
      <c r="T193" s="5">
        <v>5</v>
      </c>
      <c r="U193" s="9">
        <v>50.898</v>
      </c>
      <c r="V193" s="11">
        <v>0.0117924528301887</v>
      </c>
    </row>
    <row r="194" customHeight="1" spans="1:22">
      <c r="A194" s="47"/>
      <c r="B194" s="4" t="s">
        <v>79</v>
      </c>
      <c r="C194" s="4" t="s">
        <v>80</v>
      </c>
      <c r="D194" s="4" t="s">
        <v>81</v>
      </c>
      <c r="E194" s="5">
        <v>184.35</v>
      </c>
      <c r="F194" s="5">
        <v>3878</v>
      </c>
      <c r="G194" s="5">
        <v>190</v>
      </c>
      <c r="H194" s="6">
        <v>0.0489943269726663</v>
      </c>
      <c r="I194" s="7">
        <v>0.970263157894737</v>
      </c>
      <c r="J194" s="7">
        <v>47.5373904074265</v>
      </c>
      <c r="K194" s="5">
        <v>1</v>
      </c>
      <c r="L194" s="8">
        <v>0</v>
      </c>
      <c r="M194" s="5">
        <v>2</v>
      </c>
      <c r="N194" s="5">
        <v>1</v>
      </c>
      <c r="O194" s="5">
        <v>0</v>
      </c>
      <c r="P194" s="5">
        <v>4</v>
      </c>
      <c r="Q194" s="7">
        <v>46.0875</v>
      </c>
      <c r="R194" s="5">
        <v>2</v>
      </c>
      <c r="S194" s="9">
        <v>92.175</v>
      </c>
      <c r="T194" s="5">
        <v>1</v>
      </c>
      <c r="U194" s="9">
        <v>184.35</v>
      </c>
      <c r="V194" s="11">
        <v>0.0105263157894737</v>
      </c>
    </row>
    <row r="195" customHeight="1" spans="1:22">
      <c r="A195" s="47"/>
      <c r="B195" s="47"/>
      <c r="C195" s="4" t="s">
        <v>82</v>
      </c>
      <c r="D195" s="4" t="s">
        <v>83</v>
      </c>
      <c r="E195" s="5">
        <v>92.97</v>
      </c>
      <c r="F195" s="5">
        <v>2591</v>
      </c>
      <c r="G195" s="5">
        <v>178</v>
      </c>
      <c r="H195" s="6">
        <v>0.0686993438826708</v>
      </c>
      <c r="I195" s="7">
        <v>0.522303370786517</v>
      </c>
      <c r="J195" s="7">
        <v>35.881898880741</v>
      </c>
      <c r="K195" s="5">
        <v>0</v>
      </c>
      <c r="L195" s="8">
        <v>0</v>
      </c>
      <c r="M195" s="5">
        <v>1</v>
      </c>
      <c r="N195" s="5">
        <v>0</v>
      </c>
      <c r="O195" s="5">
        <v>0</v>
      </c>
      <c r="P195" s="5">
        <v>1</v>
      </c>
      <c r="Q195" s="7">
        <v>92.97</v>
      </c>
      <c r="R195" s="5">
        <v>3</v>
      </c>
      <c r="S195" s="9">
        <v>30.99</v>
      </c>
      <c r="T195" s="5">
        <v>2</v>
      </c>
      <c r="U195" s="9">
        <v>46.485</v>
      </c>
      <c r="V195" s="11">
        <v>0.0168539325842697</v>
      </c>
    </row>
    <row r="196" customHeight="1" spans="1:22">
      <c r="A196" s="47"/>
      <c r="B196" s="47"/>
      <c r="C196" s="4" t="s">
        <v>84</v>
      </c>
      <c r="D196" s="4" t="s">
        <v>85</v>
      </c>
      <c r="E196" s="5">
        <v>109.74</v>
      </c>
      <c r="F196" s="5">
        <v>5508</v>
      </c>
      <c r="G196" s="5">
        <v>318</v>
      </c>
      <c r="H196" s="6">
        <v>0.0577342047930283</v>
      </c>
      <c r="I196" s="7">
        <v>0.345094339622641</v>
      </c>
      <c r="J196" s="7">
        <v>19.9237472766885</v>
      </c>
      <c r="K196" s="5">
        <v>0</v>
      </c>
      <c r="L196" s="8">
        <v>0</v>
      </c>
      <c r="M196" s="5">
        <v>0</v>
      </c>
      <c r="N196" s="5">
        <v>0</v>
      </c>
      <c r="O196" s="5">
        <v>0</v>
      </c>
      <c r="P196" s="5">
        <v>0</v>
      </c>
      <c r="Q196" s="7" t="e">
        <v>#DIV/0!</v>
      </c>
      <c r="R196" s="5">
        <v>2</v>
      </c>
      <c r="S196" s="9">
        <v>54.87</v>
      </c>
      <c r="T196" s="5">
        <v>0</v>
      </c>
      <c r="U196" s="9" t="e">
        <v>#DIV/0!</v>
      </c>
      <c r="V196" s="11">
        <v>0.00628930817610063</v>
      </c>
    </row>
    <row r="197" customHeight="1" spans="1:22">
      <c r="A197" s="47"/>
      <c r="B197" s="47"/>
      <c r="C197" s="4" t="s">
        <v>108</v>
      </c>
      <c r="D197" s="4" t="s">
        <v>109</v>
      </c>
      <c r="E197" s="5">
        <v>161.96</v>
      </c>
      <c r="F197" s="5">
        <v>5340</v>
      </c>
      <c r="G197" s="5">
        <v>240</v>
      </c>
      <c r="H197" s="6">
        <v>0.0449438202247191</v>
      </c>
      <c r="I197" s="7">
        <v>0.674833333333333</v>
      </c>
      <c r="J197" s="7">
        <v>30.3295880149813</v>
      </c>
      <c r="K197" s="5">
        <v>2</v>
      </c>
      <c r="L197" s="8">
        <v>0</v>
      </c>
      <c r="M197" s="5">
        <v>0</v>
      </c>
      <c r="N197" s="5">
        <v>2</v>
      </c>
      <c r="O197" s="5">
        <v>0</v>
      </c>
      <c r="P197" s="5">
        <v>4</v>
      </c>
      <c r="Q197" s="7">
        <v>40.49</v>
      </c>
      <c r="R197" s="5">
        <v>4</v>
      </c>
      <c r="S197" s="9">
        <v>40.49</v>
      </c>
      <c r="T197" s="5">
        <v>1</v>
      </c>
      <c r="U197" s="9">
        <v>161.96</v>
      </c>
      <c r="V197" s="11">
        <v>0.0166666666666667</v>
      </c>
    </row>
    <row r="198" customHeight="1" spans="1:22">
      <c r="A198" s="47"/>
      <c r="B198" s="47"/>
      <c r="C198" s="4" t="s">
        <v>86</v>
      </c>
      <c r="D198" s="4" t="s">
        <v>87</v>
      </c>
      <c r="E198" s="5">
        <v>65.81</v>
      </c>
      <c r="F198" s="5">
        <v>3401</v>
      </c>
      <c r="G198" s="5">
        <v>202</v>
      </c>
      <c r="H198" s="6">
        <v>0.0593942957953543</v>
      </c>
      <c r="I198" s="7">
        <v>0.325792079207921</v>
      </c>
      <c r="J198" s="7">
        <v>19.3501911202587</v>
      </c>
      <c r="K198" s="5">
        <v>0</v>
      </c>
      <c r="L198" s="8">
        <v>0</v>
      </c>
      <c r="M198" s="5">
        <v>0</v>
      </c>
      <c r="N198" s="5">
        <v>1</v>
      </c>
      <c r="O198" s="5">
        <v>0</v>
      </c>
      <c r="P198" s="5">
        <v>1</v>
      </c>
      <c r="Q198" s="7">
        <v>65.81</v>
      </c>
      <c r="R198" s="5">
        <v>2</v>
      </c>
      <c r="S198" s="9">
        <v>32.905</v>
      </c>
      <c r="T198" s="5">
        <v>1</v>
      </c>
      <c r="U198" s="9">
        <v>65.81</v>
      </c>
      <c r="V198" s="11">
        <v>0.0099009900990099</v>
      </c>
    </row>
    <row r="199" customHeight="1" spans="1:22">
      <c r="A199" s="47"/>
      <c r="B199" s="47"/>
      <c r="C199" s="4" t="s">
        <v>88</v>
      </c>
      <c r="D199" s="4" t="s">
        <v>89</v>
      </c>
      <c r="E199" s="5">
        <v>44.04</v>
      </c>
      <c r="F199" s="5">
        <v>1933</v>
      </c>
      <c r="G199" s="5">
        <v>157</v>
      </c>
      <c r="H199" s="6">
        <v>0.0812209001551992</v>
      </c>
      <c r="I199" s="7">
        <v>0.280509554140127</v>
      </c>
      <c r="J199" s="7">
        <v>22.7832384893947</v>
      </c>
      <c r="K199" s="5">
        <v>0</v>
      </c>
      <c r="L199" s="8">
        <v>1</v>
      </c>
      <c r="M199" s="5">
        <v>0</v>
      </c>
      <c r="N199" s="5">
        <v>0</v>
      </c>
      <c r="O199" s="5">
        <v>0</v>
      </c>
      <c r="P199" s="5">
        <v>1</v>
      </c>
      <c r="Q199" s="7">
        <v>44.04</v>
      </c>
      <c r="R199" s="5">
        <v>0</v>
      </c>
      <c r="S199" s="9" t="e">
        <v>#DIV/0!</v>
      </c>
      <c r="T199" s="5">
        <v>0</v>
      </c>
      <c r="U199" s="9" t="e">
        <v>#DIV/0!</v>
      </c>
      <c r="V199" s="11">
        <v>0</v>
      </c>
    </row>
    <row r="200" customHeight="1" spans="1:22">
      <c r="A200" s="47"/>
      <c r="B200" s="47"/>
      <c r="C200" s="4" t="s">
        <v>90</v>
      </c>
      <c r="D200" s="4" t="s">
        <v>91</v>
      </c>
      <c r="E200" s="5">
        <v>108.41</v>
      </c>
      <c r="F200" s="5">
        <v>11941</v>
      </c>
      <c r="G200" s="5">
        <v>958</v>
      </c>
      <c r="H200" s="6">
        <v>0.0802277866175362</v>
      </c>
      <c r="I200" s="7">
        <v>0.113162839248434</v>
      </c>
      <c r="J200" s="7">
        <v>9.07880412025794</v>
      </c>
      <c r="K200" s="5">
        <v>3</v>
      </c>
      <c r="L200" s="8">
        <v>0</v>
      </c>
      <c r="M200" s="5">
        <v>0</v>
      </c>
      <c r="N200" s="5">
        <v>0</v>
      </c>
      <c r="O200" s="5">
        <v>0</v>
      </c>
      <c r="P200" s="5">
        <v>3</v>
      </c>
      <c r="Q200" s="7">
        <v>36.1366666666667</v>
      </c>
      <c r="R200" s="5">
        <v>1</v>
      </c>
      <c r="S200" s="9">
        <v>108.41</v>
      </c>
      <c r="T200" s="5">
        <v>0</v>
      </c>
      <c r="U200" s="9" t="e">
        <v>#DIV/0!</v>
      </c>
      <c r="V200" s="11">
        <v>0.00104384133611691</v>
      </c>
    </row>
    <row r="201" customHeight="1" spans="1:22">
      <c r="A201" s="47"/>
      <c r="B201" s="4" t="s">
        <v>100</v>
      </c>
      <c r="C201" s="47"/>
      <c r="D201" s="47"/>
      <c r="E201" s="5">
        <v>767.28</v>
      </c>
      <c r="F201" s="5">
        <v>34592</v>
      </c>
      <c r="G201" s="5">
        <v>2243</v>
      </c>
      <c r="H201" s="6">
        <v>0.0648415818686401</v>
      </c>
      <c r="I201" s="7">
        <v>0.342077574676772</v>
      </c>
      <c r="J201" s="7">
        <v>22.1808510638298</v>
      </c>
      <c r="K201" s="5">
        <v>6</v>
      </c>
      <c r="L201" s="8">
        <v>1</v>
      </c>
      <c r="M201" s="5">
        <v>3</v>
      </c>
      <c r="N201" s="5">
        <v>4</v>
      </c>
      <c r="O201" s="5">
        <v>0</v>
      </c>
      <c r="P201" s="5">
        <v>14</v>
      </c>
      <c r="Q201" s="7">
        <v>54.8057142857143</v>
      </c>
      <c r="R201" s="5">
        <v>14</v>
      </c>
      <c r="S201" s="9">
        <v>54.8057142857143</v>
      </c>
      <c r="T201" s="5">
        <v>5</v>
      </c>
      <c r="U201" s="9">
        <v>153.456</v>
      </c>
      <c r="V201" s="11">
        <v>0.00624164065983058</v>
      </c>
    </row>
    <row r="202" customHeight="1" spans="1:22">
      <c r="A202" s="4" t="s">
        <v>122</v>
      </c>
      <c r="B202" s="47"/>
      <c r="C202" s="47"/>
      <c r="D202" s="47"/>
      <c r="E202" s="5">
        <v>1021.77</v>
      </c>
      <c r="F202" s="5">
        <v>45555</v>
      </c>
      <c r="G202" s="5">
        <v>3091</v>
      </c>
      <c r="H202" s="6">
        <v>0.0678520469761826</v>
      </c>
      <c r="I202" s="7">
        <v>0.330562924619864</v>
      </c>
      <c r="J202" s="7">
        <v>22.4293710898913</v>
      </c>
      <c r="K202" s="5">
        <v>17</v>
      </c>
      <c r="L202" s="8">
        <v>2</v>
      </c>
      <c r="M202" s="5">
        <v>4</v>
      </c>
      <c r="N202" s="5">
        <v>8</v>
      </c>
      <c r="O202" s="5">
        <v>0</v>
      </c>
      <c r="P202" s="5">
        <v>31</v>
      </c>
      <c r="Q202" s="7">
        <v>32.9603225806452</v>
      </c>
      <c r="R202" s="5">
        <v>24</v>
      </c>
      <c r="S202" s="9">
        <v>42.57375</v>
      </c>
      <c r="T202" s="5">
        <v>10</v>
      </c>
      <c r="U202" s="9">
        <v>102.177</v>
      </c>
      <c r="V202" s="11">
        <v>0.0077644775153672</v>
      </c>
    </row>
    <row r="203" customHeight="1" spans="1:22">
      <c r="A203" s="4" t="s">
        <v>53</v>
      </c>
      <c r="B203" s="4" t="s">
        <v>75</v>
      </c>
      <c r="C203" s="4" t="s">
        <v>114</v>
      </c>
      <c r="D203" s="4" t="s">
        <v>115</v>
      </c>
      <c r="E203" s="5">
        <v>57.22</v>
      </c>
      <c r="F203" s="5">
        <v>2035</v>
      </c>
      <c r="G203" s="5">
        <v>127</v>
      </c>
      <c r="H203" s="6">
        <v>0.0624078624078624</v>
      </c>
      <c r="I203" s="7">
        <v>0.450551181102362</v>
      </c>
      <c r="J203" s="7">
        <v>28.1179361179361</v>
      </c>
      <c r="K203" s="5">
        <v>1</v>
      </c>
      <c r="L203" s="8">
        <v>0</v>
      </c>
      <c r="M203" s="5">
        <v>0</v>
      </c>
      <c r="N203" s="5">
        <v>2</v>
      </c>
      <c r="O203" s="5">
        <v>0</v>
      </c>
      <c r="P203" s="5">
        <v>3</v>
      </c>
      <c r="Q203" s="7">
        <v>19.0733333333333</v>
      </c>
      <c r="R203" s="5">
        <v>3</v>
      </c>
      <c r="S203" s="9">
        <v>19.0733333333333</v>
      </c>
      <c r="T203" s="5">
        <v>0</v>
      </c>
      <c r="U203" s="9" t="e">
        <v>#DIV/0!</v>
      </c>
      <c r="V203" s="11">
        <v>0.0236220472440945</v>
      </c>
    </row>
    <row r="204" customHeight="1" spans="1:22">
      <c r="A204" s="47"/>
      <c r="B204" s="47"/>
      <c r="C204" s="4" t="s">
        <v>76</v>
      </c>
      <c r="D204" s="4" t="s">
        <v>77</v>
      </c>
      <c r="E204" s="5">
        <v>50.32</v>
      </c>
      <c r="F204" s="5">
        <v>3382</v>
      </c>
      <c r="G204" s="5">
        <v>320</v>
      </c>
      <c r="H204" s="6">
        <v>0.0946185688941455</v>
      </c>
      <c r="I204" s="7">
        <v>0.15725</v>
      </c>
      <c r="J204" s="7">
        <v>14.8787699586044</v>
      </c>
      <c r="K204" s="5">
        <v>5</v>
      </c>
      <c r="L204" s="8">
        <v>0</v>
      </c>
      <c r="M204" s="5">
        <v>0</v>
      </c>
      <c r="N204" s="5">
        <v>0</v>
      </c>
      <c r="O204" s="5">
        <v>0</v>
      </c>
      <c r="P204" s="5">
        <v>5</v>
      </c>
      <c r="Q204" s="7">
        <v>10.064</v>
      </c>
      <c r="R204" s="5">
        <v>0</v>
      </c>
      <c r="S204" s="9" t="e">
        <v>#DIV/0!</v>
      </c>
      <c r="T204" s="5">
        <v>0</v>
      </c>
      <c r="U204" s="9" t="e">
        <v>#DIV/0!</v>
      </c>
      <c r="V204" s="11">
        <v>0</v>
      </c>
    </row>
    <row r="205" customHeight="1" spans="1:22">
      <c r="A205" s="47"/>
      <c r="B205" s="4" t="s">
        <v>78</v>
      </c>
      <c r="C205" s="47"/>
      <c r="D205" s="47"/>
      <c r="E205" s="5">
        <v>107.54</v>
      </c>
      <c r="F205" s="5">
        <v>5417</v>
      </c>
      <c r="G205" s="5">
        <v>447</v>
      </c>
      <c r="H205" s="6">
        <v>0.0825179988923759</v>
      </c>
      <c r="I205" s="7">
        <v>0.240581655480984</v>
      </c>
      <c r="J205" s="7">
        <v>19.8523167805058</v>
      </c>
      <c r="K205" s="5">
        <v>6</v>
      </c>
      <c r="L205" s="8">
        <v>0</v>
      </c>
      <c r="M205" s="5">
        <v>0</v>
      </c>
      <c r="N205" s="5">
        <v>2</v>
      </c>
      <c r="O205" s="5">
        <v>0</v>
      </c>
      <c r="P205" s="5">
        <v>8</v>
      </c>
      <c r="Q205" s="7">
        <v>13.4425</v>
      </c>
      <c r="R205" s="5">
        <v>3</v>
      </c>
      <c r="S205" s="9">
        <v>35.8466666666667</v>
      </c>
      <c r="T205" s="5">
        <v>0</v>
      </c>
      <c r="U205" s="9" t="e">
        <v>#DIV/0!</v>
      </c>
      <c r="V205" s="11">
        <v>0.00671140939597315</v>
      </c>
    </row>
    <row r="206" customHeight="1" spans="1:22">
      <c r="A206" s="47"/>
      <c r="B206" s="4" t="s">
        <v>79</v>
      </c>
      <c r="C206" s="4" t="s">
        <v>80</v>
      </c>
      <c r="D206" s="4" t="s">
        <v>81</v>
      </c>
      <c r="E206" s="5">
        <v>69.23</v>
      </c>
      <c r="F206" s="5">
        <v>1573</v>
      </c>
      <c r="G206" s="5">
        <v>79</v>
      </c>
      <c r="H206" s="6">
        <v>0.0502225047679593</v>
      </c>
      <c r="I206" s="7">
        <v>0.876329113924051</v>
      </c>
      <c r="J206" s="7">
        <v>44.0114431023522</v>
      </c>
      <c r="K206" s="5">
        <v>1</v>
      </c>
      <c r="L206" s="8">
        <v>2</v>
      </c>
      <c r="M206" s="5">
        <v>0</v>
      </c>
      <c r="N206" s="5">
        <v>0</v>
      </c>
      <c r="O206" s="5">
        <v>0</v>
      </c>
      <c r="P206" s="5">
        <v>3</v>
      </c>
      <c r="Q206" s="7">
        <v>23.0766666666667</v>
      </c>
      <c r="R206" s="5">
        <v>2</v>
      </c>
      <c r="S206" s="9">
        <v>34.615</v>
      </c>
      <c r="T206" s="5">
        <v>2</v>
      </c>
      <c r="U206" s="9">
        <v>34.615</v>
      </c>
      <c r="V206" s="11">
        <v>0.0253164556962025</v>
      </c>
    </row>
    <row r="207" customHeight="1" spans="1:22">
      <c r="A207" s="47"/>
      <c r="B207" s="47"/>
      <c r="C207" s="4" t="s">
        <v>82</v>
      </c>
      <c r="D207" s="4" t="s">
        <v>83</v>
      </c>
      <c r="E207" s="5">
        <v>18.55</v>
      </c>
      <c r="F207" s="5">
        <v>533</v>
      </c>
      <c r="G207" s="5">
        <v>54</v>
      </c>
      <c r="H207" s="6">
        <v>0.101313320825516</v>
      </c>
      <c r="I207" s="7">
        <v>0.343518518518519</v>
      </c>
      <c r="J207" s="7">
        <v>34.8030018761726</v>
      </c>
      <c r="K207" s="5">
        <v>1</v>
      </c>
      <c r="L207" s="8">
        <v>0</v>
      </c>
      <c r="M207" s="5">
        <v>0</v>
      </c>
      <c r="N207" s="5">
        <v>0</v>
      </c>
      <c r="O207" s="5">
        <v>0</v>
      </c>
      <c r="P207" s="5">
        <v>1</v>
      </c>
      <c r="Q207" s="7">
        <v>18.55</v>
      </c>
      <c r="R207" s="5">
        <v>0</v>
      </c>
      <c r="S207" s="9" t="e">
        <v>#DIV/0!</v>
      </c>
      <c r="T207" s="5">
        <v>0</v>
      </c>
      <c r="U207" s="9" t="e">
        <v>#DIV/0!</v>
      </c>
      <c r="V207" s="11">
        <v>0</v>
      </c>
    </row>
    <row r="208" customHeight="1" spans="1:22">
      <c r="A208" s="47"/>
      <c r="B208" s="47"/>
      <c r="C208" s="4" t="s">
        <v>84</v>
      </c>
      <c r="D208" s="4" t="s">
        <v>85</v>
      </c>
      <c r="E208" s="5">
        <v>33.8</v>
      </c>
      <c r="F208" s="5">
        <v>1702</v>
      </c>
      <c r="G208" s="5">
        <v>113</v>
      </c>
      <c r="H208" s="6">
        <v>0.0663924794359577</v>
      </c>
      <c r="I208" s="7">
        <v>0.299115044247788</v>
      </c>
      <c r="J208" s="7">
        <v>19.8589894242068</v>
      </c>
      <c r="K208" s="5">
        <v>2</v>
      </c>
      <c r="L208" s="8">
        <v>0</v>
      </c>
      <c r="M208" s="5">
        <v>1</v>
      </c>
      <c r="N208" s="5">
        <v>1</v>
      </c>
      <c r="O208" s="5">
        <v>0</v>
      </c>
      <c r="P208" s="5">
        <v>4</v>
      </c>
      <c r="Q208" s="7">
        <v>8.45</v>
      </c>
      <c r="R208" s="5">
        <v>2</v>
      </c>
      <c r="S208" s="9">
        <v>16.9</v>
      </c>
      <c r="T208" s="5">
        <v>0</v>
      </c>
      <c r="U208" s="9" t="e">
        <v>#DIV/0!</v>
      </c>
      <c r="V208" s="11">
        <v>0.0176991150442478</v>
      </c>
    </row>
    <row r="209" customHeight="1" spans="1:22">
      <c r="A209" s="47"/>
      <c r="B209" s="47"/>
      <c r="C209" s="4" t="s">
        <v>108</v>
      </c>
      <c r="D209" s="4" t="s">
        <v>109</v>
      </c>
      <c r="E209" s="5">
        <v>66.02</v>
      </c>
      <c r="F209" s="5">
        <v>2840</v>
      </c>
      <c r="G209" s="5">
        <v>141</v>
      </c>
      <c r="H209" s="6">
        <v>0.0496478873239437</v>
      </c>
      <c r="I209" s="7">
        <v>0.46822695035461</v>
      </c>
      <c r="J209" s="7">
        <v>23.2464788732394</v>
      </c>
      <c r="K209" s="5">
        <v>2</v>
      </c>
      <c r="L209" s="8">
        <v>0</v>
      </c>
      <c r="M209" s="5">
        <v>0</v>
      </c>
      <c r="N209" s="5">
        <v>1</v>
      </c>
      <c r="O209" s="5">
        <v>0</v>
      </c>
      <c r="P209" s="5">
        <v>3</v>
      </c>
      <c r="Q209" s="7">
        <v>22.0066666666667</v>
      </c>
      <c r="R209" s="5">
        <v>1</v>
      </c>
      <c r="S209" s="9">
        <v>66.02</v>
      </c>
      <c r="T209" s="5">
        <v>1</v>
      </c>
      <c r="U209" s="9">
        <v>66.02</v>
      </c>
      <c r="V209" s="11">
        <v>0.00709219858156028</v>
      </c>
    </row>
    <row r="210" customHeight="1" spans="1:22">
      <c r="A210" s="47"/>
      <c r="B210" s="47"/>
      <c r="C210" s="4" t="s">
        <v>86</v>
      </c>
      <c r="D210" s="4" t="s">
        <v>87</v>
      </c>
      <c r="E210" s="5">
        <v>93.9</v>
      </c>
      <c r="F210" s="5">
        <v>4556</v>
      </c>
      <c r="G210" s="5">
        <v>351</v>
      </c>
      <c r="H210" s="6">
        <v>0.0770412642669008</v>
      </c>
      <c r="I210" s="7">
        <v>0.267521367521368</v>
      </c>
      <c r="J210" s="7">
        <v>20.6101843722564</v>
      </c>
      <c r="K210" s="5">
        <v>2</v>
      </c>
      <c r="L210" s="8">
        <v>0</v>
      </c>
      <c r="M210" s="5">
        <v>4</v>
      </c>
      <c r="N210" s="5">
        <v>5</v>
      </c>
      <c r="O210" s="5">
        <v>0</v>
      </c>
      <c r="P210" s="5">
        <v>11</v>
      </c>
      <c r="Q210" s="7">
        <v>8.53636363636364</v>
      </c>
      <c r="R210" s="5">
        <v>8</v>
      </c>
      <c r="S210" s="9">
        <v>11.7375</v>
      </c>
      <c r="T210" s="5">
        <v>6</v>
      </c>
      <c r="U210" s="9">
        <v>15.65</v>
      </c>
      <c r="V210" s="11">
        <v>0.0227920227920228</v>
      </c>
    </row>
    <row r="211" customHeight="1" spans="1:22">
      <c r="A211" s="47"/>
      <c r="B211" s="47"/>
      <c r="C211" s="4" t="s">
        <v>88</v>
      </c>
      <c r="D211" s="4" t="s">
        <v>89</v>
      </c>
      <c r="E211" s="5">
        <v>6.71</v>
      </c>
      <c r="F211" s="5">
        <v>342</v>
      </c>
      <c r="G211" s="5">
        <v>45</v>
      </c>
      <c r="H211" s="6">
        <v>0.131578947368421</v>
      </c>
      <c r="I211" s="7">
        <v>0.149111111111111</v>
      </c>
      <c r="J211" s="7">
        <v>19.6198830409357</v>
      </c>
      <c r="K211" s="5">
        <v>0</v>
      </c>
      <c r="L211" s="8">
        <v>0</v>
      </c>
      <c r="M211" s="5">
        <v>0</v>
      </c>
      <c r="N211" s="5">
        <v>0</v>
      </c>
      <c r="O211" s="5">
        <v>0</v>
      </c>
      <c r="P211" s="5">
        <v>0</v>
      </c>
      <c r="Q211" s="7" t="e">
        <v>#DIV/0!</v>
      </c>
      <c r="R211" s="5">
        <v>0</v>
      </c>
      <c r="S211" s="9" t="e">
        <v>#DIV/0!</v>
      </c>
      <c r="T211" s="5">
        <v>0</v>
      </c>
      <c r="U211" s="9" t="e">
        <v>#DIV/0!</v>
      </c>
      <c r="V211" s="11">
        <v>0</v>
      </c>
    </row>
    <row r="212" customHeight="1" spans="1:22">
      <c r="A212" s="47"/>
      <c r="B212" s="47"/>
      <c r="C212" s="4" t="s">
        <v>90</v>
      </c>
      <c r="D212" s="4" t="s">
        <v>91</v>
      </c>
      <c r="E212" s="5">
        <v>128.55</v>
      </c>
      <c r="F212" s="5">
        <v>14864</v>
      </c>
      <c r="G212" s="5">
        <v>1233</v>
      </c>
      <c r="H212" s="6">
        <v>0.0829520990312164</v>
      </c>
      <c r="I212" s="7">
        <v>0.104257907542579</v>
      </c>
      <c r="J212" s="7">
        <v>8.64841227125942</v>
      </c>
      <c r="K212" s="5">
        <v>4</v>
      </c>
      <c r="L212" s="8">
        <v>0</v>
      </c>
      <c r="M212" s="5">
        <v>0</v>
      </c>
      <c r="N212" s="5">
        <v>3</v>
      </c>
      <c r="O212" s="5">
        <v>0</v>
      </c>
      <c r="P212" s="5">
        <v>7</v>
      </c>
      <c r="Q212" s="7">
        <v>18.3642857142857</v>
      </c>
      <c r="R212" s="5">
        <v>3</v>
      </c>
      <c r="S212" s="9">
        <v>42.85</v>
      </c>
      <c r="T212" s="5">
        <v>1</v>
      </c>
      <c r="U212" s="9">
        <v>128.55</v>
      </c>
      <c r="V212" s="11">
        <v>0.0024330900243309</v>
      </c>
    </row>
    <row r="213" customHeight="1" spans="1:22">
      <c r="A213" s="47"/>
      <c r="B213" s="4" t="s">
        <v>100</v>
      </c>
      <c r="C213" s="47"/>
      <c r="D213" s="47"/>
      <c r="E213" s="5">
        <v>416.76</v>
      </c>
      <c r="F213" s="5">
        <v>26410</v>
      </c>
      <c r="G213" s="5">
        <v>2016</v>
      </c>
      <c r="H213" s="6">
        <v>0.0763347216963271</v>
      </c>
      <c r="I213" s="7">
        <v>0.20672619047619</v>
      </c>
      <c r="J213" s="7">
        <v>15.7803862173419</v>
      </c>
      <c r="K213" s="5">
        <v>12</v>
      </c>
      <c r="L213" s="8">
        <v>2</v>
      </c>
      <c r="M213" s="5">
        <v>5</v>
      </c>
      <c r="N213" s="5">
        <v>10</v>
      </c>
      <c r="O213" s="5">
        <v>0</v>
      </c>
      <c r="P213" s="5">
        <v>29</v>
      </c>
      <c r="Q213" s="7">
        <v>14.3710344827586</v>
      </c>
      <c r="R213" s="5">
        <v>16</v>
      </c>
      <c r="S213" s="9">
        <v>26.0475</v>
      </c>
      <c r="T213" s="5">
        <v>10</v>
      </c>
      <c r="U213" s="9">
        <v>41.676</v>
      </c>
      <c r="V213" s="11">
        <v>0.00793650793650794</v>
      </c>
    </row>
    <row r="214" customHeight="1" spans="1:22">
      <c r="A214" s="4" t="s">
        <v>123</v>
      </c>
      <c r="B214" s="47"/>
      <c r="C214" s="47"/>
      <c r="D214" s="47"/>
      <c r="E214" s="5">
        <v>524.3</v>
      </c>
      <c r="F214" s="5">
        <v>31827</v>
      </c>
      <c r="G214" s="5">
        <v>2463</v>
      </c>
      <c r="H214" s="6">
        <v>0.0773871241398812</v>
      </c>
      <c r="I214" s="7">
        <v>0.212870483150629</v>
      </c>
      <c r="J214" s="7">
        <v>16.4734345052942</v>
      </c>
      <c r="K214" s="5">
        <v>18</v>
      </c>
      <c r="L214" s="8">
        <v>2</v>
      </c>
      <c r="M214" s="5">
        <v>5</v>
      </c>
      <c r="N214" s="5">
        <v>12</v>
      </c>
      <c r="O214" s="5">
        <v>0</v>
      </c>
      <c r="P214" s="5">
        <v>37</v>
      </c>
      <c r="Q214" s="7">
        <v>14.1702702702703</v>
      </c>
      <c r="R214" s="5">
        <v>19</v>
      </c>
      <c r="S214" s="9">
        <v>27.5947368421053</v>
      </c>
      <c r="T214" s="5">
        <v>10</v>
      </c>
      <c r="U214" s="9">
        <v>52.43</v>
      </c>
      <c r="V214" s="11">
        <v>0.00771416971173366</v>
      </c>
    </row>
    <row r="215" customHeight="1" spans="1:22">
      <c r="A215" s="4" t="s">
        <v>52</v>
      </c>
      <c r="B215" s="4" t="s">
        <v>75</v>
      </c>
      <c r="C215" s="4" t="s">
        <v>114</v>
      </c>
      <c r="D215" s="4" t="s">
        <v>115</v>
      </c>
      <c r="E215" s="5">
        <v>94.82</v>
      </c>
      <c r="F215" s="5">
        <v>4200</v>
      </c>
      <c r="G215" s="5">
        <v>269</v>
      </c>
      <c r="H215" s="6">
        <v>0.0640476190476191</v>
      </c>
      <c r="I215" s="7">
        <v>0.352490706319703</v>
      </c>
      <c r="J215" s="7">
        <v>22.5761904761905</v>
      </c>
      <c r="K215" s="5">
        <v>2</v>
      </c>
      <c r="L215" s="8">
        <v>0</v>
      </c>
      <c r="M215" s="5">
        <v>0</v>
      </c>
      <c r="N215" s="5">
        <v>1</v>
      </c>
      <c r="O215" s="5">
        <v>0</v>
      </c>
      <c r="P215" s="5">
        <v>3</v>
      </c>
      <c r="Q215" s="7">
        <v>31.6066666666667</v>
      </c>
      <c r="R215" s="5">
        <v>1</v>
      </c>
      <c r="S215" s="9">
        <v>94.82</v>
      </c>
      <c r="T215" s="5">
        <v>0</v>
      </c>
      <c r="U215" s="9" t="e">
        <v>#DIV/0!</v>
      </c>
      <c r="V215" s="11">
        <v>0.00371747211895911</v>
      </c>
    </row>
    <row r="216" customHeight="1" spans="1:22">
      <c r="A216" s="47"/>
      <c r="B216" s="47"/>
      <c r="C216" s="4" t="s">
        <v>76</v>
      </c>
      <c r="D216" s="4" t="s">
        <v>77</v>
      </c>
      <c r="E216" s="5">
        <v>134.85</v>
      </c>
      <c r="F216" s="5">
        <v>7455</v>
      </c>
      <c r="G216" s="5">
        <v>809</v>
      </c>
      <c r="H216" s="6">
        <v>0.108517773306506</v>
      </c>
      <c r="I216" s="7">
        <v>0.166687268232386</v>
      </c>
      <c r="J216" s="7">
        <v>18.0885311871227</v>
      </c>
      <c r="K216" s="5">
        <v>12</v>
      </c>
      <c r="L216" s="8">
        <v>0</v>
      </c>
      <c r="M216" s="5">
        <v>1</v>
      </c>
      <c r="N216" s="5">
        <v>0</v>
      </c>
      <c r="O216" s="5">
        <v>0</v>
      </c>
      <c r="P216" s="5">
        <v>13</v>
      </c>
      <c r="Q216" s="7">
        <v>10.3730769230769</v>
      </c>
      <c r="R216" s="5">
        <v>0</v>
      </c>
      <c r="S216" s="9" t="e">
        <v>#DIV/0!</v>
      </c>
      <c r="T216" s="5">
        <v>0</v>
      </c>
      <c r="U216" s="9" t="e">
        <v>#DIV/0!</v>
      </c>
      <c r="V216" s="11">
        <v>0</v>
      </c>
    </row>
    <row r="217" customHeight="1" spans="1:22">
      <c r="A217" s="47"/>
      <c r="B217" s="4" t="s">
        <v>78</v>
      </c>
      <c r="C217" s="47"/>
      <c r="D217" s="47"/>
      <c r="E217" s="5">
        <v>229.67</v>
      </c>
      <c r="F217" s="5">
        <v>11655</v>
      </c>
      <c r="G217" s="5">
        <v>1078</v>
      </c>
      <c r="H217" s="6">
        <v>0.0924924924924925</v>
      </c>
      <c r="I217" s="7">
        <v>0.213051948051948</v>
      </c>
      <c r="J217" s="7">
        <v>19.7057057057057</v>
      </c>
      <c r="K217" s="5">
        <v>14</v>
      </c>
      <c r="L217" s="8">
        <v>0</v>
      </c>
      <c r="M217" s="5">
        <v>1</v>
      </c>
      <c r="N217" s="5">
        <v>1</v>
      </c>
      <c r="O217" s="5">
        <v>0</v>
      </c>
      <c r="P217" s="5">
        <v>16</v>
      </c>
      <c r="Q217" s="7">
        <v>14.354375</v>
      </c>
      <c r="R217" s="5">
        <v>1</v>
      </c>
      <c r="S217" s="9">
        <v>229.67</v>
      </c>
      <c r="T217" s="5">
        <v>0</v>
      </c>
      <c r="U217" s="9" t="e">
        <v>#DIV/0!</v>
      </c>
      <c r="V217" s="11">
        <v>0.000927643784786642</v>
      </c>
    </row>
    <row r="218" customHeight="1" spans="1:22">
      <c r="A218" s="47"/>
      <c r="B218" s="4" t="s">
        <v>79</v>
      </c>
      <c r="C218" s="4" t="s">
        <v>80</v>
      </c>
      <c r="D218" s="4" t="s">
        <v>81</v>
      </c>
      <c r="E218" s="5">
        <v>149.48</v>
      </c>
      <c r="F218" s="5">
        <v>3114</v>
      </c>
      <c r="G218" s="5">
        <v>162</v>
      </c>
      <c r="H218" s="6">
        <v>0.0520231213872832</v>
      </c>
      <c r="I218" s="7">
        <v>0.922716049382716</v>
      </c>
      <c r="J218" s="7">
        <v>48.0025690430315</v>
      </c>
      <c r="K218" s="5">
        <v>1</v>
      </c>
      <c r="L218" s="8">
        <v>0</v>
      </c>
      <c r="M218" s="5">
        <v>2</v>
      </c>
      <c r="N218" s="5">
        <v>1</v>
      </c>
      <c r="O218" s="5">
        <v>0</v>
      </c>
      <c r="P218" s="5">
        <v>4</v>
      </c>
      <c r="Q218" s="7">
        <v>37.37</v>
      </c>
      <c r="R218" s="5">
        <v>2</v>
      </c>
      <c r="S218" s="9">
        <v>74.74</v>
      </c>
      <c r="T218" s="5">
        <v>1</v>
      </c>
      <c r="U218" s="9">
        <v>149.48</v>
      </c>
      <c r="V218" s="11">
        <v>0.0123456790123457</v>
      </c>
    </row>
    <row r="219" customHeight="1" spans="1:22">
      <c r="A219" s="47"/>
      <c r="B219" s="47"/>
      <c r="C219" s="4" t="s">
        <v>82</v>
      </c>
      <c r="D219" s="4" t="s">
        <v>83</v>
      </c>
      <c r="E219" s="5">
        <v>114.55</v>
      </c>
      <c r="F219" s="5">
        <v>2963</v>
      </c>
      <c r="G219" s="5">
        <v>236</v>
      </c>
      <c r="H219" s="6">
        <v>0.0796490043874452</v>
      </c>
      <c r="I219" s="7">
        <v>0.485381355932203</v>
      </c>
      <c r="J219" s="7">
        <v>38.6601417482282</v>
      </c>
      <c r="K219" s="5">
        <v>3</v>
      </c>
      <c r="L219" s="8">
        <v>1</v>
      </c>
      <c r="M219" s="5">
        <v>1</v>
      </c>
      <c r="N219" s="5">
        <v>1</v>
      </c>
      <c r="O219" s="5">
        <v>0</v>
      </c>
      <c r="P219" s="5">
        <v>6</v>
      </c>
      <c r="Q219" s="7">
        <v>19.0916666666667</v>
      </c>
      <c r="R219" s="5">
        <v>5</v>
      </c>
      <c r="S219" s="9">
        <v>22.91</v>
      </c>
      <c r="T219" s="5">
        <v>2</v>
      </c>
      <c r="U219" s="9">
        <v>57.275</v>
      </c>
      <c r="V219" s="11">
        <v>0.0211864406779661</v>
      </c>
    </row>
    <row r="220" customHeight="1" spans="1:22">
      <c r="A220" s="47"/>
      <c r="B220" s="47"/>
      <c r="C220" s="4" t="s">
        <v>84</v>
      </c>
      <c r="D220" s="4" t="s">
        <v>85</v>
      </c>
      <c r="E220" s="5">
        <v>92.16</v>
      </c>
      <c r="F220" s="5">
        <v>3976</v>
      </c>
      <c r="G220" s="5">
        <v>276</v>
      </c>
      <c r="H220" s="6">
        <v>0.0694164989939638</v>
      </c>
      <c r="I220" s="7">
        <v>0.333913043478261</v>
      </c>
      <c r="J220" s="7">
        <v>23.1790744466801</v>
      </c>
      <c r="K220" s="5">
        <v>1</v>
      </c>
      <c r="L220" s="8">
        <v>1</v>
      </c>
      <c r="M220" s="5">
        <v>2</v>
      </c>
      <c r="N220" s="5">
        <v>1</v>
      </c>
      <c r="O220" s="5">
        <v>0</v>
      </c>
      <c r="P220" s="5">
        <v>5</v>
      </c>
      <c r="Q220" s="7">
        <v>18.432</v>
      </c>
      <c r="R220" s="5">
        <v>3</v>
      </c>
      <c r="S220" s="9">
        <v>30.72</v>
      </c>
      <c r="T220" s="5">
        <v>0</v>
      </c>
      <c r="U220" s="9" t="e">
        <v>#DIV/0!</v>
      </c>
      <c r="V220" s="11">
        <v>0.0108695652173913</v>
      </c>
    </row>
    <row r="221" customHeight="1" spans="1:22">
      <c r="A221" s="47"/>
      <c r="B221" s="47"/>
      <c r="C221" s="4" t="s">
        <v>108</v>
      </c>
      <c r="D221" s="4" t="s">
        <v>109</v>
      </c>
      <c r="E221" s="5">
        <v>132.51</v>
      </c>
      <c r="F221" s="5">
        <v>4818</v>
      </c>
      <c r="G221" s="5">
        <v>249</v>
      </c>
      <c r="H221" s="6">
        <v>0.051681195516812</v>
      </c>
      <c r="I221" s="7">
        <v>0.532168674698795</v>
      </c>
      <c r="J221" s="7">
        <v>27.5031133250311</v>
      </c>
      <c r="K221" s="5">
        <v>1</v>
      </c>
      <c r="L221" s="8">
        <v>0</v>
      </c>
      <c r="M221" s="5">
        <v>2</v>
      </c>
      <c r="N221" s="5">
        <v>3</v>
      </c>
      <c r="O221" s="5">
        <v>0</v>
      </c>
      <c r="P221" s="5">
        <v>6</v>
      </c>
      <c r="Q221" s="7">
        <v>22.085</v>
      </c>
      <c r="R221" s="5">
        <v>3</v>
      </c>
      <c r="S221" s="9">
        <v>44.17</v>
      </c>
      <c r="T221" s="5">
        <v>0</v>
      </c>
      <c r="U221" s="9" t="e">
        <v>#DIV/0!</v>
      </c>
      <c r="V221" s="11">
        <v>0.0120481927710843</v>
      </c>
    </row>
    <row r="222" customHeight="1" spans="1:22">
      <c r="A222" s="47"/>
      <c r="B222" s="47"/>
      <c r="C222" s="4" t="s">
        <v>86</v>
      </c>
      <c r="D222" s="4" t="s">
        <v>87</v>
      </c>
      <c r="E222" s="5">
        <v>116.3</v>
      </c>
      <c r="F222" s="5">
        <v>5318</v>
      </c>
      <c r="G222" s="5">
        <v>390</v>
      </c>
      <c r="H222" s="6">
        <v>0.073335840541557</v>
      </c>
      <c r="I222" s="7">
        <v>0.298205128205128</v>
      </c>
      <c r="J222" s="7">
        <v>21.8691237307258</v>
      </c>
      <c r="K222" s="5">
        <v>2</v>
      </c>
      <c r="L222" s="8">
        <v>1</v>
      </c>
      <c r="M222" s="5">
        <v>3</v>
      </c>
      <c r="N222" s="5">
        <v>3</v>
      </c>
      <c r="O222" s="5">
        <v>0</v>
      </c>
      <c r="P222" s="5">
        <v>9</v>
      </c>
      <c r="Q222" s="7">
        <v>12.9222222222222</v>
      </c>
      <c r="R222" s="5">
        <v>10</v>
      </c>
      <c r="S222" s="9">
        <v>11.63</v>
      </c>
      <c r="T222" s="5">
        <v>2</v>
      </c>
      <c r="U222" s="9">
        <v>58.15</v>
      </c>
      <c r="V222" s="11">
        <v>0.0256410256410256</v>
      </c>
    </row>
    <row r="223" customHeight="1" spans="1:22">
      <c r="A223" s="47"/>
      <c r="B223" s="47"/>
      <c r="C223" s="4" t="s">
        <v>88</v>
      </c>
      <c r="D223" s="4" t="s">
        <v>89</v>
      </c>
      <c r="E223" s="5">
        <v>52.77</v>
      </c>
      <c r="F223" s="5">
        <v>1828</v>
      </c>
      <c r="G223" s="5">
        <v>152</v>
      </c>
      <c r="H223" s="6">
        <v>0.0831509846827133</v>
      </c>
      <c r="I223" s="7">
        <v>0.347171052631579</v>
      </c>
      <c r="J223" s="7">
        <v>28.8676148796499</v>
      </c>
      <c r="K223" s="5">
        <v>1</v>
      </c>
      <c r="L223" s="8">
        <v>1</v>
      </c>
      <c r="M223" s="5">
        <v>1</v>
      </c>
      <c r="N223" s="5">
        <v>0</v>
      </c>
      <c r="O223" s="5">
        <v>0</v>
      </c>
      <c r="P223" s="5">
        <v>3</v>
      </c>
      <c r="Q223" s="7">
        <v>17.59</v>
      </c>
      <c r="R223" s="5">
        <v>0</v>
      </c>
      <c r="S223" s="9" t="e">
        <v>#DIV/0!</v>
      </c>
      <c r="T223" s="5">
        <v>0</v>
      </c>
      <c r="U223" s="9" t="e">
        <v>#DIV/0!</v>
      </c>
      <c r="V223" s="11">
        <v>0</v>
      </c>
    </row>
    <row r="224" customHeight="1" spans="1:22">
      <c r="A224" s="47"/>
      <c r="B224" s="47"/>
      <c r="C224" s="4" t="s">
        <v>90</v>
      </c>
      <c r="D224" s="4" t="s">
        <v>91</v>
      </c>
      <c r="E224" s="5">
        <v>141.22</v>
      </c>
      <c r="F224" s="5">
        <v>10018</v>
      </c>
      <c r="G224" s="5">
        <v>933</v>
      </c>
      <c r="H224" s="6">
        <v>0.0931323617488521</v>
      </c>
      <c r="I224" s="7">
        <v>0.151361200428725</v>
      </c>
      <c r="J224" s="7">
        <v>14.0966260730685</v>
      </c>
      <c r="K224" s="5">
        <v>3</v>
      </c>
      <c r="L224" s="8">
        <v>1</v>
      </c>
      <c r="M224" s="5">
        <v>0</v>
      </c>
      <c r="N224" s="5">
        <v>2</v>
      </c>
      <c r="O224" s="5">
        <v>0</v>
      </c>
      <c r="P224" s="5">
        <v>6</v>
      </c>
      <c r="Q224" s="7">
        <v>23.5366666666667</v>
      </c>
      <c r="R224" s="5">
        <v>4</v>
      </c>
      <c r="S224" s="9">
        <v>35.305</v>
      </c>
      <c r="T224" s="5">
        <v>1</v>
      </c>
      <c r="U224" s="9">
        <v>141.22</v>
      </c>
      <c r="V224" s="11">
        <v>0.00428724544480172</v>
      </c>
    </row>
    <row r="225" customHeight="1" spans="1:22">
      <c r="A225" s="47"/>
      <c r="B225" s="4" t="s">
        <v>100</v>
      </c>
      <c r="C225" s="47"/>
      <c r="D225" s="47"/>
      <c r="E225" s="5">
        <v>798.99</v>
      </c>
      <c r="F225" s="5">
        <v>32035</v>
      </c>
      <c r="G225" s="5">
        <v>2398</v>
      </c>
      <c r="H225" s="6">
        <v>0.0748556266583425</v>
      </c>
      <c r="I225" s="7">
        <v>0.333190158465388</v>
      </c>
      <c r="J225" s="7">
        <v>24.941158108319</v>
      </c>
      <c r="K225" s="5">
        <v>12</v>
      </c>
      <c r="L225" s="8">
        <v>5</v>
      </c>
      <c r="M225" s="5">
        <v>11</v>
      </c>
      <c r="N225" s="5">
        <v>11</v>
      </c>
      <c r="O225" s="5">
        <v>0</v>
      </c>
      <c r="P225" s="5">
        <v>39</v>
      </c>
      <c r="Q225" s="7">
        <v>20.4869230769231</v>
      </c>
      <c r="R225" s="5">
        <v>27</v>
      </c>
      <c r="S225" s="9">
        <v>29.5922222222222</v>
      </c>
      <c r="T225" s="5">
        <v>6</v>
      </c>
      <c r="U225" s="9">
        <v>133.165</v>
      </c>
      <c r="V225" s="11">
        <v>0.0112593828190158</v>
      </c>
    </row>
    <row r="226" customHeight="1" spans="1:22">
      <c r="A226" s="4" t="s">
        <v>124</v>
      </c>
      <c r="B226" s="47"/>
      <c r="C226" s="47"/>
      <c r="D226" s="47"/>
      <c r="E226" s="5">
        <v>1028.66</v>
      </c>
      <c r="F226" s="5">
        <v>43690</v>
      </c>
      <c r="G226" s="5">
        <v>3476</v>
      </c>
      <c r="H226" s="6">
        <v>0.0795605401693751</v>
      </c>
      <c r="I226" s="7">
        <v>0.295932105868815</v>
      </c>
      <c r="J226" s="7">
        <v>23.5445181963836</v>
      </c>
      <c r="K226" s="5">
        <v>26</v>
      </c>
      <c r="L226" s="8">
        <v>5</v>
      </c>
      <c r="M226" s="5">
        <v>12</v>
      </c>
      <c r="N226" s="5">
        <v>12</v>
      </c>
      <c r="O226" s="5">
        <v>0</v>
      </c>
      <c r="P226" s="5">
        <v>55</v>
      </c>
      <c r="Q226" s="7">
        <v>18.7029090909091</v>
      </c>
      <c r="R226" s="5">
        <v>28</v>
      </c>
      <c r="S226" s="9">
        <v>36.7378571428571</v>
      </c>
      <c r="T226" s="5">
        <v>6</v>
      </c>
      <c r="U226" s="9">
        <v>171.443333333333</v>
      </c>
      <c r="V226" s="11">
        <v>0.00805523590333717</v>
      </c>
    </row>
    <row r="227" customHeight="1" spans="1:22">
      <c r="A227" s="4" t="s">
        <v>51</v>
      </c>
      <c r="B227" s="4" t="s">
        <v>75</v>
      </c>
      <c r="C227" s="4" t="s">
        <v>114</v>
      </c>
      <c r="D227" s="4" t="s">
        <v>115</v>
      </c>
      <c r="E227" s="5">
        <v>104.01</v>
      </c>
      <c r="F227" s="5">
        <v>4614</v>
      </c>
      <c r="G227" s="5">
        <v>292</v>
      </c>
      <c r="H227" s="6">
        <v>0.0632856523623754</v>
      </c>
      <c r="I227" s="7">
        <v>0.356198630136986</v>
      </c>
      <c r="J227" s="7">
        <v>22.5422626788036</v>
      </c>
      <c r="K227" s="5">
        <v>3</v>
      </c>
      <c r="L227" s="8">
        <v>1</v>
      </c>
      <c r="M227" s="5">
        <v>1</v>
      </c>
      <c r="N227" s="5">
        <v>2</v>
      </c>
      <c r="O227" s="5">
        <v>0</v>
      </c>
      <c r="P227" s="5">
        <v>7</v>
      </c>
      <c r="Q227" s="7">
        <v>14.8585714285714</v>
      </c>
      <c r="R227" s="5">
        <v>2</v>
      </c>
      <c r="S227" s="9">
        <v>52.005</v>
      </c>
      <c r="T227" s="5">
        <v>1</v>
      </c>
      <c r="U227" s="9">
        <v>104.01</v>
      </c>
      <c r="V227" s="11">
        <v>0.00684931506849315</v>
      </c>
    </row>
    <row r="228" customHeight="1" spans="1:22">
      <c r="A228" s="47"/>
      <c r="B228" s="47"/>
      <c r="C228" s="4" t="s">
        <v>76</v>
      </c>
      <c r="D228" s="4" t="s">
        <v>77</v>
      </c>
      <c r="E228" s="5">
        <v>86.05</v>
      </c>
      <c r="F228" s="5">
        <v>6233</v>
      </c>
      <c r="G228" s="5">
        <v>559</v>
      </c>
      <c r="H228" s="6">
        <v>0.0896839403176641</v>
      </c>
      <c r="I228" s="7">
        <v>0.153935599284436</v>
      </c>
      <c r="J228" s="7">
        <v>13.8055510989893</v>
      </c>
      <c r="K228" s="5">
        <v>11</v>
      </c>
      <c r="L228" s="8">
        <v>1</v>
      </c>
      <c r="M228" s="5">
        <v>2</v>
      </c>
      <c r="N228" s="5">
        <v>2</v>
      </c>
      <c r="O228" s="5">
        <v>0</v>
      </c>
      <c r="P228" s="5">
        <v>16</v>
      </c>
      <c r="Q228" s="7">
        <v>5.378125</v>
      </c>
      <c r="R228" s="5">
        <v>1</v>
      </c>
      <c r="S228" s="9">
        <v>86.05</v>
      </c>
      <c r="T228" s="5">
        <v>1</v>
      </c>
      <c r="U228" s="9">
        <v>86.05</v>
      </c>
      <c r="V228" s="11">
        <v>0.00178890876565295</v>
      </c>
    </row>
    <row r="229" customHeight="1" spans="1:22">
      <c r="A229" s="47"/>
      <c r="B229" s="4" t="s">
        <v>78</v>
      </c>
      <c r="C229" s="47"/>
      <c r="D229" s="47"/>
      <c r="E229" s="5">
        <v>190.06</v>
      </c>
      <c r="F229" s="5">
        <v>10847</v>
      </c>
      <c r="G229" s="5">
        <v>851</v>
      </c>
      <c r="H229" s="6">
        <v>0.0784548723149258</v>
      </c>
      <c r="I229" s="7">
        <v>0.223337250293772</v>
      </c>
      <c r="J229" s="7">
        <v>17.5218954549645</v>
      </c>
      <c r="K229" s="5">
        <v>14</v>
      </c>
      <c r="L229" s="8">
        <v>2</v>
      </c>
      <c r="M229" s="5">
        <v>3</v>
      </c>
      <c r="N229" s="5">
        <v>4</v>
      </c>
      <c r="O229" s="5">
        <v>0</v>
      </c>
      <c r="P229" s="5">
        <v>23</v>
      </c>
      <c r="Q229" s="7">
        <v>8.26347826086957</v>
      </c>
      <c r="R229" s="5">
        <v>3</v>
      </c>
      <c r="S229" s="9">
        <v>63.3533333333333</v>
      </c>
      <c r="T229" s="5">
        <v>2</v>
      </c>
      <c r="U229" s="9">
        <v>95.03</v>
      </c>
      <c r="V229" s="11">
        <v>0.00352526439482961</v>
      </c>
    </row>
    <row r="230" customHeight="1" spans="1:22">
      <c r="A230" s="47"/>
      <c r="B230" s="4" t="s">
        <v>79</v>
      </c>
      <c r="C230" s="4" t="s">
        <v>80</v>
      </c>
      <c r="D230" s="4" t="s">
        <v>81</v>
      </c>
      <c r="E230" s="5">
        <v>158.31</v>
      </c>
      <c r="F230" s="5">
        <v>3165</v>
      </c>
      <c r="G230" s="5">
        <v>201</v>
      </c>
      <c r="H230" s="6">
        <v>0.0635071090047393</v>
      </c>
      <c r="I230" s="7">
        <v>0.787611940298508</v>
      </c>
      <c r="J230" s="7">
        <v>50.0189573459716</v>
      </c>
      <c r="K230" s="5">
        <v>3</v>
      </c>
      <c r="L230" s="8">
        <v>0</v>
      </c>
      <c r="M230" s="5">
        <v>2</v>
      </c>
      <c r="N230" s="5">
        <v>2</v>
      </c>
      <c r="O230" s="5">
        <v>0</v>
      </c>
      <c r="P230" s="5">
        <v>7</v>
      </c>
      <c r="Q230" s="7">
        <v>22.6157142857143</v>
      </c>
      <c r="R230" s="5">
        <v>11</v>
      </c>
      <c r="S230" s="9">
        <v>14.3918181818182</v>
      </c>
      <c r="T230" s="5">
        <v>7</v>
      </c>
      <c r="U230" s="9">
        <v>22.6157142857143</v>
      </c>
      <c r="V230" s="11">
        <v>0.054726368159204</v>
      </c>
    </row>
    <row r="231" customHeight="1" spans="1:22">
      <c r="A231" s="47"/>
      <c r="B231" s="47"/>
      <c r="C231" s="4" t="s">
        <v>82</v>
      </c>
      <c r="D231" s="4" t="s">
        <v>83</v>
      </c>
      <c r="E231" s="5">
        <v>18.15</v>
      </c>
      <c r="F231" s="5">
        <v>774</v>
      </c>
      <c r="G231" s="5">
        <v>81</v>
      </c>
      <c r="H231" s="6">
        <v>0.104651162790698</v>
      </c>
      <c r="I231" s="7">
        <v>0.224074074074074</v>
      </c>
      <c r="J231" s="7">
        <v>23.4496124031008</v>
      </c>
      <c r="K231" s="5">
        <v>1</v>
      </c>
      <c r="L231" s="8">
        <v>0</v>
      </c>
      <c r="M231" s="5">
        <v>0</v>
      </c>
      <c r="N231" s="5">
        <v>1</v>
      </c>
      <c r="O231" s="5">
        <v>0</v>
      </c>
      <c r="P231" s="5">
        <v>2</v>
      </c>
      <c r="Q231" s="7">
        <v>9.075</v>
      </c>
      <c r="R231" s="5">
        <v>1</v>
      </c>
      <c r="S231" s="9">
        <v>18.15</v>
      </c>
      <c r="T231" s="5">
        <v>1</v>
      </c>
      <c r="U231" s="9">
        <v>18.15</v>
      </c>
      <c r="V231" s="11">
        <v>0.0123456790123457</v>
      </c>
    </row>
    <row r="232" customHeight="1" spans="1:22">
      <c r="A232" s="47"/>
      <c r="B232" s="47"/>
      <c r="C232" s="4" t="s">
        <v>84</v>
      </c>
      <c r="D232" s="4" t="s">
        <v>85</v>
      </c>
      <c r="E232" s="5">
        <v>79.89</v>
      </c>
      <c r="F232" s="5">
        <v>4750</v>
      </c>
      <c r="G232" s="5">
        <v>306</v>
      </c>
      <c r="H232" s="6">
        <v>0.064421052631579</v>
      </c>
      <c r="I232" s="7">
        <v>0.261078431372549</v>
      </c>
      <c r="J232" s="7">
        <v>16.8189473684211</v>
      </c>
      <c r="K232" s="5">
        <v>1</v>
      </c>
      <c r="L232" s="8">
        <v>0</v>
      </c>
      <c r="M232" s="5">
        <v>0</v>
      </c>
      <c r="N232" s="5">
        <v>0</v>
      </c>
      <c r="O232" s="5">
        <v>0</v>
      </c>
      <c r="P232" s="5">
        <v>1</v>
      </c>
      <c r="Q232" s="7">
        <v>79.89</v>
      </c>
      <c r="R232" s="5">
        <v>2</v>
      </c>
      <c r="S232" s="9">
        <v>39.945</v>
      </c>
      <c r="T232" s="5">
        <v>1</v>
      </c>
      <c r="U232" s="9">
        <v>79.89</v>
      </c>
      <c r="V232" s="11">
        <v>0.0065359477124183</v>
      </c>
    </row>
    <row r="233" customHeight="1" spans="1:22">
      <c r="A233" s="47"/>
      <c r="B233" s="47"/>
      <c r="C233" s="4" t="s">
        <v>108</v>
      </c>
      <c r="D233" s="4" t="s">
        <v>109</v>
      </c>
      <c r="E233" s="5">
        <v>176.84</v>
      </c>
      <c r="F233" s="5">
        <v>6945</v>
      </c>
      <c r="G233" s="5">
        <v>318</v>
      </c>
      <c r="H233" s="6">
        <v>0.0457883369330454</v>
      </c>
      <c r="I233" s="7">
        <v>0.556100628930818</v>
      </c>
      <c r="J233" s="7">
        <v>25.4629229661627</v>
      </c>
      <c r="K233" s="5">
        <v>5</v>
      </c>
      <c r="L233" s="8">
        <v>0</v>
      </c>
      <c r="M233" s="5">
        <v>1</v>
      </c>
      <c r="N233" s="5">
        <v>6</v>
      </c>
      <c r="O233" s="5">
        <v>0</v>
      </c>
      <c r="P233" s="5">
        <v>12</v>
      </c>
      <c r="Q233" s="7">
        <v>14.7366666666667</v>
      </c>
      <c r="R233" s="5">
        <v>8</v>
      </c>
      <c r="S233" s="9">
        <v>22.105</v>
      </c>
      <c r="T233" s="5">
        <v>2</v>
      </c>
      <c r="U233" s="9">
        <v>88.42</v>
      </c>
      <c r="V233" s="11">
        <v>0.0251572327044025</v>
      </c>
    </row>
    <row r="234" customHeight="1" spans="1:22">
      <c r="A234" s="47"/>
      <c r="B234" s="47"/>
      <c r="C234" s="4" t="s">
        <v>86</v>
      </c>
      <c r="D234" s="4" t="s">
        <v>87</v>
      </c>
      <c r="E234" s="5">
        <v>199.19</v>
      </c>
      <c r="F234" s="5">
        <v>10947</v>
      </c>
      <c r="G234" s="5">
        <v>716</v>
      </c>
      <c r="H234" s="6">
        <v>0.0654060473189002</v>
      </c>
      <c r="I234" s="7">
        <v>0.278198324022346</v>
      </c>
      <c r="J234" s="7">
        <v>18.1958527450443</v>
      </c>
      <c r="K234" s="5">
        <v>5</v>
      </c>
      <c r="L234" s="8">
        <v>3</v>
      </c>
      <c r="M234" s="5">
        <v>0</v>
      </c>
      <c r="N234" s="5">
        <v>7</v>
      </c>
      <c r="O234" s="5">
        <v>0</v>
      </c>
      <c r="P234" s="5">
        <v>15</v>
      </c>
      <c r="Q234" s="7">
        <v>13.2793333333333</v>
      </c>
      <c r="R234" s="5">
        <v>10</v>
      </c>
      <c r="S234" s="9">
        <v>19.919</v>
      </c>
      <c r="T234" s="5">
        <v>6</v>
      </c>
      <c r="U234" s="9">
        <v>33.1983333333333</v>
      </c>
      <c r="V234" s="11">
        <v>0.0139664804469274</v>
      </c>
    </row>
    <row r="235" customHeight="1" spans="1:22">
      <c r="A235" s="47"/>
      <c r="B235" s="47"/>
      <c r="C235" s="4" t="s">
        <v>88</v>
      </c>
      <c r="D235" s="4" t="s">
        <v>89</v>
      </c>
      <c r="E235" s="5">
        <v>63.04</v>
      </c>
      <c r="F235" s="5">
        <v>2346</v>
      </c>
      <c r="G235" s="5">
        <v>254</v>
      </c>
      <c r="H235" s="6">
        <v>0.108269394714408</v>
      </c>
      <c r="I235" s="7">
        <v>0.248188976377953</v>
      </c>
      <c r="J235" s="7">
        <v>26.8712702472293</v>
      </c>
      <c r="K235" s="5">
        <v>2</v>
      </c>
      <c r="L235" s="8">
        <v>0</v>
      </c>
      <c r="M235" s="5">
        <v>0</v>
      </c>
      <c r="N235" s="5">
        <v>0</v>
      </c>
      <c r="O235" s="5">
        <v>0</v>
      </c>
      <c r="P235" s="5">
        <v>2</v>
      </c>
      <c r="Q235" s="7">
        <v>31.52</v>
      </c>
      <c r="R235" s="5">
        <v>3</v>
      </c>
      <c r="S235" s="9">
        <v>21.0133333333333</v>
      </c>
      <c r="T235" s="5">
        <v>1</v>
      </c>
      <c r="U235" s="9">
        <v>63.04</v>
      </c>
      <c r="V235" s="11">
        <v>0.0118110236220472</v>
      </c>
    </row>
    <row r="236" customHeight="1" spans="1:22">
      <c r="A236" s="47"/>
      <c r="B236" s="47"/>
      <c r="C236" s="4" t="s">
        <v>90</v>
      </c>
      <c r="D236" s="4" t="s">
        <v>91</v>
      </c>
      <c r="E236" s="5">
        <v>137.66</v>
      </c>
      <c r="F236" s="5">
        <v>10318</v>
      </c>
      <c r="G236" s="5">
        <v>1152</v>
      </c>
      <c r="H236" s="6">
        <v>0.111649544485365</v>
      </c>
      <c r="I236" s="7">
        <v>0.119496527777778</v>
      </c>
      <c r="J236" s="7">
        <v>13.3417328939717</v>
      </c>
      <c r="K236" s="5">
        <v>5</v>
      </c>
      <c r="L236" s="8">
        <v>0</v>
      </c>
      <c r="M236" s="5">
        <v>0</v>
      </c>
      <c r="N236" s="5">
        <v>0</v>
      </c>
      <c r="O236" s="5">
        <v>2</v>
      </c>
      <c r="P236" s="5">
        <v>7</v>
      </c>
      <c r="Q236" s="7">
        <v>19.6657142857143</v>
      </c>
      <c r="R236" s="5">
        <v>4</v>
      </c>
      <c r="S236" s="9">
        <v>34.415</v>
      </c>
      <c r="T236" s="5">
        <v>1</v>
      </c>
      <c r="U236" s="9">
        <v>137.66</v>
      </c>
      <c r="V236" s="11">
        <v>0.00347222222222222</v>
      </c>
    </row>
    <row r="237" customHeight="1" spans="1:22">
      <c r="A237" s="47"/>
      <c r="B237" s="4" t="s">
        <v>100</v>
      </c>
      <c r="C237" s="47"/>
      <c r="D237" s="47"/>
      <c r="E237" s="5">
        <v>833.08</v>
      </c>
      <c r="F237" s="5">
        <v>39245</v>
      </c>
      <c r="G237" s="5">
        <v>3028</v>
      </c>
      <c r="H237" s="6">
        <v>0.0771563256465792</v>
      </c>
      <c r="I237" s="7">
        <v>0.275125495376486</v>
      </c>
      <c r="J237" s="7">
        <v>21.2276723149446</v>
      </c>
      <c r="K237" s="5">
        <v>22</v>
      </c>
      <c r="L237" s="8">
        <v>3</v>
      </c>
      <c r="M237" s="5">
        <v>3</v>
      </c>
      <c r="N237" s="5">
        <v>16</v>
      </c>
      <c r="O237" s="5">
        <v>2</v>
      </c>
      <c r="P237" s="5">
        <v>46</v>
      </c>
      <c r="Q237" s="7">
        <v>18.1104347826087</v>
      </c>
      <c r="R237" s="5">
        <v>39</v>
      </c>
      <c r="S237" s="9">
        <v>21.3610256410256</v>
      </c>
      <c r="T237" s="5">
        <v>19</v>
      </c>
      <c r="U237" s="9">
        <v>43.8463157894737</v>
      </c>
      <c r="V237" s="11">
        <v>0.0128797886393659</v>
      </c>
    </row>
    <row r="238" customHeight="1" spans="1:22">
      <c r="A238" s="4" t="s">
        <v>125</v>
      </c>
      <c r="B238" s="47"/>
      <c r="C238" s="47"/>
      <c r="D238" s="47"/>
      <c r="E238" s="5">
        <v>1023.14</v>
      </c>
      <c r="F238" s="5">
        <v>50092</v>
      </c>
      <c r="G238" s="5">
        <v>3879</v>
      </c>
      <c r="H238" s="6">
        <v>0.0774375149724507</v>
      </c>
      <c r="I238" s="7">
        <v>0.263763856664089</v>
      </c>
      <c r="J238" s="7">
        <v>20.4252175996167</v>
      </c>
      <c r="K238" s="5">
        <v>36</v>
      </c>
      <c r="L238" s="8">
        <v>5</v>
      </c>
      <c r="M238" s="5">
        <v>6</v>
      </c>
      <c r="N238" s="5">
        <v>20</v>
      </c>
      <c r="O238" s="5">
        <v>2</v>
      </c>
      <c r="P238" s="5">
        <v>69</v>
      </c>
      <c r="Q238" s="7">
        <v>14.828115942029</v>
      </c>
      <c r="R238" s="5">
        <v>42</v>
      </c>
      <c r="S238" s="9">
        <v>24.3604761904762</v>
      </c>
      <c r="T238" s="5">
        <v>21</v>
      </c>
      <c r="U238" s="9">
        <v>48.7209523809524</v>
      </c>
      <c r="V238" s="11">
        <v>0.0108275328692962</v>
      </c>
    </row>
    <row r="239" customHeight="1" spans="1:22">
      <c r="A239" s="4" t="s">
        <v>50</v>
      </c>
      <c r="B239" s="4" t="s">
        <v>75</v>
      </c>
      <c r="C239" s="4" t="s">
        <v>114</v>
      </c>
      <c r="D239" s="4" t="s">
        <v>115</v>
      </c>
      <c r="E239" s="5">
        <v>108.11</v>
      </c>
      <c r="F239" s="5">
        <v>5713</v>
      </c>
      <c r="G239" s="5">
        <v>307</v>
      </c>
      <c r="H239" s="6">
        <v>0.0537370908454402</v>
      </c>
      <c r="I239" s="7">
        <v>0.352149837133551</v>
      </c>
      <c r="J239" s="7">
        <v>18.9235077892526</v>
      </c>
      <c r="K239" s="5">
        <v>2</v>
      </c>
      <c r="L239" s="8">
        <v>0</v>
      </c>
      <c r="M239" s="5">
        <v>2</v>
      </c>
      <c r="N239" s="5">
        <v>1</v>
      </c>
      <c r="O239" s="5">
        <v>0</v>
      </c>
      <c r="P239" s="5">
        <v>5</v>
      </c>
      <c r="Q239" s="7">
        <v>21.622</v>
      </c>
      <c r="R239" s="5">
        <v>1</v>
      </c>
      <c r="S239" s="9">
        <v>108.11</v>
      </c>
      <c r="T239" s="5">
        <v>1</v>
      </c>
      <c r="U239" s="9">
        <v>108.11</v>
      </c>
      <c r="V239" s="11">
        <v>0.00325732899022801</v>
      </c>
    </row>
    <row r="240" customHeight="1" spans="1:22">
      <c r="A240" s="47"/>
      <c r="B240" s="47"/>
      <c r="C240" s="4" t="s">
        <v>76</v>
      </c>
      <c r="D240" s="4" t="s">
        <v>77</v>
      </c>
      <c r="E240" s="5">
        <v>131.26</v>
      </c>
      <c r="F240" s="5">
        <v>6341</v>
      </c>
      <c r="G240" s="5">
        <v>681</v>
      </c>
      <c r="H240" s="6">
        <v>0.107396309730326</v>
      </c>
      <c r="I240" s="7">
        <v>0.192745961820852</v>
      </c>
      <c r="J240" s="7">
        <v>20.7002050149819</v>
      </c>
      <c r="K240" s="5">
        <v>8</v>
      </c>
      <c r="L240" s="8">
        <v>0</v>
      </c>
      <c r="M240" s="5">
        <v>1</v>
      </c>
      <c r="N240" s="5">
        <v>1</v>
      </c>
      <c r="O240" s="5">
        <v>0</v>
      </c>
      <c r="P240" s="5">
        <v>10</v>
      </c>
      <c r="Q240" s="7">
        <v>13.126</v>
      </c>
      <c r="R240" s="5">
        <v>4</v>
      </c>
      <c r="S240" s="9">
        <v>32.815</v>
      </c>
      <c r="T240" s="5">
        <v>1</v>
      </c>
      <c r="U240" s="9">
        <v>131.26</v>
      </c>
      <c r="V240" s="11">
        <v>0.00587371512481645</v>
      </c>
    </row>
    <row r="241" customHeight="1" spans="1:22">
      <c r="A241" s="47"/>
      <c r="B241" s="4" t="s">
        <v>78</v>
      </c>
      <c r="C241" s="47"/>
      <c r="D241" s="47"/>
      <c r="E241" s="5">
        <v>239.37</v>
      </c>
      <c r="F241" s="5">
        <v>12054</v>
      </c>
      <c r="G241" s="5">
        <v>988</v>
      </c>
      <c r="H241" s="6">
        <v>0.0819644931143189</v>
      </c>
      <c r="I241" s="7">
        <v>0.242277327935223</v>
      </c>
      <c r="J241" s="7">
        <v>19.8581383773021</v>
      </c>
      <c r="K241" s="5">
        <v>10</v>
      </c>
      <c r="L241" s="8">
        <v>0</v>
      </c>
      <c r="M241" s="5">
        <v>3</v>
      </c>
      <c r="N241" s="5">
        <v>2</v>
      </c>
      <c r="O241" s="5">
        <v>0</v>
      </c>
      <c r="P241" s="5">
        <v>15</v>
      </c>
      <c r="Q241" s="7">
        <v>15.958</v>
      </c>
      <c r="R241" s="5">
        <v>5</v>
      </c>
      <c r="S241" s="9">
        <v>47.874</v>
      </c>
      <c r="T241" s="5">
        <v>2</v>
      </c>
      <c r="U241" s="9">
        <v>119.685</v>
      </c>
      <c r="V241" s="11">
        <v>0.00506072874493927</v>
      </c>
    </row>
    <row r="242" customHeight="1" spans="1:22">
      <c r="A242" s="47"/>
      <c r="B242" s="4" t="s">
        <v>79</v>
      </c>
      <c r="C242" s="4" t="s">
        <v>80</v>
      </c>
      <c r="D242" s="4" t="s">
        <v>81</v>
      </c>
      <c r="E242" s="5">
        <v>208.41</v>
      </c>
      <c r="F242" s="5">
        <v>5040</v>
      </c>
      <c r="G242" s="5">
        <v>275</v>
      </c>
      <c r="H242" s="6">
        <v>0.0545634920634921</v>
      </c>
      <c r="I242" s="7">
        <v>0.757854545454546</v>
      </c>
      <c r="J242" s="7">
        <v>41.3511904761905</v>
      </c>
      <c r="K242" s="5">
        <v>3</v>
      </c>
      <c r="L242" s="8">
        <v>1</v>
      </c>
      <c r="M242" s="5">
        <v>1</v>
      </c>
      <c r="N242" s="5">
        <v>7</v>
      </c>
      <c r="O242" s="5">
        <v>0</v>
      </c>
      <c r="P242" s="5">
        <v>12</v>
      </c>
      <c r="Q242" s="7">
        <v>17.3675</v>
      </c>
      <c r="R242" s="5">
        <v>15</v>
      </c>
      <c r="S242" s="9">
        <v>13.894</v>
      </c>
      <c r="T242" s="5">
        <v>9</v>
      </c>
      <c r="U242" s="9">
        <v>23.1566666666667</v>
      </c>
      <c r="V242" s="11">
        <v>0.0545454545454545</v>
      </c>
    </row>
    <row r="243" customHeight="1" spans="1:22">
      <c r="A243" s="47"/>
      <c r="B243" s="47"/>
      <c r="C243" s="4" t="s">
        <v>82</v>
      </c>
      <c r="D243" s="4" t="s">
        <v>83</v>
      </c>
      <c r="E243" s="5">
        <v>30.08</v>
      </c>
      <c r="F243" s="5">
        <v>1043</v>
      </c>
      <c r="G243" s="5">
        <v>106</v>
      </c>
      <c r="H243" s="6">
        <v>0.101629913710451</v>
      </c>
      <c r="I243" s="7">
        <v>0.28377358490566</v>
      </c>
      <c r="J243" s="7">
        <v>28.8398849472675</v>
      </c>
      <c r="K243" s="5">
        <v>1</v>
      </c>
      <c r="L243" s="8">
        <v>1</v>
      </c>
      <c r="M243" s="5">
        <v>0</v>
      </c>
      <c r="N243" s="5">
        <v>0</v>
      </c>
      <c r="O243" s="5">
        <v>0</v>
      </c>
      <c r="P243" s="5">
        <v>2</v>
      </c>
      <c r="Q243" s="7">
        <v>15.04</v>
      </c>
      <c r="R243" s="5">
        <v>0</v>
      </c>
      <c r="S243" s="9" t="e">
        <v>#DIV/0!</v>
      </c>
      <c r="T243" s="5">
        <v>0</v>
      </c>
      <c r="U243" s="9" t="e">
        <v>#DIV/0!</v>
      </c>
      <c r="V243" s="11">
        <v>0</v>
      </c>
    </row>
    <row r="244" customHeight="1" spans="1:22">
      <c r="A244" s="47"/>
      <c r="B244" s="47"/>
      <c r="C244" s="4" t="s">
        <v>84</v>
      </c>
      <c r="D244" s="4" t="s">
        <v>85</v>
      </c>
      <c r="E244" s="5">
        <v>119.55</v>
      </c>
      <c r="F244" s="5">
        <v>5738</v>
      </c>
      <c r="G244" s="5">
        <v>391</v>
      </c>
      <c r="H244" s="6">
        <v>0.0681422098292088</v>
      </c>
      <c r="I244" s="7">
        <v>0.305754475703325</v>
      </c>
      <c r="J244" s="7">
        <v>20.8347856395957</v>
      </c>
      <c r="K244" s="5">
        <v>2</v>
      </c>
      <c r="L244" s="8">
        <v>1</v>
      </c>
      <c r="M244" s="5">
        <v>1</v>
      </c>
      <c r="N244" s="5">
        <v>3</v>
      </c>
      <c r="O244" s="5">
        <v>0</v>
      </c>
      <c r="P244" s="5">
        <v>7</v>
      </c>
      <c r="Q244" s="7">
        <v>17.0785714285714</v>
      </c>
      <c r="R244" s="5">
        <v>4</v>
      </c>
      <c r="S244" s="9">
        <v>29.8875</v>
      </c>
      <c r="T244" s="5">
        <v>2</v>
      </c>
      <c r="U244" s="9">
        <v>59.775</v>
      </c>
      <c r="V244" s="11">
        <v>0.010230179028133</v>
      </c>
    </row>
    <row r="245" customHeight="1" spans="1:22">
      <c r="A245" s="47"/>
      <c r="B245" s="47"/>
      <c r="C245" s="4" t="s">
        <v>108</v>
      </c>
      <c r="D245" s="4" t="s">
        <v>109</v>
      </c>
      <c r="E245" s="5">
        <v>111.45</v>
      </c>
      <c r="F245" s="5">
        <v>4879</v>
      </c>
      <c r="G245" s="5">
        <v>242</v>
      </c>
      <c r="H245" s="6">
        <v>0.0496003279360525</v>
      </c>
      <c r="I245" s="7">
        <v>0.460537190082645</v>
      </c>
      <c r="J245" s="7">
        <v>22.8427956548473</v>
      </c>
      <c r="K245" s="5">
        <v>4</v>
      </c>
      <c r="L245" s="8">
        <v>2</v>
      </c>
      <c r="M245" s="5">
        <v>0</v>
      </c>
      <c r="N245" s="5">
        <v>2</v>
      </c>
      <c r="O245" s="5">
        <v>0</v>
      </c>
      <c r="P245" s="5">
        <v>8</v>
      </c>
      <c r="Q245" s="7">
        <v>13.93125</v>
      </c>
      <c r="R245" s="5">
        <v>2</v>
      </c>
      <c r="S245" s="9">
        <v>55.725</v>
      </c>
      <c r="T245" s="5">
        <v>1</v>
      </c>
      <c r="U245" s="9">
        <v>111.45</v>
      </c>
      <c r="V245" s="11">
        <v>0.00826446280991736</v>
      </c>
    </row>
    <row r="246" customHeight="1" spans="1:22">
      <c r="A246" s="47"/>
      <c r="B246" s="47"/>
      <c r="C246" s="4" t="s">
        <v>86</v>
      </c>
      <c r="D246" s="4" t="s">
        <v>87</v>
      </c>
      <c r="E246" s="5">
        <v>180.32</v>
      </c>
      <c r="F246" s="5">
        <v>8988</v>
      </c>
      <c r="G246" s="5">
        <v>607</v>
      </c>
      <c r="H246" s="6">
        <v>0.0675344904316867</v>
      </c>
      <c r="I246" s="7">
        <v>0.297067545304778</v>
      </c>
      <c r="J246" s="7">
        <v>20.0623052959502</v>
      </c>
      <c r="K246" s="5">
        <v>3</v>
      </c>
      <c r="L246" s="8">
        <v>2</v>
      </c>
      <c r="M246" s="5">
        <v>3</v>
      </c>
      <c r="N246" s="5">
        <v>6</v>
      </c>
      <c r="O246" s="5">
        <v>0</v>
      </c>
      <c r="P246" s="5">
        <v>14</v>
      </c>
      <c r="Q246" s="7">
        <v>12.88</v>
      </c>
      <c r="R246" s="5">
        <v>14</v>
      </c>
      <c r="S246" s="9">
        <v>12.88</v>
      </c>
      <c r="T246" s="5">
        <v>5</v>
      </c>
      <c r="U246" s="9">
        <v>36.064</v>
      </c>
      <c r="V246" s="11">
        <v>0.0230642504118616</v>
      </c>
    </row>
    <row r="247" customHeight="1" spans="1:22">
      <c r="A247" s="47"/>
      <c r="B247" s="47"/>
      <c r="C247" s="4" t="s">
        <v>88</v>
      </c>
      <c r="D247" s="4" t="s">
        <v>89</v>
      </c>
      <c r="E247" s="5">
        <v>50.72</v>
      </c>
      <c r="F247" s="5">
        <v>1967</v>
      </c>
      <c r="G247" s="5">
        <v>183</v>
      </c>
      <c r="H247" s="6">
        <v>0.0930350788002034</v>
      </c>
      <c r="I247" s="7">
        <v>0.277158469945355</v>
      </c>
      <c r="J247" s="7">
        <v>25.7854600915099</v>
      </c>
      <c r="K247" s="5">
        <v>1</v>
      </c>
      <c r="L247" s="8">
        <v>0</v>
      </c>
      <c r="M247" s="5">
        <v>0</v>
      </c>
      <c r="N247" s="5">
        <v>1</v>
      </c>
      <c r="O247" s="5">
        <v>0</v>
      </c>
      <c r="P247" s="5">
        <v>2</v>
      </c>
      <c r="Q247" s="7">
        <v>25.36</v>
      </c>
      <c r="R247" s="5">
        <v>3</v>
      </c>
      <c r="S247" s="9">
        <v>16.9066666666667</v>
      </c>
      <c r="T247" s="5">
        <v>1</v>
      </c>
      <c r="U247" s="9">
        <v>50.72</v>
      </c>
      <c r="V247" s="11">
        <v>0.0163934426229508</v>
      </c>
    </row>
    <row r="248" customHeight="1" spans="1:22">
      <c r="A248" s="47"/>
      <c r="B248" s="47"/>
      <c r="C248" s="4" t="s">
        <v>90</v>
      </c>
      <c r="D248" s="4" t="s">
        <v>91</v>
      </c>
      <c r="E248" s="5">
        <v>69.1</v>
      </c>
      <c r="F248" s="5">
        <v>2631</v>
      </c>
      <c r="G248" s="5">
        <v>292</v>
      </c>
      <c r="H248" s="6">
        <v>0.110984416571646</v>
      </c>
      <c r="I248" s="7">
        <v>0.236643835616438</v>
      </c>
      <c r="J248" s="7">
        <v>26.2637780311669</v>
      </c>
      <c r="K248" s="5">
        <v>2</v>
      </c>
      <c r="L248" s="8">
        <v>0</v>
      </c>
      <c r="M248" s="5">
        <v>1</v>
      </c>
      <c r="N248" s="5">
        <v>0</v>
      </c>
      <c r="O248" s="5">
        <v>0</v>
      </c>
      <c r="P248" s="5">
        <v>3</v>
      </c>
      <c r="Q248" s="7">
        <v>23.0333333333333</v>
      </c>
      <c r="R248" s="5">
        <v>1</v>
      </c>
      <c r="S248" s="9">
        <v>69.1</v>
      </c>
      <c r="T248" s="5">
        <v>0</v>
      </c>
      <c r="U248" s="9" t="e">
        <v>#DIV/0!</v>
      </c>
      <c r="V248" s="11">
        <v>0.00342465753424658</v>
      </c>
    </row>
    <row r="249" customHeight="1" spans="1:22">
      <c r="A249" s="47"/>
      <c r="B249" s="4" t="s">
        <v>100</v>
      </c>
      <c r="C249" s="47"/>
      <c r="D249" s="47"/>
      <c r="E249" s="5">
        <v>769.63</v>
      </c>
      <c r="F249" s="5">
        <v>30286</v>
      </c>
      <c r="G249" s="5">
        <v>2096</v>
      </c>
      <c r="H249" s="6">
        <v>0.0692068942745823</v>
      </c>
      <c r="I249" s="7">
        <v>0.367189885496183</v>
      </c>
      <c r="J249" s="7">
        <v>25.4120715842303</v>
      </c>
      <c r="K249" s="5">
        <v>16</v>
      </c>
      <c r="L249" s="8">
        <v>7</v>
      </c>
      <c r="M249" s="5">
        <v>6</v>
      </c>
      <c r="N249" s="5">
        <v>19</v>
      </c>
      <c r="O249" s="5">
        <v>0</v>
      </c>
      <c r="P249" s="5">
        <v>48</v>
      </c>
      <c r="Q249" s="7">
        <v>16.0339583333333</v>
      </c>
      <c r="R249" s="5">
        <v>39</v>
      </c>
      <c r="S249" s="9">
        <v>19.7341025641026</v>
      </c>
      <c r="T249" s="5">
        <v>18</v>
      </c>
      <c r="U249" s="9">
        <v>42.7572222222222</v>
      </c>
      <c r="V249" s="11">
        <v>0.0186068702290076</v>
      </c>
    </row>
    <row r="250" customHeight="1" spans="1:22">
      <c r="A250" s="4" t="s">
        <v>126</v>
      </c>
      <c r="B250" s="47"/>
      <c r="C250" s="47"/>
      <c r="D250" s="47"/>
      <c r="E250" s="5">
        <v>1009</v>
      </c>
      <c r="F250" s="5">
        <v>42340</v>
      </c>
      <c r="G250" s="5">
        <v>3084</v>
      </c>
      <c r="H250" s="6">
        <v>0.0728389230042513</v>
      </c>
      <c r="I250" s="7">
        <v>0.327172503242542</v>
      </c>
      <c r="J250" s="7">
        <v>23.8308927727917</v>
      </c>
      <c r="K250" s="5">
        <v>26</v>
      </c>
      <c r="L250" s="8">
        <v>7</v>
      </c>
      <c r="M250" s="5">
        <v>9</v>
      </c>
      <c r="N250" s="5">
        <v>21</v>
      </c>
      <c r="O250" s="5">
        <v>0</v>
      </c>
      <c r="P250" s="5">
        <v>63</v>
      </c>
      <c r="Q250" s="7">
        <v>16.015873015873</v>
      </c>
      <c r="R250" s="5">
        <v>44</v>
      </c>
      <c r="S250" s="9">
        <v>22.9318181818182</v>
      </c>
      <c r="T250" s="5">
        <v>20</v>
      </c>
      <c r="U250" s="9">
        <v>50.45</v>
      </c>
      <c r="V250" s="11">
        <v>0.0142671854734112</v>
      </c>
    </row>
    <row r="251" customHeight="1" spans="1:22">
      <c r="A251" s="4" t="s">
        <v>49</v>
      </c>
      <c r="B251" s="4" t="s">
        <v>75</v>
      </c>
      <c r="C251" s="4" t="s">
        <v>114</v>
      </c>
      <c r="D251" s="4" t="s">
        <v>115</v>
      </c>
      <c r="E251" s="5">
        <v>114.26</v>
      </c>
      <c r="F251" s="5">
        <v>5419</v>
      </c>
      <c r="G251" s="5">
        <v>304</v>
      </c>
      <c r="H251" s="6">
        <v>0.0560989112382358</v>
      </c>
      <c r="I251" s="7">
        <v>0.375855263157895</v>
      </c>
      <c r="J251" s="7">
        <v>21.0850710463185</v>
      </c>
      <c r="K251" s="5">
        <v>0</v>
      </c>
      <c r="L251" s="8">
        <v>1</v>
      </c>
      <c r="M251" s="5">
        <v>1</v>
      </c>
      <c r="N251" s="5">
        <v>1</v>
      </c>
      <c r="O251" s="5">
        <v>0</v>
      </c>
      <c r="P251" s="5">
        <v>3</v>
      </c>
      <c r="Q251" s="7">
        <v>38.0866666666667</v>
      </c>
      <c r="R251" s="5">
        <v>4</v>
      </c>
      <c r="S251" s="9">
        <v>28.565</v>
      </c>
      <c r="T251" s="5">
        <v>2</v>
      </c>
      <c r="U251" s="9">
        <v>57.13</v>
      </c>
      <c r="V251" s="11">
        <v>0.0131578947368421</v>
      </c>
    </row>
    <row r="252" customHeight="1" spans="1:22">
      <c r="A252" s="47"/>
      <c r="B252" s="47"/>
      <c r="C252" s="4" t="s">
        <v>76</v>
      </c>
      <c r="D252" s="4" t="s">
        <v>77</v>
      </c>
      <c r="E252" s="5">
        <v>122.1</v>
      </c>
      <c r="F252" s="5">
        <v>6238</v>
      </c>
      <c r="G252" s="5">
        <v>421</v>
      </c>
      <c r="H252" s="6">
        <v>0.0674895799935877</v>
      </c>
      <c r="I252" s="7">
        <v>0.290023752969121</v>
      </c>
      <c r="J252" s="7">
        <v>19.57358127605</v>
      </c>
      <c r="K252" s="5">
        <v>8</v>
      </c>
      <c r="L252" s="8">
        <v>0</v>
      </c>
      <c r="M252" s="5">
        <v>0</v>
      </c>
      <c r="N252" s="5">
        <v>2</v>
      </c>
      <c r="O252" s="5">
        <v>0</v>
      </c>
      <c r="P252" s="5">
        <v>10</v>
      </c>
      <c r="Q252" s="7">
        <v>12.21</v>
      </c>
      <c r="R252" s="5">
        <v>4</v>
      </c>
      <c r="S252" s="9">
        <v>30.525</v>
      </c>
      <c r="T252" s="5">
        <v>4</v>
      </c>
      <c r="U252" s="9">
        <v>30.525</v>
      </c>
      <c r="V252" s="11">
        <v>0.00950118764845606</v>
      </c>
    </row>
    <row r="253" customHeight="1" spans="1:22">
      <c r="A253" s="47"/>
      <c r="B253" s="4" t="s">
        <v>78</v>
      </c>
      <c r="C253" s="47"/>
      <c r="D253" s="47"/>
      <c r="E253" s="5">
        <v>236.36</v>
      </c>
      <c r="F253" s="5">
        <v>11657</v>
      </c>
      <c r="G253" s="5">
        <v>725</v>
      </c>
      <c r="H253" s="6">
        <v>0.0621943896371279</v>
      </c>
      <c r="I253" s="7">
        <v>0.326013793103448</v>
      </c>
      <c r="J253" s="7">
        <v>20.2762288753539</v>
      </c>
      <c r="K253" s="5">
        <v>8</v>
      </c>
      <c r="L253" s="8">
        <v>1</v>
      </c>
      <c r="M253" s="5">
        <v>1</v>
      </c>
      <c r="N253" s="5">
        <v>3</v>
      </c>
      <c r="O253" s="5">
        <v>0</v>
      </c>
      <c r="P253" s="5">
        <v>13</v>
      </c>
      <c r="Q253" s="7">
        <v>18.1815384615385</v>
      </c>
      <c r="R253" s="5">
        <v>8</v>
      </c>
      <c r="S253" s="9">
        <v>29.545</v>
      </c>
      <c r="T253" s="5">
        <v>6</v>
      </c>
      <c r="U253" s="9">
        <v>39.3933333333333</v>
      </c>
      <c r="V253" s="11">
        <v>0.0110344827586207</v>
      </c>
    </row>
    <row r="254" customHeight="1" spans="1:22">
      <c r="A254" s="47"/>
      <c r="B254" s="4" t="s">
        <v>79</v>
      </c>
      <c r="C254" s="4" t="s">
        <v>80</v>
      </c>
      <c r="D254" s="4" t="s">
        <v>81</v>
      </c>
      <c r="E254" s="5">
        <v>205.81</v>
      </c>
      <c r="F254" s="5">
        <v>5029</v>
      </c>
      <c r="G254" s="5">
        <v>288</v>
      </c>
      <c r="H254" s="6">
        <v>0.0572678464903559</v>
      </c>
      <c r="I254" s="7">
        <v>0.714618055555556</v>
      </c>
      <c r="J254" s="7">
        <v>40.9246371047922</v>
      </c>
      <c r="K254" s="5">
        <v>0</v>
      </c>
      <c r="L254" s="8">
        <v>2</v>
      </c>
      <c r="M254" s="5">
        <v>0</v>
      </c>
      <c r="N254" s="5">
        <v>0</v>
      </c>
      <c r="O254" s="5">
        <v>0</v>
      </c>
      <c r="P254" s="5">
        <v>2</v>
      </c>
      <c r="Q254" s="7">
        <v>102.905</v>
      </c>
      <c r="R254" s="5">
        <v>10</v>
      </c>
      <c r="S254" s="9">
        <v>20.581</v>
      </c>
      <c r="T254" s="5">
        <v>4</v>
      </c>
      <c r="U254" s="9">
        <v>51.4525</v>
      </c>
      <c r="V254" s="11">
        <v>0.0347222222222222</v>
      </c>
    </row>
    <row r="255" customHeight="1" spans="1:22">
      <c r="A255" s="47"/>
      <c r="B255" s="47"/>
      <c r="C255" s="4" t="s">
        <v>82</v>
      </c>
      <c r="D255" s="4" t="s">
        <v>83</v>
      </c>
      <c r="E255" s="5">
        <v>42.08</v>
      </c>
      <c r="F255" s="5">
        <v>1329</v>
      </c>
      <c r="G255" s="5">
        <v>121</v>
      </c>
      <c r="H255" s="6">
        <v>0.09104589917231</v>
      </c>
      <c r="I255" s="7">
        <v>0.347768595041322</v>
      </c>
      <c r="J255" s="7">
        <v>31.6629044394281</v>
      </c>
      <c r="K255" s="5">
        <v>0</v>
      </c>
      <c r="L255" s="8">
        <v>0</v>
      </c>
      <c r="M255" s="5">
        <v>0</v>
      </c>
      <c r="N255" s="5">
        <v>0</v>
      </c>
      <c r="O255" s="5">
        <v>0</v>
      </c>
      <c r="P255" s="5">
        <v>0</v>
      </c>
      <c r="Q255" s="7" t="e">
        <v>#DIV/0!</v>
      </c>
      <c r="R255" s="5">
        <v>0</v>
      </c>
      <c r="S255" s="9" t="e">
        <v>#DIV/0!</v>
      </c>
      <c r="T255" s="5">
        <v>0</v>
      </c>
      <c r="U255" s="9" t="e">
        <v>#DIV/0!</v>
      </c>
      <c r="V255" s="11">
        <v>0</v>
      </c>
    </row>
    <row r="256" customHeight="1" spans="1:22">
      <c r="A256" s="47"/>
      <c r="B256" s="47"/>
      <c r="C256" s="4" t="s">
        <v>84</v>
      </c>
      <c r="D256" s="4" t="s">
        <v>85</v>
      </c>
      <c r="E256" s="5">
        <v>114.46</v>
      </c>
      <c r="F256" s="5">
        <v>6209</v>
      </c>
      <c r="G256" s="5">
        <v>334</v>
      </c>
      <c r="H256" s="6">
        <v>0.0537928813013368</v>
      </c>
      <c r="I256" s="7">
        <v>0.342694610778443</v>
      </c>
      <c r="J256" s="7">
        <v>18.4345305202126</v>
      </c>
      <c r="K256" s="5">
        <v>2</v>
      </c>
      <c r="L256" s="8">
        <v>0</v>
      </c>
      <c r="M256" s="5">
        <v>0</v>
      </c>
      <c r="N256" s="5">
        <v>3</v>
      </c>
      <c r="O256" s="5">
        <v>2</v>
      </c>
      <c r="P256" s="5">
        <v>7</v>
      </c>
      <c r="Q256" s="7">
        <v>16.3514285714286</v>
      </c>
      <c r="R256" s="5">
        <v>6</v>
      </c>
      <c r="S256" s="9">
        <v>19.0766666666667</v>
      </c>
      <c r="T256" s="5">
        <v>2</v>
      </c>
      <c r="U256" s="9">
        <v>57.23</v>
      </c>
      <c r="V256" s="11">
        <v>0.0179640718562874</v>
      </c>
    </row>
    <row r="257" customHeight="1" spans="1:22">
      <c r="A257" s="47"/>
      <c r="B257" s="47"/>
      <c r="C257" s="4" t="s">
        <v>108</v>
      </c>
      <c r="D257" s="4" t="s">
        <v>109</v>
      </c>
      <c r="E257" s="5">
        <v>215.89</v>
      </c>
      <c r="F257" s="5">
        <v>8842</v>
      </c>
      <c r="G257" s="5">
        <v>388</v>
      </c>
      <c r="H257" s="6">
        <v>0.0438814747794617</v>
      </c>
      <c r="I257" s="7">
        <v>0.556417525773196</v>
      </c>
      <c r="J257" s="7">
        <v>24.416421624067</v>
      </c>
      <c r="K257" s="5">
        <v>6</v>
      </c>
      <c r="L257" s="8">
        <v>0</v>
      </c>
      <c r="M257" s="5">
        <v>4</v>
      </c>
      <c r="N257" s="5">
        <v>6</v>
      </c>
      <c r="O257" s="5">
        <v>2</v>
      </c>
      <c r="P257" s="5">
        <v>18</v>
      </c>
      <c r="Q257" s="7">
        <v>11.9938888888889</v>
      </c>
      <c r="R257" s="5">
        <v>12</v>
      </c>
      <c r="S257" s="9">
        <v>17.9908333333333</v>
      </c>
      <c r="T257" s="5">
        <v>2</v>
      </c>
      <c r="U257" s="9">
        <v>107.945</v>
      </c>
      <c r="V257" s="11">
        <v>0.0309278350515464</v>
      </c>
    </row>
    <row r="258" customHeight="1" spans="1:22">
      <c r="A258" s="47"/>
      <c r="B258" s="47"/>
      <c r="C258" s="4" t="s">
        <v>86</v>
      </c>
      <c r="D258" s="4" t="s">
        <v>87</v>
      </c>
      <c r="E258" s="5">
        <v>157.13</v>
      </c>
      <c r="F258" s="5">
        <v>8218</v>
      </c>
      <c r="G258" s="5">
        <v>520</v>
      </c>
      <c r="H258" s="6">
        <v>0.0632757361888537</v>
      </c>
      <c r="I258" s="7">
        <v>0.302173076923077</v>
      </c>
      <c r="J258" s="7">
        <v>19.1202238987588</v>
      </c>
      <c r="K258" s="5">
        <v>5</v>
      </c>
      <c r="L258" s="8">
        <v>3</v>
      </c>
      <c r="M258" s="5">
        <v>1</v>
      </c>
      <c r="N258" s="5">
        <v>0</v>
      </c>
      <c r="O258" s="5">
        <v>0</v>
      </c>
      <c r="P258" s="5">
        <v>9</v>
      </c>
      <c r="Q258" s="7">
        <v>17.4588888888889</v>
      </c>
      <c r="R258" s="5">
        <v>8</v>
      </c>
      <c r="S258" s="9">
        <v>19.64125</v>
      </c>
      <c r="T258" s="5">
        <v>2</v>
      </c>
      <c r="U258" s="9">
        <v>78.565</v>
      </c>
      <c r="V258" s="11">
        <v>0.0153846153846154</v>
      </c>
    </row>
    <row r="259" customHeight="1" spans="1:22">
      <c r="A259" s="47"/>
      <c r="B259" s="47"/>
      <c r="C259" s="4" t="s">
        <v>88</v>
      </c>
      <c r="D259" s="4" t="s">
        <v>89</v>
      </c>
      <c r="E259" s="5">
        <v>38.24</v>
      </c>
      <c r="F259" s="5">
        <v>1546</v>
      </c>
      <c r="G259" s="5">
        <v>159</v>
      </c>
      <c r="H259" s="6">
        <v>0.102846054333765</v>
      </c>
      <c r="I259" s="7">
        <v>0.240503144654088</v>
      </c>
      <c r="J259" s="7">
        <v>24.7347994825356</v>
      </c>
      <c r="K259" s="5">
        <v>0</v>
      </c>
      <c r="L259" s="8">
        <v>1</v>
      </c>
      <c r="M259" s="5">
        <v>0</v>
      </c>
      <c r="N259" s="5">
        <v>0</v>
      </c>
      <c r="O259" s="5">
        <v>0</v>
      </c>
      <c r="P259" s="5">
        <v>1</v>
      </c>
      <c r="Q259" s="7">
        <v>38.24</v>
      </c>
      <c r="R259" s="5">
        <v>0</v>
      </c>
      <c r="S259" s="9" t="e">
        <v>#DIV/0!</v>
      </c>
      <c r="T259" s="5">
        <v>0</v>
      </c>
      <c r="U259" s="9" t="e">
        <v>#DIV/0!</v>
      </c>
      <c r="V259" s="11">
        <v>0</v>
      </c>
    </row>
    <row r="260" customHeight="1" spans="1:22">
      <c r="A260" s="47"/>
      <c r="B260" s="4" t="s">
        <v>100</v>
      </c>
      <c r="C260" s="47"/>
      <c r="D260" s="47"/>
      <c r="E260" s="5">
        <v>773.61</v>
      </c>
      <c r="F260" s="5">
        <v>31173</v>
      </c>
      <c r="G260" s="5">
        <v>1810</v>
      </c>
      <c r="H260" s="6">
        <v>0.0580630673980689</v>
      </c>
      <c r="I260" s="7">
        <v>0.427408839779006</v>
      </c>
      <c r="J260" s="7">
        <v>24.8166682706188</v>
      </c>
      <c r="K260" s="5">
        <v>13</v>
      </c>
      <c r="L260" s="8">
        <v>6</v>
      </c>
      <c r="M260" s="5">
        <v>5</v>
      </c>
      <c r="N260" s="5">
        <v>9</v>
      </c>
      <c r="O260" s="5">
        <v>4</v>
      </c>
      <c r="P260" s="5">
        <v>37</v>
      </c>
      <c r="Q260" s="7">
        <v>20.9083783783784</v>
      </c>
      <c r="R260" s="5">
        <v>36</v>
      </c>
      <c r="S260" s="9">
        <v>21.4891666666667</v>
      </c>
      <c r="T260" s="5">
        <v>10</v>
      </c>
      <c r="U260" s="9">
        <v>77.361</v>
      </c>
      <c r="V260" s="11">
        <v>0.0198895027624309</v>
      </c>
    </row>
    <row r="261" customHeight="1" spans="1:22">
      <c r="A261" s="4" t="s">
        <v>127</v>
      </c>
      <c r="B261" s="47"/>
      <c r="C261" s="47"/>
      <c r="D261" s="47"/>
      <c r="E261" s="5">
        <v>1009.97</v>
      </c>
      <c r="F261" s="5">
        <v>42830</v>
      </c>
      <c r="G261" s="5">
        <v>2535</v>
      </c>
      <c r="H261" s="6">
        <v>0.0591874854074247</v>
      </c>
      <c r="I261" s="7">
        <v>0.398410256410256</v>
      </c>
      <c r="J261" s="7">
        <v>23.5809012374504</v>
      </c>
      <c r="K261" s="5">
        <v>21</v>
      </c>
      <c r="L261" s="8">
        <v>7</v>
      </c>
      <c r="M261" s="5">
        <v>6</v>
      </c>
      <c r="N261" s="5">
        <v>12</v>
      </c>
      <c r="O261" s="5">
        <v>4</v>
      </c>
      <c r="P261" s="5">
        <v>50</v>
      </c>
      <c r="Q261" s="7">
        <v>20.1994</v>
      </c>
      <c r="R261" s="5">
        <v>44</v>
      </c>
      <c r="S261" s="9">
        <v>22.9538636363636</v>
      </c>
      <c r="T261" s="5">
        <v>16</v>
      </c>
      <c r="U261" s="9">
        <v>63.123125</v>
      </c>
      <c r="V261" s="11">
        <v>0.0173570019723866</v>
      </c>
    </row>
    <row r="262" customHeight="1" spans="1:22">
      <c r="A262" s="4" t="s">
        <v>48</v>
      </c>
      <c r="B262" s="4" t="s">
        <v>75</v>
      </c>
      <c r="C262" s="4" t="s">
        <v>114</v>
      </c>
      <c r="D262" s="4" t="s">
        <v>115</v>
      </c>
      <c r="E262" s="5">
        <v>122.31</v>
      </c>
      <c r="F262" s="5">
        <v>5465</v>
      </c>
      <c r="G262" s="5">
        <v>295</v>
      </c>
      <c r="H262" s="6">
        <v>0.0539798719121683</v>
      </c>
      <c r="I262" s="7">
        <v>0.414610169491525</v>
      </c>
      <c r="J262" s="7">
        <v>22.380603842635</v>
      </c>
      <c r="K262" s="5">
        <v>1</v>
      </c>
      <c r="L262" s="8">
        <v>0</v>
      </c>
      <c r="M262" s="5">
        <v>0</v>
      </c>
      <c r="N262" s="5">
        <v>3</v>
      </c>
      <c r="O262" s="5">
        <v>0</v>
      </c>
      <c r="P262" s="5">
        <v>4</v>
      </c>
      <c r="Q262" s="7">
        <v>30.5775</v>
      </c>
      <c r="R262" s="5">
        <v>3</v>
      </c>
      <c r="S262" s="9">
        <v>40.77</v>
      </c>
      <c r="T262" s="5">
        <v>1</v>
      </c>
      <c r="U262" s="9">
        <v>122.31</v>
      </c>
      <c r="V262" s="11">
        <v>0.0101694915254237</v>
      </c>
    </row>
    <row r="263" customHeight="1" spans="1:22">
      <c r="A263" s="47"/>
      <c r="B263" s="47"/>
      <c r="C263" s="4" t="s">
        <v>76</v>
      </c>
      <c r="D263" s="4" t="s">
        <v>77</v>
      </c>
      <c r="E263" s="5">
        <v>71.76</v>
      </c>
      <c r="F263" s="5">
        <v>4743</v>
      </c>
      <c r="G263" s="5">
        <v>294</v>
      </c>
      <c r="H263" s="6">
        <v>0.0619860847564832</v>
      </c>
      <c r="I263" s="7">
        <v>0.244081632653061</v>
      </c>
      <c r="J263" s="7">
        <v>15.1296647691335</v>
      </c>
      <c r="K263" s="5">
        <v>2</v>
      </c>
      <c r="L263" s="8">
        <v>0</v>
      </c>
      <c r="M263" s="5">
        <v>0</v>
      </c>
      <c r="N263" s="5">
        <v>2</v>
      </c>
      <c r="O263" s="5">
        <v>0</v>
      </c>
      <c r="P263" s="5">
        <v>4</v>
      </c>
      <c r="Q263" s="7">
        <v>17.94</v>
      </c>
      <c r="R263" s="5">
        <v>1</v>
      </c>
      <c r="S263" s="9">
        <v>71.76</v>
      </c>
      <c r="T263" s="5">
        <v>0</v>
      </c>
      <c r="U263" s="9" t="e">
        <v>#DIV/0!</v>
      </c>
      <c r="V263" s="11">
        <v>0.00340136054421769</v>
      </c>
    </row>
    <row r="264" customHeight="1" spans="1:22">
      <c r="A264" s="47"/>
      <c r="B264" s="4" t="s">
        <v>78</v>
      </c>
      <c r="C264" s="47"/>
      <c r="D264" s="47"/>
      <c r="E264" s="5">
        <v>194.07</v>
      </c>
      <c r="F264" s="5">
        <v>10208</v>
      </c>
      <c r="G264" s="5">
        <v>589</v>
      </c>
      <c r="H264" s="6">
        <v>0.0576998432601881</v>
      </c>
      <c r="I264" s="7">
        <v>0.329490662139219</v>
      </c>
      <c r="J264" s="7">
        <v>19.0115595611285</v>
      </c>
      <c r="K264" s="5">
        <v>3</v>
      </c>
      <c r="L264" s="8">
        <v>0</v>
      </c>
      <c r="M264" s="5">
        <v>0</v>
      </c>
      <c r="N264" s="5">
        <v>5</v>
      </c>
      <c r="O264" s="5">
        <v>0</v>
      </c>
      <c r="P264" s="5">
        <v>8</v>
      </c>
      <c r="Q264" s="7">
        <v>24.25875</v>
      </c>
      <c r="R264" s="5">
        <v>4</v>
      </c>
      <c r="S264" s="9">
        <v>48.5175</v>
      </c>
      <c r="T264" s="5">
        <v>1</v>
      </c>
      <c r="U264" s="9">
        <v>194.07</v>
      </c>
      <c r="V264" s="11">
        <v>0.0067911714770798</v>
      </c>
    </row>
    <row r="265" customHeight="1" spans="1:22">
      <c r="A265" s="47"/>
      <c r="B265" s="4" t="s">
        <v>79</v>
      </c>
      <c r="C265" s="4" t="s">
        <v>80</v>
      </c>
      <c r="D265" s="4" t="s">
        <v>81</v>
      </c>
      <c r="E265" s="5">
        <v>190.4</v>
      </c>
      <c r="F265" s="5">
        <v>4899</v>
      </c>
      <c r="G265" s="5">
        <v>267</v>
      </c>
      <c r="H265" s="6">
        <v>0.0545009185548071</v>
      </c>
      <c r="I265" s="7">
        <v>0.71310861423221</v>
      </c>
      <c r="J265" s="7">
        <v>38.865074505001</v>
      </c>
      <c r="K265" s="5">
        <v>3</v>
      </c>
      <c r="L265" s="8">
        <v>1</v>
      </c>
      <c r="M265" s="5">
        <v>0</v>
      </c>
      <c r="N265" s="5">
        <v>3</v>
      </c>
      <c r="O265" s="5">
        <v>0</v>
      </c>
      <c r="P265" s="5">
        <v>7</v>
      </c>
      <c r="Q265" s="7">
        <v>27.2</v>
      </c>
      <c r="R265" s="5">
        <v>14</v>
      </c>
      <c r="S265" s="9">
        <v>13.6</v>
      </c>
      <c r="T265" s="5">
        <v>1</v>
      </c>
      <c r="U265" s="9">
        <v>190.4</v>
      </c>
      <c r="V265" s="11">
        <v>0.052434456928839</v>
      </c>
    </row>
    <row r="266" customHeight="1" spans="1:22">
      <c r="A266" s="47"/>
      <c r="B266" s="47"/>
      <c r="C266" s="4" t="s">
        <v>82</v>
      </c>
      <c r="D266" s="4" t="s">
        <v>83</v>
      </c>
      <c r="E266" s="5">
        <v>97.83</v>
      </c>
      <c r="F266" s="5">
        <v>3425</v>
      </c>
      <c r="G266" s="5">
        <v>223</v>
      </c>
      <c r="H266" s="6">
        <v>0.0651094890510949</v>
      </c>
      <c r="I266" s="7">
        <v>0.438699551569507</v>
      </c>
      <c r="J266" s="7">
        <v>28.563503649635</v>
      </c>
      <c r="K266" s="5">
        <v>0</v>
      </c>
      <c r="L266" s="8">
        <v>1</v>
      </c>
      <c r="M266" s="5">
        <v>0</v>
      </c>
      <c r="N266" s="5">
        <v>1</v>
      </c>
      <c r="O266" s="5">
        <v>0</v>
      </c>
      <c r="P266" s="5">
        <v>2</v>
      </c>
      <c r="Q266" s="7">
        <v>48.915</v>
      </c>
      <c r="R266" s="5">
        <v>2</v>
      </c>
      <c r="S266" s="9">
        <v>48.915</v>
      </c>
      <c r="T266" s="5">
        <v>1</v>
      </c>
      <c r="U266" s="9">
        <v>97.83</v>
      </c>
      <c r="V266" s="11">
        <v>0.00896860986547085</v>
      </c>
    </row>
    <row r="267" customHeight="1" spans="1:22">
      <c r="A267" s="47"/>
      <c r="B267" s="47"/>
      <c r="C267" s="4" t="s">
        <v>84</v>
      </c>
      <c r="D267" s="4" t="s">
        <v>85</v>
      </c>
      <c r="E267" s="5">
        <v>110.22</v>
      </c>
      <c r="F267" s="5">
        <v>5178</v>
      </c>
      <c r="G267" s="5">
        <v>320</v>
      </c>
      <c r="H267" s="6">
        <v>0.0617999227500966</v>
      </c>
      <c r="I267" s="7">
        <v>0.3444375</v>
      </c>
      <c r="J267" s="7">
        <v>21.2862108922364</v>
      </c>
      <c r="K267" s="5">
        <v>0</v>
      </c>
      <c r="L267" s="8">
        <v>0</v>
      </c>
      <c r="M267" s="5">
        <v>0</v>
      </c>
      <c r="N267" s="5">
        <v>0</v>
      </c>
      <c r="O267" s="5">
        <v>0</v>
      </c>
      <c r="P267" s="5">
        <v>0</v>
      </c>
      <c r="Q267" s="7" t="e">
        <v>#DIV/0!</v>
      </c>
      <c r="R267" s="5">
        <v>4</v>
      </c>
      <c r="S267" s="9">
        <v>27.555</v>
      </c>
      <c r="T267" s="5">
        <v>0</v>
      </c>
      <c r="U267" s="9" t="e">
        <v>#DIV/0!</v>
      </c>
      <c r="V267" s="11">
        <v>0.0125</v>
      </c>
    </row>
    <row r="268" customHeight="1" spans="1:22">
      <c r="A268" s="47"/>
      <c r="B268" s="47"/>
      <c r="C268" s="4" t="s">
        <v>128</v>
      </c>
      <c r="D268" s="4" t="s">
        <v>129</v>
      </c>
      <c r="E268" s="5">
        <v>61.5</v>
      </c>
      <c r="F268" s="5">
        <v>1152</v>
      </c>
      <c r="G268" s="5">
        <v>96</v>
      </c>
      <c r="H268" s="6">
        <v>0.0833333333333333</v>
      </c>
      <c r="I268" s="7">
        <v>0.640625</v>
      </c>
      <c r="J268" s="7">
        <v>53.3854166666667</v>
      </c>
      <c r="K268" s="5">
        <v>0</v>
      </c>
      <c r="L268" s="8">
        <v>3</v>
      </c>
      <c r="M268" s="5">
        <v>0</v>
      </c>
      <c r="N268" s="5">
        <v>0</v>
      </c>
      <c r="O268" s="5">
        <v>0</v>
      </c>
      <c r="P268" s="5">
        <v>3</v>
      </c>
      <c r="Q268" s="7">
        <v>20.5</v>
      </c>
      <c r="R268" s="5">
        <v>2</v>
      </c>
      <c r="S268" s="9">
        <v>30.75</v>
      </c>
      <c r="T268" s="5">
        <v>0</v>
      </c>
      <c r="U268" s="9" t="e">
        <v>#DIV/0!</v>
      </c>
      <c r="V268" s="11">
        <v>0.0208333333333333</v>
      </c>
    </row>
    <row r="269" customHeight="1" spans="1:22">
      <c r="A269" s="47"/>
      <c r="B269" s="47"/>
      <c r="C269" s="4" t="s">
        <v>108</v>
      </c>
      <c r="D269" s="4" t="s">
        <v>109</v>
      </c>
      <c r="E269" s="5">
        <v>179.2</v>
      </c>
      <c r="F269" s="5">
        <v>7283</v>
      </c>
      <c r="G269" s="5">
        <v>355</v>
      </c>
      <c r="H269" s="6">
        <v>0.0487436495949471</v>
      </c>
      <c r="I269" s="7">
        <v>0.504788732394366</v>
      </c>
      <c r="J269" s="7">
        <v>24.6052450913085</v>
      </c>
      <c r="K269" s="5">
        <v>7</v>
      </c>
      <c r="L269" s="8">
        <v>1</v>
      </c>
      <c r="M269" s="5">
        <v>1</v>
      </c>
      <c r="N269" s="5">
        <v>9</v>
      </c>
      <c r="O269" s="5">
        <v>1</v>
      </c>
      <c r="P269" s="5">
        <v>19</v>
      </c>
      <c r="Q269" s="7">
        <v>9.43157894736842</v>
      </c>
      <c r="R269" s="5">
        <v>8</v>
      </c>
      <c r="S269" s="9">
        <v>22.4</v>
      </c>
      <c r="T269" s="5">
        <v>2</v>
      </c>
      <c r="U269" s="9">
        <v>89.6</v>
      </c>
      <c r="V269" s="11">
        <v>0.0225352112676056</v>
      </c>
    </row>
    <row r="270" customHeight="1" spans="1:22">
      <c r="A270" s="47"/>
      <c r="B270" s="47"/>
      <c r="C270" s="4" t="s">
        <v>86</v>
      </c>
      <c r="D270" s="4" t="s">
        <v>87</v>
      </c>
      <c r="E270" s="5">
        <v>136.95</v>
      </c>
      <c r="F270" s="5">
        <v>7374</v>
      </c>
      <c r="G270" s="5">
        <v>460</v>
      </c>
      <c r="H270" s="6">
        <v>0.0623813398426905</v>
      </c>
      <c r="I270" s="7">
        <v>0.297717391304348</v>
      </c>
      <c r="J270" s="7">
        <v>18.5720097640358</v>
      </c>
      <c r="K270" s="5">
        <v>0</v>
      </c>
      <c r="L270" s="8">
        <v>1</v>
      </c>
      <c r="M270" s="5">
        <v>0</v>
      </c>
      <c r="N270" s="5">
        <v>1</v>
      </c>
      <c r="O270" s="5">
        <v>0</v>
      </c>
      <c r="P270" s="5">
        <v>2</v>
      </c>
      <c r="Q270" s="7">
        <v>68.475</v>
      </c>
      <c r="R270" s="5">
        <v>5</v>
      </c>
      <c r="S270" s="9">
        <v>27.39</v>
      </c>
      <c r="T270" s="5">
        <v>1</v>
      </c>
      <c r="U270" s="9">
        <v>136.95</v>
      </c>
      <c r="V270" s="11">
        <v>0.0108695652173913</v>
      </c>
    </row>
    <row r="271" customHeight="1" spans="1:22">
      <c r="A271" s="47"/>
      <c r="B271" s="47"/>
      <c r="C271" s="4" t="s">
        <v>88</v>
      </c>
      <c r="D271" s="4" t="s">
        <v>89</v>
      </c>
      <c r="E271" s="5">
        <v>45.71</v>
      </c>
      <c r="F271" s="5">
        <v>2193</v>
      </c>
      <c r="G271" s="5">
        <v>199</v>
      </c>
      <c r="H271" s="6">
        <v>0.0907432740538076</v>
      </c>
      <c r="I271" s="7">
        <v>0.229698492462312</v>
      </c>
      <c r="J271" s="7">
        <v>20.843593251254</v>
      </c>
      <c r="K271" s="5">
        <v>4</v>
      </c>
      <c r="L271" s="8">
        <v>0</v>
      </c>
      <c r="M271" s="5">
        <v>2</v>
      </c>
      <c r="N271" s="5">
        <v>0</v>
      </c>
      <c r="O271" s="5">
        <v>0</v>
      </c>
      <c r="P271" s="5">
        <v>6</v>
      </c>
      <c r="Q271" s="7">
        <v>7.61833333333333</v>
      </c>
      <c r="R271" s="5">
        <v>1</v>
      </c>
      <c r="S271" s="9">
        <v>45.71</v>
      </c>
      <c r="T271" s="5">
        <v>0</v>
      </c>
      <c r="U271" s="9" t="e">
        <v>#DIV/0!</v>
      </c>
      <c r="V271" s="11">
        <v>0.0050251256281407</v>
      </c>
    </row>
    <row r="272" customHeight="1" spans="1:22">
      <c r="A272" s="47"/>
      <c r="B272" s="4" t="s">
        <v>100</v>
      </c>
      <c r="C272" s="47"/>
      <c r="D272" s="47"/>
      <c r="E272" s="5">
        <v>821.81</v>
      </c>
      <c r="F272" s="5">
        <v>31504</v>
      </c>
      <c r="G272" s="5">
        <v>1920</v>
      </c>
      <c r="H272" s="6">
        <v>0.0609446419502285</v>
      </c>
      <c r="I272" s="7">
        <v>0.428026041666667</v>
      </c>
      <c r="J272" s="7">
        <v>26.0858938547486</v>
      </c>
      <c r="K272" s="5">
        <v>14</v>
      </c>
      <c r="L272" s="8">
        <v>7</v>
      </c>
      <c r="M272" s="5">
        <v>3</v>
      </c>
      <c r="N272" s="5">
        <v>14</v>
      </c>
      <c r="O272" s="5">
        <v>1</v>
      </c>
      <c r="P272" s="5">
        <v>39</v>
      </c>
      <c r="Q272" s="7">
        <v>21.0720512820513</v>
      </c>
      <c r="R272" s="5">
        <v>36</v>
      </c>
      <c r="S272" s="9">
        <v>22.8280555555556</v>
      </c>
      <c r="T272" s="5">
        <v>5</v>
      </c>
      <c r="U272" s="9">
        <v>164.362</v>
      </c>
      <c r="V272" s="11">
        <v>0.01875</v>
      </c>
    </row>
    <row r="273" customHeight="1" spans="1:22">
      <c r="A273" s="4" t="s">
        <v>130</v>
      </c>
      <c r="B273" s="47"/>
      <c r="C273" s="47"/>
      <c r="D273" s="47"/>
      <c r="E273" s="5">
        <v>1015.88</v>
      </c>
      <c r="F273" s="5">
        <v>41712</v>
      </c>
      <c r="G273" s="5">
        <v>2509</v>
      </c>
      <c r="H273" s="6">
        <v>0.06015055619486</v>
      </c>
      <c r="I273" s="7">
        <v>0.404894380231168</v>
      </c>
      <c r="J273" s="7">
        <v>24.3546221710779</v>
      </c>
      <c r="K273" s="5">
        <v>17</v>
      </c>
      <c r="L273" s="8">
        <v>7</v>
      </c>
      <c r="M273" s="5">
        <v>3</v>
      </c>
      <c r="N273" s="5">
        <v>19</v>
      </c>
      <c r="O273" s="5">
        <v>1</v>
      </c>
      <c r="P273" s="5">
        <v>47</v>
      </c>
      <c r="Q273" s="7">
        <v>21.6144680851064</v>
      </c>
      <c r="R273" s="5">
        <v>40</v>
      </c>
      <c r="S273" s="9">
        <v>25.397</v>
      </c>
      <c r="T273" s="5">
        <v>6</v>
      </c>
      <c r="U273" s="9">
        <v>169.313333333333</v>
      </c>
      <c r="V273" s="11">
        <v>0.0159426066161817</v>
      </c>
    </row>
    <row r="274" customHeight="1" spans="1:22">
      <c r="A274" s="4" t="s">
        <v>47</v>
      </c>
      <c r="B274" s="4" t="s">
        <v>75</v>
      </c>
      <c r="C274" s="4" t="s">
        <v>114</v>
      </c>
      <c r="D274" s="4" t="s">
        <v>115</v>
      </c>
      <c r="E274" s="5">
        <v>119.47</v>
      </c>
      <c r="F274" s="5">
        <v>3842</v>
      </c>
      <c r="G274" s="5">
        <v>210</v>
      </c>
      <c r="H274" s="6">
        <v>0.0546590317542946</v>
      </c>
      <c r="I274" s="7">
        <v>0.568904761904762</v>
      </c>
      <c r="J274" s="7">
        <v>31.0957834461218</v>
      </c>
      <c r="K274" s="5">
        <v>0</v>
      </c>
      <c r="L274" s="8">
        <v>0</v>
      </c>
      <c r="M274" s="5">
        <v>0</v>
      </c>
      <c r="N274" s="5">
        <v>5</v>
      </c>
      <c r="O274" s="5">
        <v>0</v>
      </c>
      <c r="P274" s="5">
        <v>5</v>
      </c>
      <c r="Q274" s="7">
        <v>23.894</v>
      </c>
      <c r="R274" s="5">
        <v>2</v>
      </c>
      <c r="S274" s="9">
        <v>59.735</v>
      </c>
      <c r="T274" s="5">
        <v>1</v>
      </c>
      <c r="U274" s="9">
        <v>119.47</v>
      </c>
      <c r="V274" s="11">
        <v>0.00952380952380953</v>
      </c>
    </row>
    <row r="275" customHeight="1" spans="1:22">
      <c r="A275" s="47"/>
      <c r="B275" s="47"/>
      <c r="C275" s="4" t="s">
        <v>76</v>
      </c>
      <c r="D275" s="4" t="s">
        <v>77</v>
      </c>
      <c r="E275" s="5">
        <v>90.58</v>
      </c>
      <c r="F275" s="5">
        <v>5171</v>
      </c>
      <c r="G275" s="5">
        <v>291</v>
      </c>
      <c r="H275" s="6">
        <v>0.0562753819377296</v>
      </c>
      <c r="I275" s="7">
        <v>0.31127147766323</v>
      </c>
      <c r="J275" s="7">
        <v>17.5169212918198</v>
      </c>
      <c r="K275" s="5">
        <v>1</v>
      </c>
      <c r="L275" s="8">
        <v>1</v>
      </c>
      <c r="M275" s="5">
        <v>1</v>
      </c>
      <c r="N275" s="5">
        <v>3</v>
      </c>
      <c r="O275" s="5">
        <v>1</v>
      </c>
      <c r="P275" s="5">
        <v>7</v>
      </c>
      <c r="Q275" s="7">
        <v>12.94</v>
      </c>
      <c r="R275" s="5">
        <v>4</v>
      </c>
      <c r="S275" s="9">
        <v>22.645</v>
      </c>
      <c r="T275" s="5">
        <v>1</v>
      </c>
      <c r="U275" s="9">
        <v>90.58</v>
      </c>
      <c r="V275" s="11">
        <v>0.013745704467354</v>
      </c>
    </row>
    <row r="276" customHeight="1" spans="1:22">
      <c r="A276" s="47"/>
      <c r="B276" s="4" t="s">
        <v>78</v>
      </c>
      <c r="C276" s="47"/>
      <c r="D276" s="47"/>
      <c r="E276" s="5">
        <v>210.05</v>
      </c>
      <c r="F276" s="5">
        <v>9013</v>
      </c>
      <c r="G276" s="5">
        <v>501</v>
      </c>
      <c r="H276" s="6">
        <v>0.0555863752357706</v>
      </c>
      <c r="I276" s="7">
        <v>0.419261477045908</v>
      </c>
      <c r="J276" s="7">
        <v>23.3052257849773</v>
      </c>
      <c r="K276" s="5">
        <v>1</v>
      </c>
      <c r="L276" s="8">
        <v>1</v>
      </c>
      <c r="M276" s="5">
        <v>1</v>
      </c>
      <c r="N276" s="5">
        <v>8</v>
      </c>
      <c r="O276" s="5">
        <v>1</v>
      </c>
      <c r="P276" s="5">
        <v>12</v>
      </c>
      <c r="Q276" s="7">
        <v>17.5041666666667</v>
      </c>
      <c r="R276" s="5">
        <v>6</v>
      </c>
      <c r="S276" s="9">
        <v>35.0083333333333</v>
      </c>
      <c r="T276" s="5">
        <v>2</v>
      </c>
      <c r="U276" s="9">
        <v>105.025</v>
      </c>
      <c r="V276" s="11">
        <v>0.0119760479041916</v>
      </c>
    </row>
    <row r="277" customHeight="1" spans="1:22">
      <c r="A277" s="47"/>
      <c r="B277" s="4" t="s">
        <v>79</v>
      </c>
      <c r="C277" s="4" t="s">
        <v>80</v>
      </c>
      <c r="D277" s="4" t="s">
        <v>81</v>
      </c>
      <c r="E277" s="5">
        <v>165.72</v>
      </c>
      <c r="F277" s="5">
        <v>3522</v>
      </c>
      <c r="G277" s="5">
        <v>241</v>
      </c>
      <c r="H277" s="6">
        <v>0.0684270300965361</v>
      </c>
      <c r="I277" s="7">
        <v>0.687634854771784</v>
      </c>
      <c r="J277" s="7">
        <v>47.0528109028961</v>
      </c>
      <c r="K277" s="5">
        <v>0</v>
      </c>
      <c r="L277" s="8">
        <v>1</v>
      </c>
      <c r="M277" s="5">
        <v>0</v>
      </c>
      <c r="N277" s="5">
        <v>2</v>
      </c>
      <c r="O277" s="5">
        <v>1</v>
      </c>
      <c r="P277" s="5">
        <v>4</v>
      </c>
      <c r="Q277" s="7">
        <v>41.43</v>
      </c>
      <c r="R277" s="5">
        <v>14</v>
      </c>
      <c r="S277" s="9">
        <v>11.8371428571429</v>
      </c>
      <c r="T277" s="5">
        <v>6</v>
      </c>
      <c r="U277" s="9">
        <v>27.62</v>
      </c>
      <c r="V277" s="11">
        <v>0.0580912863070539</v>
      </c>
    </row>
    <row r="278" customHeight="1" spans="1:22">
      <c r="A278" s="47"/>
      <c r="B278" s="47"/>
      <c r="C278" s="4" t="s">
        <v>82</v>
      </c>
      <c r="D278" s="4" t="s">
        <v>83</v>
      </c>
      <c r="E278" s="5">
        <v>129.88</v>
      </c>
      <c r="F278" s="5">
        <v>2823</v>
      </c>
      <c r="G278" s="5">
        <v>243</v>
      </c>
      <c r="H278" s="6">
        <v>0.0860786397449522</v>
      </c>
      <c r="I278" s="7">
        <v>0.534485596707819</v>
      </c>
      <c r="J278" s="7">
        <v>46.0077931278781</v>
      </c>
      <c r="K278" s="5">
        <v>2</v>
      </c>
      <c r="L278" s="8">
        <v>1</v>
      </c>
      <c r="M278" s="5">
        <v>1</v>
      </c>
      <c r="N278" s="5">
        <v>2</v>
      </c>
      <c r="O278" s="5">
        <v>0</v>
      </c>
      <c r="P278" s="5">
        <v>6</v>
      </c>
      <c r="Q278" s="7">
        <v>21.6466666666667</v>
      </c>
      <c r="R278" s="5">
        <v>3</v>
      </c>
      <c r="S278" s="9">
        <v>43.2933333333333</v>
      </c>
      <c r="T278" s="5">
        <v>2</v>
      </c>
      <c r="U278" s="9">
        <v>64.94</v>
      </c>
      <c r="V278" s="11">
        <v>0.0123456790123457</v>
      </c>
    </row>
    <row r="279" customHeight="1" spans="1:22">
      <c r="A279" s="47"/>
      <c r="B279" s="47"/>
      <c r="C279" s="4" t="s">
        <v>84</v>
      </c>
      <c r="D279" s="4" t="s">
        <v>85</v>
      </c>
      <c r="E279" s="5">
        <v>95.66</v>
      </c>
      <c r="F279" s="5">
        <v>4899</v>
      </c>
      <c r="G279" s="5">
        <v>260</v>
      </c>
      <c r="H279" s="6">
        <v>0.053072055521535</v>
      </c>
      <c r="I279" s="7">
        <v>0.367923076923077</v>
      </c>
      <c r="J279" s="7">
        <v>19.5264339661155</v>
      </c>
      <c r="K279" s="5">
        <v>3</v>
      </c>
      <c r="L279" s="8">
        <v>1</v>
      </c>
      <c r="M279" s="5">
        <v>0</v>
      </c>
      <c r="N279" s="5">
        <v>2</v>
      </c>
      <c r="O279" s="5">
        <v>1</v>
      </c>
      <c r="P279" s="5">
        <v>7</v>
      </c>
      <c r="Q279" s="7">
        <v>13.6657142857143</v>
      </c>
      <c r="R279" s="5">
        <v>6</v>
      </c>
      <c r="S279" s="9">
        <v>15.9433333333333</v>
      </c>
      <c r="T279" s="5">
        <v>4</v>
      </c>
      <c r="U279" s="9">
        <v>23.915</v>
      </c>
      <c r="V279" s="11">
        <v>0.0230769230769231</v>
      </c>
    </row>
    <row r="280" customHeight="1" spans="1:22">
      <c r="A280" s="47"/>
      <c r="B280" s="47"/>
      <c r="C280" s="4" t="s">
        <v>128</v>
      </c>
      <c r="D280" s="4" t="s">
        <v>129</v>
      </c>
      <c r="E280" s="5">
        <v>15.74</v>
      </c>
      <c r="F280" s="5">
        <v>581</v>
      </c>
      <c r="G280" s="5">
        <v>42</v>
      </c>
      <c r="H280" s="6">
        <v>0.072289156626506</v>
      </c>
      <c r="I280" s="7">
        <v>0.374761904761905</v>
      </c>
      <c r="J280" s="7">
        <v>27.0912220309811</v>
      </c>
      <c r="K280" s="5">
        <v>0</v>
      </c>
      <c r="L280" s="8">
        <v>2</v>
      </c>
      <c r="M280" s="5">
        <v>0</v>
      </c>
      <c r="N280" s="5">
        <v>0</v>
      </c>
      <c r="O280" s="5">
        <v>0</v>
      </c>
      <c r="P280" s="5">
        <v>2</v>
      </c>
      <c r="Q280" s="7">
        <v>7.87</v>
      </c>
      <c r="R280" s="5">
        <v>0</v>
      </c>
      <c r="S280" s="9" t="e">
        <v>#DIV/0!</v>
      </c>
      <c r="T280" s="5">
        <v>0</v>
      </c>
      <c r="U280" s="9" t="e">
        <v>#DIV/0!</v>
      </c>
      <c r="V280" s="11">
        <v>0</v>
      </c>
    </row>
    <row r="281" customHeight="1" spans="1:22">
      <c r="A281" s="47"/>
      <c r="B281" s="47"/>
      <c r="C281" s="4" t="s">
        <v>108</v>
      </c>
      <c r="D281" s="4" t="s">
        <v>109</v>
      </c>
      <c r="E281" s="5">
        <v>179.07</v>
      </c>
      <c r="F281" s="5">
        <v>6716</v>
      </c>
      <c r="G281" s="5">
        <v>328</v>
      </c>
      <c r="H281" s="6">
        <v>0.0488385944014294</v>
      </c>
      <c r="I281" s="7">
        <v>0.54594512195122</v>
      </c>
      <c r="J281" s="7">
        <v>26.6631923764145</v>
      </c>
      <c r="K281" s="5">
        <v>1</v>
      </c>
      <c r="L281" s="8">
        <v>0</v>
      </c>
      <c r="M281" s="5">
        <v>0</v>
      </c>
      <c r="N281" s="5">
        <v>2</v>
      </c>
      <c r="O281" s="5">
        <v>1</v>
      </c>
      <c r="P281" s="5">
        <v>4</v>
      </c>
      <c r="Q281" s="7">
        <v>44.7675</v>
      </c>
      <c r="R281" s="5">
        <v>9</v>
      </c>
      <c r="S281" s="9">
        <v>19.8966666666667</v>
      </c>
      <c r="T281" s="5">
        <v>2</v>
      </c>
      <c r="U281" s="9">
        <v>89.535</v>
      </c>
      <c r="V281" s="11">
        <v>0.0274390243902439</v>
      </c>
    </row>
    <row r="282" customHeight="1" spans="1:22">
      <c r="A282" s="47"/>
      <c r="B282" s="47"/>
      <c r="C282" s="4" t="s">
        <v>86</v>
      </c>
      <c r="D282" s="4" t="s">
        <v>87</v>
      </c>
      <c r="E282" s="5">
        <v>175.47</v>
      </c>
      <c r="F282" s="5">
        <v>9362</v>
      </c>
      <c r="G282" s="5">
        <v>605</v>
      </c>
      <c r="H282" s="6">
        <v>0.0646229438154241</v>
      </c>
      <c r="I282" s="7">
        <v>0.29003305785124</v>
      </c>
      <c r="J282" s="7">
        <v>18.7427900021363</v>
      </c>
      <c r="K282" s="5">
        <v>3</v>
      </c>
      <c r="L282" s="8">
        <v>0</v>
      </c>
      <c r="M282" s="5">
        <v>2</v>
      </c>
      <c r="N282" s="5">
        <v>3</v>
      </c>
      <c r="O282" s="5">
        <v>0</v>
      </c>
      <c r="P282" s="5">
        <v>8</v>
      </c>
      <c r="Q282" s="7">
        <v>21.93375</v>
      </c>
      <c r="R282" s="5">
        <v>5</v>
      </c>
      <c r="S282" s="9">
        <v>35.094</v>
      </c>
      <c r="T282" s="5">
        <v>2</v>
      </c>
      <c r="U282" s="9">
        <v>87.735</v>
      </c>
      <c r="V282" s="11">
        <v>0.00826446280991736</v>
      </c>
    </row>
    <row r="283" customHeight="1" spans="1:22">
      <c r="A283" s="47"/>
      <c r="B283" s="47"/>
      <c r="C283" s="4" t="s">
        <v>88</v>
      </c>
      <c r="D283" s="4" t="s">
        <v>89</v>
      </c>
      <c r="E283" s="5">
        <v>39.97</v>
      </c>
      <c r="F283" s="5">
        <v>1834</v>
      </c>
      <c r="G283" s="5">
        <v>172</v>
      </c>
      <c r="H283" s="6">
        <v>0.093784078516903</v>
      </c>
      <c r="I283" s="7">
        <v>0.232383720930233</v>
      </c>
      <c r="J283" s="7">
        <v>21.793893129771</v>
      </c>
      <c r="K283" s="5">
        <v>0</v>
      </c>
      <c r="L283" s="8">
        <v>2</v>
      </c>
      <c r="M283" s="5">
        <v>1</v>
      </c>
      <c r="N283" s="5">
        <v>3</v>
      </c>
      <c r="O283" s="5">
        <v>0</v>
      </c>
      <c r="P283" s="5">
        <v>6</v>
      </c>
      <c r="Q283" s="7">
        <v>6.66166666666667</v>
      </c>
      <c r="R283" s="5">
        <v>2</v>
      </c>
      <c r="S283" s="9">
        <v>19.985</v>
      </c>
      <c r="T283" s="5">
        <v>1</v>
      </c>
      <c r="U283" s="9">
        <v>39.97</v>
      </c>
      <c r="V283" s="11">
        <v>0.0116279069767442</v>
      </c>
    </row>
    <row r="284" customHeight="1" spans="1:22">
      <c r="A284" s="47"/>
      <c r="B284" s="4" t="s">
        <v>100</v>
      </c>
      <c r="C284" s="47"/>
      <c r="D284" s="47"/>
      <c r="E284" s="5">
        <v>801.51</v>
      </c>
      <c r="F284" s="5">
        <v>29737</v>
      </c>
      <c r="G284" s="5">
        <v>1891</v>
      </c>
      <c r="H284" s="6">
        <v>0.0635908127921445</v>
      </c>
      <c r="I284" s="7">
        <v>0.423855103120042</v>
      </c>
      <c r="J284" s="7">
        <v>26.9532905135017</v>
      </c>
      <c r="K284" s="5">
        <v>9</v>
      </c>
      <c r="L284" s="8">
        <v>7</v>
      </c>
      <c r="M284" s="5">
        <v>4</v>
      </c>
      <c r="N284" s="5">
        <v>14</v>
      </c>
      <c r="O284" s="5">
        <v>3</v>
      </c>
      <c r="P284" s="5">
        <v>37</v>
      </c>
      <c r="Q284" s="7">
        <v>21.6624324324324</v>
      </c>
      <c r="R284" s="5">
        <v>39</v>
      </c>
      <c r="S284" s="9">
        <v>20.5515384615385</v>
      </c>
      <c r="T284" s="5">
        <v>17</v>
      </c>
      <c r="U284" s="9">
        <v>47.1476470588235</v>
      </c>
      <c r="V284" s="11">
        <v>0.0206240084611317</v>
      </c>
    </row>
    <row r="285" customHeight="1" spans="1:22">
      <c r="A285" s="4" t="s">
        <v>131</v>
      </c>
      <c r="B285" s="47"/>
      <c r="C285" s="47"/>
      <c r="D285" s="47"/>
      <c r="E285" s="5">
        <v>1011.56</v>
      </c>
      <c r="F285" s="5">
        <v>38750</v>
      </c>
      <c r="G285" s="5">
        <v>2392</v>
      </c>
      <c r="H285" s="6">
        <v>0.0617290322580645</v>
      </c>
      <c r="I285" s="7">
        <v>0.422892976588629</v>
      </c>
      <c r="J285" s="7">
        <v>26.1047741935484</v>
      </c>
      <c r="K285" s="5">
        <v>10</v>
      </c>
      <c r="L285" s="8">
        <v>8</v>
      </c>
      <c r="M285" s="5">
        <v>5</v>
      </c>
      <c r="N285" s="5">
        <v>22</v>
      </c>
      <c r="O285" s="5">
        <v>4</v>
      </c>
      <c r="P285" s="5">
        <v>49</v>
      </c>
      <c r="Q285" s="7">
        <v>20.6440816326531</v>
      </c>
      <c r="R285" s="5">
        <v>45</v>
      </c>
      <c r="S285" s="9">
        <v>22.4791111111111</v>
      </c>
      <c r="T285" s="5">
        <v>19</v>
      </c>
      <c r="U285" s="9">
        <v>53.24</v>
      </c>
      <c r="V285" s="11">
        <v>0.0188127090301003</v>
      </c>
    </row>
    <row r="286" customHeight="1" spans="1:22">
      <c r="A286" s="4" t="s">
        <v>46</v>
      </c>
      <c r="B286" s="4" t="s">
        <v>75</v>
      </c>
      <c r="C286" s="4" t="s">
        <v>114</v>
      </c>
      <c r="D286" s="4" t="s">
        <v>115</v>
      </c>
      <c r="E286" s="5">
        <v>144.18</v>
      </c>
      <c r="F286" s="5">
        <v>4730</v>
      </c>
      <c r="G286" s="5">
        <v>228</v>
      </c>
      <c r="H286" s="6">
        <v>0.0482029598308668</v>
      </c>
      <c r="I286" s="7">
        <v>0.632368421052632</v>
      </c>
      <c r="J286" s="7">
        <v>30.4820295983087</v>
      </c>
      <c r="K286" s="5">
        <v>4</v>
      </c>
      <c r="L286" s="8">
        <v>0</v>
      </c>
      <c r="M286" s="5">
        <v>2</v>
      </c>
      <c r="N286" s="5">
        <v>3</v>
      </c>
      <c r="O286" s="5">
        <v>0</v>
      </c>
      <c r="P286" s="5">
        <v>9</v>
      </c>
      <c r="Q286" s="7">
        <v>16.02</v>
      </c>
      <c r="R286" s="5">
        <v>7</v>
      </c>
      <c r="S286" s="9">
        <v>20.5971428571429</v>
      </c>
      <c r="T286" s="5">
        <v>2</v>
      </c>
      <c r="U286" s="9">
        <v>72.09</v>
      </c>
      <c r="V286" s="11">
        <v>0.0307017543859649</v>
      </c>
    </row>
    <row r="287" customHeight="1" spans="1:22">
      <c r="A287" s="47"/>
      <c r="B287" s="47"/>
      <c r="C287" s="4" t="s">
        <v>76</v>
      </c>
      <c r="D287" s="4" t="s">
        <v>77</v>
      </c>
      <c r="E287" s="5">
        <v>61.19</v>
      </c>
      <c r="F287" s="5">
        <v>3642</v>
      </c>
      <c r="G287" s="5">
        <v>252</v>
      </c>
      <c r="H287" s="6">
        <v>0.0691927512355848</v>
      </c>
      <c r="I287" s="7">
        <v>0.24281746031746</v>
      </c>
      <c r="J287" s="7">
        <v>16.8012081274025</v>
      </c>
      <c r="K287" s="5">
        <v>2</v>
      </c>
      <c r="L287" s="8">
        <v>0</v>
      </c>
      <c r="M287" s="5">
        <v>1</v>
      </c>
      <c r="N287" s="5">
        <v>2</v>
      </c>
      <c r="O287" s="5">
        <v>0</v>
      </c>
      <c r="P287" s="5">
        <v>5</v>
      </c>
      <c r="Q287" s="7">
        <v>12.238</v>
      </c>
      <c r="R287" s="5">
        <v>3</v>
      </c>
      <c r="S287" s="9">
        <v>20.3966666666667</v>
      </c>
      <c r="T287" s="5">
        <v>1</v>
      </c>
      <c r="U287" s="9">
        <v>61.19</v>
      </c>
      <c r="V287" s="11">
        <v>0.0119047619047619</v>
      </c>
    </row>
    <row r="288" customHeight="1" spans="1:22">
      <c r="A288" s="47"/>
      <c r="B288" s="4" t="s">
        <v>78</v>
      </c>
      <c r="C288" s="47"/>
      <c r="D288" s="47"/>
      <c r="E288" s="5">
        <v>205.37</v>
      </c>
      <c r="F288" s="5">
        <v>8372</v>
      </c>
      <c r="G288" s="5">
        <v>480</v>
      </c>
      <c r="H288" s="6">
        <v>0.0573339703774486</v>
      </c>
      <c r="I288" s="7">
        <v>0.427854166666667</v>
      </c>
      <c r="J288" s="7">
        <v>24.5305781175346</v>
      </c>
      <c r="K288" s="5">
        <v>6</v>
      </c>
      <c r="L288" s="8">
        <v>0</v>
      </c>
      <c r="M288" s="5">
        <v>3</v>
      </c>
      <c r="N288" s="5">
        <v>5</v>
      </c>
      <c r="O288" s="5">
        <v>0</v>
      </c>
      <c r="P288" s="5">
        <v>14</v>
      </c>
      <c r="Q288" s="7">
        <v>14.6692857142857</v>
      </c>
      <c r="R288" s="5">
        <v>10</v>
      </c>
      <c r="S288" s="9">
        <v>20.537</v>
      </c>
      <c r="T288" s="5">
        <v>3</v>
      </c>
      <c r="U288" s="9">
        <v>68.4566666666667</v>
      </c>
      <c r="V288" s="11">
        <v>0.0208333333333333</v>
      </c>
    </row>
    <row r="289" customHeight="1" spans="1:22">
      <c r="A289" s="47"/>
      <c r="B289" s="4" t="s">
        <v>79</v>
      </c>
      <c r="C289" s="4" t="s">
        <v>80</v>
      </c>
      <c r="D289" s="4" t="s">
        <v>81</v>
      </c>
      <c r="E289" s="5">
        <v>154.05</v>
      </c>
      <c r="F289" s="5">
        <v>3376</v>
      </c>
      <c r="G289" s="5">
        <v>236</v>
      </c>
      <c r="H289" s="6">
        <v>0.0699052132701422</v>
      </c>
      <c r="I289" s="7">
        <v>0.652754237288136</v>
      </c>
      <c r="J289" s="7">
        <v>45.6309241706161</v>
      </c>
      <c r="K289" s="5">
        <v>0</v>
      </c>
      <c r="L289" s="8">
        <v>3</v>
      </c>
      <c r="M289" s="5">
        <v>1</v>
      </c>
      <c r="N289" s="5">
        <v>1</v>
      </c>
      <c r="O289" s="5">
        <v>1</v>
      </c>
      <c r="P289" s="5">
        <v>6</v>
      </c>
      <c r="Q289" s="7">
        <v>25.675</v>
      </c>
      <c r="R289" s="5">
        <v>5</v>
      </c>
      <c r="S289" s="9">
        <v>30.81</v>
      </c>
      <c r="T289" s="5">
        <v>3</v>
      </c>
      <c r="U289" s="9">
        <v>51.35</v>
      </c>
      <c r="V289" s="11">
        <v>0.0211864406779661</v>
      </c>
    </row>
    <row r="290" customHeight="1" spans="1:22">
      <c r="A290" s="47"/>
      <c r="B290" s="47"/>
      <c r="C290" s="4" t="s">
        <v>82</v>
      </c>
      <c r="D290" s="4" t="s">
        <v>83</v>
      </c>
      <c r="E290" s="5">
        <v>142.27</v>
      </c>
      <c r="F290" s="5">
        <v>3251</v>
      </c>
      <c r="G290" s="5">
        <v>267</v>
      </c>
      <c r="H290" s="6">
        <v>0.0821285758228238</v>
      </c>
      <c r="I290" s="7">
        <v>0.532846441947566</v>
      </c>
      <c r="J290" s="7">
        <v>43.7619194094125</v>
      </c>
      <c r="K290" s="5">
        <v>0</v>
      </c>
      <c r="L290" s="8">
        <v>1</v>
      </c>
      <c r="M290" s="5">
        <v>1</v>
      </c>
      <c r="N290" s="5">
        <v>0</v>
      </c>
      <c r="O290" s="5">
        <v>0</v>
      </c>
      <c r="P290" s="5">
        <v>2</v>
      </c>
      <c r="Q290" s="7">
        <v>71.135</v>
      </c>
      <c r="R290" s="5">
        <v>6</v>
      </c>
      <c r="S290" s="9">
        <v>23.7116666666667</v>
      </c>
      <c r="T290" s="5">
        <v>3</v>
      </c>
      <c r="U290" s="9">
        <v>47.4233333333333</v>
      </c>
      <c r="V290" s="11">
        <v>0.0224719101123596</v>
      </c>
    </row>
    <row r="291" customHeight="1" spans="1:22">
      <c r="A291" s="47"/>
      <c r="B291" s="47"/>
      <c r="C291" s="4" t="s">
        <v>84</v>
      </c>
      <c r="D291" s="4" t="s">
        <v>85</v>
      </c>
      <c r="E291" s="5">
        <v>97.58</v>
      </c>
      <c r="F291" s="5">
        <v>5254</v>
      </c>
      <c r="G291" s="5">
        <v>263</v>
      </c>
      <c r="H291" s="6">
        <v>0.050057099352874</v>
      </c>
      <c r="I291" s="7">
        <v>0.371026615969582</v>
      </c>
      <c r="J291" s="7">
        <v>18.57251617815</v>
      </c>
      <c r="K291" s="5">
        <v>4</v>
      </c>
      <c r="L291" s="8">
        <v>0</v>
      </c>
      <c r="M291" s="5">
        <v>0</v>
      </c>
      <c r="N291" s="5">
        <v>0</v>
      </c>
      <c r="O291" s="5">
        <v>1</v>
      </c>
      <c r="P291" s="5">
        <v>5</v>
      </c>
      <c r="Q291" s="7">
        <v>19.516</v>
      </c>
      <c r="R291" s="5">
        <v>1</v>
      </c>
      <c r="S291" s="9">
        <v>97.58</v>
      </c>
      <c r="T291" s="5">
        <v>0</v>
      </c>
      <c r="U291" s="9" t="e">
        <v>#DIV/0!</v>
      </c>
      <c r="V291" s="11">
        <v>0.00380228136882129</v>
      </c>
    </row>
    <row r="292" customHeight="1" spans="1:22">
      <c r="A292" s="47"/>
      <c r="B292" s="47"/>
      <c r="C292" s="4" t="s">
        <v>128</v>
      </c>
      <c r="D292" s="4" t="s">
        <v>129</v>
      </c>
      <c r="E292" s="5">
        <v>58.53</v>
      </c>
      <c r="F292" s="5">
        <v>1106</v>
      </c>
      <c r="G292" s="5">
        <v>92</v>
      </c>
      <c r="H292" s="6">
        <v>0.0831826401446655</v>
      </c>
      <c r="I292" s="7">
        <v>0.636195652173913</v>
      </c>
      <c r="J292" s="7">
        <v>52.9204339963834</v>
      </c>
      <c r="K292" s="5">
        <v>0</v>
      </c>
      <c r="L292" s="8">
        <v>0</v>
      </c>
      <c r="M292" s="5">
        <v>1</v>
      </c>
      <c r="N292" s="5">
        <v>1</v>
      </c>
      <c r="O292" s="5">
        <v>0</v>
      </c>
      <c r="P292" s="5">
        <v>2</v>
      </c>
      <c r="Q292" s="7">
        <v>29.265</v>
      </c>
      <c r="R292" s="5">
        <v>0</v>
      </c>
      <c r="S292" s="9" t="e">
        <v>#DIV/0!</v>
      </c>
      <c r="T292" s="5">
        <v>0</v>
      </c>
      <c r="U292" s="9" t="e">
        <v>#DIV/0!</v>
      </c>
      <c r="V292" s="11">
        <v>0</v>
      </c>
    </row>
    <row r="293" customHeight="1" spans="1:22">
      <c r="A293" s="47"/>
      <c r="B293" s="47"/>
      <c r="C293" s="4" t="s">
        <v>108</v>
      </c>
      <c r="D293" s="4" t="s">
        <v>109</v>
      </c>
      <c r="E293" s="5">
        <v>174.86</v>
      </c>
      <c r="F293" s="5">
        <v>6124</v>
      </c>
      <c r="G293" s="5">
        <v>305</v>
      </c>
      <c r="H293" s="6">
        <v>0.0498040496407577</v>
      </c>
      <c r="I293" s="7">
        <v>0.573311475409836</v>
      </c>
      <c r="J293" s="7">
        <v>28.5532331809275</v>
      </c>
      <c r="K293" s="5">
        <v>4</v>
      </c>
      <c r="L293" s="8">
        <v>0</v>
      </c>
      <c r="M293" s="5">
        <v>2</v>
      </c>
      <c r="N293" s="5">
        <v>4</v>
      </c>
      <c r="O293" s="5">
        <v>4</v>
      </c>
      <c r="P293" s="5">
        <v>14</v>
      </c>
      <c r="Q293" s="7">
        <v>12.49</v>
      </c>
      <c r="R293" s="5">
        <v>7</v>
      </c>
      <c r="S293" s="9">
        <v>24.98</v>
      </c>
      <c r="T293" s="5">
        <v>2</v>
      </c>
      <c r="U293" s="9">
        <v>87.43</v>
      </c>
      <c r="V293" s="11">
        <v>0.0229508196721311</v>
      </c>
    </row>
    <row r="294" customHeight="1" spans="1:22">
      <c r="A294" s="47"/>
      <c r="B294" s="47"/>
      <c r="C294" s="4" t="s">
        <v>86</v>
      </c>
      <c r="D294" s="4" t="s">
        <v>87</v>
      </c>
      <c r="E294" s="5">
        <v>152.57</v>
      </c>
      <c r="F294" s="5">
        <v>7156</v>
      </c>
      <c r="G294" s="5">
        <v>509</v>
      </c>
      <c r="H294" s="6">
        <v>0.0711291224147568</v>
      </c>
      <c r="I294" s="7">
        <v>0.299744597249509</v>
      </c>
      <c r="J294" s="7">
        <v>21.3205701509223</v>
      </c>
      <c r="K294" s="5">
        <v>0</v>
      </c>
      <c r="L294" s="8">
        <v>1</v>
      </c>
      <c r="M294" s="5">
        <v>0</v>
      </c>
      <c r="N294" s="5">
        <v>5</v>
      </c>
      <c r="O294" s="5">
        <v>0</v>
      </c>
      <c r="P294" s="5">
        <v>6</v>
      </c>
      <c r="Q294" s="7">
        <v>25.4283333333333</v>
      </c>
      <c r="R294" s="5">
        <v>5</v>
      </c>
      <c r="S294" s="9">
        <v>30.514</v>
      </c>
      <c r="T294" s="5">
        <v>3</v>
      </c>
      <c r="U294" s="9">
        <v>50.8566666666667</v>
      </c>
      <c r="V294" s="11">
        <v>0.00982318271119843</v>
      </c>
    </row>
    <row r="295" customHeight="1" spans="1:22">
      <c r="A295" s="47"/>
      <c r="B295" s="47"/>
      <c r="C295" s="4" t="s">
        <v>88</v>
      </c>
      <c r="D295" s="4" t="s">
        <v>89</v>
      </c>
      <c r="E295" s="5">
        <v>38.1</v>
      </c>
      <c r="F295" s="5">
        <v>1656</v>
      </c>
      <c r="G295" s="5">
        <v>181</v>
      </c>
      <c r="H295" s="6">
        <v>0.109299516908213</v>
      </c>
      <c r="I295" s="7">
        <v>0.210497237569061</v>
      </c>
      <c r="J295" s="7">
        <v>23.0072463768116</v>
      </c>
      <c r="K295" s="5">
        <v>2</v>
      </c>
      <c r="L295" s="8">
        <v>1</v>
      </c>
      <c r="M295" s="5">
        <v>1</v>
      </c>
      <c r="N295" s="5">
        <v>0</v>
      </c>
      <c r="O295" s="5">
        <v>1</v>
      </c>
      <c r="P295" s="5">
        <v>5</v>
      </c>
      <c r="Q295" s="7">
        <v>7.62</v>
      </c>
      <c r="R295" s="5">
        <v>2</v>
      </c>
      <c r="S295" s="9">
        <v>19.05</v>
      </c>
      <c r="T295" s="5">
        <v>1</v>
      </c>
      <c r="U295" s="9">
        <v>38.1</v>
      </c>
      <c r="V295" s="11">
        <v>0.0110497237569061</v>
      </c>
    </row>
    <row r="296" customHeight="1" spans="1:22">
      <c r="A296" s="47"/>
      <c r="B296" s="4" t="s">
        <v>100</v>
      </c>
      <c r="C296" s="47"/>
      <c r="D296" s="47"/>
      <c r="E296" s="5">
        <v>817.96</v>
      </c>
      <c r="F296" s="5">
        <v>27923</v>
      </c>
      <c r="G296" s="5">
        <v>1853</v>
      </c>
      <c r="H296" s="6">
        <v>0.0663610643555492</v>
      </c>
      <c r="I296" s="7">
        <v>0.441424716675661</v>
      </c>
      <c r="J296" s="7">
        <v>29.2934140314436</v>
      </c>
      <c r="K296" s="5">
        <v>10</v>
      </c>
      <c r="L296" s="8">
        <v>6</v>
      </c>
      <c r="M296" s="5">
        <v>6</v>
      </c>
      <c r="N296" s="5">
        <v>11</v>
      </c>
      <c r="O296" s="5">
        <v>7</v>
      </c>
      <c r="P296" s="5">
        <v>40</v>
      </c>
      <c r="Q296" s="7">
        <v>20.449</v>
      </c>
      <c r="R296" s="5">
        <v>26</v>
      </c>
      <c r="S296" s="9">
        <v>31.46</v>
      </c>
      <c r="T296" s="5">
        <v>12</v>
      </c>
      <c r="U296" s="9">
        <v>68.1633333333333</v>
      </c>
      <c r="V296" s="11">
        <v>0.0140313005936319</v>
      </c>
    </row>
    <row r="297" customHeight="1" spans="1:22">
      <c r="A297" s="4" t="s">
        <v>132</v>
      </c>
      <c r="B297" s="47"/>
      <c r="C297" s="47"/>
      <c r="D297" s="47"/>
      <c r="E297" s="5">
        <v>1023.33</v>
      </c>
      <c r="F297" s="5">
        <v>36295</v>
      </c>
      <c r="G297" s="5">
        <v>2333</v>
      </c>
      <c r="H297" s="6">
        <v>0.0642788262846122</v>
      </c>
      <c r="I297" s="7">
        <v>0.43863266180883</v>
      </c>
      <c r="J297" s="7">
        <v>28.1947926711668</v>
      </c>
      <c r="K297" s="5">
        <v>16</v>
      </c>
      <c r="L297" s="8">
        <v>6</v>
      </c>
      <c r="M297" s="5">
        <v>9</v>
      </c>
      <c r="N297" s="5">
        <v>16</v>
      </c>
      <c r="O297" s="5">
        <v>7</v>
      </c>
      <c r="P297" s="5">
        <v>54</v>
      </c>
      <c r="Q297" s="7">
        <v>18.9505555555556</v>
      </c>
      <c r="R297" s="5">
        <v>36</v>
      </c>
      <c r="S297" s="9">
        <v>28.4258333333333</v>
      </c>
      <c r="T297" s="5">
        <v>15</v>
      </c>
      <c r="U297" s="9">
        <v>68.222</v>
      </c>
      <c r="V297" s="11">
        <v>0.0154307758251179</v>
      </c>
    </row>
    <row r="298" customHeight="1" spans="1:22">
      <c r="A298" s="4" t="s">
        <v>45</v>
      </c>
      <c r="B298" s="4" t="s">
        <v>75</v>
      </c>
      <c r="C298" s="4" t="s">
        <v>114</v>
      </c>
      <c r="D298" s="4" t="s">
        <v>115</v>
      </c>
      <c r="E298" s="5">
        <v>136.62</v>
      </c>
      <c r="F298" s="5">
        <v>4789</v>
      </c>
      <c r="G298" s="5">
        <v>229</v>
      </c>
      <c r="H298" s="6">
        <v>0.0478179160576321</v>
      </c>
      <c r="I298" s="7">
        <v>0.596593886462882</v>
      </c>
      <c r="J298" s="7">
        <v>28.5278763833786</v>
      </c>
      <c r="K298" s="5">
        <v>0</v>
      </c>
      <c r="L298" s="8">
        <v>1</v>
      </c>
      <c r="M298" s="5">
        <v>0</v>
      </c>
      <c r="N298" s="5">
        <v>3</v>
      </c>
      <c r="O298" s="5">
        <v>2</v>
      </c>
      <c r="P298" s="5">
        <v>6</v>
      </c>
      <c r="Q298" s="7">
        <v>22.77</v>
      </c>
      <c r="R298" s="5">
        <v>3</v>
      </c>
      <c r="S298" s="9">
        <v>45.54</v>
      </c>
      <c r="T298" s="5">
        <v>0</v>
      </c>
      <c r="U298" s="9" t="e">
        <v>#DIV/0!</v>
      </c>
      <c r="V298" s="11">
        <v>0.0131004366812227</v>
      </c>
    </row>
    <row r="299" customHeight="1" spans="1:22">
      <c r="A299" s="47"/>
      <c r="B299" s="47"/>
      <c r="C299" s="4" t="s">
        <v>76</v>
      </c>
      <c r="D299" s="4" t="s">
        <v>77</v>
      </c>
      <c r="E299" s="5">
        <v>33.83</v>
      </c>
      <c r="F299" s="5">
        <v>2099</v>
      </c>
      <c r="G299" s="5">
        <v>139</v>
      </c>
      <c r="H299" s="6">
        <v>0.0662220104811815</v>
      </c>
      <c r="I299" s="7">
        <v>0.243381294964029</v>
      </c>
      <c r="J299" s="7">
        <v>16.1171986660314</v>
      </c>
      <c r="K299" s="5">
        <v>0</v>
      </c>
      <c r="L299" s="8">
        <v>0</v>
      </c>
      <c r="M299" s="5">
        <v>0</v>
      </c>
      <c r="N299" s="5">
        <v>3</v>
      </c>
      <c r="O299" s="5">
        <v>0</v>
      </c>
      <c r="P299" s="5">
        <v>3</v>
      </c>
      <c r="Q299" s="7">
        <v>11.2766666666667</v>
      </c>
      <c r="R299" s="5">
        <v>1</v>
      </c>
      <c r="S299" s="9">
        <v>33.83</v>
      </c>
      <c r="T299" s="5">
        <v>1</v>
      </c>
      <c r="U299" s="9">
        <v>33.83</v>
      </c>
      <c r="V299" s="11">
        <v>0.00719424460431655</v>
      </c>
    </row>
    <row r="300" customHeight="1" spans="1:22">
      <c r="A300" s="47"/>
      <c r="B300" s="4" t="s">
        <v>78</v>
      </c>
      <c r="C300" s="47"/>
      <c r="D300" s="47"/>
      <c r="E300" s="5">
        <v>170.45</v>
      </c>
      <c r="F300" s="5">
        <v>6888</v>
      </c>
      <c r="G300" s="5">
        <v>368</v>
      </c>
      <c r="H300" s="6">
        <v>0.0534262485481998</v>
      </c>
      <c r="I300" s="7">
        <v>0.463179347826087</v>
      </c>
      <c r="J300" s="7">
        <v>24.7459349593496</v>
      </c>
      <c r="K300" s="5">
        <v>0</v>
      </c>
      <c r="L300" s="8">
        <v>1</v>
      </c>
      <c r="M300" s="5">
        <v>0</v>
      </c>
      <c r="N300" s="5">
        <v>6</v>
      </c>
      <c r="O300" s="5">
        <v>2</v>
      </c>
      <c r="P300" s="5">
        <v>9</v>
      </c>
      <c r="Q300" s="7">
        <v>18.9388888888889</v>
      </c>
      <c r="R300" s="5">
        <v>4</v>
      </c>
      <c r="S300" s="9">
        <v>42.6125</v>
      </c>
      <c r="T300" s="5">
        <v>1</v>
      </c>
      <c r="U300" s="9">
        <v>170.45</v>
      </c>
      <c r="V300" s="11">
        <v>0.0108695652173913</v>
      </c>
    </row>
    <row r="301" customHeight="1" spans="1:22">
      <c r="A301" s="47"/>
      <c r="B301" s="4" t="s">
        <v>79</v>
      </c>
      <c r="C301" s="4" t="s">
        <v>80</v>
      </c>
      <c r="D301" s="4" t="s">
        <v>81</v>
      </c>
      <c r="E301" s="5">
        <v>187.95</v>
      </c>
      <c r="F301" s="5">
        <v>2752</v>
      </c>
      <c r="G301" s="5">
        <v>215</v>
      </c>
      <c r="H301" s="6">
        <v>0.078125</v>
      </c>
      <c r="I301" s="7">
        <v>0.874186046511628</v>
      </c>
      <c r="J301" s="7">
        <v>68.2957848837209</v>
      </c>
      <c r="K301" s="5">
        <v>3</v>
      </c>
      <c r="L301" s="8">
        <v>1</v>
      </c>
      <c r="M301" s="5">
        <v>0</v>
      </c>
      <c r="N301" s="5">
        <v>1</v>
      </c>
      <c r="O301" s="5">
        <v>0</v>
      </c>
      <c r="P301" s="5">
        <v>5</v>
      </c>
      <c r="Q301" s="7">
        <v>37.59</v>
      </c>
      <c r="R301" s="5">
        <v>8</v>
      </c>
      <c r="S301" s="9">
        <v>23.49375</v>
      </c>
      <c r="T301" s="5">
        <v>4</v>
      </c>
      <c r="U301" s="9">
        <v>46.9875</v>
      </c>
      <c r="V301" s="11">
        <v>0.0372093023255814</v>
      </c>
    </row>
    <row r="302" customHeight="1" spans="1:22">
      <c r="A302" s="47"/>
      <c r="B302" s="47"/>
      <c r="C302" s="4" t="s">
        <v>82</v>
      </c>
      <c r="D302" s="4" t="s">
        <v>83</v>
      </c>
      <c r="E302" s="5">
        <v>72.57</v>
      </c>
      <c r="F302" s="5">
        <v>1296</v>
      </c>
      <c r="G302" s="5">
        <v>121</v>
      </c>
      <c r="H302" s="6">
        <v>0.0933641975308642</v>
      </c>
      <c r="I302" s="7">
        <v>0.599752066115702</v>
      </c>
      <c r="J302" s="7">
        <v>55.9953703703704</v>
      </c>
      <c r="K302" s="5">
        <v>1</v>
      </c>
      <c r="L302" s="8">
        <v>1</v>
      </c>
      <c r="M302" s="5">
        <v>1</v>
      </c>
      <c r="N302" s="5">
        <v>0</v>
      </c>
      <c r="O302" s="5">
        <v>1</v>
      </c>
      <c r="P302" s="5">
        <v>4</v>
      </c>
      <c r="Q302" s="7">
        <v>18.1425</v>
      </c>
      <c r="R302" s="5">
        <v>0</v>
      </c>
      <c r="S302" s="9" t="e">
        <v>#DIV/0!</v>
      </c>
      <c r="T302" s="5">
        <v>0</v>
      </c>
      <c r="U302" s="9" t="e">
        <v>#DIV/0!</v>
      </c>
      <c r="V302" s="11">
        <v>0</v>
      </c>
    </row>
    <row r="303" customHeight="1" spans="1:22">
      <c r="A303" s="47"/>
      <c r="B303" s="47"/>
      <c r="C303" s="4" t="s">
        <v>84</v>
      </c>
      <c r="D303" s="4" t="s">
        <v>85</v>
      </c>
      <c r="E303" s="5">
        <v>109.04</v>
      </c>
      <c r="F303" s="5">
        <v>3846</v>
      </c>
      <c r="G303" s="5">
        <v>254</v>
      </c>
      <c r="H303" s="6">
        <v>0.0660426417056682</v>
      </c>
      <c r="I303" s="7">
        <v>0.429291338582677</v>
      </c>
      <c r="J303" s="7">
        <v>28.3515340613625</v>
      </c>
      <c r="K303" s="5">
        <v>2</v>
      </c>
      <c r="L303" s="8">
        <v>0</v>
      </c>
      <c r="M303" s="5">
        <v>0</v>
      </c>
      <c r="N303" s="5">
        <v>1</v>
      </c>
      <c r="O303" s="5">
        <v>0</v>
      </c>
      <c r="P303" s="5">
        <v>3</v>
      </c>
      <c r="Q303" s="7">
        <v>36.3466666666667</v>
      </c>
      <c r="R303" s="5">
        <v>3</v>
      </c>
      <c r="S303" s="9">
        <v>36.3466666666667</v>
      </c>
      <c r="T303" s="5">
        <v>1</v>
      </c>
      <c r="U303" s="9">
        <v>109.04</v>
      </c>
      <c r="V303" s="11">
        <v>0.0118110236220472</v>
      </c>
    </row>
    <row r="304" customHeight="1" spans="1:22">
      <c r="A304" s="47"/>
      <c r="B304" s="47"/>
      <c r="C304" s="4" t="s">
        <v>128</v>
      </c>
      <c r="D304" s="4" t="s">
        <v>129</v>
      </c>
      <c r="E304" s="5">
        <v>114.58</v>
      </c>
      <c r="F304" s="5">
        <v>2424</v>
      </c>
      <c r="G304" s="5">
        <v>160</v>
      </c>
      <c r="H304" s="6">
        <v>0.066006600660066</v>
      </c>
      <c r="I304" s="7">
        <v>0.716125</v>
      </c>
      <c r="J304" s="7">
        <v>47.2689768976898</v>
      </c>
      <c r="K304" s="5">
        <v>0</v>
      </c>
      <c r="L304" s="8">
        <v>0</v>
      </c>
      <c r="M304" s="5">
        <v>0</v>
      </c>
      <c r="N304" s="5">
        <v>1</v>
      </c>
      <c r="O304" s="5">
        <v>0</v>
      </c>
      <c r="P304" s="5">
        <v>1</v>
      </c>
      <c r="Q304" s="7">
        <v>114.58</v>
      </c>
      <c r="R304" s="5">
        <v>4</v>
      </c>
      <c r="S304" s="9">
        <v>28.645</v>
      </c>
      <c r="T304" s="5">
        <v>3</v>
      </c>
      <c r="U304" s="9">
        <v>38.1933333333333</v>
      </c>
      <c r="V304" s="11">
        <v>0.025</v>
      </c>
    </row>
    <row r="305" customHeight="1" spans="1:22">
      <c r="A305" s="47"/>
      <c r="B305" s="47"/>
      <c r="C305" s="4" t="s">
        <v>108</v>
      </c>
      <c r="D305" s="4" t="s">
        <v>109</v>
      </c>
      <c r="E305" s="5">
        <v>197.86</v>
      </c>
      <c r="F305" s="5">
        <v>5884</v>
      </c>
      <c r="G305" s="5">
        <v>262</v>
      </c>
      <c r="H305" s="6">
        <v>0.0445275322909585</v>
      </c>
      <c r="I305" s="7">
        <v>0.755190839694657</v>
      </c>
      <c r="J305" s="7">
        <v>33.6267845003399</v>
      </c>
      <c r="K305" s="5">
        <v>1</v>
      </c>
      <c r="L305" s="8">
        <v>0</v>
      </c>
      <c r="M305" s="5">
        <v>1</v>
      </c>
      <c r="N305" s="5">
        <v>8</v>
      </c>
      <c r="O305" s="5">
        <v>2</v>
      </c>
      <c r="P305" s="5">
        <v>12</v>
      </c>
      <c r="Q305" s="7">
        <v>16.4883333333333</v>
      </c>
      <c r="R305" s="5">
        <v>11</v>
      </c>
      <c r="S305" s="9">
        <v>17.9872727272727</v>
      </c>
      <c r="T305" s="5">
        <v>4</v>
      </c>
      <c r="U305" s="9">
        <v>49.465</v>
      </c>
      <c r="V305" s="11">
        <v>0.0419847328244275</v>
      </c>
    </row>
    <row r="306" customHeight="1" spans="1:22">
      <c r="A306" s="47"/>
      <c r="B306" s="47"/>
      <c r="C306" s="4" t="s">
        <v>86</v>
      </c>
      <c r="D306" s="4" t="s">
        <v>87</v>
      </c>
      <c r="E306" s="5">
        <v>121.67</v>
      </c>
      <c r="F306" s="5">
        <v>5092</v>
      </c>
      <c r="G306" s="5">
        <v>397</v>
      </c>
      <c r="H306" s="6">
        <v>0.0779654359780047</v>
      </c>
      <c r="I306" s="7">
        <v>0.30647355163728</v>
      </c>
      <c r="J306" s="7">
        <v>23.894344069128</v>
      </c>
      <c r="K306" s="5">
        <v>2</v>
      </c>
      <c r="L306" s="8">
        <v>2</v>
      </c>
      <c r="M306" s="5">
        <v>1</v>
      </c>
      <c r="N306" s="5">
        <v>5</v>
      </c>
      <c r="O306" s="5">
        <v>1</v>
      </c>
      <c r="P306" s="5">
        <v>11</v>
      </c>
      <c r="Q306" s="7">
        <v>11.0609090909091</v>
      </c>
      <c r="R306" s="5">
        <v>7</v>
      </c>
      <c r="S306" s="9">
        <v>17.3814285714286</v>
      </c>
      <c r="T306" s="5">
        <v>2</v>
      </c>
      <c r="U306" s="9">
        <v>60.835</v>
      </c>
      <c r="V306" s="11">
        <v>0.017632241813602</v>
      </c>
    </row>
    <row r="307" customHeight="1" spans="1:22">
      <c r="A307" s="47"/>
      <c r="B307" s="47"/>
      <c r="C307" s="4" t="s">
        <v>88</v>
      </c>
      <c r="D307" s="4" t="s">
        <v>89</v>
      </c>
      <c r="E307" s="5">
        <v>30.57</v>
      </c>
      <c r="F307" s="5">
        <v>1138</v>
      </c>
      <c r="G307" s="5">
        <v>123</v>
      </c>
      <c r="H307" s="6">
        <v>0.108084358523726</v>
      </c>
      <c r="I307" s="7">
        <v>0.248536585365854</v>
      </c>
      <c r="J307" s="7">
        <v>26.8629173989455</v>
      </c>
      <c r="K307" s="5">
        <v>0</v>
      </c>
      <c r="L307" s="8">
        <v>0</v>
      </c>
      <c r="M307" s="5">
        <v>0</v>
      </c>
      <c r="N307" s="5">
        <v>0</v>
      </c>
      <c r="O307" s="5">
        <v>0</v>
      </c>
      <c r="P307" s="5">
        <v>0</v>
      </c>
      <c r="Q307" s="7" t="e">
        <v>#DIV/0!</v>
      </c>
      <c r="R307" s="5">
        <v>0</v>
      </c>
      <c r="S307" s="9" t="e">
        <v>#DIV/0!</v>
      </c>
      <c r="T307" s="5">
        <v>0</v>
      </c>
      <c r="U307" s="9" t="e">
        <v>#DIV/0!</v>
      </c>
      <c r="V307" s="11">
        <v>0</v>
      </c>
    </row>
    <row r="308" customHeight="1" spans="1:22">
      <c r="A308" s="47"/>
      <c r="B308" s="4" t="s">
        <v>100</v>
      </c>
      <c r="C308" s="47"/>
      <c r="D308" s="47"/>
      <c r="E308" s="5">
        <v>834.24</v>
      </c>
      <c r="F308" s="5">
        <v>22432</v>
      </c>
      <c r="G308" s="5">
        <v>1532</v>
      </c>
      <c r="H308" s="6">
        <v>0.0682952924393723</v>
      </c>
      <c r="I308" s="7">
        <v>0.544543080939948</v>
      </c>
      <c r="J308" s="7">
        <v>37.1897289586305</v>
      </c>
      <c r="K308" s="5">
        <v>9</v>
      </c>
      <c r="L308" s="8">
        <v>4</v>
      </c>
      <c r="M308" s="5">
        <v>3</v>
      </c>
      <c r="N308" s="5">
        <v>16</v>
      </c>
      <c r="O308" s="5">
        <v>4</v>
      </c>
      <c r="P308" s="5">
        <v>36</v>
      </c>
      <c r="Q308" s="7">
        <v>23.1733333333333</v>
      </c>
      <c r="R308" s="5">
        <v>33</v>
      </c>
      <c r="S308" s="9">
        <v>25.28</v>
      </c>
      <c r="T308" s="5">
        <v>14</v>
      </c>
      <c r="U308" s="9">
        <v>59.5885714285714</v>
      </c>
      <c r="V308" s="11">
        <v>0.0215404699738903</v>
      </c>
    </row>
    <row r="309" customHeight="1" spans="1:22">
      <c r="A309" s="4" t="s">
        <v>133</v>
      </c>
      <c r="B309" s="47"/>
      <c r="C309" s="47"/>
      <c r="D309" s="47"/>
      <c r="E309" s="5">
        <v>1004.69</v>
      </c>
      <c r="F309" s="5">
        <v>29320</v>
      </c>
      <c r="G309" s="5">
        <v>1900</v>
      </c>
      <c r="H309" s="6">
        <v>0.0648021828103684</v>
      </c>
      <c r="I309" s="7">
        <v>0.528784210526316</v>
      </c>
      <c r="J309" s="7">
        <v>34.2663710777626</v>
      </c>
      <c r="K309" s="5">
        <v>9</v>
      </c>
      <c r="L309" s="8">
        <v>5</v>
      </c>
      <c r="M309" s="5">
        <v>3</v>
      </c>
      <c r="N309" s="5">
        <v>22</v>
      </c>
      <c r="O309" s="5">
        <v>6</v>
      </c>
      <c r="P309" s="5">
        <v>45</v>
      </c>
      <c r="Q309" s="7">
        <v>22.3264444444444</v>
      </c>
      <c r="R309" s="5">
        <v>37</v>
      </c>
      <c r="S309" s="9">
        <v>27.1537837837838</v>
      </c>
      <c r="T309" s="5">
        <v>15</v>
      </c>
      <c r="U309" s="9">
        <v>66.9793333333333</v>
      </c>
      <c r="V309" s="11">
        <v>0.0194736842105263</v>
      </c>
    </row>
    <row r="310" customHeight="1" spans="1:22">
      <c r="A310" s="4" t="s">
        <v>44</v>
      </c>
      <c r="B310" s="4" t="s">
        <v>75</v>
      </c>
      <c r="C310" s="4" t="s">
        <v>114</v>
      </c>
      <c r="D310" s="4" t="s">
        <v>115</v>
      </c>
      <c r="E310" s="5">
        <v>173.56</v>
      </c>
      <c r="F310" s="5">
        <v>6950</v>
      </c>
      <c r="G310" s="5">
        <v>372</v>
      </c>
      <c r="H310" s="6">
        <v>0.0535251798561151</v>
      </c>
      <c r="I310" s="7">
        <v>0.466559139784946</v>
      </c>
      <c r="J310" s="7">
        <v>24.9726618705036</v>
      </c>
      <c r="K310" s="5">
        <v>1</v>
      </c>
      <c r="L310" s="8">
        <v>0</v>
      </c>
      <c r="M310" s="5">
        <v>0</v>
      </c>
      <c r="N310" s="5">
        <v>4</v>
      </c>
      <c r="O310" s="5">
        <v>0</v>
      </c>
      <c r="P310" s="5">
        <v>5</v>
      </c>
      <c r="Q310" s="7">
        <v>34.712</v>
      </c>
      <c r="R310" s="5">
        <v>3</v>
      </c>
      <c r="S310" s="9">
        <v>57.8533333333333</v>
      </c>
      <c r="T310" s="5">
        <v>3</v>
      </c>
      <c r="U310" s="9">
        <v>57.8533333333333</v>
      </c>
      <c r="V310" s="11">
        <v>0.00806451612903226</v>
      </c>
    </row>
    <row r="311" customHeight="1" spans="1:22">
      <c r="A311" s="47"/>
      <c r="B311" s="47"/>
      <c r="C311" s="4" t="s">
        <v>76</v>
      </c>
      <c r="D311" s="4" t="s">
        <v>77</v>
      </c>
      <c r="E311" s="5">
        <v>17.4</v>
      </c>
      <c r="F311" s="5">
        <v>1531</v>
      </c>
      <c r="G311" s="5">
        <v>95</v>
      </c>
      <c r="H311" s="6">
        <v>0.062050947093403</v>
      </c>
      <c r="I311" s="7">
        <v>0.183157894736842</v>
      </c>
      <c r="J311" s="7">
        <v>11.3651208360549</v>
      </c>
      <c r="K311" s="5">
        <v>0</v>
      </c>
      <c r="L311" s="8">
        <v>0</v>
      </c>
      <c r="M311" s="5">
        <v>0</v>
      </c>
      <c r="N311" s="5">
        <v>0</v>
      </c>
      <c r="O311" s="5">
        <v>0</v>
      </c>
      <c r="P311" s="5">
        <v>0</v>
      </c>
      <c r="Q311" s="7" t="e">
        <v>#DIV/0!</v>
      </c>
      <c r="R311" s="5">
        <v>0</v>
      </c>
      <c r="S311" s="9" t="e">
        <v>#DIV/0!</v>
      </c>
      <c r="T311" s="5">
        <v>0</v>
      </c>
      <c r="U311" s="9" t="e">
        <v>#DIV/0!</v>
      </c>
      <c r="V311" s="11">
        <v>0</v>
      </c>
    </row>
    <row r="312" customHeight="1" spans="1:22">
      <c r="A312" s="47"/>
      <c r="B312" s="4" t="s">
        <v>78</v>
      </c>
      <c r="C312" s="47"/>
      <c r="D312" s="47"/>
      <c r="E312" s="5">
        <v>190.96</v>
      </c>
      <c r="F312" s="5">
        <v>8481</v>
      </c>
      <c r="G312" s="5">
        <v>467</v>
      </c>
      <c r="H312" s="6">
        <v>0.0550642612899422</v>
      </c>
      <c r="I312" s="7">
        <v>0.408907922912206</v>
      </c>
      <c r="J312" s="7">
        <v>22.5162127107652</v>
      </c>
      <c r="K312" s="5">
        <v>1</v>
      </c>
      <c r="L312" s="8">
        <v>0</v>
      </c>
      <c r="M312" s="5">
        <v>0</v>
      </c>
      <c r="N312" s="5">
        <v>4</v>
      </c>
      <c r="O312" s="5">
        <v>0</v>
      </c>
      <c r="P312" s="5">
        <v>5</v>
      </c>
      <c r="Q312" s="7">
        <v>38.192</v>
      </c>
      <c r="R312" s="5">
        <v>3</v>
      </c>
      <c r="S312" s="9">
        <v>63.6533333333333</v>
      </c>
      <c r="T312" s="5">
        <v>3</v>
      </c>
      <c r="U312" s="9">
        <v>63.6533333333333</v>
      </c>
      <c r="V312" s="11">
        <v>0.00642398286937902</v>
      </c>
    </row>
    <row r="313" customHeight="1" spans="1:22">
      <c r="A313" s="47"/>
      <c r="B313" s="4" t="s">
        <v>79</v>
      </c>
      <c r="C313" s="4" t="s">
        <v>80</v>
      </c>
      <c r="D313" s="4" t="s">
        <v>81</v>
      </c>
      <c r="E313" s="5">
        <v>296.48</v>
      </c>
      <c r="F313" s="5">
        <v>4780</v>
      </c>
      <c r="G313" s="5">
        <v>382</v>
      </c>
      <c r="H313" s="6">
        <v>0.0799163179916318</v>
      </c>
      <c r="I313" s="7">
        <v>0.776125654450262</v>
      </c>
      <c r="J313" s="7">
        <v>62.0251046025105</v>
      </c>
      <c r="K313" s="5">
        <v>3</v>
      </c>
      <c r="L313" s="8">
        <v>4</v>
      </c>
      <c r="M313" s="5">
        <v>0</v>
      </c>
      <c r="N313" s="5">
        <v>1</v>
      </c>
      <c r="O313" s="5">
        <v>1</v>
      </c>
      <c r="P313" s="5">
        <v>9</v>
      </c>
      <c r="Q313" s="7">
        <v>32.9422222222222</v>
      </c>
      <c r="R313" s="5">
        <v>17</v>
      </c>
      <c r="S313" s="9">
        <v>17.44</v>
      </c>
      <c r="T313" s="5">
        <v>5</v>
      </c>
      <c r="U313" s="9">
        <v>59.296</v>
      </c>
      <c r="V313" s="11">
        <v>0.0445026178010471</v>
      </c>
    </row>
    <row r="314" customHeight="1" spans="1:22">
      <c r="A314" s="47"/>
      <c r="B314" s="47"/>
      <c r="C314" s="4" t="s">
        <v>82</v>
      </c>
      <c r="D314" s="4" t="s">
        <v>83</v>
      </c>
      <c r="E314" s="5">
        <v>4.13</v>
      </c>
      <c r="F314" s="5">
        <v>264</v>
      </c>
      <c r="G314" s="5">
        <v>32</v>
      </c>
      <c r="H314" s="6">
        <v>0.121212121212121</v>
      </c>
      <c r="I314" s="7">
        <v>0.1290625</v>
      </c>
      <c r="J314" s="7">
        <v>15.6439393939394</v>
      </c>
      <c r="K314" s="5">
        <v>0</v>
      </c>
      <c r="L314" s="8">
        <v>0</v>
      </c>
      <c r="M314" s="5">
        <v>0</v>
      </c>
      <c r="N314" s="5">
        <v>0</v>
      </c>
      <c r="O314" s="5">
        <v>0</v>
      </c>
      <c r="P314" s="5">
        <v>0</v>
      </c>
      <c r="Q314" s="7" t="e">
        <v>#DIV/0!</v>
      </c>
      <c r="R314" s="5">
        <v>0</v>
      </c>
      <c r="S314" s="9" t="e">
        <v>#DIV/0!</v>
      </c>
      <c r="T314" s="5">
        <v>0</v>
      </c>
      <c r="U314" s="9" t="e">
        <v>#DIV/0!</v>
      </c>
      <c r="V314" s="11">
        <v>0</v>
      </c>
    </row>
    <row r="315" customHeight="1" spans="1:22">
      <c r="A315" s="47"/>
      <c r="B315" s="47"/>
      <c r="C315" s="4" t="s">
        <v>84</v>
      </c>
      <c r="D315" s="4" t="s">
        <v>85</v>
      </c>
      <c r="E315" s="5">
        <v>77.19</v>
      </c>
      <c r="F315" s="5">
        <v>3177</v>
      </c>
      <c r="G315" s="5">
        <v>228</v>
      </c>
      <c r="H315" s="6">
        <v>0.0717658168083097</v>
      </c>
      <c r="I315" s="7">
        <v>0.338552631578947</v>
      </c>
      <c r="J315" s="7">
        <v>24.2965061378659</v>
      </c>
      <c r="K315" s="5">
        <v>1</v>
      </c>
      <c r="L315" s="8">
        <v>0</v>
      </c>
      <c r="M315" s="5">
        <v>0</v>
      </c>
      <c r="N315" s="5">
        <v>1</v>
      </c>
      <c r="O315" s="5">
        <v>1</v>
      </c>
      <c r="P315" s="5">
        <v>3</v>
      </c>
      <c r="Q315" s="7">
        <v>25.73</v>
      </c>
      <c r="R315" s="5">
        <v>4</v>
      </c>
      <c r="S315" s="9">
        <v>19.2975</v>
      </c>
      <c r="T315" s="5">
        <v>1</v>
      </c>
      <c r="U315" s="9">
        <v>77.19</v>
      </c>
      <c r="V315" s="11">
        <v>0.0175438596491228</v>
      </c>
    </row>
    <row r="316" customHeight="1" spans="1:22">
      <c r="A316" s="47"/>
      <c r="B316" s="47"/>
      <c r="C316" s="4" t="s">
        <v>128</v>
      </c>
      <c r="D316" s="4" t="s">
        <v>129</v>
      </c>
      <c r="E316" s="5">
        <v>6.01</v>
      </c>
      <c r="F316" s="5">
        <v>210</v>
      </c>
      <c r="G316" s="5">
        <v>21</v>
      </c>
      <c r="H316" s="6">
        <v>0.1</v>
      </c>
      <c r="I316" s="7">
        <v>0.286190476190476</v>
      </c>
      <c r="J316" s="7">
        <v>28.6190476190476</v>
      </c>
      <c r="K316" s="5">
        <v>0</v>
      </c>
      <c r="L316" s="8">
        <v>0</v>
      </c>
      <c r="M316" s="5">
        <v>0</v>
      </c>
      <c r="N316" s="5">
        <v>0</v>
      </c>
      <c r="O316" s="5">
        <v>0</v>
      </c>
      <c r="P316" s="5">
        <v>0</v>
      </c>
      <c r="Q316" s="7" t="e">
        <v>#DIV/0!</v>
      </c>
      <c r="R316" s="5">
        <v>0</v>
      </c>
      <c r="S316" s="9" t="e">
        <v>#DIV/0!</v>
      </c>
      <c r="T316" s="5">
        <v>0</v>
      </c>
      <c r="U316" s="9" t="e">
        <v>#DIV/0!</v>
      </c>
      <c r="V316" s="11">
        <v>0</v>
      </c>
    </row>
    <row r="317" customHeight="1" spans="1:22">
      <c r="A317" s="47"/>
      <c r="B317" s="47"/>
      <c r="C317" s="4" t="s">
        <v>108</v>
      </c>
      <c r="D317" s="4" t="s">
        <v>109</v>
      </c>
      <c r="E317" s="5">
        <v>114.37</v>
      </c>
      <c r="F317" s="5">
        <v>4652</v>
      </c>
      <c r="G317" s="5">
        <v>241</v>
      </c>
      <c r="H317" s="6">
        <v>0.0518056749785039</v>
      </c>
      <c r="I317" s="7">
        <v>0.474564315352697</v>
      </c>
      <c r="J317" s="7">
        <v>24.585124677558</v>
      </c>
      <c r="K317" s="5">
        <v>5</v>
      </c>
      <c r="L317" s="8">
        <v>0</v>
      </c>
      <c r="M317" s="5">
        <v>0</v>
      </c>
      <c r="N317" s="5">
        <v>6</v>
      </c>
      <c r="O317" s="5">
        <v>0</v>
      </c>
      <c r="P317" s="5">
        <v>11</v>
      </c>
      <c r="Q317" s="7">
        <v>10.3972727272727</v>
      </c>
      <c r="R317" s="5">
        <v>6</v>
      </c>
      <c r="S317" s="9">
        <v>19.0616666666667</v>
      </c>
      <c r="T317" s="5">
        <v>1</v>
      </c>
      <c r="U317" s="9">
        <v>114.37</v>
      </c>
      <c r="V317" s="11">
        <v>0.024896265560166</v>
      </c>
    </row>
    <row r="318" customHeight="1" spans="1:22">
      <c r="A318" s="47"/>
      <c r="B318" s="47"/>
      <c r="C318" s="4" t="s">
        <v>86</v>
      </c>
      <c r="D318" s="4" t="s">
        <v>87</v>
      </c>
      <c r="E318" s="5">
        <v>242.08</v>
      </c>
      <c r="F318" s="5">
        <v>11352</v>
      </c>
      <c r="G318" s="5">
        <v>785</v>
      </c>
      <c r="H318" s="6">
        <v>0.0691508104298802</v>
      </c>
      <c r="I318" s="7">
        <v>0.308382165605096</v>
      </c>
      <c r="J318" s="7">
        <v>21.3248766737139</v>
      </c>
      <c r="K318" s="5">
        <v>5</v>
      </c>
      <c r="L318" s="8">
        <v>0</v>
      </c>
      <c r="M318" s="5">
        <v>3</v>
      </c>
      <c r="N318" s="5">
        <v>7</v>
      </c>
      <c r="O318" s="5">
        <v>0</v>
      </c>
      <c r="P318" s="5">
        <v>15</v>
      </c>
      <c r="Q318" s="7">
        <v>16.1386666666667</v>
      </c>
      <c r="R318" s="5">
        <v>10</v>
      </c>
      <c r="S318" s="9">
        <v>24.208</v>
      </c>
      <c r="T318" s="5">
        <v>4</v>
      </c>
      <c r="U318" s="9">
        <v>60.52</v>
      </c>
      <c r="V318" s="11">
        <v>0.0127388535031847</v>
      </c>
    </row>
    <row r="319" customHeight="1" spans="1:22">
      <c r="A319" s="47"/>
      <c r="B319" s="47"/>
      <c r="C319" s="4" t="s">
        <v>88</v>
      </c>
      <c r="D319" s="4" t="s">
        <v>89</v>
      </c>
      <c r="E319" s="5">
        <v>79.42</v>
      </c>
      <c r="F319" s="5">
        <v>3396</v>
      </c>
      <c r="G319" s="5">
        <v>325</v>
      </c>
      <c r="H319" s="6">
        <v>0.0957008244994111</v>
      </c>
      <c r="I319" s="7">
        <v>0.244369230769231</v>
      </c>
      <c r="J319" s="7">
        <v>23.3863368669022</v>
      </c>
      <c r="K319" s="5">
        <v>3</v>
      </c>
      <c r="L319" s="8">
        <v>1</v>
      </c>
      <c r="M319" s="5">
        <v>0</v>
      </c>
      <c r="N319" s="5">
        <v>1</v>
      </c>
      <c r="O319" s="5">
        <v>0</v>
      </c>
      <c r="P319" s="5">
        <v>5</v>
      </c>
      <c r="Q319" s="7">
        <v>15.884</v>
      </c>
      <c r="R319" s="5">
        <v>3</v>
      </c>
      <c r="S319" s="9">
        <v>26.4733333333333</v>
      </c>
      <c r="T319" s="5">
        <v>1</v>
      </c>
      <c r="U319" s="9">
        <v>79.42</v>
      </c>
      <c r="V319" s="11">
        <v>0.00923076923076923</v>
      </c>
    </row>
    <row r="320" customHeight="1" spans="1:22">
      <c r="A320" s="47"/>
      <c r="B320" s="4" t="s">
        <v>100</v>
      </c>
      <c r="C320" s="47"/>
      <c r="D320" s="47"/>
      <c r="E320" s="5">
        <v>819.68</v>
      </c>
      <c r="F320" s="5">
        <v>27831</v>
      </c>
      <c r="G320" s="5">
        <v>2014</v>
      </c>
      <c r="H320" s="6">
        <v>0.0723653479932449</v>
      </c>
      <c r="I320" s="7">
        <v>0.406991062562066</v>
      </c>
      <c r="J320" s="7">
        <v>29.4520498724444</v>
      </c>
      <c r="K320" s="5">
        <v>17</v>
      </c>
      <c r="L320" s="8">
        <v>5</v>
      </c>
      <c r="M320" s="5">
        <v>3</v>
      </c>
      <c r="N320" s="5">
        <v>16</v>
      </c>
      <c r="O320" s="5">
        <v>2</v>
      </c>
      <c r="P320" s="5">
        <v>43</v>
      </c>
      <c r="Q320" s="7">
        <v>19.0623255813954</v>
      </c>
      <c r="R320" s="5">
        <v>40</v>
      </c>
      <c r="S320" s="9">
        <v>20.492</v>
      </c>
      <c r="T320" s="5">
        <v>12</v>
      </c>
      <c r="U320" s="9">
        <v>68.3066666666667</v>
      </c>
      <c r="V320" s="11">
        <v>0.0198609731876862</v>
      </c>
    </row>
    <row r="321" customHeight="1" spans="1:22">
      <c r="A321" s="4" t="s">
        <v>134</v>
      </c>
      <c r="B321" s="47"/>
      <c r="C321" s="47"/>
      <c r="D321" s="47"/>
      <c r="E321" s="5">
        <v>1010.64</v>
      </c>
      <c r="F321" s="5">
        <v>36312</v>
      </c>
      <c r="G321" s="5">
        <v>2481</v>
      </c>
      <c r="H321" s="6">
        <v>0.0683245208195638</v>
      </c>
      <c r="I321" s="7">
        <v>0.407351874244256</v>
      </c>
      <c r="J321" s="7">
        <v>27.83212161269</v>
      </c>
      <c r="K321" s="5">
        <v>18</v>
      </c>
      <c r="L321" s="8">
        <v>5</v>
      </c>
      <c r="M321" s="5">
        <v>3</v>
      </c>
      <c r="N321" s="5">
        <v>20</v>
      </c>
      <c r="O321" s="5">
        <v>2</v>
      </c>
      <c r="P321" s="5">
        <v>48</v>
      </c>
      <c r="Q321" s="7">
        <v>21.055</v>
      </c>
      <c r="R321" s="5">
        <v>43</v>
      </c>
      <c r="S321" s="9">
        <v>23.5032558139535</v>
      </c>
      <c r="T321" s="5">
        <v>15</v>
      </c>
      <c r="U321" s="9">
        <v>67.376</v>
      </c>
      <c r="V321" s="11">
        <v>0.0173317210802096</v>
      </c>
    </row>
    <row r="322" customHeight="1" spans="1:22">
      <c r="A322" s="4" t="s">
        <v>43</v>
      </c>
      <c r="B322" s="4" t="s">
        <v>75</v>
      </c>
      <c r="C322" s="4" t="s">
        <v>114</v>
      </c>
      <c r="D322" s="4" t="s">
        <v>115</v>
      </c>
      <c r="E322" s="5">
        <v>178.82</v>
      </c>
      <c r="F322" s="5">
        <v>8154</v>
      </c>
      <c r="G322" s="5">
        <v>388</v>
      </c>
      <c r="H322" s="6">
        <v>0.0475840078489085</v>
      </c>
      <c r="I322" s="7">
        <v>0.460876288659794</v>
      </c>
      <c r="J322" s="7">
        <v>21.9303409369635</v>
      </c>
      <c r="K322" s="5">
        <v>6</v>
      </c>
      <c r="L322" s="8">
        <v>1</v>
      </c>
      <c r="M322" s="5">
        <v>1</v>
      </c>
      <c r="N322" s="5">
        <v>3</v>
      </c>
      <c r="O322" s="5">
        <v>3</v>
      </c>
      <c r="P322" s="5">
        <v>14</v>
      </c>
      <c r="Q322" s="7">
        <v>12.7728571428571</v>
      </c>
      <c r="R322" s="5">
        <v>8</v>
      </c>
      <c r="S322" s="9">
        <v>22.3525</v>
      </c>
      <c r="T322" s="5">
        <v>3</v>
      </c>
      <c r="U322" s="9">
        <v>59.6066666666667</v>
      </c>
      <c r="V322" s="11">
        <v>0.0206185567010309</v>
      </c>
    </row>
    <row r="323" customHeight="1" spans="1:22">
      <c r="A323" s="47"/>
      <c r="B323" s="47"/>
      <c r="C323" s="4" t="s">
        <v>76</v>
      </c>
      <c r="D323" s="4" t="s">
        <v>77</v>
      </c>
      <c r="E323" s="5">
        <v>32.03</v>
      </c>
      <c r="F323" s="5">
        <v>2878</v>
      </c>
      <c r="G323" s="5">
        <v>177</v>
      </c>
      <c r="H323" s="6">
        <v>0.061501042390549</v>
      </c>
      <c r="I323" s="7">
        <v>0.180960451977401</v>
      </c>
      <c r="J323" s="7">
        <v>11.1292564280751</v>
      </c>
      <c r="K323" s="5">
        <v>2</v>
      </c>
      <c r="L323" s="8">
        <v>0</v>
      </c>
      <c r="M323" s="5">
        <v>1</v>
      </c>
      <c r="N323" s="5">
        <v>3</v>
      </c>
      <c r="O323" s="5">
        <v>1</v>
      </c>
      <c r="P323" s="5">
        <v>7</v>
      </c>
      <c r="Q323" s="7">
        <v>4.57571428571429</v>
      </c>
      <c r="R323" s="5">
        <v>3</v>
      </c>
      <c r="S323" s="9">
        <v>10.6766666666667</v>
      </c>
      <c r="T323" s="5">
        <v>2</v>
      </c>
      <c r="U323" s="9">
        <v>16.015</v>
      </c>
      <c r="V323" s="11">
        <v>0.0169491525423729</v>
      </c>
    </row>
    <row r="324" customHeight="1" spans="1:22">
      <c r="A324" s="47"/>
      <c r="B324" s="4" t="s">
        <v>78</v>
      </c>
      <c r="C324" s="47"/>
      <c r="D324" s="47"/>
      <c r="E324" s="5">
        <v>210.85</v>
      </c>
      <c r="F324" s="5">
        <v>11032</v>
      </c>
      <c r="G324" s="5">
        <v>565</v>
      </c>
      <c r="H324" s="6">
        <v>0.0512146482958666</v>
      </c>
      <c r="I324" s="7">
        <v>0.373185840707965</v>
      </c>
      <c r="J324" s="7">
        <v>19.1125815808557</v>
      </c>
      <c r="K324" s="5">
        <v>8</v>
      </c>
      <c r="L324" s="8">
        <v>1</v>
      </c>
      <c r="M324" s="5">
        <v>2</v>
      </c>
      <c r="N324" s="5">
        <v>6</v>
      </c>
      <c r="O324" s="5">
        <v>4</v>
      </c>
      <c r="P324" s="5">
        <v>21</v>
      </c>
      <c r="Q324" s="7">
        <v>10.0404761904762</v>
      </c>
      <c r="R324" s="5">
        <v>11</v>
      </c>
      <c r="S324" s="9">
        <v>19.1681818181818</v>
      </c>
      <c r="T324" s="5">
        <v>5</v>
      </c>
      <c r="U324" s="9">
        <v>42.17</v>
      </c>
      <c r="V324" s="11">
        <v>0.0194690265486726</v>
      </c>
    </row>
    <row r="325" customHeight="1" spans="1:22">
      <c r="A325" s="47"/>
      <c r="B325" s="4" t="s">
        <v>79</v>
      </c>
      <c r="C325" s="4" t="s">
        <v>80</v>
      </c>
      <c r="D325" s="4" t="s">
        <v>81</v>
      </c>
      <c r="E325" s="5">
        <v>251.88</v>
      </c>
      <c r="F325" s="5">
        <v>4394</v>
      </c>
      <c r="G325" s="5">
        <v>300</v>
      </c>
      <c r="H325" s="6">
        <v>0.0682749203459263</v>
      </c>
      <c r="I325" s="7">
        <v>0.8396</v>
      </c>
      <c r="J325" s="7">
        <v>57.3236231224397</v>
      </c>
      <c r="K325" s="5">
        <v>3</v>
      </c>
      <c r="L325" s="8">
        <v>4</v>
      </c>
      <c r="M325" s="5">
        <v>0</v>
      </c>
      <c r="N325" s="5">
        <v>1</v>
      </c>
      <c r="O325" s="5">
        <v>0</v>
      </c>
      <c r="P325" s="5">
        <v>8</v>
      </c>
      <c r="Q325" s="7">
        <v>31.485</v>
      </c>
      <c r="R325" s="5">
        <v>14</v>
      </c>
      <c r="S325" s="9">
        <v>17.9914285714286</v>
      </c>
      <c r="T325" s="5">
        <v>7</v>
      </c>
      <c r="U325" s="9">
        <v>35.9828571428571</v>
      </c>
      <c r="V325" s="11">
        <v>0.0466666666666667</v>
      </c>
    </row>
    <row r="326" customHeight="1" spans="1:22">
      <c r="A326" s="47"/>
      <c r="B326" s="47"/>
      <c r="C326" s="4" t="s">
        <v>82</v>
      </c>
      <c r="D326" s="4" t="s">
        <v>83</v>
      </c>
      <c r="E326" s="5">
        <v>16.86</v>
      </c>
      <c r="F326" s="5">
        <v>492</v>
      </c>
      <c r="G326" s="5">
        <v>62</v>
      </c>
      <c r="H326" s="6">
        <v>0.126016260162602</v>
      </c>
      <c r="I326" s="7">
        <v>0.271935483870968</v>
      </c>
      <c r="J326" s="7">
        <v>34.2682926829268</v>
      </c>
      <c r="K326" s="5">
        <v>0</v>
      </c>
      <c r="L326" s="8">
        <v>0</v>
      </c>
      <c r="M326" s="5">
        <v>0</v>
      </c>
      <c r="N326" s="5">
        <v>3</v>
      </c>
      <c r="O326" s="5">
        <v>0</v>
      </c>
      <c r="P326" s="5">
        <v>3</v>
      </c>
      <c r="Q326" s="7">
        <v>5.62</v>
      </c>
      <c r="R326" s="5">
        <v>0</v>
      </c>
      <c r="S326" s="9" t="e">
        <v>#DIV/0!</v>
      </c>
      <c r="T326" s="5">
        <v>0</v>
      </c>
      <c r="U326" s="9" t="e">
        <v>#DIV/0!</v>
      </c>
      <c r="V326" s="11">
        <v>0</v>
      </c>
    </row>
    <row r="327" customHeight="1" spans="1:22">
      <c r="A327" s="47"/>
      <c r="B327" s="47"/>
      <c r="C327" s="4" t="s">
        <v>84</v>
      </c>
      <c r="D327" s="4" t="s">
        <v>85</v>
      </c>
      <c r="E327" s="5">
        <v>173.24</v>
      </c>
      <c r="F327" s="5">
        <v>8867</v>
      </c>
      <c r="G327" s="5">
        <v>496</v>
      </c>
      <c r="H327" s="6">
        <v>0.0559377467012518</v>
      </c>
      <c r="I327" s="7">
        <v>0.349274193548387</v>
      </c>
      <c r="J327" s="7">
        <v>19.5376113679937</v>
      </c>
      <c r="K327" s="5">
        <v>3</v>
      </c>
      <c r="L327" s="8">
        <v>0</v>
      </c>
      <c r="M327" s="5">
        <v>3</v>
      </c>
      <c r="N327" s="5">
        <v>1</v>
      </c>
      <c r="O327" s="5">
        <v>2</v>
      </c>
      <c r="P327" s="5">
        <v>9</v>
      </c>
      <c r="Q327" s="7">
        <v>19.2488888888889</v>
      </c>
      <c r="R327" s="5">
        <v>10</v>
      </c>
      <c r="S327" s="9">
        <v>17.324</v>
      </c>
      <c r="T327" s="5">
        <v>4</v>
      </c>
      <c r="U327" s="9">
        <v>43.31</v>
      </c>
      <c r="V327" s="11">
        <v>0.0201612903225806</v>
      </c>
    </row>
    <row r="328" customHeight="1" spans="1:22">
      <c r="A328" s="47"/>
      <c r="B328" s="47"/>
      <c r="C328" s="4" t="s">
        <v>128</v>
      </c>
      <c r="D328" s="4" t="s">
        <v>129</v>
      </c>
      <c r="E328" s="5">
        <v>81.3</v>
      </c>
      <c r="F328" s="5">
        <v>2076</v>
      </c>
      <c r="G328" s="5">
        <v>155</v>
      </c>
      <c r="H328" s="6">
        <v>0.0746628131021195</v>
      </c>
      <c r="I328" s="7">
        <v>0.524516129032258</v>
      </c>
      <c r="J328" s="7">
        <v>39.1618497109827</v>
      </c>
      <c r="K328" s="5">
        <v>0</v>
      </c>
      <c r="L328" s="8">
        <v>0</v>
      </c>
      <c r="M328" s="5">
        <v>0</v>
      </c>
      <c r="N328" s="5">
        <v>1</v>
      </c>
      <c r="O328" s="5">
        <v>0</v>
      </c>
      <c r="P328" s="5">
        <v>1</v>
      </c>
      <c r="Q328" s="7">
        <v>81.3</v>
      </c>
      <c r="R328" s="5">
        <v>4</v>
      </c>
      <c r="S328" s="9">
        <v>20.325</v>
      </c>
      <c r="T328" s="5">
        <v>1</v>
      </c>
      <c r="U328" s="9">
        <v>81.3</v>
      </c>
      <c r="V328" s="11">
        <v>0.0258064516129032</v>
      </c>
    </row>
    <row r="329" customHeight="1" spans="1:22">
      <c r="A329" s="47"/>
      <c r="B329" s="47"/>
      <c r="C329" s="4" t="s">
        <v>108</v>
      </c>
      <c r="D329" s="4" t="s">
        <v>109</v>
      </c>
      <c r="E329" s="5">
        <v>15.45</v>
      </c>
      <c r="F329" s="5">
        <v>768</v>
      </c>
      <c r="G329" s="5">
        <v>47</v>
      </c>
      <c r="H329" s="6">
        <v>0.0611979166666667</v>
      </c>
      <c r="I329" s="7">
        <v>0.328723404255319</v>
      </c>
      <c r="J329" s="7">
        <v>20.1171875</v>
      </c>
      <c r="K329" s="5">
        <v>4</v>
      </c>
      <c r="L329" s="8">
        <v>2</v>
      </c>
      <c r="M329" s="5">
        <v>0</v>
      </c>
      <c r="N329" s="5">
        <v>1</v>
      </c>
      <c r="O329" s="5">
        <v>0</v>
      </c>
      <c r="P329" s="5">
        <v>7</v>
      </c>
      <c r="Q329" s="7">
        <v>2.20714285714286</v>
      </c>
      <c r="R329" s="5">
        <v>0</v>
      </c>
      <c r="S329" s="9" t="e">
        <v>#DIV/0!</v>
      </c>
      <c r="T329" s="5">
        <v>0</v>
      </c>
      <c r="U329" s="9" t="e">
        <v>#DIV/0!</v>
      </c>
      <c r="V329" s="11">
        <v>0</v>
      </c>
    </row>
    <row r="330" customHeight="1" spans="1:22">
      <c r="A330" s="47"/>
      <c r="B330" s="47"/>
      <c r="C330" s="4" t="s">
        <v>86</v>
      </c>
      <c r="D330" s="4" t="s">
        <v>87</v>
      </c>
      <c r="E330" s="5">
        <v>187.69</v>
      </c>
      <c r="F330" s="5">
        <v>9412</v>
      </c>
      <c r="G330" s="5">
        <v>620</v>
      </c>
      <c r="H330" s="6">
        <v>0.0658733531661709</v>
      </c>
      <c r="I330" s="7">
        <v>0.302725806451613</v>
      </c>
      <c r="J330" s="7">
        <v>19.941563960901</v>
      </c>
      <c r="K330" s="5">
        <v>1</v>
      </c>
      <c r="L330" s="8">
        <v>0</v>
      </c>
      <c r="M330" s="5">
        <v>2</v>
      </c>
      <c r="N330" s="5">
        <v>2</v>
      </c>
      <c r="O330" s="5">
        <v>0</v>
      </c>
      <c r="P330" s="5">
        <v>5</v>
      </c>
      <c r="Q330" s="7">
        <v>37.538</v>
      </c>
      <c r="R330" s="5">
        <v>4</v>
      </c>
      <c r="S330" s="9">
        <v>46.9225</v>
      </c>
      <c r="T330" s="5">
        <v>0</v>
      </c>
      <c r="U330" s="9" t="e">
        <v>#DIV/0!</v>
      </c>
      <c r="V330" s="11">
        <v>0.00645161290322581</v>
      </c>
    </row>
    <row r="331" customHeight="1" spans="1:22">
      <c r="A331" s="47"/>
      <c r="B331" s="47"/>
      <c r="C331" s="4" t="s">
        <v>88</v>
      </c>
      <c r="D331" s="4" t="s">
        <v>89</v>
      </c>
      <c r="E331" s="5">
        <v>64.17</v>
      </c>
      <c r="F331" s="5">
        <v>2764</v>
      </c>
      <c r="G331" s="5">
        <v>266</v>
      </c>
      <c r="H331" s="6">
        <v>0.0962373371924747</v>
      </c>
      <c r="I331" s="7">
        <v>0.241240601503759</v>
      </c>
      <c r="J331" s="7">
        <v>23.2163531114327</v>
      </c>
      <c r="K331" s="5">
        <v>1</v>
      </c>
      <c r="L331" s="8">
        <v>0</v>
      </c>
      <c r="M331" s="5">
        <v>0</v>
      </c>
      <c r="N331" s="5">
        <v>0</v>
      </c>
      <c r="O331" s="5">
        <v>0</v>
      </c>
      <c r="P331" s="5">
        <v>1</v>
      </c>
      <c r="Q331" s="7">
        <v>64.17</v>
      </c>
      <c r="R331" s="5">
        <v>1</v>
      </c>
      <c r="S331" s="9">
        <v>64.17</v>
      </c>
      <c r="T331" s="5">
        <v>1</v>
      </c>
      <c r="U331" s="9">
        <v>64.17</v>
      </c>
      <c r="V331" s="11">
        <v>0.0037593984962406</v>
      </c>
    </row>
    <row r="332" customHeight="1" spans="1:22">
      <c r="A332" s="47"/>
      <c r="B332" s="4" t="s">
        <v>100</v>
      </c>
      <c r="C332" s="47"/>
      <c r="D332" s="47"/>
      <c r="E332" s="5">
        <v>790.59</v>
      </c>
      <c r="F332" s="5">
        <v>28773</v>
      </c>
      <c r="G332" s="5">
        <v>1946</v>
      </c>
      <c r="H332" s="6">
        <v>0.0676328502415459</v>
      </c>
      <c r="I332" s="7">
        <v>0.406264131551901</v>
      </c>
      <c r="J332" s="7">
        <v>27.4768011677614</v>
      </c>
      <c r="K332" s="5">
        <v>12</v>
      </c>
      <c r="L332" s="8">
        <v>6</v>
      </c>
      <c r="M332" s="5">
        <v>5</v>
      </c>
      <c r="N332" s="5">
        <v>9</v>
      </c>
      <c r="O332" s="5">
        <v>2</v>
      </c>
      <c r="P332" s="5">
        <v>34</v>
      </c>
      <c r="Q332" s="7">
        <v>23.2526470588235</v>
      </c>
      <c r="R332" s="5">
        <v>33</v>
      </c>
      <c r="S332" s="9">
        <v>23.9572727272727</v>
      </c>
      <c r="T332" s="5">
        <v>13</v>
      </c>
      <c r="U332" s="9">
        <v>60.8146153846154</v>
      </c>
      <c r="V332" s="11">
        <v>0.0169578622816033</v>
      </c>
    </row>
    <row r="333" customHeight="1" spans="1:22">
      <c r="A333" s="4" t="s">
        <v>135</v>
      </c>
      <c r="B333" s="47"/>
      <c r="C333" s="47"/>
      <c r="D333" s="47"/>
      <c r="E333" s="5">
        <v>1001.44</v>
      </c>
      <c r="F333" s="5">
        <v>39805</v>
      </c>
      <c r="G333" s="5">
        <v>2511</v>
      </c>
      <c r="H333" s="6">
        <v>0.0630825273206884</v>
      </c>
      <c r="I333" s="7">
        <v>0.398821186778176</v>
      </c>
      <c r="J333" s="7">
        <v>25.1586484110036</v>
      </c>
      <c r="K333" s="5">
        <v>20</v>
      </c>
      <c r="L333" s="8">
        <v>7</v>
      </c>
      <c r="M333" s="5">
        <v>7</v>
      </c>
      <c r="N333" s="5">
        <v>15</v>
      </c>
      <c r="O333" s="5">
        <v>6</v>
      </c>
      <c r="P333" s="5">
        <v>55</v>
      </c>
      <c r="Q333" s="7">
        <v>18.208</v>
      </c>
      <c r="R333" s="5">
        <v>44</v>
      </c>
      <c r="S333" s="9">
        <v>22.76</v>
      </c>
      <c r="T333" s="5">
        <v>18</v>
      </c>
      <c r="U333" s="9">
        <v>55.6355555555556</v>
      </c>
      <c r="V333" s="11">
        <v>0.0175228992433294</v>
      </c>
    </row>
    <row r="334" customHeight="1" spans="1:22">
      <c r="A334" s="4" t="s">
        <v>42</v>
      </c>
      <c r="B334" s="4" t="s">
        <v>75</v>
      </c>
      <c r="C334" s="4" t="s">
        <v>114</v>
      </c>
      <c r="D334" s="4" t="s">
        <v>115</v>
      </c>
      <c r="E334" s="5">
        <v>139.13</v>
      </c>
      <c r="F334" s="5">
        <v>7617</v>
      </c>
      <c r="G334" s="5">
        <v>449</v>
      </c>
      <c r="H334" s="6">
        <v>0.0589470920309833</v>
      </c>
      <c r="I334" s="7">
        <v>0.309866369710468</v>
      </c>
      <c r="J334" s="7">
        <v>18.2657214126296</v>
      </c>
      <c r="K334" s="5">
        <v>3</v>
      </c>
      <c r="L334" s="8">
        <v>1</v>
      </c>
      <c r="M334" s="5">
        <v>2</v>
      </c>
      <c r="N334" s="5">
        <v>2</v>
      </c>
      <c r="O334" s="5">
        <v>0</v>
      </c>
      <c r="P334" s="5">
        <v>8</v>
      </c>
      <c r="Q334" s="7">
        <v>17.39125</v>
      </c>
      <c r="R334" s="5">
        <v>6</v>
      </c>
      <c r="S334" s="9">
        <v>23.1883333333333</v>
      </c>
      <c r="T334" s="5">
        <v>1</v>
      </c>
      <c r="U334" s="9">
        <v>139.13</v>
      </c>
      <c r="V334" s="11">
        <v>0.0133630289532294</v>
      </c>
    </row>
    <row r="335" customHeight="1" spans="1:22">
      <c r="A335" s="47"/>
      <c r="B335" s="47"/>
      <c r="C335" s="4" t="s">
        <v>76</v>
      </c>
      <c r="D335" s="4" t="s">
        <v>77</v>
      </c>
      <c r="E335" s="5">
        <v>67.71</v>
      </c>
      <c r="F335" s="5">
        <v>4824</v>
      </c>
      <c r="G335" s="5">
        <v>307</v>
      </c>
      <c r="H335" s="6">
        <v>0.0636401326699834</v>
      </c>
      <c r="I335" s="7">
        <v>0.220553745928339</v>
      </c>
      <c r="J335" s="7">
        <v>14.0360696517413</v>
      </c>
      <c r="K335" s="5">
        <v>1</v>
      </c>
      <c r="L335" s="8">
        <v>2</v>
      </c>
      <c r="M335" s="5">
        <v>0</v>
      </c>
      <c r="N335" s="5">
        <v>3</v>
      </c>
      <c r="O335" s="5">
        <v>0</v>
      </c>
      <c r="P335" s="5">
        <v>6</v>
      </c>
      <c r="Q335" s="7">
        <v>11.285</v>
      </c>
      <c r="R335" s="5">
        <v>1</v>
      </c>
      <c r="S335" s="9">
        <v>67.71</v>
      </c>
      <c r="T335" s="5">
        <v>0</v>
      </c>
      <c r="U335" s="9" t="e">
        <v>#DIV/0!</v>
      </c>
      <c r="V335" s="11">
        <v>0.00325732899022801</v>
      </c>
    </row>
    <row r="336" customHeight="1" spans="1:22">
      <c r="A336" s="47"/>
      <c r="B336" s="4" t="s">
        <v>78</v>
      </c>
      <c r="C336" s="47"/>
      <c r="D336" s="47"/>
      <c r="E336" s="5">
        <v>206.84</v>
      </c>
      <c r="F336" s="5">
        <v>12441</v>
      </c>
      <c r="G336" s="5">
        <v>756</v>
      </c>
      <c r="H336" s="6">
        <v>0.0607668193875091</v>
      </c>
      <c r="I336" s="7">
        <v>0.273597883597884</v>
      </c>
      <c r="J336" s="7">
        <v>16.6256731773973</v>
      </c>
      <c r="K336" s="5">
        <v>4</v>
      </c>
      <c r="L336" s="8">
        <v>3</v>
      </c>
      <c r="M336" s="5">
        <v>2</v>
      </c>
      <c r="N336" s="5">
        <v>5</v>
      </c>
      <c r="O336" s="5">
        <v>0</v>
      </c>
      <c r="P336" s="5">
        <v>14</v>
      </c>
      <c r="Q336" s="7">
        <v>14.7742857142857</v>
      </c>
      <c r="R336" s="5">
        <v>7</v>
      </c>
      <c r="S336" s="9">
        <v>29.5485714285714</v>
      </c>
      <c r="T336" s="5">
        <v>1</v>
      </c>
      <c r="U336" s="9">
        <v>206.84</v>
      </c>
      <c r="V336" s="11">
        <v>0.00925925925925926</v>
      </c>
    </row>
    <row r="337" customHeight="1" spans="1:22">
      <c r="A337" s="47"/>
      <c r="B337" s="4" t="s">
        <v>79</v>
      </c>
      <c r="C337" s="4" t="s">
        <v>80</v>
      </c>
      <c r="D337" s="4" t="s">
        <v>81</v>
      </c>
      <c r="E337" s="5">
        <v>285.2</v>
      </c>
      <c r="F337" s="5">
        <v>5111</v>
      </c>
      <c r="G337" s="5">
        <v>375</v>
      </c>
      <c r="H337" s="6">
        <v>0.073371160242614</v>
      </c>
      <c r="I337" s="7">
        <v>0.760533333333333</v>
      </c>
      <c r="J337" s="7">
        <v>55.8012130698493</v>
      </c>
      <c r="K337" s="5">
        <v>2</v>
      </c>
      <c r="L337" s="8">
        <v>6</v>
      </c>
      <c r="M337" s="5">
        <v>0</v>
      </c>
      <c r="N337" s="5">
        <v>4</v>
      </c>
      <c r="O337" s="5">
        <v>0</v>
      </c>
      <c r="P337" s="5">
        <v>12</v>
      </c>
      <c r="Q337" s="7">
        <v>23.7666666666667</v>
      </c>
      <c r="R337" s="5">
        <v>14</v>
      </c>
      <c r="S337" s="9">
        <v>20.3714285714286</v>
      </c>
      <c r="T337" s="5">
        <v>6</v>
      </c>
      <c r="U337" s="9">
        <v>47.5333333333333</v>
      </c>
      <c r="V337" s="11">
        <v>0.0373333333333333</v>
      </c>
    </row>
    <row r="338" customHeight="1" spans="1:22">
      <c r="A338" s="47"/>
      <c r="B338" s="47"/>
      <c r="C338" s="4" t="s">
        <v>82</v>
      </c>
      <c r="D338" s="4" t="s">
        <v>83</v>
      </c>
      <c r="E338" s="5">
        <v>55.14</v>
      </c>
      <c r="F338" s="5">
        <v>1669</v>
      </c>
      <c r="G338" s="5">
        <v>147</v>
      </c>
      <c r="H338" s="6">
        <v>0.0880766926303176</v>
      </c>
      <c r="I338" s="7">
        <v>0.375102040816327</v>
      </c>
      <c r="J338" s="7">
        <v>33.0377471539844</v>
      </c>
      <c r="K338" s="5">
        <v>2</v>
      </c>
      <c r="L338" s="8">
        <v>0</v>
      </c>
      <c r="M338" s="5">
        <v>0</v>
      </c>
      <c r="N338" s="5">
        <v>1</v>
      </c>
      <c r="O338" s="5">
        <v>0</v>
      </c>
      <c r="P338" s="5">
        <v>3</v>
      </c>
      <c r="Q338" s="7">
        <v>18.38</v>
      </c>
      <c r="R338" s="5">
        <v>2</v>
      </c>
      <c r="S338" s="9">
        <v>27.57</v>
      </c>
      <c r="T338" s="5">
        <v>1</v>
      </c>
      <c r="U338" s="9">
        <v>55.14</v>
      </c>
      <c r="V338" s="11">
        <v>0.0136054421768707</v>
      </c>
    </row>
    <row r="339" customHeight="1" spans="1:22">
      <c r="A339" s="47"/>
      <c r="B339" s="47"/>
      <c r="C339" s="4" t="s">
        <v>84</v>
      </c>
      <c r="D339" s="4" t="s">
        <v>85</v>
      </c>
      <c r="E339" s="5">
        <v>82.89</v>
      </c>
      <c r="F339" s="5">
        <v>4678</v>
      </c>
      <c r="G339" s="5">
        <v>283</v>
      </c>
      <c r="H339" s="6">
        <v>0.0604959384352287</v>
      </c>
      <c r="I339" s="7">
        <v>0.292897526501767</v>
      </c>
      <c r="J339" s="7">
        <v>17.7191107310817</v>
      </c>
      <c r="K339" s="5">
        <v>2</v>
      </c>
      <c r="L339" s="8">
        <v>0</v>
      </c>
      <c r="M339" s="5">
        <v>1</v>
      </c>
      <c r="N339" s="5">
        <v>2</v>
      </c>
      <c r="O339" s="5">
        <v>1</v>
      </c>
      <c r="P339" s="5">
        <v>6</v>
      </c>
      <c r="Q339" s="7">
        <v>13.815</v>
      </c>
      <c r="R339" s="5">
        <v>1</v>
      </c>
      <c r="S339" s="9">
        <v>82.89</v>
      </c>
      <c r="T339" s="5">
        <v>0</v>
      </c>
      <c r="U339" s="9" t="e">
        <v>#DIV/0!</v>
      </c>
      <c r="V339" s="11">
        <v>0.00353356890459364</v>
      </c>
    </row>
    <row r="340" customHeight="1" spans="1:22">
      <c r="A340" s="47"/>
      <c r="B340" s="47"/>
      <c r="C340" s="4" t="s">
        <v>128</v>
      </c>
      <c r="D340" s="4" t="s">
        <v>129</v>
      </c>
      <c r="E340" s="5">
        <v>8.84</v>
      </c>
      <c r="F340" s="5">
        <v>387</v>
      </c>
      <c r="G340" s="5">
        <v>29</v>
      </c>
      <c r="H340" s="6">
        <v>0.0749354005167959</v>
      </c>
      <c r="I340" s="7">
        <v>0.304827586206897</v>
      </c>
      <c r="J340" s="7">
        <v>22.8423772609819</v>
      </c>
      <c r="K340" s="5">
        <v>0</v>
      </c>
      <c r="L340" s="8">
        <v>0</v>
      </c>
      <c r="M340" s="5">
        <v>0</v>
      </c>
      <c r="N340" s="5">
        <v>0</v>
      </c>
      <c r="O340" s="5">
        <v>0</v>
      </c>
      <c r="P340" s="5">
        <v>0</v>
      </c>
      <c r="Q340" s="7" t="e">
        <v>#DIV/0!</v>
      </c>
      <c r="R340" s="5">
        <v>0</v>
      </c>
      <c r="S340" s="9" t="e">
        <v>#DIV/0!</v>
      </c>
      <c r="T340" s="5">
        <v>0</v>
      </c>
      <c r="U340" s="9" t="e">
        <v>#DIV/0!</v>
      </c>
      <c r="V340" s="11">
        <v>0</v>
      </c>
    </row>
    <row r="341" customHeight="1" spans="1:22">
      <c r="A341" s="47"/>
      <c r="B341" s="47"/>
      <c r="C341" s="4" t="s">
        <v>108</v>
      </c>
      <c r="D341" s="4" t="s">
        <v>109</v>
      </c>
      <c r="E341" s="5">
        <v>32.76</v>
      </c>
      <c r="F341" s="5">
        <v>1688</v>
      </c>
      <c r="G341" s="5">
        <v>95</v>
      </c>
      <c r="H341" s="6">
        <v>0.0562796208530806</v>
      </c>
      <c r="I341" s="7">
        <v>0.344842105263158</v>
      </c>
      <c r="J341" s="7">
        <v>19.4075829383886</v>
      </c>
      <c r="K341" s="5">
        <v>2</v>
      </c>
      <c r="L341" s="8">
        <v>0</v>
      </c>
      <c r="M341" s="5">
        <v>1</v>
      </c>
      <c r="N341" s="5">
        <v>2</v>
      </c>
      <c r="O341" s="5">
        <v>2</v>
      </c>
      <c r="P341" s="5">
        <v>7</v>
      </c>
      <c r="Q341" s="7">
        <v>4.68</v>
      </c>
      <c r="R341" s="5">
        <v>0</v>
      </c>
      <c r="S341" s="9" t="e">
        <v>#DIV/0!</v>
      </c>
      <c r="T341" s="5">
        <v>0</v>
      </c>
      <c r="U341" s="9" t="e">
        <v>#DIV/0!</v>
      </c>
      <c r="V341" s="11">
        <v>0</v>
      </c>
    </row>
    <row r="342" customHeight="1" spans="1:22">
      <c r="A342" s="47"/>
      <c r="B342" s="47"/>
      <c r="C342" s="4" t="s">
        <v>86</v>
      </c>
      <c r="D342" s="4" t="s">
        <v>87</v>
      </c>
      <c r="E342" s="5">
        <v>234.13</v>
      </c>
      <c r="F342" s="5">
        <v>12455</v>
      </c>
      <c r="G342" s="5">
        <v>779</v>
      </c>
      <c r="H342" s="6">
        <v>0.0625451625853071</v>
      </c>
      <c r="I342" s="7">
        <v>0.300551989730424</v>
      </c>
      <c r="J342" s="7">
        <v>18.7980730630269</v>
      </c>
      <c r="K342" s="5">
        <v>2</v>
      </c>
      <c r="L342" s="8">
        <v>3</v>
      </c>
      <c r="M342" s="5">
        <v>3</v>
      </c>
      <c r="N342" s="5">
        <v>7</v>
      </c>
      <c r="O342" s="5">
        <v>1</v>
      </c>
      <c r="P342" s="5">
        <v>16</v>
      </c>
      <c r="Q342" s="7">
        <v>14.633125</v>
      </c>
      <c r="R342" s="5">
        <v>13</v>
      </c>
      <c r="S342" s="9">
        <v>18.01</v>
      </c>
      <c r="T342" s="5">
        <v>8</v>
      </c>
      <c r="U342" s="9">
        <v>29.26625</v>
      </c>
      <c r="V342" s="11">
        <v>0.0166880616174583</v>
      </c>
    </row>
    <row r="343" customHeight="1" spans="1:22">
      <c r="A343" s="47"/>
      <c r="B343" s="47"/>
      <c r="C343" s="4" t="s">
        <v>88</v>
      </c>
      <c r="D343" s="4" t="s">
        <v>89</v>
      </c>
      <c r="E343" s="5">
        <v>105.27</v>
      </c>
      <c r="F343" s="5">
        <v>4619</v>
      </c>
      <c r="G343" s="5">
        <v>418</v>
      </c>
      <c r="H343" s="6">
        <v>0.0904957783069929</v>
      </c>
      <c r="I343" s="7">
        <v>0.251842105263158</v>
      </c>
      <c r="J343" s="7">
        <v>22.7906473262611</v>
      </c>
      <c r="K343" s="5">
        <v>2</v>
      </c>
      <c r="L343" s="8">
        <v>0</v>
      </c>
      <c r="M343" s="5">
        <v>2</v>
      </c>
      <c r="N343" s="5">
        <v>0</v>
      </c>
      <c r="O343" s="5">
        <v>0</v>
      </c>
      <c r="P343" s="5">
        <v>4</v>
      </c>
      <c r="Q343" s="7">
        <v>26.3175</v>
      </c>
      <c r="R343" s="5">
        <v>1</v>
      </c>
      <c r="S343" s="9">
        <v>105.27</v>
      </c>
      <c r="T343" s="5">
        <v>0</v>
      </c>
      <c r="U343" s="9" t="e">
        <v>#DIV/0!</v>
      </c>
      <c r="V343" s="11">
        <v>0.00239234449760766</v>
      </c>
    </row>
    <row r="344" customHeight="1" spans="1:22">
      <c r="A344" s="47"/>
      <c r="B344" s="4" t="s">
        <v>100</v>
      </c>
      <c r="C344" s="47"/>
      <c r="D344" s="47"/>
      <c r="E344" s="5">
        <v>804.23</v>
      </c>
      <c r="F344" s="5">
        <v>30607</v>
      </c>
      <c r="G344" s="5">
        <v>2126</v>
      </c>
      <c r="H344" s="6">
        <v>0.0694612343581534</v>
      </c>
      <c r="I344" s="7">
        <v>0.378283160865475</v>
      </c>
      <c r="J344" s="7">
        <v>26.2760152906198</v>
      </c>
      <c r="K344" s="5">
        <v>12</v>
      </c>
      <c r="L344" s="8">
        <v>9</v>
      </c>
      <c r="M344" s="5">
        <v>7</v>
      </c>
      <c r="N344" s="5">
        <v>16</v>
      </c>
      <c r="O344" s="5">
        <v>4</v>
      </c>
      <c r="P344" s="5">
        <v>48</v>
      </c>
      <c r="Q344" s="7">
        <v>16.7547916666667</v>
      </c>
      <c r="R344" s="5">
        <v>31</v>
      </c>
      <c r="S344" s="9">
        <v>25.9429032258065</v>
      </c>
      <c r="T344" s="5">
        <v>15</v>
      </c>
      <c r="U344" s="9">
        <v>53.6153333333333</v>
      </c>
      <c r="V344" s="11">
        <v>0.0145813734713076</v>
      </c>
    </row>
    <row r="345" customHeight="1" spans="1:22">
      <c r="A345" s="4" t="s">
        <v>136</v>
      </c>
      <c r="B345" s="47"/>
      <c r="C345" s="47"/>
      <c r="D345" s="47"/>
      <c r="E345" s="5">
        <v>1011.07</v>
      </c>
      <c r="F345" s="5">
        <v>43048</v>
      </c>
      <c r="G345" s="5">
        <v>2882</v>
      </c>
      <c r="H345" s="6">
        <v>0.0669485225794462</v>
      </c>
      <c r="I345" s="7">
        <v>0.350822345593338</v>
      </c>
      <c r="J345" s="7">
        <v>23.4870377253299</v>
      </c>
      <c r="K345" s="5">
        <v>16</v>
      </c>
      <c r="L345" s="8">
        <v>12</v>
      </c>
      <c r="M345" s="5">
        <v>9</v>
      </c>
      <c r="N345" s="5">
        <v>21</v>
      </c>
      <c r="O345" s="5">
        <v>4</v>
      </c>
      <c r="P345" s="5">
        <v>62</v>
      </c>
      <c r="Q345" s="7">
        <v>16.3075806451613</v>
      </c>
      <c r="R345" s="5">
        <v>38</v>
      </c>
      <c r="S345" s="9">
        <v>26.6071052631579</v>
      </c>
      <c r="T345" s="5">
        <v>16</v>
      </c>
      <c r="U345" s="9">
        <v>63.191875</v>
      </c>
      <c r="V345" s="11">
        <v>0.0131852879944483</v>
      </c>
    </row>
    <row r="346" customHeight="1" spans="1:22">
      <c r="A346" s="4" t="s">
        <v>41</v>
      </c>
      <c r="B346" s="4" t="s">
        <v>75</v>
      </c>
      <c r="C346" s="4" t="s">
        <v>114</v>
      </c>
      <c r="D346" s="4" t="s">
        <v>115</v>
      </c>
      <c r="E346" s="5">
        <v>179.46</v>
      </c>
      <c r="F346" s="5">
        <v>5843</v>
      </c>
      <c r="G346" s="5">
        <v>329</v>
      </c>
      <c r="H346" s="6">
        <v>0.0563066917679274</v>
      </c>
      <c r="I346" s="7">
        <v>0.545471124620061</v>
      </c>
      <c r="J346" s="7">
        <v>30.7136744822865</v>
      </c>
      <c r="K346" s="5">
        <v>2</v>
      </c>
      <c r="L346" s="8">
        <v>0</v>
      </c>
      <c r="M346" s="5">
        <v>2</v>
      </c>
      <c r="N346" s="5">
        <v>2</v>
      </c>
      <c r="O346" s="5">
        <v>0</v>
      </c>
      <c r="P346" s="5">
        <v>6</v>
      </c>
      <c r="Q346" s="7">
        <v>29.91</v>
      </c>
      <c r="R346" s="5">
        <v>3</v>
      </c>
      <c r="S346" s="9">
        <v>59.82</v>
      </c>
      <c r="T346" s="5">
        <v>0</v>
      </c>
      <c r="U346" s="9" t="e">
        <v>#DIV/0!</v>
      </c>
      <c r="V346" s="11">
        <v>0.00911854103343465</v>
      </c>
    </row>
    <row r="347" customHeight="1" spans="1:22">
      <c r="A347" s="47"/>
      <c r="B347" s="47"/>
      <c r="C347" s="4" t="s">
        <v>76</v>
      </c>
      <c r="D347" s="4" t="s">
        <v>77</v>
      </c>
      <c r="E347" s="5">
        <v>76.65</v>
      </c>
      <c r="F347" s="5">
        <v>5971</v>
      </c>
      <c r="G347" s="5">
        <v>328</v>
      </c>
      <c r="H347" s="6">
        <v>0.0549321721654664</v>
      </c>
      <c r="I347" s="7">
        <v>0.233689024390244</v>
      </c>
      <c r="J347" s="7">
        <v>12.8370457209848</v>
      </c>
      <c r="K347" s="5">
        <v>0</v>
      </c>
      <c r="L347" s="8">
        <v>1</v>
      </c>
      <c r="M347" s="5">
        <v>1</v>
      </c>
      <c r="N347" s="5">
        <v>2</v>
      </c>
      <c r="O347" s="5">
        <v>1</v>
      </c>
      <c r="P347" s="5">
        <v>5</v>
      </c>
      <c r="Q347" s="7">
        <v>15.33</v>
      </c>
      <c r="R347" s="5">
        <v>3</v>
      </c>
      <c r="S347" s="9">
        <v>25.55</v>
      </c>
      <c r="T347" s="5">
        <v>0</v>
      </c>
      <c r="U347" s="9" t="e">
        <v>#DIV/0!</v>
      </c>
      <c r="V347" s="11">
        <v>0.00914634146341463</v>
      </c>
    </row>
    <row r="348" customHeight="1" spans="1:22">
      <c r="A348" s="47"/>
      <c r="B348" s="4" t="s">
        <v>78</v>
      </c>
      <c r="C348" s="47"/>
      <c r="D348" s="47"/>
      <c r="E348" s="5">
        <v>256.11</v>
      </c>
      <c r="F348" s="5">
        <v>11814</v>
      </c>
      <c r="G348" s="5">
        <v>657</v>
      </c>
      <c r="H348" s="6">
        <v>0.0556119857795835</v>
      </c>
      <c r="I348" s="7">
        <v>0.389817351598174</v>
      </c>
      <c r="J348" s="7">
        <v>21.6785170137125</v>
      </c>
      <c r="K348" s="5">
        <v>2</v>
      </c>
      <c r="L348" s="8">
        <v>1</v>
      </c>
      <c r="M348" s="5">
        <v>3</v>
      </c>
      <c r="N348" s="5">
        <v>4</v>
      </c>
      <c r="O348" s="5">
        <v>1</v>
      </c>
      <c r="P348" s="5">
        <v>11</v>
      </c>
      <c r="Q348" s="7">
        <v>23.2827272727273</v>
      </c>
      <c r="R348" s="5">
        <v>6</v>
      </c>
      <c r="S348" s="9">
        <v>42.685</v>
      </c>
      <c r="T348" s="5">
        <v>0</v>
      </c>
      <c r="U348" s="9" t="e">
        <v>#DIV/0!</v>
      </c>
      <c r="V348" s="11">
        <v>0.0091324200913242</v>
      </c>
    </row>
    <row r="349" customHeight="1" spans="1:22">
      <c r="A349" s="47"/>
      <c r="B349" s="4" t="s">
        <v>79</v>
      </c>
      <c r="C349" s="4" t="s">
        <v>80</v>
      </c>
      <c r="D349" s="4" t="s">
        <v>81</v>
      </c>
      <c r="E349" s="5">
        <v>177.98</v>
      </c>
      <c r="F349" s="5">
        <v>3805</v>
      </c>
      <c r="G349" s="5">
        <v>220</v>
      </c>
      <c r="H349" s="6">
        <v>0.0578186596583443</v>
      </c>
      <c r="I349" s="7">
        <v>0.809</v>
      </c>
      <c r="J349" s="7">
        <v>46.7752956636005</v>
      </c>
      <c r="K349" s="5">
        <v>0</v>
      </c>
      <c r="L349" s="8">
        <v>2</v>
      </c>
      <c r="M349" s="5">
        <v>0</v>
      </c>
      <c r="N349" s="5">
        <v>1</v>
      </c>
      <c r="O349" s="5">
        <v>1</v>
      </c>
      <c r="P349" s="5">
        <v>4</v>
      </c>
      <c r="Q349" s="7">
        <v>44.495</v>
      </c>
      <c r="R349" s="5">
        <v>3</v>
      </c>
      <c r="S349" s="9">
        <v>59.3266666666667</v>
      </c>
      <c r="T349" s="5">
        <v>3</v>
      </c>
      <c r="U349" s="9">
        <v>59.3266666666667</v>
      </c>
      <c r="V349" s="11">
        <v>0.0136363636363636</v>
      </c>
    </row>
    <row r="350" customHeight="1" spans="1:22">
      <c r="A350" s="47"/>
      <c r="B350" s="47"/>
      <c r="C350" s="4" t="s">
        <v>82</v>
      </c>
      <c r="D350" s="4" t="s">
        <v>83</v>
      </c>
      <c r="E350" s="5">
        <v>23.93</v>
      </c>
      <c r="F350" s="5">
        <v>915</v>
      </c>
      <c r="G350" s="5">
        <v>78</v>
      </c>
      <c r="H350" s="6">
        <v>0.0852459016393443</v>
      </c>
      <c r="I350" s="7">
        <v>0.306794871794872</v>
      </c>
      <c r="J350" s="7">
        <v>26.1530054644809</v>
      </c>
      <c r="K350" s="5">
        <v>0</v>
      </c>
      <c r="L350" s="8">
        <v>1</v>
      </c>
      <c r="M350" s="5">
        <v>1</v>
      </c>
      <c r="N350" s="5">
        <v>0</v>
      </c>
      <c r="O350" s="5">
        <v>0</v>
      </c>
      <c r="P350" s="5">
        <v>2</v>
      </c>
      <c r="Q350" s="7">
        <v>11.965</v>
      </c>
      <c r="R350" s="5">
        <v>0</v>
      </c>
      <c r="S350" s="9" t="e">
        <v>#DIV/0!</v>
      </c>
      <c r="T350" s="5">
        <v>0</v>
      </c>
      <c r="U350" s="9" t="e">
        <v>#DIV/0!</v>
      </c>
      <c r="V350" s="11">
        <v>0</v>
      </c>
    </row>
    <row r="351" customHeight="1" spans="1:22">
      <c r="A351" s="47"/>
      <c r="B351" s="47"/>
      <c r="C351" s="4" t="s">
        <v>84</v>
      </c>
      <c r="D351" s="4" t="s">
        <v>85</v>
      </c>
      <c r="E351" s="5">
        <v>102.46</v>
      </c>
      <c r="F351" s="5">
        <v>4938</v>
      </c>
      <c r="G351" s="5">
        <v>294</v>
      </c>
      <c r="H351" s="6">
        <v>0.0595382746051033</v>
      </c>
      <c r="I351" s="7">
        <v>0.348503401360544</v>
      </c>
      <c r="J351" s="7">
        <v>20.7492912110166</v>
      </c>
      <c r="K351" s="5">
        <v>4</v>
      </c>
      <c r="L351" s="8">
        <v>2</v>
      </c>
      <c r="M351" s="5">
        <v>1</v>
      </c>
      <c r="N351" s="5">
        <v>1</v>
      </c>
      <c r="O351" s="5">
        <v>0</v>
      </c>
      <c r="P351" s="5">
        <v>8</v>
      </c>
      <c r="Q351" s="7">
        <v>12.8075</v>
      </c>
      <c r="R351" s="5">
        <v>2</v>
      </c>
      <c r="S351" s="9">
        <v>51.23</v>
      </c>
      <c r="T351" s="5">
        <v>1</v>
      </c>
      <c r="U351" s="9">
        <v>102.46</v>
      </c>
      <c r="V351" s="11">
        <v>0.00680272108843537</v>
      </c>
    </row>
    <row r="352" customHeight="1" spans="1:22">
      <c r="A352" s="47"/>
      <c r="B352" s="47"/>
      <c r="C352" s="4" t="s">
        <v>128</v>
      </c>
      <c r="D352" s="4" t="s">
        <v>129</v>
      </c>
      <c r="E352" s="5">
        <v>83.55</v>
      </c>
      <c r="F352" s="5">
        <v>2212</v>
      </c>
      <c r="G352" s="5">
        <v>123</v>
      </c>
      <c r="H352" s="6">
        <v>0.0556057866184449</v>
      </c>
      <c r="I352" s="7">
        <v>0.679268292682927</v>
      </c>
      <c r="J352" s="7">
        <v>37.7712477396022</v>
      </c>
      <c r="K352" s="5">
        <v>4</v>
      </c>
      <c r="L352" s="8">
        <v>1</v>
      </c>
      <c r="M352" s="5">
        <v>0</v>
      </c>
      <c r="N352" s="5">
        <v>1</v>
      </c>
      <c r="O352" s="5">
        <v>0</v>
      </c>
      <c r="P352" s="5">
        <v>6</v>
      </c>
      <c r="Q352" s="7">
        <v>13.925</v>
      </c>
      <c r="R352" s="5">
        <v>2</v>
      </c>
      <c r="S352" s="9">
        <v>41.775</v>
      </c>
      <c r="T352" s="5">
        <v>0</v>
      </c>
      <c r="U352" s="9" t="e">
        <v>#DIV/0!</v>
      </c>
      <c r="V352" s="11">
        <v>0.016260162601626</v>
      </c>
    </row>
    <row r="353" customHeight="1" spans="1:22">
      <c r="A353" s="47"/>
      <c r="B353" s="47"/>
      <c r="C353" s="4" t="s">
        <v>108</v>
      </c>
      <c r="D353" s="4" t="s">
        <v>109</v>
      </c>
      <c r="E353" s="5">
        <v>135.01</v>
      </c>
      <c r="F353" s="5">
        <v>5218</v>
      </c>
      <c r="G353" s="5">
        <v>257</v>
      </c>
      <c r="H353" s="6">
        <v>0.0492525871981602</v>
      </c>
      <c r="I353" s="7">
        <v>0.525330739299611</v>
      </c>
      <c r="J353" s="7">
        <v>25.8738980452281</v>
      </c>
      <c r="K353" s="5">
        <v>2</v>
      </c>
      <c r="L353" s="8">
        <v>0</v>
      </c>
      <c r="M353" s="5">
        <v>2</v>
      </c>
      <c r="N353" s="5">
        <v>7</v>
      </c>
      <c r="O353" s="5">
        <v>0</v>
      </c>
      <c r="P353" s="5">
        <v>11</v>
      </c>
      <c r="Q353" s="7">
        <v>12.2736363636364</v>
      </c>
      <c r="R353" s="5">
        <v>6</v>
      </c>
      <c r="S353" s="9">
        <v>22.5016666666667</v>
      </c>
      <c r="T353" s="5">
        <v>1</v>
      </c>
      <c r="U353" s="9">
        <v>135.01</v>
      </c>
      <c r="V353" s="11">
        <v>0.0233463035019455</v>
      </c>
    </row>
    <row r="354" customHeight="1" spans="1:22">
      <c r="A354" s="47"/>
      <c r="B354" s="47"/>
      <c r="C354" s="4" t="s">
        <v>86</v>
      </c>
      <c r="D354" s="4" t="s">
        <v>87</v>
      </c>
      <c r="E354" s="5">
        <v>183.75</v>
      </c>
      <c r="F354" s="5">
        <v>9032</v>
      </c>
      <c r="G354" s="5">
        <v>630</v>
      </c>
      <c r="H354" s="6">
        <v>0.0697519929140833</v>
      </c>
      <c r="I354" s="7">
        <v>0.291666666666667</v>
      </c>
      <c r="J354" s="7">
        <v>20.3443312666076</v>
      </c>
      <c r="K354" s="5">
        <v>0</v>
      </c>
      <c r="L354" s="8">
        <v>0</v>
      </c>
      <c r="M354" s="5">
        <v>1</v>
      </c>
      <c r="N354" s="5">
        <v>6</v>
      </c>
      <c r="O354" s="5">
        <v>0</v>
      </c>
      <c r="P354" s="5">
        <v>7</v>
      </c>
      <c r="Q354" s="7">
        <v>26.25</v>
      </c>
      <c r="R354" s="5">
        <v>12</v>
      </c>
      <c r="S354" s="9">
        <v>15.3125</v>
      </c>
      <c r="T354" s="5">
        <v>5</v>
      </c>
      <c r="U354" s="9">
        <v>36.75</v>
      </c>
      <c r="V354" s="11">
        <v>0.0190476190476191</v>
      </c>
    </row>
    <row r="355" customHeight="1" spans="1:22">
      <c r="A355" s="47"/>
      <c r="B355" s="47"/>
      <c r="C355" s="4" t="s">
        <v>88</v>
      </c>
      <c r="D355" s="4" t="s">
        <v>89</v>
      </c>
      <c r="E355" s="5">
        <v>53.81</v>
      </c>
      <c r="F355" s="5">
        <v>2171</v>
      </c>
      <c r="G355" s="5">
        <v>202</v>
      </c>
      <c r="H355" s="6">
        <v>0.0930446798710272</v>
      </c>
      <c r="I355" s="7">
        <v>0.266386138613861</v>
      </c>
      <c r="J355" s="7">
        <v>24.7858129894058</v>
      </c>
      <c r="K355" s="5">
        <v>0</v>
      </c>
      <c r="L355" s="8">
        <v>1</v>
      </c>
      <c r="M355" s="5">
        <v>0</v>
      </c>
      <c r="N355" s="5">
        <v>0</v>
      </c>
      <c r="O355" s="5">
        <v>0</v>
      </c>
      <c r="P355" s="5">
        <v>1</v>
      </c>
      <c r="Q355" s="7">
        <v>53.81</v>
      </c>
      <c r="R355" s="5">
        <v>0</v>
      </c>
      <c r="S355" s="9" t="e">
        <v>#DIV/0!</v>
      </c>
      <c r="T355" s="5">
        <v>0</v>
      </c>
      <c r="U355" s="9" t="e">
        <v>#DIV/0!</v>
      </c>
      <c r="V355" s="11">
        <v>0</v>
      </c>
    </row>
    <row r="356" customHeight="1" spans="1:22">
      <c r="A356" s="47"/>
      <c r="B356" s="4" t="s">
        <v>100</v>
      </c>
      <c r="C356" s="47"/>
      <c r="D356" s="47"/>
      <c r="E356" s="5">
        <v>760.49</v>
      </c>
      <c r="F356" s="5">
        <v>28291</v>
      </c>
      <c r="G356" s="5">
        <v>1804</v>
      </c>
      <c r="H356" s="6">
        <v>0.063765861934891</v>
      </c>
      <c r="I356" s="7">
        <v>0.421557649667406</v>
      </c>
      <c r="J356" s="7">
        <v>26.8809868862889</v>
      </c>
      <c r="K356" s="5">
        <v>10</v>
      </c>
      <c r="L356" s="8">
        <v>7</v>
      </c>
      <c r="M356" s="5">
        <v>5</v>
      </c>
      <c r="N356" s="5">
        <v>16</v>
      </c>
      <c r="O356" s="5">
        <v>1</v>
      </c>
      <c r="P356" s="5">
        <v>39</v>
      </c>
      <c r="Q356" s="7">
        <v>19.4997435897436</v>
      </c>
      <c r="R356" s="5">
        <v>25</v>
      </c>
      <c r="S356" s="9">
        <v>30.4196</v>
      </c>
      <c r="T356" s="5">
        <v>10</v>
      </c>
      <c r="U356" s="9">
        <v>76.049</v>
      </c>
      <c r="V356" s="11">
        <v>0.0138580931263858</v>
      </c>
    </row>
    <row r="357" customHeight="1" spans="1:22">
      <c r="A357" s="4" t="s">
        <v>137</v>
      </c>
      <c r="B357" s="47"/>
      <c r="C357" s="47"/>
      <c r="D357" s="47"/>
      <c r="E357" s="5">
        <v>1016.6</v>
      </c>
      <c r="F357" s="5">
        <v>40105</v>
      </c>
      <c r="G357" s="5">
        <v>2461</v>
      </c>
      <c r="H357" s="6">
        <v>0.0613639197107593</v>
      </c>
      <c r="I357" s="7">
        <v>0.413084112149533</v>
      </c>
      <c r="J357" s="7">
        <v>25.3484602917342</v>
      </c>
      <c r="K357" s="5">
        <v>12</v>
      </c>
      <c r="L357" s="8">
        <v>8</v>
      </c>
      <c r="M357" s="5">
        <v>8</v>
      </c>
      <c r="N357" s="5">
        <v>20</v>
      </c>
      <c r="O357" s="5">
        <v>2</v>
      </c>
      <c r="P357" s="5">
        <v>50</v>
      </c>
      <c r="Q357" s="7">
        <v>20.332</v>
      </c>
      <c r="R357" s="5">
        <v>31</v>
      </c>
      <c r="S357" s="9">
        <v>32.7935483870968</v>
      </c>
      <c r="T357" s="5">
        <v>10</v>
      </c>
      <c r="U357" s="9">
        <v>101.66</v>
      </c>
      <c r="V357" s="11">
        <v>0.012596505485575</v>
      </c>
    </row>
    <row r="358" customHeight="1" spans="1:22">
      <c r="A358" s="4" t="s">
        <v>40</v>
      </c>
      <c r="B358" s="4" t="s">
        <v>75</v>
      </c>
      <c r="C358" s="4" t="s">
        <v>114</v>
      </c>
      <c r="D358" s="4" t="s">
        <v>115</v>
      </c>
      <c r="E358" s="5">
        <v>98.09</v>
      </c>
      <c r="F358" s="5">
        <v>3968</v>
      </c>
      <c r="G358" s="5">
        <v>225</v>
      </c>
      <c r="H358" s="6">
        <v>0.0567036290322581</v>
      </c>
      <c r="I358" s="7">
        <v>0.435955555555556</v>
      </c>
      <c r="J358" s="7">
        <v>24.7202620967742</v>
      </c>
      <c r="K358" s="5">
        <v>2</v>
      </c>
      <c r="L358" s="8">
        <v>2</v>
      </c>
      <c r="M358" s="5">
        <v>0</v>
      </c>
      <c r="N358" s="5">
        <v>1</v>
      </c>
      <c r="O358" s="5">
        <v>0</v>
      </c>
      <c r="P358" s="5">
        <v>5</v>
      </c>
      <c r="Q358" s="7">
        <v>19.618</v>
      </c>
      <c r="R358" s="5">
        <v>4</v>
      </c>
      <c r="S358" s="9">
        <v>24.5225</v>
      </c>
      <c r="T358" s="5">
        <v>3</v>
      </c>
      <c r="U358" s="9">
        <v>32.6966666666667</v>
      </c>
      <c r="V358" s="11">
        <v>0.0177777777777778</v>
      </c>
    </row>
    <row r="359" customHeight="1" spans="1:22">
      <c r="A359" s="47"/>
      <c r="B359" s="47"/>
      <c r="C359" s="4" t="s">
        <v>138</v>
      </c>
      <c r="D359" s="4" t="s">
        <v>139</v>
      </c>
      <c r="E359" s="5">
        <v>82.91</v>
      </c>
      <c r="F359" s="5">
        <v>16848</v>
      </c>
      <c r="G359" s="5">
        <v>1055</v>
      </c>
      <c r="H359" s="6">
        <v>0.0626187084520418</v>
      </c>
      <c r="I359" s="7">
        <v>0.0785876777251185</v>
      </c>
      <c r="J359" s="7">
        <v>4.92105887939221</v>
      </c>
      <c r="K359" s="5">
        <v>3</v>
      </c>
      <c r="L359" s="8">
        <v>0</v>
      </c>
      <c r="M359" s="5">
        <v>1</v>
      </c>
      <c r="N359" s="5">
        <v>3</v>
      </c>
      <c r="O359" s="5">
        <v>2</v>
      </c>
      <c r="P359" s="5">
        <v>9</v>
      </c>
      <c r="Q359" s="7">
        <v>9.21222222222222</v>
      </c>
      <c r="R359" s="5">
        <v>5</v>
      </c>
      <c r="S359" s="9">
        <v>16.582</v>
      </c>
      <c r="T359" s="5">
        <v>1</v>
      </c>
      <c r="U359" s="9">
        <v>82.91</v>
      </c>
      <c r="V359" s="11">
        <v>0.004739336492891</v>
      </c>
    </row>
    <row r="360" customHeight="1" spans="1:22">
      <c r="A360" s="47"/>
      <c r="B360" s="47"/>
      <c r="C360" s="4" t="s">
        <v>76</v>
      </c>
      <c r="D360" s="4" t="s">
        <v>77</v>
      </c>
      <c r="E360" s="5">
        <v>67.4</v>
      </c>
      <c r="F360" s="5">
        <v>5071</v>
      </c>
      <c r="G360" s="5">
        <v>268</v>
      </c>
      <c r="H360" s="6">
        <v>0.0528495365805561</v>
      </c>
      <c r="I360" s="7">
        <v>0.251492537313433</v>
      </c>
      <c r="J360" s="7">
        <v>13.2912640504831</v>
      </c>
      <c r="K360" s="5">
        <v>1</v>
      </c>
      <c r="L360" s="8">
        <v>0</v>
      </c>
      <c r="M360" s="5">
        <v>0</v>
      </c>
      <c r="N360" s="5">
        <v>2</v>
      </c>
      <c r="O360" s="5">
        <v>0</v>
      </c>
      <c r="P360" s="5">
        <v>3</v>
      </c>
      <c r="Q360" s="7">
        <v>22.4666666666667</v>
      </c>
      <c r="R360" s="5">
        <v>1</v>
      </c>
      <c r="S360" s="9">
        <v>67.4</v>
      </c>
      <c r="T360" s="5">
        <v>1</v>
      </c>
      <c r="U360" s="9">
        <v>67.4</v>
      </c>
      <c r="V360" s="11">
        <v>0.00373134328358209</v>
      </c>
    </row>
    <row r="361" customHeight="1" spans="1:22">
      <c r="A361" s="47"/>
      <c r="B361" s="47"/>
      <c r="C361" s="4" t="s">
        <v>140</v>
      </c>
      <c r="D361" s="4" t="s">
        <v>141</v>
      </c>
      <c r="E361" s="5">
        <v>64.63</v>
      </c>
      <c r="F361" s="5">
        <v>2359</v>
      </c>
      <c r="G361" s="5">
        <v>74</v>
      </c>
      <c r="H361" s="6">
        <v>0.0313692242475625</v>
      </c>
      <c r="I361" s="7">
        <v>0.873378378378378</v>
      </c>
      <c r="J361" s="7">
        <v>27.3972022043239</v>
      </c>
      <c r="K361" s="5">
        <v>1</v>
      </c>
      <c r="L361" s="8">
        <v>1</v>
      </c>
      <c r="M361" s="5">
        <v>1</v>
      </c>
      <c r="N361" s="5">
        <v>2</v>
      </c>
      <c r="O361" s="5">
        <v>1</v>
      </c>
      <c r="P361" s="5">
        <v>6</v>
      </c>
      <c r="Q361" s="7">
        <v>10.7716666666667</v>
      </c>
      <c r="R361" s="5">
        <v>1</v>
      </c>
      <c r="S361" s="9">
        <v>64.63</v>
      </c>
      <c r="T361" s="5">
        <v>0</v>
      </c>
      <c r="U361" s="9" t="e">
        <v>#DIV/0!</v>
      </c>
      <c r="V361" s="11">
        <v>0.0135135135135135</v>
      </c>
    </row>
    <row r="362" customHeight="1" spans="1:22">
      <c r="A362" s="47"/>
      <c r="B362" s="4" t="s">
        <v>78</v>
      </c>
      <c r="C362" s="47"/>
      <c r="D362" s="47"/>
      <c r="E362" s="5">
        <v>313.03</v>
      </c>
      <c r="F362" s="5">
        <v>28246</v>
      </c>
      <c r="G362" s="5">
        <v>1622</v>
      </c>
      <c r="H362" s="6">
        <v>0.0574240600439</v>
      </c>
      <c r="I362" s="7">
        <v>0.192990135635019</v>
      </c>
      <c r="J362" s="7">
        <v>11.0822771365857</v>
      </c>
      <c r="K362" s="5">
        <v>7</v>
      </c>
      <c r="L362" s="8">
        <v>3</v>
      </c>
      <c r="M362" s="5">
        <v>2</v>
      </c>
      <c r="N362" s="5">
        <v>8</v>
      </c>
      <c r="O362" s="5">
        <v>3</v>
      </c>
      <c r="P362" s="5">
        <v>23</v>
      </c>
      <c r="Q362" s="7">
        <v>13.61</v>
      </c>
      <c r="R362" s="5">
        <v>11</v>
      </c>
      <c r="S362" s="9">
        <v>28.4572727272727</v>
      </c>
      <c r="T362" s="5">
        <v>5</v>
      </c>
      <c r="U362" s="9">
        <v>62.606</v>
      </c>
      <c r="V362" s="11">
        <v>0.00678175092478422</v>
      </c>
    </row>
    <row r="363" customHeight="1" spans="1:22">
      <c r="A363" s="47"/>
      <c r="B363" s="4" t="s">
        <v>79</v>
      </c>
      <c r="C363" s="4" t="s">
        <v>80</v>
      </c>
      <c r="D363" s="4" t="s">
        <v>81</v>
      </c>
      <c r="E363" s="5">
        <v>153.87</v>
      </c>
      <c r="F363" s="5">
        <v>2934</v>
      </c>
      <c r="G363" s="5">
        <v>188</v>
      </c>
      <c r="H363" s="6">
        <v>0.0640763462849353</v>
      </c>
      <c r="I363" s="7">
        <v>0.818457446808511</v>
      </c>
      <c r="J363" s="7">
        <v>52.4437627811861</v>
      </c>
      <c r="K363" s="5">
        <v>1</v>
      </c>
      <c r="L363" s="8">
        <v>1</v>
      </c>
      <c r="M363" s="5">
        <v>2</v>
      </c>
      <c r="N363" s="5">
        <v>4</v>
      </c>
      <c r="O363" s="5">
        <v>0</v>
      </c>
      <c r="P363" s="5">
        <v>8</v>
      </c>
      <c r="Q363" s="7">
        <v>19.23375</v>
      </c>
      <c r="R363" s="5">
        <v>13</v>
      </c>
      <c r="S363" s="9">
        <v>11.8361538461538</v>
      </c>
      <c r="T363" s="5">
        <v>8</v>
      </c>
      <c r="U363" s="9">
        <v>19.23375</v>
      </c>
      <c r="V363" s="11">
        <v>0.0691489361702128</v>
      </c>
    </row>
    <row r="364" customHeight="1" spans="1:22">
      <c r="A364" s="47"/>
      <c r="B364" s="47"/>
      <c r="C364" s="4" t="s">
        <v>82</v>
      </c>
      <c r="D364" s="4" t="s">
        <v>83</v>
      </c>
      <c r="E364" s="5">
        <v>82.84</v>
      </c>
      <c r="F364" s="5">
        <v>2273</v>
      </c>
      <c r="G364" s="5">
        <v>153</v>
      </c>
      <c r="H364" s="6">
        <v>0.0673119225692917</v>
      </c>
      <c r="I364" s="7">
        <v>0.541437908496732</v>
      </c>
      <c r="J364" s="7">
        <v>36.4452265728113</v>
      </c>
      <c r="K364" s="5">
        <v>0</v>
      </c>
      <c r="L364" s="8">
        <v>1</v>
      </c>
      <c r="M364" s="5">
        <v>1</v>
      </c>
      <c r="N364" s="5">
        <v>0</v>
      </c>
      <c r="O364" s="5">
        <v>0</v>
      </c>
      <c r="P364" s="5">
        <v>2</v>
      </c>
      <c r="Q364" s="7">
        <v>41.42</v>
      </c>
      <c r="R364" s="5">
        <v>2</v>
      </c>
      <c r="S364" s="9">
        <v>41.42</v>
      </c>
      <c r="T364" s="5">
        <v>2</v>
      </c>
      <c r="U364" s="9">
        <v>41.42</v>
      </c>
      <c r="V364" s="11">
        <v>0.0130718954248366</v>
      </c>
    </row>
    <row r="365" customHeight="1" spans="1:22">
      <c r="A365" s="47"/>
      <c r="B365" s="47"/>
      <c r="C365" s="4" t="s">
        <v>84</v>
      </c>
      <c r="D365" s="4" t="s">
        <v>85</v>
      </c>
      <c r="E365" s="5">
        <v>70.12</v>
      </c>
      <c r="F365" s="5">
        <v>3221</v>
      </c>
      <c r="G365" s="5">
        <v>185</v>
      </c>
      <c r="H365" s="6">
        <v>0.057435579012729</v>
      </c>
      <c r="I365" s="7">
        <v>0.379027027027027</v>
      </c>
      <c r="J365" s="7">
        <v>21.7696367587706</v>
      </c>
      <c r="K365" s="5">
        <v>0</v>
      </c>
      <c r="L365" s="8">
        <v>1</v>
      </c>
      <c r="M365" s="5">
        <v>0</v>
      </c>
      <c r="N365" s="5">
        <v>1</v>
      </c>
      <c r="O365" s="5">
        <v>0</v>
      </c>
      <c r="P365" s="5">
        <v>2</v>
      </c>
      <c r="Q365" s="7">
        <v>35.06</v>
      </c>
      <c r="R365" s="5">
        <v>1</v>
      </c>
      <c r="S365" s="9">
        <v>70.12</v>
      </c>
      <c r="T365" s="5">
        <v>1</v>
      </c>
      <c r="U365" s="9">
        <v>70.12</v>
      </c>
      <c r="V365" s="11">
        <v>0.00540540540540541</v>
      </c>
    </row>
    <row r="366" customHeight="1" spans="1:22">
      <c r="A366" s="47"/>
      <c r="B366" s="47"/>
      <c r="C366" s="4" t="s">
        <v>128</v>
      </c>
      <c r="D366" s="4" t="s">
        <v>129</v>
      </c>
      <c r="E366" s="5">
        <v>33.03</v>
      </c>
      <c r="F366" s="5">
        <v>840</v>
      </c>
      <c r="G366" s="5">
        <v>68</v>
      </c>
      <c r="H366" s="6">
        <v>0.080952380952381</v>
      </c>
      <c r="I366" s="7">
        <v>0.485735294117647</v>
      </c>
      <c r="J366" s="7">
        <v>39.3214285714286</v>
      </c>
      <c r="K366" s="5">
        <v>0</v>
      </c>
      <c r="L366" s="8">
        <v>0</v>
      </c>
      <c r="M366" s="5">
        <v>0</v>
      </c>
      <c r="N366" s="5">
        <v>0</v>
      </c>
      <c r="O366" s="5">
        <v>0</v>
      </c>
      <c r="P366" s="5">
        <v>0</v>
      </c>
      <c r="Q366" s="7" t="e">
        <v>#DIV/0!</v>
      </c>
      <c r="R366" s="5">
        <v>0</v>
      </c>
      <c r="S366" s="9" t="e">
        <v>#DIV/0!</v>
      </c>
      <c r="T366" s="5">
        <v>0</v>
      </c>
      <c r="U366" s="9" t="e">
        <v>#DIV/0!</v>
      </c>
      <c r="V366" s="11">
        <v>0</v>
      </c>
    </row>
    <row r="367" customHeight="1" spans="1:22">
      <c r="A367" s="47"/>
      <c r="B367" s="47"/>
      <c r="C367" s="4" t="s">
        <v>108</v>
      </c>
      <c r="D367" s="4" t="s">
        <v>109</v>
      </c>
      <c r="E367" s="5">
        <v>157.39</v>
      </c>
      <c r="F367" s="5">
        <v>5743</v>
      </c>
      <c r="G367" s="5">
        <v>249</v>
      </c>
      <c r="H367" s="6">
        <v>0.0433571304196413</v>
      </c>
      <c r="I367" s="7">
        <v>0.632088353413655</v>
      </c>
      <c r="J367" s="7">
        <v>27.4055371756921</v>
      </c>
      <c r="K367" s="5">
        <v>3</v>
      </c>
      <c r="L367" s="8">
        <v>2</v>
      </c>
      <c r="M367" s="5">
        <v>3</v>
      </c>
      <c r="N367" s="5">
        <v>5</v>
      </c>
      <c r="O367" s="5">
        <v>1</v>
      </c>
      <c r="P367" s="5">
        <v>14</v>
      </c>
      <c r="Q367" s="7">
        <v>11.2421428571429</v>
      </c>
      <c r="R367" s="5">
        <v>4</v>
      </c>
      <c r="S367" s="9">
        <v>39.3475</v>
      </c>
      <c r="T367" s="5">
        <v>1</v>
      </c>
      <c r="U367" s="9">
        <v>157.39</v>
      </c>
      <c r="V367" s="11">
        <v>0.0160642570281124</v>
      </c>
    </row>
    <row r="368" customHeight="1" spans="1:22">
      <c r="A368" s="47"/>
      <c r="B368" s="47"/>
      <c r="C368" s="4" t="s">
        <v>86</v>
      </c>
      <c r="D368" s="4" t="s">
        <v>87</v>
      </c>
      <c r="E368" s="5">
        <v>159.02</v>
      </c>
      <c r="F368" s="5">
        <v>9043</v>
      </c>
      <c r="G368" s="5">
        <v>555</v>
      </c>
      <c r="H368" s="6">
        <v>0.0613734380183567</v>
      </c>
      <c r="I368" s="7">
        <v>0.286522522522523</v>
      </c>
      <c r="J368" s="7">
        <v>17.5848722768993</v>
      </c>
      <c r="K368" s="5">
        <v>4</v>
      </c>
      <c r="L368" s="8">
        <v>0</v>
      </c>
      <c r="M368" s="5">
        <v>0</v>
      </c>
      <c r="N368" s="5">
        <v>8</v>
      </c>
      <c r="O368" s="5">
        <v>0</v>
      </c>
      <c r="P368" s="5">
        <v>12</v>
      </c>
      <c r="Q368" s="7">
        <v>13.2516666666667</v>
      </c>
      <c r="R368" s="5">
        <v>7</v>
      </c>
      <c r="S368" s="9">
        <v>22.7171428571429</v>
      </c>
      <c r="T368" s="5">
        <v>6</v>
      </c>
      <c r="U368" s="9">
        <v>26.5033333333333</v>
      </c>
      <c r="V368" s="11">
        <v>0.0126126126126126</v>
      </c>
    </row>
    <row r="369" customHeight="1" spans="1:22">
      <c r="A369" s="47"/>
      <c r="B369" s="47"/>
      <c r="C369" s="4" t="s">
        <v>88</v>
      </c>
      <c r="D369" s="4" t="s">
        <v>89</v>
      </c>
      <c r="E369" s="5">
        <v>52.32</v>
      </c>
      <c r="F369" s="5">
        <v>2327</v>
      </c>
      <c r="G369" s="5">
        <v>185</v>
      </c>
      <c r="H369" s="6">
        <v>0.0795015040825097</v>
      </c>
      <c r="I369" s="7">
        <v>0.282810810810811</v>
      </c>
      <c r="J369" s="7">
        <v>22.4838848302535</v>
      </c>
      <c r="K369" s="5">
        <v>0</v>
      </c>
      <c r="L369" s="8">
        <v>0</v>
      </c>
      <c r="M369" s="5">
        <v>1</v>
      </c>
      <c r="N369" s="5">
        <v>0</v>
      </c>
      <c r="O369" s="5">
        <v>0</v>
      </c>
      <c r="P369" s="5">
        <v>1</v>
      </c>
      <c r="Q369" s="7">
        <v>52.32</v>
      </c>
      <c r="R369" s="5">
        <v>3</v>
      </c>
      <c r="S369" s="9">
        <v>17.44</v>
      </c>
      <c r="T369" s="5">
        <v>2</v>
      </c>
      <c r="U369" s="9">
        <v>26.16</v>
      </c>
      <c r="V369" s="11">
        <v>0.0162162162162162</v>
      </c>
    </row>
    <row r="370" customHeight="1" spans="1:22">
      <c r="A370" s="47"/>
      <c r="B370" s="4" t="s">
        <v>100</v>
      </c>
      <c r="C370" s="47"/>
      <c r="D370" s="47"/>
      <c r="E370" s="5">
        <v>708.59</v>
      </c>
      <c r="F370" s="5">
        <v>26381</v>
      </c>
      <c r="G370" s="5">
        <v>1583</v>
      </c>
      <c r="H370" s="6">
        <v>0.0600053068496266</v>
      </c>
      <c r="I370" s="7">
        <v>0.447624763108023</v>
      </c>
      <c r="J370" s="7">
        <v>26.8598612637883</v>
      </c>
      <c r="K370" s="5">
        <v>8</v>
      </c>
      <c r="L370" s="8">
        <v>5</v>
      </c>
      <c r="M370" s="5">
        <v>7</v>
      </c>
      <c r="N370" s="5">
        <v>18</v>
      </c>
      <c r="O370" s="5">
        <v>1</v>
      </c>
      <c r="P370" s="5">
        <v>39</v>
      </c>
      <c r="Q370" s="7">
        <v>18.1689743589744</v>
      </c>
      <c r="R370" s="5">
        <v>30</v>
      </c>
      <c r="S370" s="9">
        <v>23.6196666666667</v>
      </c>
      <c r="T370" s="5">
        <v>20</v>
      </c>
      <c r="U370" s="9">
        <v>35.4295</v>
      </c>
      <c r="V370" s="11">
        <v>0.0189513581806696</v>
      </c>
    </row>
    <row r="371" customHeight="1" spans="1:22">
      <c r="A371" s="4" t="s">
        <v>142</v>
      </c>
      <c r="B371" s="47"/>
      <c r="C371" s="47"/>
      <c r="D371" s="47"/>
      <c r="E371" s="5">
        <v>1021.62</v>
      </c>
      <c r="F371" s="5">
        <v>54627</v>
      </c>
      <c r="G371" s="5">
        <v>3205</v>
      </c>
      <c r="H371" s="6">
        <v>0.0586706207553042</v>
      </c>
      <c r="I371" s="7">
        <v>0.318758190327613</v>
      </c>
      <c r="J371" s="7">
        <v>18.7017408973584</v>
      </c>
      <c r="K371" s="5">
        <v>15</v>
      </c>
      <c r="L371" s="8">
        <v>8</v>
      </c>
      <c r="M371" s="5">
        <v>9</v>
      </c>
      <c r="N371" s="5">
        <v>26</v>
      </c>
      <c r="O371" s="5">
        <v>4</v>
      </c>
      <c r="P371" s="5">
        <v>62</v>
      </c>
      <c r="Q371" s="7">
        <v>16.4777419354839</v>
      </c>
      <c r="R371" s="5">
        <v>41</v>
      </c>
      <c r="S371" s="9">
        <v>24.9175609756098</v>
      </c>
      <c r="T371" s="5">
        <v>25</v>
      </c>
      <c r="U371" s="9">
        <v>40.8648</v>
      </c>
      <c r="V371" s="11">
        <v>0.012792511700468</v>
      </c>
    </row>
    <row r="372" customHeight="1" spans="1:22">
      <c r="A372" s="4" t="s">
        <v>39</v>
      </c>
      <c r="B372" s="4" t="s">
        <v>75</v>
      </c>
      <c r="C372" s="4" t="s">
        <v>114</v>
      </c>
      <c r="D372" s="4" t="s">
        <v>115</v>
      </c>
      <c r="E372" s="5">
        <v>91.37</v>
      </c>
      <c r="F372" s="5">
        <v>4182</v>
      </c>
      <c r="G372" s="5">
        <v>231</v>
      </c>
      <c r="H372" s="6">
        <v>0.0552367288378766</v>
      </c>
      <c r="I372" s="7">
        <v>0.395541125541126</v>
      </c>
      <c r="J372" s="7">
        <v>21.8483978957437</v>
      </c>
      <c r="K372" s="5">
        <v>0</v>
      </c>
      <c r="L372" s="8">
        <v>0</v>
      </c>
      <c r="M372" s="5">
        <v>0</v>
      </c>
      <c r="N372" s="5">
        <v>1</v>
      </c>
      <c r="O372" s="5">
        <v>0</v>
      </c>
      <c r="P372" s="5">
        <v>1</v>
      </c>
      <c r="Q372" s="7">
        <v>91.37</v>
      </c>
      <c r="R372" s="5">
        <v>1</v>
      </c>
      <c r="S372" s="9">
        <v>91.37</v>
      </c>
      <c r="T372" s="5">
        <v>1</v>
      </c>
      <c r="U372" s="9">
        <v>91.37</v>
      </c>
      <c r="V372" s="11">
        <v>0.00432900432900433</v>
      </c>
    </row>
    <row r="373" customHeight="1" spans="1:22">
      <c r="A373" s="47"/>
      <c r="B373" s="47"/>
      <c r="C373" s="4" t="s">
        <v>138</v>
      </c>
      <c r="D373" s="4" t="s">
        <v>139</v>
      </c>
      <c r="E373" s="5">
        <v>104.79</v>
      </c>
      <c r="F373" s="5">
        <v>16343</v>
      </c>
      <c r="G373" s="5">
        <v>1110</v>
      </c>
      <c r="H373" s="6">
        <v>0.067918986722144</v>
      </c>
      <c r="I373" s="7">
        <v>0.0944054054054054</v>
      </c>
      <c r="J373" s="7">
        <v>6.41191947622836</v>
      </c>
      <c r="K373" s="5">
        <v>9</v>
      </c>
      <c r="L373" s="8">
        <v>0</v>
      </c>
      <c r="M373" s="5">
        <v>3</v>
      </c>
      <c r="N373" s="5">
        <v>0</v>
      </c>
      <c r="O373" s="5">
        <v>1</v>
      </c>
      <c r="P373" s="5">
        <v>13</v>
      </c>
      <c r="Q373" s="7">
        <v>8.06076923076923</v>
      </c>
      <c r="R373" s="5">
        <v>10</v>
      </c>
      <c r="S373" s="9">
        <v>10.479</v>
      </c>
      <c r="T373" s="5">
        <v>0</v>
      </c>
      <c r="U373" s="9" t="e">
        <v>#DIV/0!</v>
      </c>
      <c r="V373" s="11">
        <v>0.00900900900900901</v>
      </c>
    </row>
    <row r="374" customHeight="1" spans="1:22">
      <c r="A374" s="47"/>
      <c r="B374" s="47"/>
      <c r="C374" s="4" t="s">
        <v>76</v>
      </c>
      <c r="D374" s="4" t="s">
        <v>77</v>
      </c>
      <c r="E374" s="5">
        <v>107.63</v>
      </c>
      <c r="F374" s="5">
        <v>7815</v>
      </c>
      <c r="G374" s="5">
        <v>315</v>
      </c>
      <c r="H374" s="6">
        <v>0.0403071017274472</v>
      </c>
      <c r="I374" s="7">
        <v>0.34168253968254</v>
      </c>
      <c r="J374" s="7">
        <v>13.7722328854766</v>
      </c>
      <c r="K374" s="5">
        <v>3</v>
      </c>
      <c r="L374" s="8">
        <v>1</v>
      </c>
      <c r="M374" s="5">
        <v>1</v>
      </c>
      <c r="N374" s="5">
        <v>1</v>
      </c>
      <c r="O374" s="5">
        <v>0</v>
      </c>
      <c r="P374" s="5">
        <v>6</v>
      </c>
      <c r="Q374" s="7">
        <v>17.9383333333333</v>
      </c>
      <c r="R374" s="5">
        <v>2</v>
      </c>
      <c r="S374" s="9">
        <v>53.815</v>
      </c>
      <c r="T374" s="5">
        <v>1</v>
      </c>
      <c r="U374" s="9">
        <v>107.63</v>
      </c>
      <c r="V374" s="11">
        <v>0.00634920634920635</v>
      </c>
    </row>
    <row r="375" customHeight="1" spans="1:22">
      <c r="A375" s="47"/>
      <c r="B375" s="47"/>
      <c r="C375" s="4" t="s">
        <v>140</v>
      </c>
      <c r="D375" s="4" t="s">
        <v>141</v>
      </c>
      <c r="E375" s="5">
        <v>82.4</v>
      </c>
      <c r="F375" s="5">
        <v>2659</v>
      </c>
      <c r="G375" s="5">
        <v>95</v>
      </c>
      <c r="H375" s="6">
        <v>0.0357277171869124</v>
      </c>
      <c r="I375" s="7">
        <v>0.867368421052632</v>
      </c>
      <c r="J375" s="7">
        <v>30.9890936442272</v>
      </c>
      <c r="K375" s="5">
        <v>4</v>
      </c>
      <c r="L375" s="8">
        <v>0</v>
      </c>
      <c r="M375" s="5">
        <v>1</v>
      </c>
      <c r="N375" s="5">
        <v>0</v>
      </c>
      <c r="O375" s="5">
        <v>0</v>
      </c>
      <c r="P375" s="5">
        <v>5</v>
      </c>
      <c r="Q375" s="7">
        <v>16.48</v>
      </c>
      <c r="R375" s="5">
        <v>1</v>
      </c>
      <c r="S375" s="9">
        <v>82.4</v>
      </c>
      <c r="T375" s="5">
        <v>0</v>
      </c>
      <c r="U375" s="9" t="e">
        <v>#DIV/0!</v>
      </c>
      <c r="V375" s="11">
        <v>0.0105263157894737</v>
      </c>
    </row>
    <row r="376" customHeight="1" spans="1:22">
      <c r="A376" s="47"/>
      <c r="B376" s="4" t="s">
        <v>78</v>
      </c>
      <c r="C376" s="47"/>
      <c r="D376" s="47"/>
      <c r="E376" s="5">
        <v>386.19</v>
      </c>
      <c r="F376" s="5">
        <v>30999</v>
      </c>
      <c r="G376" s="5">
        <v>1751</v>
      </c>
      <c r="H376" s="6">
        <v>0.0564856930868738</v>
      </c>
      <c r="I376" s="7">
        <v>0.22055396916048</v>
      </c>
      <c r="J376" s="7">
        <v>12.4581438110907</v>
      </c>
      <c r="K376" s="5">
        <v>16</v>
      </c>
      <c r="L376" s="8">
        <v>1</v>
      </c>
      <c r="M376" s="5">
        <v>5</v>
      </c>
      <c r="N376" s="5">
        <v>2</v>
      </c>
      <c r="O376" s="5">
        <v>1</v>
      </c>
      <c r="P376" s="5">
        <v>25</v>
      </c>
      <c r="Q376" s="7">
        <v>15.4476</v>
      </c>
      <c r="R376" s="5">
        <v>14</v>
      </c>
      <c r="S376" s="9">
        <v>27.585</v>
      </c>
      <c r="T376" s="5">
        <v>2</v>
      </c>
      <c r="U376" s="9">
        <v>193.095</v>
      </c>
      <c r="V376" s="11">
        <v>0.00799543118218161</v>
      </c>
    </row>
    <row r="377" customHeight="1" spans="1:22">
      <c r="A377" s="47"/>
      <c r="B377" s="4" t="s">
        <v>79</v>
      </c>
      <c r="C377" s="4" t="s">
        <v>80</v>
      </c>
      <c r="D377" s="4" t="s">
        <v>81</v>
      </c>
      <c r="E377" s="5">
        <v>145.91</v>
      </c>
      <c r="F377" s="5">
        <v>3194</v>
      </c>
      <c r="G377" s="5">
        <v>191</v>
      </c>
      <c r="H377" s="6">
        <v>0.0597996242955542</v>
      </c>
      <c r="I377" s="7">
        <v>0.763926701570681</v>
      </c>
      <c r="J377" s="7">
        <v>45.6825297432686</v>
      </c>
      <c r="K377" s="5">
        <v>1</v>
      </c>
      <c r="L377" s="8">
        <v>1</v>
      </c>
      <c r="M377" s="5">
        <v>0</v>
      </c>
      <c r="N377" s="5">
        <v>2</v>
      </c>
      <c r="O377" s="5">
        <v>0</v>
      </c>
      <c r="P377" s="5">
        <v>4</v>
      </c>
      <c r="Q377" s="7">
        <v>36.4775</v>
      </c>
      <c r="R377" s="5">
        <v>6</v>
      </c>
      <c r="S377" s="9">
        <v>24.3183333333333</v>
      </c>
      <c r="T377" s="5">
        <v>2</v>
      </c>
      <c r="U377" s="9">
        <v>72.955</v>
      </c>
      <c r="V377" s="11">
        <v>0.031413612565445</v>
      </c>
    </row>
    <row r="378" customHeight="1" spans="1:22">
      <c r="A378" s="47"/>
      <c r="B378" s="47"/>
      <c r="C378" s="4" t="s">
        <v>82</v>
      </c>
      <c r="D378" s="4" t="s">
        <v>83</v>
      </c>
      <c r="E378" s="5">
        <v>83.24</v>
      </c>
      <c r="F378" s="5">
        <v>2246</v>
      </c>
      <c r="G378" s="5">
        <v>161</v>
      </c>
      <c r="H378" s="6">
        <v>0.0716829919857525</v>
      </c>
      <c r="I378" s="7">
        <v>0.517018633540373</v>
      </c>
      <c r="J378" s="7">
        <v>37.0614425645592</v>
      </c>
      <c r="K378" s="5">
        <v>0</v>
      </c>
      <c r="L378" s="8">
        <v>1</v>
      </c>
      <c r="M378" s="5">
        <v>0</v>
      </c>
      <c r="N378" s="5">
        <v>1</v>
      </c>
      <c r="O378" s="5">
        <v>0</v>
      </c>
      <c r="P378" s="5">
        <v>2</v>
      </c>
      <c r="Q378" s="7">
        <v>41.62</v>
      </c>
      <c r="R378" s="5">
        <v>3</v>
      </c>
      <c r="S378" s="9">
        <v>27.7466666666667</v>
      </c>
      <c r="T378" s="5">
        <v>1</v>
      </c>
      <c r="U378" s="9">
        <v>83.24</v>
      </c>
      <c r="V378" s="11">
        <v>0.0186335403726708</v>
      </c>
    </row>
    <row r="379" customHeight="1" spans="1:22">
      <c r="A379" s="47"/>
      <c r="B379" s="47"/>
      <c r="C379" s="4" t="s">
        <v>84</v>
      </c>
      <c r="D379" s="4" t="s">
        <v>85</v>
      </c>
      <c r="E379" s="5">
        <v>76.45</v>
      </c>
      <c r="F379" s="5">
        <v>3499</v>
      </c>
      <c r="G379" s="5">
        <v>195</v>
      </c>
      <c r="H379" s="6">
        <v>0.0557302086310374</v>
      </c>
      <c r="I379" s="7">
        <v>0.392051282051282</v>
      </c>
      <c r="J379" s="7">
        <v>21.8490997427837</v>
      </c>
      <c r="K379" s="5">
        <v>1</v>
      </c>
      <c r="L379" s="8">
        <v>1</v>
      </c>
      <c r="M379" s="5">
        <v>1</v>
      </c>
      <c r="N379" s="5">
        <v>0</v>
      </c>
      <c r="O379" s="5">
        <v>0</v>
      </c>
      <c r="P379" s="5">
        <v>3</v>
      </c>
      <c r="Q379" s="7">
        <v>25.4833333333333</v>
      </c>
      <c r="R379" s="5">
        <v>2</v>
      </c>
      <c r="S379" s="9">
        <v>38.225</v>
      </c>
      <c r="T379" s="5">
        <v>0</v>
      </c>
      <c r="U379" s="9" t="e">
        <v>#DIV/0!</v>
      </c>
      <c r="V379" s="11">
        <v>0.0102564102564103</v>
      </c>
    </row>
    <row r="380" customHeight="1" spans="1:22">
      <c r="A380" s="47"/>
      <c r="B380" s="47"/>
      <c r="C380" s="4" t="s">
        <v>128</v>
      </c>
      <c r="D380" s="4" t="s">
        <v>129</v>
      </c>
      <c r="E380" s="5">
        <v>122.62</v>
      </c>
      <c r="F380" s="5">
        <v>3038</v>
      </c>
      <c r="G380" s="5">
        <v>176</v>
      </c>
      <c r="H380" s="6">
        <v>0.0579328505595787</v>
      </c>
      <c r="I380" s="7">
        <v>0.696704545454546</v>
      </c>
      <c r="J380" s="7">
        <v>40.3620803159974</v>
      </c>
      <c r="K380" s="5">
        <v>2</v>
      </c>
      <c r="L380" s="8">
        <v>0</v>
      </c>
      <c r="M380" s="5">
        <v>0</v>
      </c>
      <c r="N380" s="5">
        <v>0</v>
      </c>
      <c r="O380" s="5">
        <v>0</v>
      </c>
      <c r="P380" s="5">
        <v>2</v>
      </c>
      <c r="Q380" s="7">
        <v>61.31</v>
      </c>
      <c r="R380" s="5">
        <v>3</v>
      </c>
      <c r="S380" s="9">
        <v>40.8733333333333</v>
      </c>
      <c r="T380" s="5">
        <v>1</v>
      </c>
      <c r="U380" s="9">
        <v>122.62</v>
      </c>
      <c r="V380" s="11">
        <v>0.0170454545454545</v>
      </c>
    </row>
    <row r="381" customHeight="1" spans="1:22">
      <c r="A381" s="47"/>
      <c r="B381" s="47"/>
      <c r="C381" s="4" t="s">
        <v>108</v>
      </c>
      <c r="D381" s="4" t="s">
        <v>109</v>
      </c>
      <c r="E381" s="5">
        <v>158.51</v>
      </c>
      <c r="F381" s="5">
        <v>5995</v>
      </c>
      <c r="G381" s="5">
        <v>257</v>
      </c>
      <c r="H381" s="6">
        <v>0.0428690575479566</v>
      </c>
      <c r="I381" s="7">
        <v>0.616770428015564</v>
      </c>
      <c r="J381" s="7">
        <v>26.4403669724771</v>
      </c>
      <c r="K381" s="5">
        <v>6</v>
      </c>
      <c r="L381" s="8">
        <v>0</v>
      </c>
      <c r="M381" s="5">
        <v>2</v>
      </c>
      <c r="N381" s="5">
        <v>7</v>
      </c>
      <c r="O381" s="5">
        <v>0</v>
      </c>
      <c r="P381" s="5">
        <v>15</v>
      </c>
      <c r="Q381" s="7">
        <v>10.5673333333333</v>
      </c>
      <c r="R381" s="5">
        <v>4</v>
      </c>
      <c r="S381" s="9">
        <v>39.6275</v>
      </c>
      <c r="T381" s="5">
        <v>2</v>
      </c>
      <c r="U381" s="9">
        <v>79.255</v>
      </c>
      <c r="V381" s="11">
        <v>0.0155642023346304</v>
      </c>
    </row>
    <row r="382" customHeight="1" spans="1:22">
      <c r="A382" s="47"/>
      <c r="B382" s="47"/>
      <c r="C382" s="4" t="s">
        <v>86</v>
      </c>
      <c r="D382" s="4" t="s">
        <v>87</v>
      </c>
      <c r="E382" s="5">
        <v>160.12</v>
      </c>
      <c r="F382" s="5">
        <v>7610</v>
      </c>
      <c r="G382" s="5">
        <v>546</v>
      </c>
      <c r="H382" s="6">
        <v>0.0717477003942181</v>
      </c>
      <c r="I382" s="7">
        <v>0.293260073260073</v>
      </c>
      <c r="J382" s="7">
        <v>21.0407358738502</v>
      </c>
      <c r="K382" s="5">
        <v>1</v>
      </c>
      <c r="L382" s="8">
        <v>0</v>
      </c>
      <c r="M382" s="5">
        <v>2</v>
      </c>
      <c r="N382" s="5">
        <v>3</v>
      </c>
      <c r="O382" s="5">
        <v>0</v>
      </c>
      <c r="P382" s="5">
        <v>6</v>
      </c>
      <c r="Q382" s="7">
        <v>26.6866666666667</v>
      </c>
      <c r="R382" s="5">
        <v>6</v>
      </c>
      <c r="S382" s="9">
        <v>26.6866666666667</v>
      </c>
      <c r="T382" s="5">
        <v>2</v>
      </c>
      <c r="U382" s="9">
        <v>80.06</v>
      </c>
      <c r="V382" s="11">
        <v>0.010989010989011</v>
      </c>
    </row>
    <row r="383" customHeight="1" spans="1:22">
      <c r="A383" s="47"/>
      <c r="B383" s="47"/>
      <c r="C383" s="4" t="s">
        <v>88</v>
      </c>
      <c r="D383" s="4" t="s">
        <v>89</v>
      </c>
      <c r="E383" s="5">
        <v>83.35</v>
      </c>
      <c r="F383" s="5">
        <v>3174</v>
      </c>
      <c r="G383" s="5">
        <v>278</v>
      </c>
      <c r="H383" s="6">
        <v>0.0875866414618778</v>
      </c>
      <c r="I383" s="7">
        <v>0.299820143884892</v>
      </c>
      <c r="J383" s="7">
        <v>26.2602394454946</v>
      </c>
      <c r="K383" s="5">
        <v>1</v>
      </c>
      <c r="L383" s="8">
        <v>0</v>
      </c>
      <c r="M383" s="5">
        <v>0</v>
      </c>
      <c r="N383" s="5">
        <v>0</v>
      </c>
      <c r="O383" s="5">
        <v>0</v>
      </c>
      <c r="P383" s="5">
        <v>1</v>
      </c>
      <c r="Q383" s="7">
        <v>83.35</v>
      </c>
      <c r="R383" s="5">
        <v>2</v>
      </c>
      <c r="S383" s="9">
        <v>41.675</v>
      </c>
      <c r="T383" s="5">
        <v>0</v>
      </c>
      <c r="U383" s="9" t="e">
        <v>#DIV/0!</v>
      </c>
      <c r="V383" s="11">
        <v>0.00719424460431655</v>
      </c>
    </row>
    <row r="384" customHeight="1" spans="1:22">
      <c r="A384" s="47"/>
      <c r="B384" s="4" t="s">
        <v>100</v>
      </c>
      <c r="C384" s="47"/>
      <c r="D384" s="47"/>
      <c r="E384" s="5">
        <v>830.2</v>
      </c>
      <c r="F384" s="5">
        <v>28756</v>
      </c>
      <c r="G384" s="5">
        <v>1804</v>
      </c>
      <c r="H384" s="6">
        <v>0.0627347336208096</v>
      </c>
      <c r="I384" s="7">
        <v>0.46019955654102</v>
      </c>
      <c r="J384" s="7">
        <v>28.8704965920156</v>
      </c>
      <c r="K384" s="5">
        <v>12</v>
      </c>
      <c r="L384" s="8">
        <v>3</v>
      </c>
      <c r="M384" s="5">
        <v>5</v>
      </c>
      <c r="N384" s="5">
        <v>13</v>
      </c>
      <c r="O384" s="5">
        <v>0</v>
      </c>
      <c r="P384" s="5">
        <v>33</v>
      </c>
      <c r="Q384" s="7">
        <v>25.1575757575758</v>
      </c>
      <c r="R384" s="5">
        <v>26</v>
      </c>
      <c r="S384" s="9">
        <v>31.9307692307692</v>
      </c>
      <c r="T384" s="5">
        <v>8</v>
      </c>
      <c r="U384" s="9">
        <v>103.775</v>
      </c>
      <c r="V384" s="11">
        <v>0.0144124168514412</v>
      </c>
    </row>
    <row r="385" customHeight="1" spans="1:22">
      <c r="A385" s="4" t="s">
        <v>143</v>
      </c>
      <c r="B385" s="47"/>
      <c r="C385" s="47"/>
      <c r="D385" s="47"/>
      <c r="E385" s="5">
        <v>1216.39</v>
      </c>
      <c r="F385" s="5">
        <v>59755</v>
      </c>
      <c r="G385" s="5">
        <v>3555</v>
      </c>
      <c r="H385" s="6">
        <v>0.0594929294619697</v>
      </c>
      <c r="I385" s="7">
        <v>0.342163150492264</v>
      </c>
      <c r="J385" s="7">
        <v>20.3562881767216</v>
      </c>
      <c r="K385" s="5">
        <v>28</v>
      </c>
      <c r="L385" s="8">
        <v>4</v>
      </c>
      <c r="M385" s="5">
        <v>10</v>
      </c>
      <c r="N385" s="5">
        <v>15</v>
      </c>
      <c r="O385" s="5">
        <v>1</v>
      </c>
      <c r="P385" s="5">
        <v>58</v>
      </c>
      <c r="Q385" s="7">
        <v>20.9722413793103</v>
      </c>
      <c r="R385" s="5">
        <v>40</v>
      </c>
      <c r="S385" s="9">
        <v>30.40975</v>
      </c>
      <c r="T385" s="5">
        <v>10</v>
      </c>
      <c r="U385" s="9">
        <v>121.639</v>
      </c>
      <c r="V385" s="11">
        <v>0.0112517580872011</v>
      </c>
    </row>
    <row r="386" customHeight="1" spans="1:22">
      <c r="A386" s="4" t="s">
        <v>38</v>
      </c>
      <c r="B386" s="4" t="s">
        <v>75</v>
      </c>
      <c r="C386" s="4" t="s">
        <v>114</v>
      </c>
      <c r="D386" s="4" t="s">
        <v>115</v>
      </c>
      <c r="E386" s="5">
        <v>92.49</v>
      </c>
      <c r="F386" s="5">
        <v>4192</v>
      </c>
      <c r="G386" s="5">
        <v>220</v>
      </c>
      <c r="H386" s="6">
        <v>0.0524809160305344</v>
      </c>
      <c r="I386" s="7">
        <v>0.420409090909091</v>
      </c>
      <c r="J386" s="7">
        <v>22.0634541984733</v>
      </c>
      <c r="K386" s="5">
        <v>1</v>
      </c>
      <c r="L386" s="8">
        <v>0</v>
      </c>
      <c r="M386" s="5">
        <v>0</v>
      </c>
      <c r="N386" s="5">
        <v>0</v>
      </c>
      <c r="O386" s="5">
        <v>1</v>
      </c>
      <c r="P386" s="5">
        <v>2</v>
      </c>
      <c r="Q386" s="7">
        <v>46.245</v>
      </c>
      <c r="R386" s="5">
        <v>1</v>
      </c>
      <c r="S386" s="9">
        <v>92.49</v>
      </c>
      <c r="T386" s="5">
        <v>0</v>
      </c>
      <c r="U386" s="9" t="e">
        <v>#DIV/0!</v>
      </c>
      <c r="V386" s="11">
        <v>0.00454545454545455</v>
      </c>
    </row>
    <row r="387" customHeight="1" spans="1:22">
      <c r="A387" s="47"/>
      <c r="B387" s="47"/>
      <c r="C387" s="4" t="s">
        <v>138</v>
      </c>
      <c r="D387" s="4" t="s">
        <v>139</v>
      </c>
      <c r="E387" s="5">
        <v>144.88</v>
      </c>
      <c r="F387" s="5">
        <v>18861</v>
      </c>
      <c r="G387" s="5">
        <v>1147</v>
      </c>
      <c r="H387" s="6">
        <v>0.0608133184878851</v>
      </c>
      <c r="I387" s="7">
        <v>0.126312118570183</v>
      </c>
      <c r="J387" s="7">
        <v>7.68145909548804</v>
      </c>
      <c r="K387" s="5">
        <v>6</v>
      </c>
      <c r="L387" s="8">
        <v>1</v>
      </c>
      <c r="M387" s="5">
        <v>3</v>
      </c>
      <c r="N387" s="5">
        <v>1</v>
      </c>
      <c r="O387" s="5">
        <v>1</v>
      </c>
      <c r="P387" s="5">
        <v>12</v>
      </c>
      <c r="Q387" s="7">
        <v>12.0733333333333</v>
      </c>
      <c r="R387" s="5">
        <v>12</v>
      </c>
      <c r="S387" s="9">
        <v>12.0733333333333</v>
      </c>
      <c r="T387" s="5">
        <v>1</v>
      </c>
      <c r="U387" s="9">
        <v>144.88</v>
      </c>
      <c r="V387" s="11">
        <v>0.010462074978204</v>
      </c>
    </row>
    <row r="388" customHeight="1" spans="1:22">
      <c r="A388" s="47"/>
      <c r="B388" s="47"/>
      <c r="C388" s="4" t="s">
        <v>76</v>
      </c>
      <c r="D388" s="4" t="s">
        <v>77</v>
      </c>
      <c r="E388" s="5">
        <v>141.19</v>
      </c>
      <c r="F388" s="5">
        <v>8383</v>
      </c>
      <c r="G388" s="5">
        <v>371</v>
      </c>
      <c r="H388" s="6">
        <v>0.0442562328522009</v>
      </c>
      <c r="I388" s="7">
        <v>0.380566037735849</v>
      </c>
      <c r="J388" s="7">
        <v>16.8424191816772</v>
      </c>
      <c r="K388" s="5">
        <v>3</v>
      </c>
      <c r="L388" s="8">
        <v>1</v>
      </c>
      <c r="M388" s="5">
        <v>1</v>
      </c>
      <c r="N388" s="5">
        <v>0</v>
      </c>
      <c r="O388" s="5">
        <v>1</v>
      </c>
      <c r="P388" s="5">
        <v>6</v>
      </c>
      <c r="Q388" s="7">
        <v>23.5316666666667</v>
      </c>
      <c r="R388" s="5">
        <v>2</v>
      </c>
      <c r="S388" s="9">
        <v>70.595</v>
      </c>
      <c r="T388" s="5">
        <v>1</v>
      </c>
      <c r="U388" s="9">
        <v>141.19</v>
      </c>
      <c r="V388" s="11">
        <v>0.00539083557951483</v>
      </c>
    </row>
    <row r="389" customHeight="1" spans="1:22">
      <c r="A389" s="47"/>
      <c r="B389" s="47"/>
      <c r="C389" s="4" t="s">
        <v>140</v>
      </c>
      <c r="D389" s="4" t="s">
        <v>141</v>
      </c>
      <c r="E389" s="5">
        <v>92.95</v>
      </c>
      <c r="F389" s="5">
        <v>3333</v>
      </c>
      <c r="G389" s="5">
        <v>95</v>
      </c>
      <c r="H389" s="6">
        <v>0.0285028502850285</v>
      </c>
      <c r="I389" s="7">
        <v>0.978421052631579</v>
      </c>
      <c r="J389" s="7">
        <v>27.8877887788779</v>
      </c>
      <c r="K389" s="5">
        <v>3</v>
      </c>
      <c r="L389" s="8">
        <v>0</v>
      </c>
      <c r="M389" s="5">
        <v>0</v>
      </c>
      <c r="N389" s="5">
        <v>0</v>
      </c>
      <c r="O389" s="5">
        <v>0</v>
      </c>
      <c r="P389" s="5">
        <v>3</v>
      </c>
      <c r="Q389" s="7">
        <v>30.9833333333333</v>
      </c>
      <c r="R389" s="5">
        <v>1</v>
      </c>
      <c r="S389" s="9">
        <v>92.95</v>
      </c>
      <c r="T389" s="5">
        <v>0</v>
      </c>
      <c r="U389" s="9" t="e">
        <v>#DIV/0!</v>
      </c>
      <c r="V389" s="11">
        <v>0.0105263157894737</v>
      </c>
    </row>
    <row r="390" customHeight="1" spans="1:22">
      <c r="A390" s="47"/>
      <c r="B390" s="4" t="s">
        <v>78</v>
      </c>
      <c r="C390" s="47"/>
      <c r="D390" s="47"/>
      <c r="E390" s="5">
        <v>471.51</v>
      </c>
      <c r="F390" s="5">
        <v>34769</v>
      </c>
      <c r="G390" s="5">
        <v>1833</v>
      </c>
      <c r="H390" s="6">
        <v>0.0527193764560384</v>
      </c>
      <c r="I390" s="7">
        <v>0.257234042553192</v>
      </c>
      <c r="J390" s="7">
        <v>13.5612183266703</v>
      </c>
      <c r="K390" s="5">
        <v>13</v>
      </c>
      <c r="L390" s="8">
        <v>2</v>
      </c>
      <c r="M390" s="5">
        <v>4</v>
      </c>
      <c r="N390" s="5">
        <v>1</v>
      </c>
      <c r="O390" s="5">
        <v>3</v>
      </c>
      <c r="P390" s="5">
        <v>23</v>
      </c>
      <c r="Q390" s="7">
        <v>20.5004347826087</v>
      </c>
      <c r="R390" s="5">
        <v>16</v>
      </c>
      <c r="S390" s="9">
        <v>29.469375</v>
      </c>
      <c r="T390" s="5">
        <v>2</v>
      </c>
      <c r="U390" s="9">
        <v>235.755</v>
      </c>
      <c r="V390" s="11">
        <v>0.00872885979268958</v>
      </c>
    </row>
    <row r="391" customHeight="1" spans="1:22">
      <c r="A391" s="47"/>
      <c r="B391" s="4" t="s">
        <v>79</v>
      </c>
      <c r="C391" s="4" t="s">
        <v>80</v>
      </c>
      <c r="D391" s="4" t="s">
        <v>81</v>
      </c>
      <c r="E391" s="5">
        <v>170.98</v>
      </c>
      <c r="F391" s="5">
        <v>3446</v>
      </c>
      <c r="G391" s="5">
        <v>210</v>
      </c>
      <c r="H391" s="6">
        <v>0.0609402205455601</v>
      </c>
      <c r="I391" s="7">
        <v>0.814190476190476</v>
      </c>
      <c r="J391" s="7">
        <v>49.6169471851422</v>
      </c>
      <c r="K391" s="5">
        <v>3</v>
      </c>
      <c r="L391" s="8">
        <v>3</v>
      </c>
      <c r="M391" s="5">
        <v>1</v>
      </c>
      <c r="N391" s="5">
        <v>1</v>
      </c>
      <c r="O391" s="5">
        <v>0</v>
      </c>
      <c r="P391" s="5">
        <v>8</v>
      </c>
      <c r="Q391" s="7">
        <v>21.3725</v>
      </c>
      <c r="R391" s="5">
        <v>12</v>
      </c>
      <c r="S391" s="9">
        <v>14.2483333333333</v>
      </c>
      <c r="T391" s="5">
        <v>6</v>
      </c>
      <c r="U391" s="9">
        <v>28.4966666666667</v>
      </c>
      <c r="V391" s="11">
        <v>0.0571428571428571</v>
      </c>
    </row>
    <row r="392" customHeight="1" spans="1:22">
      <c r="A392" s="47"/>
      <c r="B392" s="47"/>
      <c r="C392" s="4" t="s">
        <v>82</v>
      </c>
      <c r="D392" s="4" t="s">
        <v>83</v>
      </c>
      <c r="E392" s="5">
        <v>77.37</v>
      </c>
      <c r="F392" s="5">
        <v>2255</v>
      </c>
      <c r="G392" s="5">
        <v>164</v>
      </c>
      <c r="H392" s="6">
        <v>0.0727272727272727</v>
      </c>
      <c r="I392" s="7">
        <v>0.471768292682927</v>
      </c>
      <c r="J392" s="7">
        <v>34.310421286031</v>
      </c>
      <c r="K392" s="5">
        <v>1</v>
      </c>
      <c r="L392" s="8">
        <v>0</v>
      </c>
      <c r="M392" s="5">
        <v>0</v>
      </c>
      <c r="N392" s="5">
        <v>0</v>
      </c>
      <c r="O392" s="5">
        <v>1</v>
      </c>
      <c r="P392" s="5">
        <v>2</v>
      </c>
      <c r="Q392" s="7">
        <v>38.685</v>
      </c>
      <c r="R392" s="5">
        <v>2</v>
      </c>
      <c r="S392" s="9">
        <v>38.685</v>
      </c>
      <c r="T392" s="5">
        <v>1</v>
      </c>
      <c r="U392" s="9">
        <v>77.37</v>
      </c>
      <c r="V392" s="11">
        <v>0.0121951219512195</v>
      </c>
    </row>
    <row r="393" customHeight="1" spans="1:22">
      <c r="A393" s="47"/>
      <c r="B393" s="47"/>
      <c r="C393" s="4" t="s">
        <v>84</v>
      </c>
      <c r="D393" s="4" t="s">
        <v>85</v>
      </c>
      <c r="E393" s="5">
        <v>92.95</v>
      </c>
      <c r="F393" s="5">
        <v>4432</v>
      </c>
      <c r="G393" s="5">
        <v>248</v>
      </c>
      <c r="H393" s="6">
        <v>0.055956678700361</v>
      </c>
      <c r="I393" s="7">
        <v>0.374798387096774</v>
      </c>
      <c r="J393" s="7">
        <v>20.9724729241877</v>
      </c>
      <c r="K393" s="5">
        <v>2</v>
      </c>
      <c r="L393" s="8">
        <v>0</v>
      </c>
      <c r="M393" s="5">
        <v>0</v>
      </c>
      <c r="N393" s="5">
        <v>1</v>
      </c>
      <c r="O393" s="5">
        <v>2</v>
      </c>
      <c r="P393" s="5">
        <v>5</v>
      </c>
      <c r="Q393" s="7">
        <v>18.59</v>
      </c>
      <c r="R393" s="5">
        <v>6</v>
      </c>
      <c r="S393" s="9">
        <v>15.4916666666667</v>
      </c>
      <c r="T393" s="5">
        <v>2</v>
      </c>
      <c r="U393" s="9">
        <v>46.475</v>
      </c>
      <c r="V393" s="11">
        <v>0.0241935483870968</v>
      </c>
    </row>
    <row r="394" customHeight="1" spans="1:22">
      <c r="A394" s="47"/>
      <c r="B394" s="47"/>
      <c r="C394" s="4" t="s">
        <v>128</v>
      </c>
      <c r="D394" s="4" t="s">
        <v>129</v>
      </c>
      <c r="E394" s="5">
        <v>41.48</v>
      </c>
      <c r="F394" s="5">
        <v>1108</v>
      </c>
      <c r="G394" s="5">
        <v>88</v>
      </c>
      <c r="H394" s="6">
        <v>0.0794223826714802</v>
      </c>
      <c r="I394" s="7">
        <v>0.471363636363636</v>
      </c>
      <c r="J394" s="7">
        <v>37.4368231046931</v>
      </c>
      <c r="K394" s="5">
        <v>0</v>
      </c>
      <c r="L394" s="8">
        <v>2</v>
      </c>
      <c r="M394" s="5">
        <v>0</v>
      </c>
      <c r="N394" s="5">
        <v>0</v>
      </c>
      <c r="O394" s="5">
        <v>0</v>
      </c>
      <c r="P394" s="5">
        <v>2</v>
      </c>
      <c r="Q394" s="7">
        <v>20.74</v>
      </c>
      <c r="R394" s="5">
        <v>0</v>
      </c>
      <c r="S394" s="9" t="e">
        <v>#DIV/0!</v>
      </c>
      <c r="T394" s="5">
        <v>0</v>
      </c>
      <c r="U394" s="9" t="e">
        <v>#DIV/0!</v>
      </c>
      <c r="V394" s="11">
        <v>0</v>
      </c>
    </row>
    <row r="395" customHeight="1" spans="1:22">
      <c r="A395" s="47"/>
      <c r="B395" s="47"/>
      <c r="C395" s="4" t="s">
        <v>108</v>
      </c>
      <c r="D395" s="4" t="s">
        <v>109</v>
      </c>
      <c r="E395" s="5">
        <v>168.16</v>
      </c>
      <c r="F395" s="5">
        <v>6353</v>
      </c>
      <c r="G395" s="5">
        <v>274</v>
      </c>
      <c r="H395" s="6">
        <v>0.0431292302849048</v>
      </c>
      <c r="I395" s="7">
        <v>0.613722627737226</v>
      </c>
      <c r="J395" s="7">
        <v>26.4693845427357</v>
      </c>
      <c r="K395" s="5">
        <v>1</v>
      </c>
      <c r="L395" s="8">
        <v>0</v>
      </c>
      <c r="M395" s="5">
        <v>0</v>
      </c>
      <c r="N395" s="5">
        <v>4</v>
      </c>
      <c r="O395" s="5">
        <v>0</v>
      </c>
      <c r="P395" s="5">
        <v>5</v>
      </c>
      <c r="Q395" s="7">
        <v>33.632</v>
      </c>
      <c r="R395" s="5">
        <v>4</v>
      </c>
      <c r="S395" s="9">
        <v>42.04</v>
      </c>
      <c r="T395" s="5">
        <v>4</v>
      </c>
      <c r="U395" s="9">
        <v>42.04</v>
      </c>
      <c r="V395" s="11">
        <v>0.0145985401459854</v>
      </c>
    </row>
    <row r="396" customHeight="1" spans="1:22">
      <c r="A396" s="47"/>
      <c r="B396" s="47"/>
      <c r="C396" s="4" t="s">
        <v>86</v>
      </c>
      <c r="D396" s="4" t="s">
        <v>87</v>
      </c>
      <c r="E396" s="5">
        <v>140.51</v>
      </c>
      <c r="F396" s="5">
        <v>6896</v>
      </c>
      <c r="G396" s="5">
        <v>467</v>
      </c>
      <c r="H396" s="6">
        <v>0.0677204176334107</v>
      </c>
      <c r="I396" s="7">
        <v>0.300877944325482</v>
      </c>
      <c r="J396" s="7">
        <v>20.3755800464037</v>
      </c>
      <c r="K396" s="5">
        <v>1</v>
      </c>
      <c r="L396" s="8">
        <v>1</v>
      </c>
      <c r="M396" s="5">
        <v>1</v>
      </c>
      <c r="N396" s="5">
        <v>2</v>
      </c>
      <c r="O396" s="5">
        <v>1</v>
      </c>
      <c r="P396" s="5">
        <v>6</v>
      </c>
      <c r="Q396" s="7">
        <v>23.4183333333333</v>
      </c>
      <c r="R396" s="5">
        <v>2</v>
      </c>
      <c r="S396" s="9">
        <v>70.255</v>
      </c>
      <c r="T396" s="5">
        <v>1</v>
      </c>
      <c r="U396" s="9">
        <v>140.51</v>
      </c>
      <c r="V396" s="11">
        <v>0.00428265524625268</v>
      </c>
    </row>
    <row r="397" customHeight="1" spans="1:22">
      <c r="A397" s="47"/>
      <c r="B397" s="47"/>
      <c r="C397" s="4" t="s">
        <v>88</v>
      </c>
      <c r="D397" s="4" t="s">
        <v>89</v>
      </c>
      <c r="E397" s="5">
        <v>60.66</v>
      </c>
      <c r="F397" s="5">
        <v>2171</v>
      </c>
      <c r="G397" s="5">
        <v>202</v>
      </c>
      <c r="H397" s="6">
        <v>0.0930446798710272</v>
      </c>
      <c r="I397" s="7">
        <v>0.30029702970297</v>
      </c>
      <c r="J397" s="7">
        <v>27.9410409949332</v>
      </c>
      <c r="K397" s="5">
        <v>2</v>
      </c>
      <c r="L397" s="8">
        <v>0</v>
      </c>
      <c r="M397" s="5">
        <v>1</v>
      </c>
      <c r="N397" s="5">
        <v>0</v>
      </c>
      <c r="O397" s="5">
        <v>2</v>
      </c>
      <c r="P397" s="5">
        <v>5</v>
      </c>
      <c r="Q397" s="7">
        <v>12.132</v>
      </c>
      <c r="R397" s="5">
        <v>2</v>
      </c>
      <c r="S397" s="9">
        <v>30.33</v>
      </c>
      <c r="T397" s="5">
        <v>1</v>
      </c>
      <c r="U397" s="9">
        <v>60.66</v>
      </c>
      <c r="V397" s="11">
        <v>0.0099009900990099</v>
      </c>
    </row>
    <row r="398" customHeight="1" spans="1:22">
      <c r="A398" s="47"/>
      <c r="B398" s="4" t="s">
        <v>100</v>
      </c>
      <c r="C398" s="47"/>
      <c r="D398" s="47"/>
      <c r="E398" s="5">
        <v>752.11</v>
      </c>
      <c r="F398" s="5">
        <v>26661</v>
      </c>
      <c r="G398" s="5">
        <v>1653</v>
      </c>
      <c r="H398" s="6">
        <v>0.062000675143468</v>
      </c>
      <c r="I398" s="7">
        <v>0.454996975196612</v>
      </c>
      <c r="J398" s="7">
        <v>28.2101196504257</v>
      </c>
      <c r="K398" s="5">
        <v>10</v>
      </c>
      <c r="L398" s="8">
        <v>6</v>
      </c>
      <c r="M398" s="5">
        <v>3</v>
      </c>
      <c r="N398" s="5">
        <v>8</v>
      </c>
      <c r="O398" s="5">
        <v>6</v>
      </c>
      <c r="P398" s="5">
        <v>33</v>
      </c>
      <c r="Q398" s="7">
        <v>22.7912121212121</v>
      </c>
      <c r="R398" s="5">
        <v>28</v>
      </c>
      <c r="S398" s="9">
        <v>26.8610714285714</v>
      </c>
      <c r="T398" s="5">
        <v>15</v>
      </c>
      <c r="U398" s="9">
        <v>50.1406666666667</v>
      </c>
      <c r="V398" s="11">
        <v>0.0169388989715669</v>
      </c>
    </row>
    <row r="399" customHeight="1" spans="1:22">
      <c r="A399" s="4" t="s">
        <v>144</v>
      </c>
      <c r="B399" s="47"/>
      <c r="C399" s="47"/>
      <c r="D399" s="47"/>
      <c r="E399" s="5">
        <v>1223.62</v>
      </c>
      <c r="F399" s="5">
        <v>61430</v>
      </c>
      <c r="G399" s="5">
        <v>3486</v>
      </c>
      <c r="H399" s="6">
        <v>0.056747517499593</v>
      </c>
      <c r="I399" s="7">
        <v>0.35100975329891</v>
      </c>
      <c r="J399" s="7">
        <v>19.9189321178577</v>
      </c>
      <c r="K399" s="5">
        <v>23</v>
      </c>
      <c r="L399" s="8">
        <v>8</v>
      </c>
      <c r="M399" s="5">
        <v>7</v>
      </c>
      <c r="N399" s="5">
        <v>9</v>
      </c>
      <c r="O399" s="5">
        <v>9</v>
      </c>
      <c r="P399" s="5">
        <v>56</v>
      </c>
      <c r="Q399" s="7">
        <v>21.8503571428571</v>
      </c>
      <c r="R399" s="5">
        <v>44</v>
      </c>
      <c r="S399" s="9">
        <v>27.8095454545455</v>
      </c>
      <c r="T399" s="5">
        <v>17</v>
      </c>
      <c r="U399" s="9">
        <v>71.9776470588235</v>
      </c>
      <c r="V399" s="11">
        <v>0.0126219162363741</v>
      </c>
    </row>
    <row r="400" customHeight="1" spans="1:22">
      <c r="A400" s="4" t="s">
        <v>37</v>
      </c>
      <c r="B400" s="4" t="s">
        <v>75</v>
      </c>
      <c r="C400" s="4" t="s">
        <v>114</v>
      </c>
      <c r="D400" s="4" t="s">
        <v>115</v>
      </c>
      <c r="E400" s="5">
        <v>132.88</v>
      </c>
      <c r="F400" s="5">
        <v>4804</v>
      </c>
      <c r="G400" s="5">
        <v>251</v>
      </c>
      <c r="H400" s="6">
        <v>0.052248126561199</v>
      </c>
      <c r="I400" s="7">
        <v>0.529402390438247</v>
      </c>
      <c r="J400" s="7">
        <v>27.6602830974188</v>
      </c>
      <c r="K400" s="5">
        <v>3</v>
      </c>
      <c r="L400" s="8">
        <v>1</v>
      </c>
      <c r="M400" s="5">
        <v>1</v>
      </c>
      <c r="N400" s="5">
        <v>3</v>
      </c>
      <c r="O400" s="5">
        <v>0</v>
      </c>
      <c r="P400" s="5">
        <v>8</v>
      </c>
      <c r="Q400" s="7">
        <v>16.61</v>
      </c>
      <c r="R400" s="5">
        <v>5</v>
      </c>
      <c r="S400" s="9">
        <v>26.576</v>
      </c>
      <c r="T400" s="5">
        <v>4</v>
      </c>
      <c r="U400" s="9">
        <v>33.22</v>
      </c>
      <c r="V400" s="11">
        <v>0.0199203187250996</v>
      </c>
    </row>
    <row r="401" customHeight="1" spans="1:22">
      <c r="A401" s="47"/>
      <c r="B401" s="47"/>
      <c r="C401" s="4" t="s">
        <v>138</v>
      </c>
      <c r="D401" s="4" t="s">
        <v>139</v>
      </c>
      <c r="E401" s="5">
        <v>168.56</v>
      </c>
      <c r="F401" s="5">
        <v>19610</v>
      </c>
      <c r="G401" s="5">
        <v>1375</v>
      </c>
      <c r="H401" s="6">
        <v>0.0701172870984192</v>
      </c>
      <c r="I401" s="7">
        <v>0.122589090909091</v>
      </c>
      <c r="J401" s="7">
        <v>8.59561448240694</v>
      </c>
      <c r="K401" s="5">
        <v>8</v>
      </c>
      <c r="L401" s="8">
        <v>0</v>
      </c>
      <c r="M401" s="5">
        <v>6</v>
      </c>
      <c r="N401" s="5">
        <v>0</v>
      </c>
      <c r="O401" s="5">
        <v>0</v>
      </c>
      <c r="P401" s="5">
        <v>14</v>
      </c>
      <c r="Q401" s="7">
        <v>12.04</v>
      </c>
      <c r="R401" s="5">
        <v>10</v>
      </c>
      <c r="S401" s="9">
        <v>16.856</v>
      </c>
      <c r="T401" s="5">
        <v>2</v>
      </c>
      <c r="U401" s="9">
        <v>84.28</v>
      </c>
      <c r="V401" s="11">
        <v>0.00727272727272727</v>
      </c>
    </row>
    <row r="402" customHeight="1" spans="1:22">
      <c r="A402" s="47"/>
      <c r="B402" s="47"/>
      <c r="C402" s="4" t="s">
        <v>76</v>
      </c>
      <c r="D402" s="4" t="s">
        <v>77</v>
      </c>
      <c r="E402" s="5">
        <v>95.65</v>
      </c>
      <c r="F402" s="5">
        <v>8311</v>
      </c>
      <c r="G402" s="5">
        <v>399</v>
      </c>
      <c r="H402" s="6">
        <v>0.0480086632174227</v>
      </c>
      <c r="I402" s="7">
        <v>0.239724310776942</v>
      </c>
      <c r="J402" s="7">
        <v>11.508843701119</v>
      </c>
      <c r="K402" s="5">
        <v>5</v>
      </c>
      <c r="L402" s="8">
        <v>3</v>
      </c>
      <c r="M402" s="5">
        <v>2</v>
      </c>
      <c r="N402" s="5">
        <v>4</v>
      </c>
      <c r="O402" s="5">
        <v>1</v>
      </c>
      <c r="P402" s="5">
        <v>15</v>
      </c>
      <c r="Q402" s="7">
        <v>6.37666666666667</v>
      </c>
      <c r="R402" s="5">
        <v>3</v>
      </c>
      <c r="S402" s="9">
        <v>31.8833333333333</v>
      </c>
      <c r="T402" s="5">
        <v>1</v>
      </c>
      <c r="U402" s="9">
        <v>95.65</v>
      </c>
      <c r="V402" s="11">
        <v>0.0075187969924812</v>
      </c>
    </row>
    <row r="403" customHeight="1" spans="1:22">
      <c r="A403" s="47"/>
      <c r="B403" s="47"/>
      <c r="C403" s="4" t="s">
        <v>140</v>
      </c>
      <c r="D403" s="4" t="s">
        <v>141</v>
      </c>
      <c r="E403" s="5">
        <v>80.34</v>
      </c>
      <c r="F403" s="5">
        <v>3314</v>
      </c>
      <c r="G403" s="5">
        <v>93</v>
      </c>
      <c r="H403" s="6">
        <v>0.028062764031382</v>
      </c>
      <c r="I403" s="7">
        <v>0.863870967741936</v>
      </c>
      <c r="J403" s="7">
        <v>24.2426071213036</v>
      </c>
      <c r="K403" s="5">
        <v>0</v>
      </c>
      <c r="L403" s="8">
        <v>0</v>
      </c>
      <c r="M403" s="5">
        <v>1</v>
      </c>
      <c r="N403" s="5">
        <v>2</v>
      </c>
      <c r="O403" s="5">
        <v>0</v>
      </c>
      <c r="P403" s="5">
        <v>3</v>
      </c>
      <c r="Q403" s="7">
        <v>26.78</v>
      </c>
      <c r="R403" s="5">
        <v>1</v>
      </c>
      <c r="S403" s="9">
        <v>80.34</v>
      </c>
      <c r="T403" s="5">
        <v>0</v>
      </c>
      <c r="U403" s="9" t="e">
        <v>#DIV/0!</v>
      </c>
      <c r="V403" s="11">
        <v>0.010752688172043</v>
      </c>
    </row>
    <row r="404" customHeight="1" spans="1:22">
      <c r="A404" s="47"/>
      <c r="B404" s="4" t="s">
        <v>78</v>
      </c>
      <c r="C404" s="47"/>
      <c r="D404" s="47"/>
      <c r="E404" s="5">
        <v>477.43</v>
      </c>
      <c r="F404" s="5">
        <v>36039</v>
      </c>
      <c r="G404" s="5">
        <v>2118</v>
      </c>
      <c r="H404" s="6">
        <v>0.0587696661949555</v>
      </c>
      <c r="I404" s="7">
        <v>0.225415486307838</v>
      </c>
      <c r="J404" s="7">
        <v>13.2475928854852</v>
      </c>
      <c r="K404" s="5">
        <v>16</v>
      </c>
      <c r="L404" s="8">
        <v>4</v>
      </c>
      <c r="M404" s="5">
        <v>10</v>
      </c>
      <c r="N404" s="5">
        <v>9</v>
      </c>
      <c r="O404" s="5">
        <v>1</v>
      </c>
      <c r="P404" s="5">
        <v>40</v>
      </c>
      <c r="Q404" s="7">
        <v>11.93575</v>
      </c>
      <c r="R404" s="5">
        <v>19</v>
      </c>
      <c r="S404" s="9">
        <v>25.1278947368421</v>
      </c>
      <c r="T404" s="5">
        <v>7</v>
      </c>
      <c r="U404" s="9">
        <v>68.2042857142857</v>
      </c>
      <c r="V404" s="11">
        <v>0.00897072710103872</v>
      </c>
    </row>
    <row r="405" customHeight="1" spans="1:22">
      <c r="A405" s="47"/>
      <c r="B405" s="4" t="s">
        <v>79</v>
      </c>
      <c r="C405" s="4" t="s">
        <v>80</v>
      </c>
      <c r="D405" s="4" t="s">
        <v>81</v>
      </c>
      <c r="E405" s="5">
        <v>165.9</v>
      </c>
      <c r="F405" s="5">
        <v>3531</v>
      </c>
      <c r="G405" s="5">
        <v>189</v>
      </c>
      <c r="H405" s="6">
        <v>0.0535259133389975</v>
      </c>
      <c r="I405" s="7">
        <v>0.877777777777778</v>
      </c>
      <c r="J405" s="7">
        <v>46.9838572642311</v>
      </c>
      <c r="K405" s="5">
        <v>2</v>
      </c>
      <c r="L405" s="8">
        <v>1</v>
      </c>
      <c r="M405" s="5">
        <v>0</v>
      </c>
      <c r="N405" s="5">
        <v>1</v>
      </c>
      <c r="O405" s="5">
        <v>1</v>
      </c>
      <c r="P405" s="5">
        <v>5</v>
      </c>
      <c r="Q405" s="7">
        <v>33.18</v>
      </c>
      <c r="R405" s="5">
        <v>8</v>
      </c>
      <c r="S405" s="9">
        <v>20.7375</v>
      </c>
      <c r="T405" s="5">
        <v>3</v>
      </c>
      <c r="U405" s="9">
        <v>55.3</v>
      </c>
      <c r="V405" s="11">
        <v>0.0423280423280423</v>
      </c>
    </row>
    <row r="406" customHeight="1" spans="1:22">
      <c r="A406" s="47"/>
      <c r="B406" s="47"/>
      <c r="C406" s="4" t="s">
        <v>82</v>
      </c>
      <c r="D406" s="4" t="s">
        <v>83</v>
      </c>
      <c r="E406" s="5">
        <v>60.92</v>
      </c>
      <c r="F406" s="5">
        <v>1524</v>
      </c>
      <c r="G406" s="5">
        <v>118</v>
      </c>
      <c r="H406" s="6">
        <v>0.0774278215223097</v>
      </c>
      <c r="I406" s="7">
        <v>0.516271186440678</v>
      </c>
      <c r="J406" s="7">
        <v>39.9737532808399</v>
      </c>
      <c r="K406" s="5">
        <v>2</v>
      </c>
      <c r="L406" s="8">
        <v>0</v>
      </c>
      <c r="M406" s="5">
        <v>1</v>
      </c>
      <c r="N406" s="5">
        <v>0</v>
      </c>
      <c r="O406" s="5">
        <v>0</v>
      </c>
      <c r="P406" s="5">
        <v>3</v>
      </c>
      <c r="Q406" s="7">
        <v>20.3066666666667</v>
      </c>
      <c r="R406" s="5">
        <v>3</v>
      </c>
      <c r="S406" s="9">
        <v>20.3066666666667</v>
      </c>
      <c r="T406" s="5">
        <v>2</v>
      </c>
      <c r="U406" s="9">
        <v>30.46</v>
      </c>
      <c r="V406" s="11">
        <v>0.0254237288135593</v>
      </c>
    </row>
    <row r="407" customHeight="1" spans="1:22">
      <c r="A407" s="47"/>
      <c r="B407" s="47"/>
      <c r="C407" s="4" t="s">
        <v>84</v>
      </c>
      <c r="D407" s="4" t="s">
        <v>85</v>
      </c>
      <c r="E407" s="5">
        <v>81.74</v>
      </c>
      <c r="F407" s="5">
        <v>3119</v>
      </c>
      <c r="G407" s="5">
        <v>213</v>
      </c>
      <c r="H407" s="6">
        <v>0.0682911189483809</v>
      </c>
      <c r="I407" s="7">
        <v>0.383755868544601</v>
      </c>
      <c r="J407" s="7">
        <v>26.2071176659186</v>
      </c>
      <c r="K407" s="5">
        <v>2</v>
      </c>
      <c r="L407" s="8">
        <v>0</v>
      </c>
      <c r="M407" s="5">
        <v>0</v>
      </c>
      <c r="N407" s="5">
        <v>1</v>
      </c>
      <c r="O407" s="5">
        <v>1</v>
      </c>
      <c r="P407" s="5">
        <v>4</v>
      </c>
      <c r="Q407" s="7">
        <v>20.435</v>
      </c>
      <c r="R407" s="5">
        <v>5</v>
      </c>
      <c r="S407" s="9">
        <v>16.348</v>
      </c>
      <c r="T407" s="5">
        <v>1</v>
      </c>
      <c r="U407" s="9">
        <v>81.74</v>
      </c>
      <c r="V407" s="11">
        <v>0.0234741784037559</v>
      </c>
    </row>
    <row r="408" customHeight="1" spans="1:22">
      <c r="A408" s="47"/>
      <c r="B408" s="47"/>
      <c r="C408" s="4" t="s">
        <v>128</v>
      </c>
      <c r="D408" s="4" t="s">
        <v>129</v>
      </c>
      <c r="E408" s="5">
        <v>42.36</v>
      </c>
      <c r="F408" s="5">
        <v>1222</v>
      </c>
      <c r="G408" s="5">
        <v>93</v>
      </c>
      <c r="H408" s="6">
        <v>0.0761047463175123</v>
      </c>
      <c r="I408" s="7">
        <v>0.455483870967742</v>
      </c>
      <c r="J408" s="7">
        <v>34.6644844517185</v>
      </c>
      <c r="K408" s="5">
        <v>0</v>
      </c>
      <c r="L408" s="8">
        <v>0</v>
      </c>
      <c r="M408" s="5">
        <v>0</v>
      </c>
      <c r="N408" s="5">
        <v>1</v>
      </c>
      <c r="O408" s="5">
        <v>0</v>
      </c>
      <c r="P408" s="5">
        <v>1</v>
      </c>
      <c r="Q408" s="7">
        <v>42.36</v>
      </c>
      <c r="R408" s="5">
        <v>1</v>
      </c>
      <c r="S408" s="9">
        <v>42.36</v>
      </c>
      <c r="T408" s="5">
        <v>0</v>
      </c>
      <c r="U408" s="9" t="e">
        <v>#DIV/0!</v>
      </c>
      <c r="V408" s="11">
        <v>0.010752688172043</v>
      </c>
    </row>
    <row r="409" customHeight="1" spans="1:22">
      <c r="A409" s="47"/>
      <c r="B409" s="47"/>
      <c r="C409" s="4" t="s">
        <v>108</v>
      </c>
      <c r="D409" s="4" t="s">
        <v>109</v>
      </c>
      <c r="E409" s="5">
        <v>176.25</v>
      </c>
      <c r="F409" s="5">
        <v>6928</v>
      </c>
      <c r="G409" s="5">
        <v>269</v>
      </c>
      <c r="H409" s="6">
        <v>0.0388279445727483</v>
      </c>
      <c r="I409" s="7">
        <v>0.655204460966543</v>
      </c>
      <c r="J409" s="7">
        <v>25.4402424942263</v>
      </c>
      <c r="K409" s="5">
        <v>3</v>
      </c>
      <c r="L409" s="8">
        <v>0</v>
      </c>
      <c r="M409" s="5">
        <v>3</v>
      </c>
      <c r="N409" s="5">
        <v>7</v>
      </c>
      <c r="O409" s="5">
        <v>1</v>
      </c>
      <c r="P409" s="5">
        <v>14</v>
      </c>
      <c r="Q409" s="7">
        <v>12.5892857142857</v>
      </c>
      <c r="R409" s="5">
        <v>5</v>
      </c>
      <c r="S409" s="9">
        <v>35.25</v>
      </c>
      <c r="T409" s="5">
        <v>0</v>
      </c>
      <c r="U409" s="9" t="e">
        <v>#DIV/0!</v>
      </c>
      <c r="V409" s="11">
        <v>0.0185873605947955</v>
      </c>
    </row>
    <row r="410" customHeight="1" spans="1:22">
      <c r="A410" s="47"/>
      <c r="B410" s="47"/>
      <c r="C410" s="4" t="s">
        <v>86</v>
      </c>
      <c r="D410" s="4" t="s">
        <v>87</v>
      </c>
      <c r="E410" s="5">
        <v>122.74</v>
      </c>
      <c r="F410" s="5">
        <v>6656</v>
      </c>
      <c r="G410" s="5">
        <v>418</v>
      </c>
      <c r="H410" s="6">
        <v>0.0628004807692308</v>
      </c>
      <c r="I410" s="7">
        <v>0.293636363636364</v>
      </c>
      <c r="J410" s="7">
        <v>18.4405048076923</v>
      </c>
      <c r="K410" s="5">
        <v>1</v>
      </c>
      <c r="L410" s="8">
        <v>1</v>
      </c>
      <c r="M410" s="5">
        <v>0</v>
      </c>
      <c r="N410" s="5">
        <v>2</v>
      </c>
      <c r="O410" s="5">
        <v>0</v>
      </c>
      <c r="P410" s="5">
        <v>4</v>
      </c>
      <c r="Q410" s="7">
        <v>30.685</v>
      </c>
      <c r="R410" s="5">
        <v>11</v>
      </c>
      <c r="S410" s="9">
        <v>11.1581818181818</v>
      </c>
      <c r="T410" s="5">
        <v>5</v>
      </c>
      <c r="U410" s="9">
        <v>24.548</v>
      </c>
      <c r="V410" s="11">
        <v>0.0263157894736842</v>
      </c>
    </row>
    <row r="411" customHeight="1" spans="1:22">
      <c r="A411" s="47"/>
      <c r="B411" s="47"/>
      <c r="C411" s="4" t="s">
        <v>88</v>
      </c>
      <c r="D411" s="4" t="s">
        <v>89</v>
      </c>
      <c r="E411" s="5">
        <v>95.34</v>
      </c>
      <c r="F411" s="5">
        <v>4125</v>
      </c>
      <c r="G411" s="5">
        <v>354</v>
      </c>
      <c r="H411" s="6">
        <v>0.0858181818181818</v>
      </c>
      <c r="I411" s="7">
        <v>0.269322033898305</v>
      </c>
      <c r="J411" s="7">
        <v>23.1127272727273</v>
      </c>
      <c r="K411" s="5">
        <v>0</v>
      </c>
      <c r="L411" s="8">
        <v>0</v>
      </c>
      <c r="M411" s="5">
        <v>0</v>
      </c>
      <c r="N411" s="5">
        <v>3</v>
      </c>
      <c r="O411" s="5">
        <v>0</v>
      </c>
      <c r="P411" s="5">
        <v>3</v>
      </c>
      <c r="Q411" s="7">
        <v>31.78</v>
      </c>
      <c r="R411" s="5">
        <v>6</v>
      </c>
      <c r="S411" s="9">
        <v>15.89</v>
      </c>
      <c r="T411" s="5">
        <v>4</v>
      </c>
      <c r="U411" s="9">
        <v>23.835</v>
      </c>
      <c r="V411" s="11">
        <v>0.0169491525423729</v>
      </c>
    </row>
    <row r="412" customHeight="1" spans="1:22">
      <c r="A412" s="47"/>
      <c r="B412" s="4" t="s">
        <v>100</v>
      </c>
      <c r="C412" s="47"/>
      <c r="D412" s="47"/>
      <c r="E412" s="5">
        <v>745.25</v>
      </c>
      <c r="F412" s="5">
        <v>27105</v>
      </c>
      <c r="G412" s="5">
        <v>1654</v>
      </c>
      <c r="H412" s="6">
        <v>0.0610219516694337</v>
      </c>
      <c r="I412" s="7">
        <v>0.450574365175333</v>
      </c>
      <c r="J412" s="7">
        <v>27.4949271352149</v>
      </c>
      <c r="K412" s="5">
        <v>10</v>
      </c>
      <c r="L412" s="8">
        <v>2</v>
      </c>
      <c r="M412" s="5">
        <v>4</v>
      </c>
      <c r="N412" s="5">
        <v>15</v>
      </c>
      <c r="O412" s="5">
        <v>3</v>
      </c>
      <c r="P412" s="5">
        <v>34</v>
      </c>
      <c r="Q412" s="7">
        <v>21.9191176470588</v>
      </c>
      <c r="R412" s="5">
        <v>39</v>
      </c>
      <c r="S412" s="9">
        <v>19.1089743589744</v>
      </c>
      <c r="T412" s="5">
        <v>15</v>
      </c>
      <c r="U412" s="9">
        <v>49.6833333333333</v>
      </c>
      <c r="V412" s="11">
        <v>0.0235792019347038</v>
      </c>
    </row>
    <row r="413" customHeight="1" spans="1:22">
      <c r="A413" s="4" t="s">
        <v>145</v>
      </c>
      <c r="B413" s="47"/>
      <c r="C413" s="47"/>
      <c r="D413" s="47"/>
      <c r="E413" s="5">
        <v>1222.68</v>
      </c>
      <c r="F413" s="5">
        <v>63144</v>
      </c>
      <c r="G413" s="5">
        <v>3772</v>
      </c>
      <c r="H413" s="6">
        <v>0.0597364753579121</v>
      </c>
      <c r="I413" s="7">
        <v>0.324146341463415</v>
      </c>
      <c r="J413" s="7">
        <v>19.3633599391866</v>
      </c>
      <c r="K413" s="5">
        <v>26</v>
      </c>
      <c r="L413" s="8">
        <v>6</v>
      </c>
      <c r="M413" s="5">
        <v>14</v>
      </c>
      <c r="N413" s="5">
        <v>24</v>
      </c>
      <c r="O413" s="5">
        <v>4</v>
      </c>
      <c r="P413" s="5">
        <v>74</v>
      </c>
      <c r="Q413" s="7">
        <v>16.5227027027027</v>
      </c>
      <c r="R413" s="5">
        <v>58</v>
      </c>
      <c r="S413" s="9">
        <v>21.0806896551724</v>
      </c>
      <c r="T413" s="5">
        <v>22</v>
      </c>
      <c r="U413" s="9">
        <v>55.5763636363636</v>
      </c>
      <c r="V413" s="11">
        <v>0.0153764581124072</v>
      </c>
    </row>
    <row r="414" customHeight="1" spans="1:22">
      <c r="A414" s="4" t="s">
        <v>36</v>
      </c>
      <c r="B414" s="4" t="s">
        <v>75</v>
      </c>
      <c r="C414" s="4" t="s">
        <v>114</v>
      </c>
      <c r="D414" s="4" t="s">
        <v>115</v>
      </c>
      <c r="E414" s="5">
        <v>149.79</v>
      </c>
      <c r="F414" s="5">
        <v>6560</v>
      </c>
      <c r="G414" s="5">
        <v>322</v>
      </c>
      <c r="H414" s="6">
        <v>0.0490853658536585</v>
      </c>
      <c r="I414" s="7">
        <v>0.465186335403727</v>
      </c>
      <c r="J414" s="7">
        <v>22.8338414634146</v>
      </c>
      <c r="K414" s="5">
        <v>3</v>
      </c>
      <c r="L414" s="8">
        <v>1</v>
      </c>
      <c r="M414" s="5">
        <v>1</v>
      </c>
      <c r="N414" s="5">
        <v>2</v>
      </c>
      <c r="O414" s="5">
        <v>0</v>
      </c>
      <c r="P414" s="5">
        <v>7</v>
      </c>
      <c r="Q414" s="7">
        <v>21.3985714285714</v>
      </c>
      <c r="R414" s="5">
        <v>6</v>
      </c>
      <c r="S414" s="9">
        <v>24.965</v>
      </c>
      <c r="T414" s="5">
        <v>2</v>
      </c>
      <c r="U414" s="9">
        <v>74.895</v>
      </c>
      <c r="V414" s="11">
        <v>0.0186335403726708</v>
      </c>
    </row>
    <row r="415" customHeight="1" spans="1:22">
      <c r="A415" s="47"/>
      <c r="B415" s="47"/>
      <c r="C415" s="4" t="s">
        <v>138</v>
      </c>
      <c r="D415" s="4" t="s">
        <v>139</v>
      </c>
      <c r="E415" s="5">
        <v>186.68</v>
      </c>
      <c r="F415" s="5">
        <v>19194</v>
      </c>
      <c r="G415" s="5">
        <v>1170</v>
      </c>
      <c r="H415" s="6">
        <v>0.060956548921538</v>
      </c>
      <c r="I415" s="7">
        <v>0.159555555555556</v>
      </c>
      <c r="J415" s="7">
        <v>9.72595602792539</v>
      </c>
      <c r="K415" s="5">
        <v>14</v>
      </c>
      <c r="L415" s="8">
        <v>0</v>
      </c>
      <c r="M415" s="5">
        <v>8</v>
      </c>
      <c r="N415" s="5">
        <v>4</v>
      </c>
      <c r="O415" s="5">
        <v>0</v>
      </c>
      <c r="P415" s="5">
        <v>26</v>
      </c>
      <c r="Q415" s="7">
        <v>7.18</v>
      </c>
      <c r="R415" s="5">
        <v>9</v>
      </c>
      <c r="S415" s="9">
        <v>20.7422222222222</v>
      </c>
      <c r="T415" s="5">
        <v>0</v>
      </c>
      <c r="U415" s="9" t="e">
        <v>#DIV/0!</v>
      </c>
      <c r="V415" s="11">
        <v>0.00769230769230769</v>
      </c>
    </row>
    <row r="416" customHeight="1" spans="1:22">
      <c r="A416" s="47"/>
      <c r="B416" s="47"/>
      <c r="C416" s="4" t="s">
        <v>76</v>
      </c>
      <c r="D416" s="4" t="s">
        <v>77</v>
      </c>
      <c r="E416" s="5">
        <v>143.59</v>
      </c>
      <c r="F416" s="5">
        <v>11747</v>
      </c>
      <c r="G416" s="5">
        <v>397</v>
      </c>
      <c r="H416" s="6">
        <v>0.0337958627734741</v>
      </c>
      <c r="I416" s="7">
        <v>0.361687657430731</v>
      </c>
      <c r="J416" s="7">
        <v>12.2235464373883</v>
      </c>
      <c r="K416" s="5">
        <v>1</v>
      </c>
      <c r="L416" s="8">
        <v>7</v>
      </c>
      <c r="M416" s="5">
        <v>0</v>
      </c>
      <c r="N416" s="5">
        <v>5</v>
      </c>
      <c r="O416" s="5">
        <v>0</v>
      </c>
      <c r="P416" s="5">
        <v>13</v>
      </c>
      <c r="Q416" s="7">
        <v>11.0453846153846</v>
      </c>
      <c r="R416" s="5">
        <v>1</v>
      </c>
      <c r="S416" s="9">
        <v>143.59</v>
      </c>
      <c r="T416" s="5">
        <v>1</v>
      </c>
      <c r="U416" s="9">
        <v>143.59</v>
      </c>
      <c r="V416" s="11">
        <v>0.00251889168765743</v>
      </c>
    </row>
    <row r="417" customHeight="1" spans="1:22">
      <c r="A417" s="47"/>
      <c r="B417" s="47"/>
      <c r="C417" s="4" t="s">
        <v>140</v>
      </c>
      <c r="D417" s="4" t="s">
        <v>141</v>
      </c>
      <c r="E417" s="5">
        <v>150.12</v>
      </c>
      <c r="F417" s="5">
        <v>6822</v>
      </c>
      <c r="G417" s="5">
        <v>150</v>
      </c>
      <c r="H417" s="6">
        <v>0.0219876868953386</v>
      </c>
      <c r="I417" s="7">
        <v>1.0008</v>
      </c>
      <c r="J417" s="7">
        <v>22.0052770448549</v>
      </c>
      <c r="K417" s="5">
        <v>3</v>
      </c>
      <c r="L417" s="8">
        <v>0</v>
      </c>
      <c r="M417" s="5">
        <v>1</v>
      </c>
      <c r="N417" s="5">
        <v>1</v>
      </c>
      <c r="O417" s="5">
        <v>0</v>
      </c>
      <c r="P417" s="5">
        <v>5</v>
      </c>
      <c r="Q417" s="7">
        <v>30.024</v>
      </c>
      <c r="R417" s="5">
        <v>2</v>
      </c>
      <c r="S417" s="9">
        <v>75.06</v>
      </c>
      <c r="T417" s="5">
        <v>0</v>
      </c>
      <c r="U417" s="9" t="e">
        <v>#DIV/0!</v>
      </c>
      <c r="V417" s="11">
        <v>0.0133333333333333</v>
      </c>
    </row>
    <row r="418" customHeight="1" spans="1:22">
      <c r="A418" s="47"/>
      <c r="B418" s="4" t="s">
        <v>78</v>
      </c>
      <c r="C418" s="47"/>
      <c r="D418" s="47"/>
      <c r="E418" s="5">
        <v>630.18</v>
      </c>
      <c r="F418" s="5">
        <v>44323</v>
      </c>
      <c r="G418" s="5">
        <v>2039</v>
      </c>
      <c r="H418" s="6">
        <v>0.0460032037542585</v>
      </c>
      <c r="I418" s="7">
        <v>0.309063266307013</v>
      </c>
      <c r="J418" s="7">
        <v>14.2179004128782</v>
      </c>
      <c r="K418" s="5">
        <v>21</v>
      </c>
      <c r="L418" s="8">
        <v>8</v>
      </c>
      <c r="M418" s="5">
        <v>10</v>
      </c>
      <c r="N418" s="5">
        <v>12</v>
      </c>
      <c r="O418" s="5">
        <v>0</v>
      </c>
      <c r="P418" s="5">
        <v>51</v>
      </c>
      <c r="Q418" s="7">
        <v>12.3564705882353</v>
      </c>
      <c r="R418" s="5">
        <v>18</v>
      </c>
      <c r="S418" s="9">
        <v>35.01</v>
      </c>
      <c r="T418" s="5">
        <v>3</v>
      </c>
      <c r="U418" s="9">
        <v>210.06</v>
      </c>
      <c r="V418" s="11">
        <v>0.00882785679254537</v>
      </c>
    </row>
    <row r="419" customHeight="1" spans="1:22">
      <c r="A419" s="47"/>
      <c r="B419" s="4" t="s">
        <v>79</v>
      </c>
      <c r="C419" s="4" t="s">
        <v>80</v>
      </c>
      <c r="D419" s="4" t="s">
        <v>81</v>
      </c>
      <c r="E419" s="5">
        <v>174.49</v>
      </c>
      <c r="F419" s="5">
        <v>4171</v>
      </c>
      <c r="G419" s="5">
        <v>141</v>
      </c>
      <c r="H419" s="6">
        <v>0.0338048429633182</v>
      </c>
      <c r="I419" s="7">
        <v>1.23751773049645</v>
      </c>
      <c r="J419" s="7">
        <v>41.8340925437545</v>
      </c>
      <c r="K419" s="5">
        <v>0</v>
      </c>
      <c r="L419" s="8">
        <v>0</v>
      </c>
      <c r="M419" s="5">
        <v>0</v>
      </c>
      <c r="N419" s="5">
        <v>2</v>
      </c>
      <c r="O419" s="5">
        <v>0</v>
      </c>
      <c r="P419" s="5">
        <v>2</v>
      </c>
      <c r="Q419" s="7">
        <v>87.245</v>
      </c>
      <c r="R419" s="5">
        <v>3</v>
      </c>
      <c r="S419" s="9">
        <v>58.1633333333333</v>
      </c>
      <c r="T419" s="5">
        <v>3</v>
      </c>
      <c r="U419" s="9">
        <v>58.1633333333333</v>
      </c>
      <c r="V419" s="11">
        <v>0.0212765957446809</v>
      </c>
    </row>
    <row r="420" customHeight="1" spans="1:22">
      <c r="A420" s="47"/>
      <c r="B420" s="47"/>
      <c r="C420" s="4" t="s">
        <v>82</v>
      </c>
      <c r="D420" s="4" t="s">
        <v>83</v>
      </c>
      <c r="E420" s="5">
        <v>6.3</v>
      </c>
      <c r="F420" s="5">
        <v>281</v>
      </c>
      <c r="G420" s="5">
        <v>29</v>
      </c>
      <c r="H420" s="6">
        <v>0.103202846975089</v>
      </c>
      <c r="I420" s="7">
        <v>0.217241379310345</v>
      </c>
      <c r="J420" s="7">
        <v>22.4199288256228</v>
      </c>
      <c r="K420" s="5">
        <v>0</v>
      </c>
      <c r="L420" s="8">
        <v>0</v>
      </c>
      <c r="M420" s="5">
        <v>0</v>
      </c>
      <c r="N420" s="5">
        <v>0</v>
      </c>
      <c r="O420" s="5">
        <v>0</v>
      </c>
      <c r="P420" s="5">
        <v>0</v>
      </c>
      <c r="Q420" s="7" t="e">
        <v>#DIV/0!</v>
      </c>
      <c r="R420" s="5">
        <v>0</v>
      </c>
      <c r="S420" s="9" t="e">
        <v>#DIV/0!</v>
      </c>
      <c r="T420" s="5">
        <v>0</v>
      </c>
      <c r="U420" s="9" t="e">
        <v>#DIV/0!</v>
      </c>
      <c r="V420" s="11">
        <v>0</v>
      </c>
    </row>
    <row r="421" customHeight="1" spans="1:22">
      <c r="A421" s="47"/>
      <c r="B421" s="47"/>
      <c r="C421" s="4" t="s">
        <v>84</v>
      </c>
      <c r="D421" s="4" t="s">
        <v>85</v>
      </c>
      <c r="E421" s="5">
        <v>74.96</v>
      </c>
      <c r="F421" s="5">
        <v>3818</v>
      </c>
      <c r="G421" s="5">
        <v>203</v>
      </c>
      <c r="H421" s="6">
        <v>0.0531691985332635</v>
      </c>
      <c r="I421" s="7">
        <v>0.369261083743842</v>
      </c>
      <c r="J421" s="7">
        <v>19.6333158721844</v>
      </c>
      <c r="K421" s="5">
        <v>0</v>
      </c>
      <c r="L421" s="8">
        <v>1</v>
      </c>
      <c r="M421" s="5">
        <v>0</v>
      </c>
      <c r="N421" s="5">
        <v>2</v>
      </c>
      <c r="O421" s="5">
        <v>0</v>
      </c>
      <c r="P421" s="5">
        <v>3</v>
      </c>
      <c r="Q421" s="7">
        <v>24.9866666666667</v>
      </c>
      <c r="R421" s="5">
        <v>2</v>
      </c>
      <c r="S421" s="9">
        <v>37.48</v>
      </c>
      <c r="T421" s="5">
        <v>0</v>
      </c>
      <c r="U421" s="9" t="e">
        <v>#DIV/0!</v>
      </c>
      <c r="V421" s="11">
        <v>0.00985221674876847</v>
      </c>
    </row>
    <row r="422" customHeight="1" spans="1:22">
      <c r="A422" s="47"/>
      <c r="B422" s="47"/>
      <c r="C422" s="4" t="s">
        <v>128</v>
      </c>
      <c r="D422" s="4" t="s">
        <v>129</v>
      </c>
      <c r="E422" s="5">
        <v>12.02</v>
      </c>
      <c r="F422" s="5">
        <v>421</v>
      </c>
      <c r="G422" s="5">
        <v>30</v>
      </c>
      <c r="H422" s="6">
        <v>0.0712589073634204</v>
      </c>
      <c r="I422" s="7">
        <v>0.400666666666667</v>
      </c>
      <c r="J422" s="7">
        <v>28.5510688836105</v>
      </c>
      <c r="K422" s="5">
        <v>0</v>
      </c>
      <c r="L422" s="8">
        <v>1</v>
      </c>
      <c r="M422" s="5">
        <v>0</v>
      </c>
      <c r="N422" s="5">
        <v>0</v>
      </c>
      <c r="O422" s="5">
        <v>0</v>
      </c>
      <c r="P422" s="5">
        <v>1</v>
      </c>
      <c r="Q422" s="7">
        <v>12.02</v>
      </c>
      <c r="R422" s="5">
        <v>0</v>
      </c>
      <c r="S422" s="9" t="e">
        <v>#DIV/0!</v>
      </c>
      <c r="T422" s="5">
        <v>0</v>
      </c>
      <c r="U422" s="9" t="e">
        <v>#DIV/0!</v>
      </c>
      <c r="V422" s="11">
        <v>0</v>
      </c>
    </row>
    <row r="423" customHeight="1" spans="1:22">
      <c r="A423" s="47"/>
      <c r="B423" s="47"/>
      <c r="C423" s="4" t="s">
        <v>146</v>
      </c>
      <c r="D423" s="4" t="s">
        <v>147</v>
      </c>
      <c r="E423" s="5">
        <v>54.5</v>
      </c>
      <c r="F423" s="5">
        <v>915</v>
      </c>
      <c r="G423" s="5">
        <v>76</v>
      </c>
      <c r="H423" s="6">
        <v>0.0830601092896175</v>
      </c>
      <c r="I423" s="7">
        <v>0.717105263157895</v>
      </c>
      <c r="J423" s="7">
        <v>59.5628415300546</v>
      </c>
      <c r="K423" s="5">
        <v>0</v>
      </c>
      <c r="L423" s="8">
        <v>2</v>
      </c>
      <c r="M423" s="5">
        <v>2</v>
      </c>
      <c r="N423" s="5">
        <v>1</v>
      </c>
      <c r="O423" s="5">
        <v>1</v>
      </c>
      <c r="P423" s="5">
        <v>6</v>
      </c>
      <c r="Q423" s="7">
        <v>9.08333333333333</v>
      </c>
      <c r="R423" s="5">
        <v>6</v>
      </c>
      <c r="S423" s="9">
        <v>9.08333333333333</v>
      </c>
      <c r="T423" s="5">
        <v>1</v>
      </c>
      <c r="U423" s="9">
        <v>54.5</v>
      </c>
      <c r="V423" s="11">
        <v>0.0789473684210526</v>
      </c>
    </row>
    <row r="424" customHeight="1" spans="1:22">
      <c r="A424" s="47"/>
      <c r="B424" s="47"/>
      <c r="C424" s="4" t="s">
        <v>108</v>
      </c>
      <c r="D424" s="4" t="s">
        <v>109</v>
      </c>
      <c r="E424" s="5">
        <v>151.1</v>
      </c>
      <c r="F424" s="5">
        <v>5721</v>
      </c>
      <c r="G424" s="5">
        <v>212</v>
      </c>
      <c r="H424" s="6">
        <v>0.0370564586610732</v>
      </c>
      <c r="I424" s="7">
        <v>0.712735849056604</v>
      </c>
      <c r="J424" s="7">
        <v>26.411466526831</v>
      </c>
      <c r="K424" s="5">
        <v>3</v>
      </c>
      <c r="L424" s="8">
        <v>0</v>
      </c>
      <c r="M424" s="5">
        <v>2</v>
      </c>
      <c r="N424" s="5">
        <v>6</v>
      </c>
      <c r="O424" s="5">
        <v>0</v>
      </c>
      <c r="P424" s="5">
        <v>11</v>
      </c>
      <c r="Q424" s="7">
        <v>13.7363636363636</v>
      </c>
      <c r="R424" s="5">
        <v>3</v>
      </c>
      <c r="S424" s="9">
        <v>50.3666666666667</v>
      </c>
      <c r="T424" s="5">
        <v>0</v>
      </c>
      <c r="U424" s="9" t="e">
        <v>#DIV/0!</v>
      </c>
      <c r="V424" s="11">
        <v>0.0141509433962264</v>
      </c>
    </row>
    <row r="425" customHeight="1" spans="1:22">
      <c r="A425" s="47"/>
      <c r="B425" s="47"/>
      <c r="C425" s="4" t="s">
        <v>86</v>
      </c>
      <c r="D425" s="4" t="s">
        <v>87</v>
      </c>
      <c r="E425" s="5">
        <v>83.72</v>
      </c>
      <c r="F425" s="5">
        <v>4304</v>
      </c>
      <c r="G425" s="5">
        <v>297</v>
      </c>
      <c r="H425" s="6">
        <v>0.0690055762081784</v>
      </c>
      <c r="I425" s="7">
        <v>0.281885521885522</v>
      </c>
      <c r="J425" s="7">
        <v>19.4516728624535</v>
      </c>
      <c r="K425" s="5">
        <v>0</v>
      </c>
      <c r="L425" s="8">
        <v>1</v>
      </c>
      <c r="M425" s="5">
        <v>1</v>
      </c>
      <c r="N425" s="5">
        <v>0</v>
      </c>
      <c r="O425" s="5">
        <v>0</v>
      </c>
      <c r="P425" s="5">
        <v>2</v>
      </c>
      <c r="Q425" s="7">
        <v>41.86</v>
      </c>
      <c r="R425" s="5">
        <v>3</v>
      </c>
      <c r="S425" s="9">
        <v>27.9066666666667</v>
      </c>
      <c r="T425" s="5">
        <v>2</v>
      </c>
      <c r="U425" s="9">
        <v>41.86</v>
      </c>
      <c r="V425" s="11">
        <v>0.0101010101010101</v>
      </c>
    </row>
    <row r="426" customHeight="1" spans="1:22">
      <c r="A426" s="47"/>
      <c r="B426" s="47"/>
      <c r="C426" s="4" t="s">
        <v>88</v>
      </c>
      <c r="D426" s="4" t="s">
        <v>89</v>
      </c>
      <c r="E426" s="5">
        <v>58.26</v>
      </c>
      <c r="F426" s="5">
        <v>2879</v>
      </c>
      <c r="G426" s="5">
        <v>239</v>
      </c>
      <c r="H426" s="6">
        <v>0.0830149357415769</v>
      </c>
      <c r="I426" s="7">
        <v>0.243765690376569</v>
      </c>
      <c r="J426" s="7">
        <v>20.236193122612</v>
      </c>
      <c r="K426" s="5">
        <v>2</v>
      </c>
      <c r="L426" s="8">
        <v>1</v>
      </c>
      <c r="M426" s="5">
        <v>1</v>
      </c>
      <c r="N426" s="5">
        <v>0</v>
      </c>
      <c r="O426" s="5">
        <v>0</v>
      </c>
      <c r="P426" s="5">
        <v>4</v>
      </c>
      <c r="Q426" s="7">
        <v>14.565</v>
      </c>
      <c r="R426" s="5">
        <v>1</v>
      </c>
      <c r="S426" s="9">
        <v>58.26</v>
      </c>
      <c r="T426" s="5">
        <v>1</v>
      </c>
      <c r="U426" s="9">
        <v>58.26</v>
      </c>
      <c r="V426" s="11">
        <v>0.00418410041841004</v>
      </c>
    </row>
    <row r="427" customHeight="1" spans="1:22">
      <c r="A427" s="47"/>
      <c r="B427" s="4" t="s">
        <v>100</v>
      </c>
      <c r="C427" s="47"/>
      <c r="D427" s="47"/>
      <c r="E427" s="5">
        <v>615.35</v>
      </c>
      <c r="F427" s="5">
        <v>22510</v>
      </c>
      <c r="G427" s="5">
        <v>1227</v>
      </c>
      <c r="H427" s="6">
        <v>0.0545091070635273</v>
      </c>
      <c r="I427" s="7">
        <v>0.501507742461288</v>
      </c>
      <c r="J427" s="7">
        <v>27.3367392270102</v>
      </c>
      <c r="K427" s="5">
        <v>5</v>
      </c>
      <c r="L427" s="8">
        <v>6</v>
      </c>
      <c r="M427" s="5">
        <v>6</v>
      </c>
      <c r="N427" s="5">
        <v>11</v>
      </c>
      <c r="O427" s="5">
        <v>1</v>
      </c>
      <c r="P427" s="5">
        <v>29</v>
      </c>
      <c r="Q427" s="7">
        <v>21.2189655172414</v>
      </c>
      <c r="R427" s="5">
        <v>18</v>
      </c>
      <c r="S427" s="9">
        <v>34.1861111111111</v>
      </c>
      <c r="T427" s="5">
        <v>7</v>
      </c>
      <c r="U427" s="9">
        <v>87.9071428571429</v>
      </c>
      <c r="V427" s="11">
        <v>0.0146699266503667</v>
      </c>
    </row>
    <row r="428" customHeight="1" spans="1:22">
      <c r="A428" s="4" t="s">
        <v>148</v>
      </c>
      <c r="B428" s="47"/>
      <c r="C428" s="47"/>
      <c r="D428" s="47"/>
      <c r="E428" s="5">
        <v>1245.53</v>
      </c>
      <c r="F428" s="5">
        <v>66833</v>
      </c>
      <c r="G428" s="5">
        <v>3266</v>
      </c>
      <c r="H428" s="6">
        <v>0.0488680741549833</v>
      </c>
      <c r="I428" s="7">
        <v>0.38136252296387</v>
      </c>
      <c r="J428" s="7">
        <v>18.6364520521299</v>
      </c>
      <c r="K428" s="5">
        <v>26</v>
      </c>
      <c r="L428" s="8">
        <v>14</v>
      </c>
      <c r="M428" s="5">
        <v>16</v>
      </c>
      <c r="N428" s="5">
        <v>23</v>
      </c>
      <c r="O428" s="5">
        <v>1</v>
      </c>
      <c r="P428" s="5">
        <v>80</v>
      </c>
      <c r="Q428" s="7">
        <v>15.569125</v>
      </c>
      <c r="R428" s="5">
        <v>36</v>
      </c>
      <c r="S428" s="9">
        <v>34.5980555555556</v>
      </c>
      <c r="T428" s="5">
        <v>10</v>
      </c>
      <c r="U428" s="9">
        <v>124.553</v>
      </c>
      <c r="V428" s="11">
        <v>0.0110226576852419</v>
      </c>
    </row>
    <row r="429" customHeight="1" spans="1:22">
      <c r="A429" s="4" t="s">
        <v>35</v>
      </c>
      <c r="B429" s="4" t="s">
        <v>75</v>
      </c>
      <c r="C429" s="4" t="s">
        <v>114</v>
      </c>
      <c r="D429" s="4" t="s">
        <v>115</v>
      </c>
      <c r="E429" s="5">
        <v>121.87</v>
      </c>
      <c r="F429" s="5">
        <v>6258</v>
      </c>
      <c r="G429" s="5">
        <v>287</v>
      </c>
      <c r="H429" s="6">
        <v>0.0458612975391499</v>
      </c>
      <c r="I429" s="7">
        <v>0.424634146341463</v>
      </c>
      <c r="J429" s="7">
        <v>19.4742729306488</v>
      </c>
      <c r="K429" s="5">
        <v>2</v>
      </c>
      <c r="L429" s="8">
        <v>1</v>
      </c>
      <c r="M429" s="5">
        <v>0</v>
      </c>
      <c r="N429" s="5">
        <v>1</v>
      </c>
      <c r="O429" s="5">
        <v>0</v>
      </c>
      <c r="P429" s="5">
        <v>4</v>
      </c>
      <c r="Q429" s="7">
        <v>30.4675</v>
      </c>
      <c r="R429" s="5">
        <v>3</v>
      </c>
      <c r="S429" s="9">
        <v>40.6233333333333</v>
      </c>
      <c r="T429" s="5">
        <v>0</v>
      </c>
      <c r="U429" s="9" t="e">
        <v>#DIV/0!</v>
      </c>
      <c r="V429" s="11">
        <v>0.0104529616724739</v>
      </c>
    </row>
    <row r="430" customHeight="1" spans="1:22">
      <c r="A430" s="47"/>
      <c r="B430" s="47"/>
      <c r="C430" s="4" t="s">
        <v>138</v>
      </c>
      <c r="D430" s="4" t="s">
        <v>139</v>
      </c>
      <c r="E430" s="5">
        <v>144.69</v>
      </c>
      <c r="F430" s="5">
        <v>22878</v>
      </c>
      <c r="G430" s="5">
        <v>1614</v>
      </c>
      <c r="H430" s="6">
        <v>0.0705481248360871</v>
      </c>
      <c r="I430" s="7">
        <v>0.0896468401486989</v>
      </c>
      <c r="J430" s="7">
        <v>6.32441646997115</v>
      </c>
      <c r="K430" s="5">
        <v>10</v>
      </c>
      <c r="L430" s="8">
        <v>0</v>
      </c>
      <c r="M430" s="5">
        <v>3</v>
      </c>
      <c r="N430" s="5">
        <v>2</v>
      </c>
      <c r="O430" s="5">
        <v>0</v>
      </c>
      <c r="P430" s="5">
        <v>15</v>
      </c>
      <c r="Q430" s="7">
        <v>9.646</v>
      </c>
      <c r="R430" s="5">
        <v>7</v>
      </c>
      <c r="S430" s="9">
        <v>20.67</v>
      </c>
      <c r="T430" s="5">
        <v>0</v>
      </c>
      <c r="U430" s="9" t="e">
        <v>#DIV/0!</v>
      </c>
      <c r="V430" s="11">
        <v>0.00433705080545229</v>
      </c>
    </row>
    <row r="431" customHeight="1" spans="1:22">
      <c r="A431" s="47"/>
      <c r="B431" s="47"/>
      <c r="C431" s="4" t="s">
        <v>76</v>
      </c>
      <c r="D431" s="4" t="s">
        <v>77</v>
      </c>
      <c r="E431" s="5">
        <v>112.22</v>
      </c>
      <c r="F431" s="5">
        <v>8619</v>
      </c>
      <c r="G431" s="5">
        <v>395</v>
      </c>
      <c r="H431" s="6">
        <v>0.0458289824805662</v>
      </c>
      <c r="I431" s="7">
        <v>0.284101265822785</v>
      </c>
      <c r="J431" s="7">
        <v>13.0200719340991</v>
      </c>
      <c r="K431" s="5">
        <v>4</v>
      </c>
      <c r="L431" s="8">
        <v>4</v>
      </c>
      <c r="M431" s="5">
        <v>1</v>
      </c>
      <c r="N431" s="5">
        <v>3</v>
      </c>
      <c r="O431" s="5">
        <v>0</v>
      </c>
      <c r="P431" s="5">
        <v>12</v>
      </c>
      <c r="Q431" s="7">
        <v>9.35166666666667</v>
      </c>
      <c r="R431" s="5">
        <v>4</v>
      </c>
      <c r="S431" s="9">
        <v>28.055</v>
      </c>
      <c r="T431" s="5">
        <v>3</v>
      </c>
      <c r="U431" s="9">
        <v>37.4066666666667</v>
      </c>
      <c r="V431" s="11">
        <v>0.010126582278481</v>
      </c>
    </row>
    <row r="432" customHeight="1" spans="1:22">
      <c r="A432" s="47"/>
      <c r="B432" s="47"/>
      <c r="C432" s="4" t="s">
        <v>140</v>
      </c>
      <c r="D432" s="4" t="s">
        <v>141</v>
      </c>
      <c r="E432" s="5">
        <v>140.18</v>
      </c>
      <c r="F432" s="5">
        <v>5309</v>
      </c>
      <c r="G432" s="5">
        <v>140</v>
      </c>
      <c r="H432" s="6">
        <v>0.0263703145601808</v>
      </c>
      <c r="I432" s="7">
        <v>1.00128571428571</v>
      </c>
      <c r="J432" s="7">
        <v>26.4042192503296</v>
      </c>
      <c r="K432" s="5">
        <v>7</v>
      </c>
      <c r="L432" s="8">
        <v>0</v>
      </c>
      <c r="M432" s="5">
        <v>1</v>
      </c>
      <c r="N432" s="5">
        <v>0</v>
      </c>
      <c r="O432" s="5">
        <v>0</v>
      </c>
      <c r="P432" s="5">
        <v>8</v>
      </c>
      <c r="Q432" s="7">
        <v>17.5225</v>
      </c>
      <c r="R432" s="5">
        <v>4</v>
      </c>
      <c r="S432" s="9">
        <v>35.045</v>
      </c>
      <c r="T432" s="5">
        <v>3</v>
      </c>
      <c r="U432" s="9">
        <v>46.7266666666667</v>
      </c>
      <c r="V432" s="11">
        <v>0.0285714285714286</v>
      </c>
    </row>
    <row r="433" customHeight="1" spans="1:22">
      <c r="A433" s="47"/>
      <c r="B433" s="4" t="s">
        <v>78</v>
      </c>
      <c r="C433" s="47"/>
      <c r="D433" s="47"/>
      <c r="E433" s="5">
        <v>518.96</v>
      </c>
      <c r="F433" s="5">
        <v>43064</v>
      </c>
      <c r="G433" s="5">
        <v>2436</v>
      </c>
      <c r="H433" s="6">
        <v>0.0565669700910273</v>
      </c>
      <c r="I433" s="7">
        <v>0.21303776683087</v>
      </c>
      <c r="J433" s="7">
        <v>12.0509009845811</v>
      </c>
      <c r="K433" s="5">
        <v>23</v>
      </c>
      <c r="L433" s="8">
        <v>5</v>
      </c>
      <c r="M433" s="5">
        <v>5</v>
      </c>
      <c r="N433" s="5">
        <v>6</v>
      </c>
      <c r="O433" s="5">
        <v>0</v>
      </c>
      <c r="P433" s="5">
        <v>39</v>
      </c>
      <c r="Q433" s="7">
        <v>13.3066666666667</v>
      </c>
      <c r="R433" s="5">
        <v>18</v>
      </c>
      <c r="S433" s="9">
        <v>28.8311111111111</v>
      </c>
      <c r="T433" s="5">
        <v>6</v>
      </c>
      <c r="U433" s="9">
        <v>86.4933333333333</v>
      </c>
      <c r="V433" s="11">
        <v>0.00738916256157635</v>
      </c>
    </row>
    <row r="434" customHeight="1" spans="1:22">
      <c r="A434" s="47"/>
      <c r="B434" s="4" t="s">
        <v>79</v>
      </c>
      <c r="C434" s="4" t="s">
        <v>80</v>
      </c>
      <c r="D434" s="4" t="s">
        <v>81</v>
      </c>
      <c r="E434" s="5">
        <v>112.7</v>
      </c>
      <c r="F434" s="5">
        <v>1949</v>
      </c>
      <c r="G434" s="5">
        <v>133</v>
      </c>
      <c r="H434" s="6">
        <v>0.0682401231400718</v>
      </c>
      <c r="I434" s="7">
        <v>0.847368421052632</v>
      </c>
      <c r="J434" s="7">
        <v>57.8245253976398</v>
      </c>
      <c r="K434" s="5">
        <v>1</v>
      </c>
      <c r="L434" s="8">
        <v>1</v>
      </c>
      <c r="M434" s="5">
        <v>0</v>
      </c>
      <c r="N434" s="5">
        <v>2</v>
      </c>
      <c r="O434" s="5">
        <v>1</v>
      </c>
      <c r="P434" s="5">
        <v>5</v>
      </c>
      <c r="Q434" s="7">
        <v>22.54</v>
      </c>
      <c r="R434" s="5">
        <v>3</v>
      </c>
      <c r="S434" s="9">
        <v>37.5666666666667</v>
      </c>
      <c r="T434" s="5">
        <v>1</v>
      </c>
      <c r="U434" s="9">
        <v>112.7</v>
      </c>
      <c r="V434" s="11">
        <v>0.0225563909774436</v>
      </c>
    </row>
    <row r="435" customHeight="1" spans="1:22">
      <c r="A435" s="47"/>
      <c r="B435" s="47"/>
      <c r="C435" s="4" t="s">
        <v>82</v>
      </c>
      <c r="D435" s="4" t="s">
        <v>83</v>
      </c>
      <c r="E435" s="5">
        <v>25.58</v>
      </c>
      <c r="F435" s="5">
        <v>634</v>
      </c>
      <c r="G435" s="5">
        <v>62</v>
      </c>
      <c r="H435" s="6">
        <v>0.0977917981072555</v>
      </c>
      <c r="I435" s="7">
        <v>0.41258064516129</v>
      </c>
      <c r="J435" s="7">
        <v>40.3470031545741</v>
      </c>
      <c r="K435" s="5">
        <v>1</v>
      </c>
      <c r="L435" s="8">
        <v>1</v>
      </c>
      <c r="M435" s="5">
        <v>0</v>
      </c>
      <c r="N435" s="5">
        <v>0</v>
      </c>
      <c r="O435" s="5">
        <v>0</v>
      </c>
      <c r="P435" s="5">
        <v>2</v>
      </c>
      <c r="Q435" s="7">
        <v>12.79</v>
      </c>
      <c r="R435" s="5">
        <v>0</v>
      </c>
      <c r="S435" s="9" t="e">
        <v>#DIV/0!</v>
      </c>
      <c r="T435" s="5">
        <v>0</v>
      </c>
      <c r="U435" s="9" t="e">
        <v>#DIV/0!</v>
      </c>
      <c r="V435" s="11">
        <v>0</v>
      </c>
    </row>
    <row r="436" customHeight="1" spans="1:22">
      <c r="A436" s="47"/>
      <c r="B436" s="47"/>
      <c r="C436" s="4" t="s">
        <v>84</v>
      </c>
      <c r="D436" s="4" t="s">
        <v>85</v>
      </c>
      <c r="E436" s="5">
        <v>55.02</v>
      </c>
      <c r="F436" s="5">
        <v>2848</v>
      </c>
      <c r="G436" s="5">
        <v>144</v>
      </c>
      <c r="H436" s="6">
        <v>0.050561797752809</v>
      </c>
      <c r="I436" s="7">
        <v>0.382083333333333</v>
      </c>
      <c r="J436" s="7">
        <v>19.3188202247191</v>
      </c>
      <c r="K436" s="5">
        <v>0</v>
      </c>
      <c r="L436" s="8">
        <v>0</v>
      </c>
      <c r="M436" s="5">
        <v>0</v>
      </c>
      <c r="N436" s="5">
        <v>1</v>
      </c>
      <c r="O436" s="5">
        <v>0</v>
      </c>
      <c r="P436" s="5">
        <v>1</v>
      </c>
      <c r="Q436" s="7">
        <v>55.02</v>
      </c>
      <c r="R436" s="5">
        <v>1</v>
      </c>
      <c r="S436" s="9">
        <v>55.02</v>
      </c>
      <c r="T436" s="5">
        <v>1</v>
      </c>
      <c r="U436" s="9">
        <v>55.02</v>
      </c>
      <c r="V436" s="11">
        <v>0.00694444444444444</v>
      </c>
    </row>
    <row r="437" customHeight="1" spans="1:22">
      <c r="A437" s="47"/>
      <c r="B437" s="47"/>
      <c r="C437" s="4" t="s">
        <v>128</v>
      </c>
      <c r="D437" s="4" t="s">
        <v>129</v>
      </c>
      <c r="E437" s="5">
        <v>101.97</v>
      </c>
      <c r="F437" s="5">
        <v>2059</v>
      </c>
      <c r="G437" s="5">
        <v>135</v>
      </c>
      <c r="H437" s="6">
        <v>0.0655658086449733</v>
      </c>
      <c r="I437" s="7">
        <v>0.755333333333333</v>
      </c>
      <c r="J437" s="7">
        <v>49.5240407965032</v>
      </c>
      <c r="K437" s="5">
        <v>0</v>
      </c>
      <c r="L437" s="8">
        <v>1</v>
      </c>
      <c r="M437" s="5">
        <v>0</v>
      </c>
      <c r="N437" s="5">
        <v>0</v>
      </c>
      <c r="O437" s="5">
        <v>0</v>
      </c>
      <c r="P437" s="5">
        <v>1</v>
      </c>
      <c r="Q437" s="7">
        <v>101.97</v>
      </c>
      <c r="R437" s="5">
        <v>2</v>
      </c>
      <c r="S437" s="9">
        <v>50.985</v>
      </c>
      <c r="T437" s="5">
        <v>2</v>
      </c>
      <c r="U437" s="9">
        <v>50.985</v>
      </c>
      <c r="V437" s="11">
        <v>0.0148148148148148</v>
      </c>
    </row>
    <row r="438" customHeight="1" spans="1:22">
      <c r="A438" s="47"/>
      <c r="B438" s="47"/>
      <c r="C438" s="4" t="s">
        <v>146</v>
      </c>
      <c r="D438" s="4" t="s">
        <v>147</v>
      </c>
      <c r="E438" s="5">
        <v>53.2</v>
      </c>
      <c r="F438" s="5">
        <v>720</v>
      </c>
      <c r="G438" s="5">
        <v>50</v>
      </c>
      <c r="H438" s="6">
        <v>0.0694444444444445</v>
      </c>
      <c r="I438" s="7">
        <v>1.064</v>
      </c>
      <c r="J438" s="7">
        <v>73.8888888888889</v>
      </c>
      <c r="K438" s="5">
        <v>1</v>
      </c>
      <c r="L438" s="8">
        <v>0</v>
      </c>
      <c r="M438" s="5">
        <v>0</v>
      </c>
      <c r="N438" s="5">
        <v>1</v>
      </c>
      <c r="O438" s="5">
        <v>0</v>
      </c>
      <c r="P438" s="5">
        <v>2</v>
      </c>
      <c r="Q438" s="7">
        <v>26.6</v>
      </c>
      <c r="R438" s="5">
        <v>1</v>
      </c>
      <c r="S438" s="9">
        <v>53.2</v>
      </c>
      <c r="T438" s="5">
        <v>0</v>
      </c>
      <c r="U438" s="9" t="e">
        <v>#DIV/0!</v>
      </c>
      <c r="V438" s="11">
        <v>0.02</v>
      </c>
    </row>
    <row r="439" customHeight="1" spans="1:22">
      <c r="A439" s="47"/>
      <c r="B439" s="47"/>
      <c r="C439" s="4" t="s">
        <v>108</v>
      </c>
      <c r="D439" s="4" t="s">
        <v>109</v>
      </c>
      <c r="E439" s="5">
        <v>152.01</v>
      </c>
      <c r="F439" s="5">
        <v>4436</v>
      </c>
      <c r="G439" s="5">
        <v>195</v>
      </c>
      <c r="H439" s="6">
        <v>0.0439585211902615</v>
      </c>
      <c r="I439" s="7">
        <v>0.779538461538462</v>
      </c>
      <c r="J439" s="7">
        <v>34.2673579801623</v>
      </c>
      <c r="K439" s="5">
        <v>2</v>
      </c>
      <c r="L439" s="8">
        <v>0</v>
      </c>
      <c r="M439" s="5">
        <v>3</v>
      </c>
      <c r="N439" s="5">
        <v>7</v>
      </c>
      <c r="O439" s="5">
        <v>0</v>
      </c>
      <c r="P439" s="5">
        <v>12</v>
      </c>
      <c r="Q439" s="7">
        <v>12.6675</v>
      </c>
      <c r="R439" s="5">
        <v>8</v>
      </c>
      <c r="S439" s="9">
        <v>19.00125</v>
      </c>
      <c r="T439" s="5">
        <v>1</v>
      </c>
      <c r="U439" s="9">
        <v>152.01</v>
      </c>
      <c r="V439" s="11">
        <v>0.041025641025641</v>
      </c>
    </row>
    <row r="440" customHeight="1" spans="1:22">
      <c r="A440" s="47"/>
      <c r="B440" s="47"/>
      <c r="C440" s="4" t="s">
        <v>86</v>
      </c>
      <c r="D440" s="4" t="s">
        <v>87</v>
      </c>
      <c r="E440" s="5">
        <v>106.78</v>
      </c>
      <c r="F440" s="5">
        <v>5520</v>
      </c>
      <c r="G440" s="5">
        <v>358</v>
      </c>
      <c r="H440" s="6">
        <v>0.0648550724637681</v>
      </c>
      <c r="I440" s="7">
        <v>0.298268156424581</v>
      </c>
      <c r="J440" s="7">
        <v>19.3442028985507</v>
      </c>
      <c r="K440" s="5">
        <v>2</v>
      </c>
      <c r="L440" s="8">
        <v>0</v>
      </c>
      <c r="M440" s="5">
        <v>1</v>
      </c>
      <c r="N440" s="5">
        <v>1</v>
      </c>
      <c r="O440" s="5">
        <v>0</v>
      </c>
      <c r="P440" s="5">
        <v>4</v>
      </c>
      <c r="Q440" s="7">
        <v>26.695</v>
      </c>
      <c r="R440" s="5">
        <v>9</v>
      </c>
      <c r="S440" s="9">
        <v>11.8644444444444</v>
      </c>
      <c r="T440" s="5">
        <v>3</v>
      </c>
      <c r="U440" s="9">
        <v>35.5933333333333</v>
      </c>
      <c r="V440" s="11">
        <v>0.0251396648044693</v>
      </c>
    </row>
    <row r="441" customHeight="1" spans="1:22">
      <c r="A441" s="47"/>
      <c r="B441" s="47"/>
      <c r="C441" s="4" t="s">
        <v>88</v>
      </c>
      <c r="D441" s="4" t="s">
        <v>89</v>
      </c>
      <c r="E441" s="5">
        <v>83.41</v>
      </c>
      <c r="F441" s="5">
        <v>3816</v>
      </c>
      <c r="G441" s="5">
        <v>317</v>
      </c>
      <c r="H441" s="6">
        <v>0.0830712788259958</v>
      </c>
      <c r="I441" s="7">
        <v>0.263123028391167</v>
      </c>
      <c r="J441" s="7">
        <v>21.8579664570231</v>
      </c>
      <c r="K441" s="5">
        <v>3</v>
      </c>
      <c r="L441" s="8">
        <v>1</v>
      </c>
      <c r="M441" s="5">
        <v>0</v>
      </c>
      <c r="N441" s="5">
        <v>0</v>
      </c>
      <c r="O441" s="5">
        <v>0</v>
      </c>
      <c r="P441" s="5">
        <v>4</v>
      </c>
      <c r="Q441" s="7">
        <v>20.8525</v>
      </c>
      <c r="R441" s="5">
        <v>3</v>
      </c>
      <c r="S441" s="9">
        <v>27.8033333333333</v>
      </c>
      <c r="T441" s="5">
        <v>2</v>
      </c>
      <c r="U441" s="9">
        <v>41.705</v>
      </c>
      <c r="V441" s="11">
        <v>0.00946372239747634</v>
      </c>
    </row>
    <row r="442" customHeight="1" spans="1:22">
      <c r="A442" s="47"/>
      <c r="B442" s="4" t="s">
        <v>100</v>
      </c>
      <c r="C442" s="47"/>
      <c r="D442" s="47"/>
      <c r="E442" s="5">
        <v>690.67</v>
      </c>
      <c r="F442" s="5">
        <v>21982</v>
      </c>
      <c r="G442" s="5">
        <v>1394</v>
      </c>
      <c r="H442" s="6">
        <v>0.0634155217905559</v>
      </c>
      <c r="I442" s="7">
        <v>0.495459110473458</v>
      </c>
      <c r="J442" s="7">
        <v>31.419798016559</v>
      </c>
      <c r="K442" s="5">
        <v>10</v>
      </c>
      <c r="L442" s="8">
        <v>4</v>
      </c>
      <c r="M442" s="5">
        <v>4</v>
      </c>
      <c r="N442" s="5">
        <v>12</v>
      </c>
      <c r="O442" s="5">
        <v>1</v>
      </c>
      <c r="P442" s="5">
        <v>31</v>
      </c>
      <c r="Q442" s="7">
        <v>22.2796774193548</v>
      </c>
      <c r="R442" s="5">
        <v>27</v>
      </c>
      <c r="S442" s="9">
        <v>25.5803703703704</v>
      </c>
      <c r="T442" s="5">
        <v>10</v>
      </c>
      <c r="U442" s="9">
        <v>69.067</v>
      </c>
      <c r="V442" s="11">
        <v>0.0193687230989957</v>
      </c>
    </row>
    <row r="443" customHeight="1" spans="1:22">
      <c r="A443" s="4" t="s">
        <v>149</v>
      </c>
      <c r="B443" s="47"/>
      <c r="C443" s="47"/>
      <c r="D443" s="47"/>
      <c r="E443" s="5">
        <v>1209.63</v>
      </c>
      <c r="F443" s="5">
        <v>65046</v>
      </c>
      <c r="G443" s="5">
        <v>3830</v>
      </c>
      <c r="H443" s="6">
        <v>0.0588814070042739</v>
      </c>
      <c r="I443" s="7">
        <v>0.315830287206266</v>
      </c>
      <c r="J443" s="7">
        <v>18.5965316852689</v>
      </c>
      <c r="K443" s="5">
        <v>33</v>
      </c>
      <c r="L443" s="8">
        <v>9</v>
      </c>
      <c r="M443" s="5">
        <v>9</v>
      </c>
      <c r="N443" s="5">
        <v>18</v>
      </c>
      <c r="O443" s="5">
        <v>1</v>
      </c>
      <c r="P443" s="5">
        <v>70</v>
      </c>
      <c r="Q443" s="7">
        <v>17.2804285714286</v>
      </c>
      <c r="R443" s="5">
        <v>45</v>
      </c>
      <c r="S443" s="9">
        <v>26.8806666666667</v>
      </c>
      <c r="T443" s="5">
        <v>16</v>
      </c>
      <c r="U443" s="9">
        <v>75.601875</v>
      </c>
      <c r="V443" s="11">
        <v>0.0117493472584856</v>
      </c>
    </row>
    <row r="444" customHeight="1" spans="1:22">
      <c r="A444" s="4" t="s">
        <v>34</v>
      </c>
      <c r="B444" s="4" t="s">
        <v>75</v>
      </c>
      <c r="C444" s="4" t="s">
        <v>114</v>
      </c>
      <c r="D444" s="4" t="s">
        <v>115</v>
      </c>
      <c r="E444" s="5">
        <v>137.24</v>
      </c>
      <c r="F444" s="5">
        <v>6315</v>
      </c>
      <c r="G444" s="5">
        <v>339</v>
      </c>
      <c r="H444" s="6">
        <v>0.0536817102137767</v>
      </c>
      <c r="I444" s="7">
        <v>0.404837758112094</v>
      </c>
      <c r="J444" s="7">
        <v>21.7323832145685</v>
      </c>
      <c r="K444" s="5">
        <v>3</v>
      </c>
      <c r="L444" s="8">
        <v>2</v>
      </c>
      <c r="M444" s="5">
        <v>0</v>
      </c>
      <c r="N444" s="5">
        <v>4</v>
      </c>
      <c r="O444" s="5">
        <v>1</v>
      </c>
      <c r="P444" s="5">
        <v>10</v>
      </c>
      <c r="Q444" s="7">
        <v>13.724</v>
      </c>
      <c r="R444" s="5">
        <v>3</v>
      </c>
      <c r="S444" s="9">
        <v>45.7466666666667</v>
      </c>
      <c r="T444" s="5">
        <v>1</v>
      </c>
      <c r="U444" s="9">
        <v>137.24</v>
      </c>
      <c r="V444" s="11">
        <v>0.00884955752212389</v>
      </c>
    </row>
    <row r="445" customHeight="1" spans="1:22">
      <c r="A445" s="47"/>
      <c r="B445" s="47"/>
      <c r="C445" s="4" t="s">
        <v>138</v>
      </c>
      <c r="D445" s="4" t="s">
        <v>139</v>
      </c>
      <c r="E445" s="5">
        <v>120.16</v>
      </c>
      <c r="F445" s="5">
        <v>21854</v>
      </c>
      <c r="G445" s="5">
        <v>1613</v>
      </c>
      <c r="H445" s="6">
        <v>0.0738079985357372</v>
      </c>
      <c r="I445" s="7">
        <v>0.074494730316181</v>
      </c>
      <c r="J445" s="7">
        <v>5.49830694609682</v>
      </c>
      <c r="K445" s="5">
        <v>6</v>
      </c>
      <c r="L445" s="8">
        <v>0</v>
      </c>
      <c r="M445" s="5">
        <v>6</v>
      </c>
      <c r="N445" s="5">
        <v>0</v>
      </c>
      <c r="O445" s="5">
        <v>1</v>
      </c>
      <c r="P445" s="5">
        <v>13</v>
      </c>
      <c r="Q445" s="7">
        <v>9.24307692307692</v>
      </c>
      <c r="R445" s="5">
        <v>9</v>
      </c>
      <c r="S445" s="9">
        <v>13.3511111111111</v>
      </c>
      <c r="T445" s="5">
        <v>0</v>
      </c>
      <c r="U445" s="9" t="e">
        <v>#DIV/0!</v>
      </c>
      <c r="V445" s="11">
        <v>0.00557966522008679</v>
      </c>
    </row>
    <row r="446" customHeight="1" spans="1:22">
      <c r="A446" s="47"/>
      <c r="B446" s="47"/>
      <c r="C446" s="4" t="s">
        <v>76</v>
      </c>
      <c r="D446" s="4" t="s">
        <v>77</v>
      </c>
      <c r="E446" s="5">
        <v>112.48</v>
      </c>
      <c r="F446" s="5">
        <v>8739</v>
      </c>
      <c r="G446" s="5">
        <v>397</v>
      </c>
      <c r="H446" s="6">
        <v>0.045428538734409</v>
      </c>
      <c r="I446" s="7">
        <v>0.283324937027708</v>
      </c>
      <c r="J446" s="7">
        <v>12.8710378761872</v>
      </c>
      <c r="K446" s="5">
        <v>1</v>
      </c>
      <c r="L446" s="8">
        <v>1</v>
      </c>
      <c r="M446" s="5">
        <v>0</v>
      </c>
      <c r="N446" s="5">
        <v>7</v>
      </c>
      <c r="O446" s="5">
        <v>0</v>
      </c>
      <c r="P446" s="5">
        <v>9</v>
      </c>
      <c r="Q446" s="7">
        <v>12.4977777777778</v>
      </c>
      <c r="R446" s="5">
        <v>6</v>
      </c>
      <c r="S446" s="9">
        <v>18.7466666666667</v>
      </c>
      <c r="T446" s="5">
        <v>3</v>
      </c>
      <c r="U446" s="9">
        <v>37.4933333333333</v>
      </c>
      <c r="V446" s="11">
        <v>0.0151133501259446</v>
      </c>
    </row>
    <row r="447" customHeight="1" spans="1:22">
      <c r="A447" s="47"/>
      <c r="B447" s="47"/>
      <c r="C447" s="4" t="s">
        <v>140</v>
      </c>
      <c r="D447" s="4" t="s">
        <v>141</v>
      </c>
      <c r="E447" s="5">
        <v>105.7</v>
      </c>
      <c r="F447" s="5">
        <v>4974</v>
      </c>
      <c r="G447" s="5">
        <v>123</v>
      </c>
      <c r="H447" s="6">
        <v>0.0247285886610374</v>
      </c>
      <c r="I447" s="7">
        <v>0.859349593495935</v>
      </c>
      <c r="J447" s="7">
        <v>21.2505026135907</v>
      </c>
      <c r="K447" s="5">
        <v>0</v>
      </c>
      <c r="L447" s="8">
        <v>0</v>
      </c>
      <c r="M447" s="5">
        <v>0</v>
      </c>
      <c r="N447" s="5">
        <v>2</v>
      </c>
      <c r="O447" s="5">
        <v>0</v>
      </c>
      <c r="P447" s="5">
        <v>2</v>
      </c>
      <c r="Q447" s="7">
        <v>52.85</v>
      </c>
      <c r="R447" s="5">
        <v>2</v>
      </c>
      <c r="S447" s="9">
        <v>52.85</v>
      </c>
      <c r="T447" s="5">
        <v>0</v>
      </c>
      <c r="U447" s="9" t="e">
        <v>#DIV/0!</v>
      </c>
      <c r="V447" s="11">
        <v>0.016260162601626</v>
      </c>
    </row>
    <row r="448" customHeight="1" spans="1:22">
      <c r="A448" s="47"/>
      <c r="B448" s="4" t="s">
        <v>78</v>
      </c>
      <c r="C448" s="47"/>
      <c r="D448" s="47"/>
      <c r="E448" s="5">
        <v>475.58</v>
      </c>
      <c r="F448" s="5">
        <v>41882</v>
      </c>
      <c r="G448" s="5">
        <v>2472</v>
      </c>
      <c r="H448" s="6">
        <v>0.0590229692946851</v>
      </c>
      <c r="I448" s="7">
        <v>0.192386731391586</v>
      </c>
      <c r="J448" s="7">
        <v>11.3552361396304</v>
      </c>
      <c r="K448" s="5">
        <v>10</v>
      </c>
      <c r="L448" s="8">
        <v>3</v>
      </c>
      <c r="M448" s="5">
        <v>6</v>
      </c>
      <c r="N448" s="5">
        <v>13</v>
      </c>
      <c r="O448" s="5">
        <v>2</v>
      </c>
      <c r="P448" s="5">
        <v>34</v>
      </c>
      <c r="Q448" s="7">
        <v>13.9876470588235</v>
      </c>
      <c r="R448" s="5">
        <v>20</v>
      </c>
      <c r="S448" s="9">
        <v>23.779</v>
      </c>
      <c r="T448" s="5">
        <v>4</v>
      </c>
      <c r="U448" s="9">
        <v>118.895</v>
      </c>
      <c r="V448" s="11">
        <v>0.00809061488673139</v>
      </c>
    </row>
    <row r="449" customHeight="1" spans="1:22">
      <c r="A449" s="47"/>
      <c r="B449" s="4" t="s">
        <v>79</v>
      </c>
      <c r="C449" s="4" t="s">
        <v>80</v>
      </c>
      <c r="D449" s="4" t="s">
        <v>81</v>
      </c>
      <c r="E449" s="5">
        <v>133.94</v>
      </c>
      <c r="F449" s="5">
        <v>2506</v>
      </c>
      <c r="G449" s="5">
        <v>172</v>
      </c>
      <c r="H449" s="6">
        <v>0.068635275339186</v>
      </c>
      <c r="I449" s="7">
        <v>0.778720930232558</v>
      </c>
      <c r="J449" s="7">
        <v>53.4477254588986</v>
      </c>
      <c r="K449" s="5">
        <v>1</v>
      </c>
      <c r="L449" s="8">
        <v>3</v>
      </c>
      <c r="M449" s="5">
        <v>0</v>
      </c>
      <c r="N449" s="5">
        <v>2</v>
      </c>
      <c r="O449" s="5">
        <v>0</v>
      </c>
      <c r="P449" s="5">
        <v>6</v>
      </c>
      <c r="Q449" s="7">
        <v>22.3233333333333</v>
      </c>
      <c r="R449" s="5">
        <v>10</v>
      </c>
      <c r="S449" s="9">
        <v>13.394</v>
      </c>
      <c r="T449" s="5">
        <v>5</v>
      </c>
      <c r="U449" s="9">
        <v>26.788</v>
      </c>
      <c r="V449" s="11">
        <v>0.0581395348837209</v>
      </c>
    </row>
    <row r="450" customHeight="1" spans="1:22">
      <c r="A450" s="47"/>
      <c r="B450" s="47"/>
      <c r="C450" s="4" t="s">
        <v>82</v>
      </c>
      <c r="D450" s="4" t="s">
        <v>83</v>
      </c>
      <c r="E450" s="5">
        <v>71.52</v>
      </c>
      <c r="F450" s="5">
        <v>2163</v>
      </c>
      <c r="G450" s="5">
        <v>142</v>
      </c>
      <c r="H450" s="6">
        <v>0.0656495607951919</v>
      </c>
      <c r="I450" s="7">
        <v>0.503661971830986</v>
      </c>
      <c r="J450" s="7">
        <v>33.0651872399445</v>
      </c>
      <c r="K450" s="5">
        <v>1</v>
      </c>
      <c r="L450" s="8">
        <v>2</v>
      </c>
      <c r="M450" s="5">
        <v>0</v>
      </c>
      <c r="N450" s="5">
        <v>1</v>
      </c>
      <c r="O450" s="5">
        <v>0</v>
      </c>
      <c r="P450" s="5">
        <v>4</v>
      </c>
      <c r="Q450" s="7">
        <v>17.88</v>
      </c>
      <c r="R450" s="5">
        <v>1</v>
      </c>
      <c r="S450" s="9">
        <v>71.52</v>
      </c>
      <c r="T450" s="5">
        <v>0</v>
      </c>
      <c r="U450" s="9" t="e">
        <v>#DIV/0!</v>
      </c>
      <c r="V450" s="11">
        <v>0.00704225352112676</v>
      </c>
    </row>
    <row r="451" customHeight="1" spans="1:22">
      <c r="A451" s="47"/>
      <c r="B451" s="47"/>
      <c r="C451" s="4" t="s">
        <v>84</v>
      </c>
      <c r="D451" s="4" t="s">
        <v>85</v>
      </c>
      <c r="E451" s="5">
        <v>75.62</v>
      </c>
      <c r="F451" s="5">
        <v>4286</v>
      </c>
      <c r="G451" s="5">
        <v>204</v>
      </c>
      <c r="H451" s="6">
        <v>0.0475968268782081</v>
      </c>
      <c r="I451" s="7">
        <v>0.370686274509804</v>
      </c>
      <c r="J451" s="7">
        <v>17.6434904339711</v>
      </c>
      <c r="K451" s="5">
        <v>3</v>
      </c>
      <c r="L451" s="8">
        <v>1</v>
      </c>
      <c r="M451" s="5">
        <v>1</v>
      </c>
      <c r="N451" s="5">
        <v>3</v>
      </c>
      <c r="O451" s="5">
        <v>0</v>
      </c>
      <c r="P451" s="5">
        <v>8</v>
      </c>
      <c r="Q451" s="7">
        <v>9.4525</v>
      </c>
      <c r="R451" s="5">
        <v>5</v>
      </c>
      <c r="S451" s="9">
        <v>15.124</v>
      </c>
      <c r="T451" s="5">
        <v>4</v>
      </c>
      <c r="U451" s="9">
        <v>18.905</v>
      </c>
      <c r="V451" s="11">
        <v>0.0245098039215686</v>
      </c>
    </row>
    <row r="452" customHeight="1" spans="1:22">
      <c r="A452" s="47"/>
      <c r="B452" s="47"/>
      <c r="C452" s="4" t="s">
        <v>128</v>
      </c>
      <c r="D452" s="4" t="s">
        <v>129</v>
      </c>
      <c r="E452" s="5">
        <v>49.4</v>
      </c>
      <c r="F452" s="5">
        <v>1209</v>
      </c>
      <c r="G452" s="5">
        <v>79</v>
      </c>
      <c r="H452" s="6">
        <v>0.065343258891646</v>
      </c>
      <c r="I452" s="7">
        <v>0.625316455696203</v>
      </c>
      <c r="J452" s="7">
        <v>40.8602150537634</v>
      </c>
      <c r="K452" s="5">
        <v>0</v>
      </c>
      <c r="L452" s="8">
        <v>3</v>
      </c>
      <c r="M452" s="5">
        <v>0</v>
      </c>
      <c r="N452" s="5">
        <v>1</v>
      </c>
      <c r="O452" s="5">
        <v>0</v>
      </c>
      <c r="P452" s="5">
        <v>4</v>
      </c>
      <c r="Q452" s="7">
        <v>12.35</v>
      </c>
      <c r="R452" s="5">
        <v>1</v>
      </c>
      <c r="S452" s="9">
        <v>49.4</v>
      </c>
      <c r="T452" s="5">
        <v>0</v>
      </c>
      <c r="U452" s="9" t="e">
        <v>#DIV/0!</v>
      </c>
      <c r="V452" s="11">
        <v>0.0126582278481013</v>
      </c>
    </row>
    <row r="453" customHeight="1" spans="1:22">
      <c r="A453" s="47"/>
      <c r="B453" s="47"/>
      <c r="C453" s="4" t="s">
        <v>146</v>
      </c>
      <c r="D453" s="4" t="s">
        <v>147</v>
      </c>
      <c r="E453" s="5">
        <v>51.89</v>
      </c>
      <c r="F453" s="5">
        <v>991</v>
      </c>
      <c r="G453" s="5">
        <v>69</v>
      </c>
      <c r="H453" s="6">
        <v>0.0696266397578204</v>
      </c>
      <c r="I453" s="7">
        <v>0.752028985507246</v>
      </c>
      <c r="J453" s="7">
        <v>52.3612512613522</v>
      </c>
      <c r="K453" s="5">
        <v>0</v>
      </c>
      <c r="L453" s="8">
        <v>0</v>
      </c>
      <c r="M453" s="5">
        <v>0</v>
      </c>
      <c r="N453" s="5">
        <v>0</v>
      </c>
      <c r="O453" s="5">
        <v>0</v>
      </c>
      <c r="P453" s="5">
        <v>0</v>
      </c>
      <c r="Q453" s="7" t="e">
        <v>#DIV/0!</v>
      </c>
      <c r="R453" s="5">
        <v>2</v>
      </c>
      <c r="S453" s="9">
        <v>25.945</v>
      </c>
      <c r="T453" s="5">
        <v>0</v>
      </c>
      <c r="U453" s="9" t="e">
        <v>#DIV/0!</v>
      </c>
      <c r="V453" s="11">
        <v>0.0289855072463768</v>
      </c>
    </row>
    <row r="454" customHeight="1" spans="1:22">
      <c r="A454" s="47"/>
      <c r="B454" s="47"/>
      <c r="C454" s="4" t="s">
        <v>108</v>
      </c>
      <c r="D454" s="4" t="s">
        <v>109</v>
      </c>
      <c r="E454" s="5">
        <v>154.28</v>
      </c>
      <c r="F454" s="5">
        <v>4760</v>
      </c>
      <c r="G454" s="5">
        <v>208</v>
      </c>
      <c r="H454" s="6">
        <v>0.0436974789915966</v>
      </c>
      <c r="I454" s="7">
        <v>0.741730769230769</v>
      </c>
      <c r="J454" s="7">
        <v>32.4117647058824</v>
      </c>
      <c r="K454" s="5">
        <v>5</v>
      </c>
      <c r="L454" s="8">
        <v>0</v>
      </c>
      <c r="M454" s="5">
        <v>1</v>
      </c>
      <c r="N454" s="5">
        <v>5</v>
      </c>
      <c r="O454" s="5">
        <v>1</v>
      </c>
      <c r="P454" s="5">
        <v>12</v>
      </c>
      <c r="Q454" s="7">
        <v>12.8566666666667</v>
      </c>
      <c r="R454" s="5">
        <v>7</v>
      </c>
      <c r="S454" s="9">
        <v>22.04</v>
      </c>
      <c r="T454" s="5">
        <v>2</v>
      </c>
      <c r="U454" s="9">
        <v>77.14</v>
      </c>
      <c r="V454" s="11">
        <v>0.0336538461538462</v>
      </c>
    </row>
    <row r="455" customHeight="1" spans="1:22">
      <c r="A455" s="47"/>
      <c r="B455" s="47"/>
      <c r="C455" s="4" t="s">
        <v>86</v>
      </c>
      <c r="D455" s="4" t="s">
        <v>87</v>
      </c>
      <c r="E455" s="5">
        <v>106.62</v>
      </c>
      <c r="F455" s="5">
        <v>6368</v>
      </c>
      <c r="G455" s="5">
        <v>351</v>
      </c>
      <c r="H455" s="6">
        <v>0.0551193467336683</v>
      </c>
      <c r="I455" s="7">
        <v>0.303760683760684</v>
      </c>
      <c r="J455" s="7">
        <v>16.7430904522613</v>
      </c>
      <c r="K455" s="5">
        <v>2</v>
      </c>
      <c r="L455" s="8">
        <v>0</v>
      </c>
      <c r="M455" s="5">
        <v>0</v>
      </c>
      <c r="N455" s="5">
        <v>0</v>
      </c>
      <c r="O455" s="5">
        <v>0</v>
      </c>
      <c r="P455" s="5">
        <v>2</v>
      </c>
      <c r="Q455" s="7">
        <v>53.31</v>
      </c>
      <c r="R455" s="5">
        <v>9</v>
      </c>
      <c r="S455" s="9">
        <v>11.8466666666667</v>
      </c>
      <c r="T455" s="5">
        <v>2</v>
      </c>
      <c r="U455" s="9">
        <v>53.31</v>
      </c>
      <c r="V455" s="11">
        <v>0.0256410256410256</v>
      </c>
    </row>
    <row r="456" customHeight="1" spans="1:22">
      <c r="A456" s="47"/>
      <c r="B456" s="47"/>
      <c r="C456" s="4" t="s">
        <v>88</v>
      </c>
      <c r="D456" s="4" t="s">
        <v>89</v>
      </c>
      <c r="E456" s="5">
        <v>98.69</v>
      </c>
      <c r="F456" s="5">
        <v>4534</v>
      </c>
      <c r="G456" s="5">
        <v>373</v>
      </c>
      <c r="H456" s="6">
        <v>0.0822673136303485</v>
      </c>
      <c r="I456" s="7">
        <v>0.264584450402145</v>
      </c>
      <c r="J456" s="7">
        <v>21.7666519629466</v>
      </c>
      <c r="K456" s="5">
        <v>2</v>
      </c>
      <c r="L456" s="8">
        <v>3</v>
      </c>
      <c r="M456" s="5">
        <v>1</v>
      </c>
      <c r="N456" s="5">
        <v>3</v>
      </c>
      <c r="O456" s="5">
        <v>0</v>
      </c>
      <c r="P456" s="5">
        <v>9</v>
      </c>
      <c r="Q456" s="7">
        <v>10.9655555555556</v>
      </c>
      <c r="R456" s="5">
        <v>7</v>
      </c>
      <c r="S456" s="9">
        <v>14.0985714285714</v>
      </c>
      <c r="T456" s="5">
        <v>2</v>
      </c>
      <c r="U456" s="9">
        <v>49.345</v>
      </c>
      <c r="V456" s="11">
        <v>0.0187667560321716</v>
      </c>
    </row>
    <row r="457" customHeight="1" spans="1:22">
      <c r="A457" s="47"/>
      <c r="B457" s="4" t="s">
        <v>100</v>
      </c>
      <c r="C457" s="47"/>
      <c r="D457" s="47"/>
      <c r="E457" s="5">
        <v>741.96</v>
      </c>
      <c r="F457" s="5">
        <v>26817</v>
      </c>
      <c r="G457" s="5">
        <v>1598</v>
      </c>
      <c r="H457" s="6">
        <v>0.0595890666368349</v>
      </c>
      <c r="I457" s="7">
        <v>0.464305381727159</v>
      </c>
      <c r="J457" s="7">
        <v>27.6675243315807</v>
      </c>
      <c r="K457" s="5">
        <v>14</v>
      </c>
      <c r="L457" s="8">
        <v>12</v>
      </c>
      <c r="M457" s="5">
        <v>3</v>
      </c>
      <c r="N457" s="5">
        <v>15</v>
      </c>
      <c r="O457" s="5">
        <v>1</v>
      </c>
      <c r="P457" s="5">
        <v>45</v>
      </c>
      <c r="Q457" s="7">
        <v>16.488</v>
      </c>
      <c r="R457" s="5">
        <v>42</v>
      </c>
      <c r="S457" s="9">
        <v>17.6657142857143</v>
      </c>
      <c r="T457" s="5">
        <v>15</v>
      </c>
      <c r="U457" s="9">
        <v>49.464</v>
      </c>
      <c r="V457" s="11">
        <v>0.0262828535669587</v>
      </c>
    </row>
    <row r="458" customHeight="1" spans="1:22">
      <c r="A458" s="4" t="s">
        <v>150</v>
      </c>
      <c r="B458" s="47"/>
      <c r="C458" s="47"/>
      <c r="D458" s="47"/>
      <c r="E458" s="5">
        <v>1217.54</v>
      </c>
      <c r="F458" s="5">
        <v>68699</v>
      </c>
      <c r="G458" s="5">
        <v>4070</v>
      </c>
      <c r="H458" s="6">
        <v>0.0592439482379656</v>
      </c>
      <c r="I458" s="7">
        <v>0.299149877149877</v>
      </c>
      <c r="J458" s="7">
        <v>17.7228198372611</v>
      </c>
      <c r="K458" s="5">
        <v>24</v>
      </c>
      <c r="L458" s="8">
        <v>15</v>
      </c>
      <c r="M458" s="5">
        <v>9</v>
      </c>
      <c r="N458" s="5">
        <v>28</v>
      </c>
      <c r="O458" s="5">
        <v>3</v>
      </c>
      <c r="P458" s="5">
        <v>79</v>
      </c>
      <c r="Q458" s="7">
        <v>15.4118987341772</v>
      </c>
      <c r="R458" s="5">
        <v>62</v>
      </c>
      <c r="S458" s="9">
        <v>19.6377419354839</v>
      </c>
      <c r="T458" s="5">
        <v>19</v>
      </c>
      <c r="U458" s="9">
        <v>64.0810526315789</v>
      </c>
      <c r="V458" s="11">
        <v>0.0152334152334152</v>
      </c>
    </row>
    <row r="459" customHeight="1" spans="1:22">
      <c r="A459" s="4" t="s">
        <v>33</v>
      </c>
      <c r="B459" s="4" t="s">
        <v>75</v>
      </c>
      <c r="C459" s="4" t="s">
        <v>114</v>
      </c>
      <c r="D459" s="4" t="s">
        <v>115</v>
      </c>
      <c r="E459" s="5">
        <v>138.7</v>
      </c>
      <c r="F459" s="5">
        <v>5517</v>
      </c>
      <c r="G459" s="5">
        <v>317</v>
      </c>
      <c r="H459" s="6">
        <v>0.0574587638209172</v>
      </c>
      <c r="I459" s="7">
        <v>0.437539432176656</v>
      </c>
      <c r="J459" s="7">
        <v>25.1404748957767</v>
      </c>
      <c r="K459" s="5">
        <v>1</v>
      </c>
      <c r="L459" s="8">
        <v>0</v>
      </c>
      <c r="M459" s="5">
        <v>0</v>
      </c>
      <c r="N459" s="5">
        <v>3</v>
      </c>
      <c r="O459" s="5">
        <v>0</v>
      </c>
      <c r="P459" s="5">
        <v>4</v>
      </c>
      <c r="Q459" s="7">
        <v>34.675</v>
      </c>
      <c r="R459" s="5">
        <v>3</v>
      </c>
      <c r="S459" s="9">
        <v>46.2333333333333</v>
      </c>
      <c r="T459" s="5">
        <v>2</v>
      </c>
      <c r="U459" s="9">
        <v>69.35</v>
      </c>
      <c r="V459" s="11">
        <v>0.00946372239747634</v>
      </c>
    </row>
    <row r="460" customHeight="1" spans="1:22">
      <c r="A460" s="47"/>
      <c r="B460" s="47"/>
      <c r="C460" s="4" t="s">
        <v>138</v>
      </c>
      <c r="D460" s="4" t="s">
        <v>139</v>
      </c>
      <c r="E460" s="5">
        <v>165.23</v>
      </c>
      <c r="F460" s="5">
        <v>12548</v>
      </c>
      <c r="G460" s="5">
        <v>1035</v>
      </c>
      <c r="H460" s="6">
        <v>0.0824832642652216</v>
      </c>
      <c r="I460" s="7">
        <v>0.159642512077295</v>
      </c>
      <c r="J460" s="7">
        <v>13.1678355116353</v>
      </c>
      <c r="K460" s="5">
        <v>13</v>
      </c>
      <c r="L460" s="8">
        <v>0</v>
      </c>
      <c r="M460" s="5">
        <v>5</v>
      </c>
      <c r="N460" s="5">
        <v>3</v>
      </c>
      <c r="O460" s="5">
        <v>1</v>
      </c>
      <c r="P460" s="5">
        <v>22</v>
      </c>
      <c r="Q460" s="7">
        <v>7.51045454545455</v>
      </c>
      <c r="R460" s="5">
        <v>8</v>
      </c>
      <c r="S460" s="9">
        <v>20.65375</v>
      </c>
      <c r="T460" s="5">
        <v>1</v>
      </c>
      <c r="U460" s="9">
        <v>165.23</v>
      </c>
      <c r="V460" s="11">
        <v>0.00772946859903382</v>
      </c>
    </row>
    <row r="461" customHeight="1" spans="1:22">
      <c r="A461" s="47"/>
      <c r="B461" s="47"/>
      <c r="C461" s="4" t="s">
        <v>76</v>
      </c>
      <c r="D461" s="4" t="s">
        <v>77</v>
      </c>
      <c r="E461" s="5">
        <v>86.32</v>
      </c>
      <c r="F461" s="5">
        <v>4606</v>
      </c>
      <c r="G461" s="5">
        <v>243</v>
      </c>
      <c r="H461" s="6">
        <v>0.0527572731220148</v>
      </c>
      <c r="I461" s="7">
        <v>0.35522633744856</v>
      </c>
      <c r="J461" s="7">
        <v>18.7407729049066</v>
      </c>
      <c r="K461" s="5">
        <v>1</v>
      </c>
      <c r="L461" s="8">
        <v>0</v>
      </c>
      <c r="M461" s="5">
        <v>1</v>
      </c>
      <c r="N461" s="5">
        <v>1</v>
      </c>
      <c r="O461" s="5">
        <v>0</v>
      </c>
      <c r="P461" s="5">
        <v>3</v>
      </c>
      <c r="Q461" s="7">
        <v>28.7733333333333</v>
      </c>
      <c r="R461" s="5">
        <v>2</v>
      </c>
      <c r="S461" s="9">
        <v>43.16</v>
      </c>
      <c r="T461" s="5">
        <v>1</v>
      </c>
      <c r="U461" s="9">
        <v>86.32</v>
      </c>
      <c r="V461" s="11">
        <v>0.00823045267489712</v>
      </c>
    </row>
    <row r="462" customHeight="1" spans="1:22">
      <c r="A462" s="47"/>
      <c r="B462" s="47"/>
      <c r="C462" s="4" t="s">
        <v>151</v>
      </c>
      <c r="D462" s="4" t="s">
        <v>152</v>
      </c>
      <c r="E462" s="5">
        <v>87.1</v>
      </c>
      <c r="F462" s="5">
        <v>7760</v>
      </c>
      <c r="G462" s="5">
        <v>635</v>
      </c>
      <c r="H462" s="6">
        <v>0.0818298969072165</v>
      </c>
      <c r="I462" s="7">
        <v>0.137165354330709</v>
      </c>
      <c r="J462" s="7">
        <v>11.2242268041237</v>
      </c>
      <c r="K462" s="5">
        <v>3</v>
      </c>
      <c r="L462" s="8">
        <v>0</v>
      </c>
      <c r="M462" s="5">
        <v>1</v>
      </c>
      <c r="N462" s="5">
        <v>0</v>
      </c>
      <c r="O462" s="5">
        <v>0</v>
      </c>
      <c r="P462" s="5">
        <v>4</v>
      </c>
      <c r="Q462" s="7">
        <v>21.775</v>
      </c>
      <c r="R462" s="5">
        <v>1</v>
      </c>
      <c r="S462" s="9">
        <v>87.1</v>
      </c>
      <c r="T462" s="5">
        <v>0</v>
      </c>
      <c r="U462" s="9" t="e">
        <v>#DIV/0!</v>
      </c>
      <c r="V462" s="11">
        <v>0.0015748031496063</v>
      </c>
    </row>
    <row r="463" customHeight="1" spans="1:22">
      <c r="A463" s="47"/>
      <c r="B463" s="47"/>
      <c r="C463" s="4" t="s">
        <v>153</v>
      </c>
      <c r="D463" s="4" t="s">
        <v>154</v>
      </c>
      <c r="E463" s="5">
        <v>55.16</v>
      </c>
      <c r="F463" s="5">
        <v>2964</v>
      </c>
      <c r="G463" s="5">
        <v>190</v>
      </c>
      <c r="H463" s="6">
        <v>0.0641025641025641</v>
      </c>
      <c r="I463" s="7">
        <v>0.290315789473684</v>
      </c>
      <c r="J463" s="7">
        <v>18.6099865047233</v>
      </c>
      <c r="K463" s="5">
        <v>0</v>
      </c>
      <c r="L463" s="8">
        <v>0</v>
      </c>
      <c r="M463" s="5">
        <v>0</v>
      </c>
      <c r="N463" s="5">
        <v>1</v>
      </c>
      <c r="O463" s="5">
        <v>0</v>
      </c>
      <c r="P463" s="5">
        <v>1</v>
      </c>
      <c r="Q463" s="7">
        <v>55.16</v>
      </c>
      <c r="R463" s="5">
        <v>1</v>
      </c>
      <c r="S463" s="9">
        <v>55.16</v>
      </c>
      <c r="T463" s="5">
        <v>1</v>
      </c>
      <c r="U463" s="9">
        <v>55.16</v>
      </c>
      <c r="V463" s="11">
        <v>0.00526315789473684</v>
      </c>
    </row>
    <row r="464" customHeight="1" spans="1:22">
      <c r="A464" s="47"/>
      <c r="B464" s="47"/>
      <c r="C464" s="4" t="s">
        <v>140</v>
      </c>
      <c r="D464" s="4" t="s">
        <v>141</v>
      </c>
      <c r="E464" s="5">
        <v>77.33</v>
      </c>
      <c r="F464" s="5">
        <v>3791</v>
      </c>
      <c r="G464" s="5">
        <v>106</v>
      </c>
      <c r="H464" s="6">
        <v>0.0279609601688209</v>
      </c>
      <c r="I464" s="7">
        <v>0.729528301886792</v>
      </c>
      <c r="J464" s="7">
        <v>20.3983117910841</v>
      </c>
      <c r="K464" s="5">
        <v>2</v>
      </c>
      <c r="L464" s="8">
        <v>0</v>
      </c>
      <c r="M464" s="5">
        <v>2</v>
      </c>
      <c r="N464" s="5">
        <v>1</v>
      </c>
      <c r="O464" s="5">
        <v>0</v>
      </c>
      <c r="P464" s="5">
        <v>5</v>
      </c>
      <c r="Q464" s="7">
        <v>15.466</v>
      </c>
      <c r="R464" s="5">
        <v>1</v>
      </c>
      <c r="S464" s="9">
        <v>77.33</v>
      </c>
      <c r="T464" s="5">
        <v>0</v>
      </c>
      <c r="U464" s="9" t="e">
        <v>#DIV/0!</v>
      </c>
      <c r="V464" s="11">
        <v>0.00943396226415094</v>
      </c>
    </row>
    <row r="465" customHeight="1" spans="1:22">
      <c r="A465" s="47"/>
      <c r="B465" s="4" t="s">
        <v>78</v>
      </c>
      <c r="C465" s="47"/>
      <c r="D465" s="47"/>
      <c r="E465" s="5">
        <v>609.84</v>
      </c>
      <c r="F465" s="5">
        <v>37186</v>
      </c>
      <c r="G465" s="5">
        <v>2526</v>
      </c>
      <c r="H465" s="6">
        <v>0.0679287904049911</v>
      </c>
      <c r="I465" s="7">
        <v>0.241425178147268</v>
      </c>
      <c r="J465" s="7">
        <v>16.3997203248534</v>
      </c>
      <c r="K465" s="5">
        <v>20</v>
      </c>
      <c r="L465" s="8">
        <v>0</v>
      </c>
      <c r="M465" s="5">
        <v>9</v>
      </c>
      <c r="N465" s="5">
        <v>9</v>
      </c>
      <c r="O465" s="5">
        <v>1</v>
      </c>
      <c r="P465" s="5">
        <v>39</v>
      </c>
      <c r="Q465" s="7">
        <v>15.6369230769231</v>
      </c>
      <c r="R465" s="5">
        <v>16</v>
      </c>
      <c r="S465" s="9">
        <v>38.115</v>
      </c>
      <c r="T465" s="5">
        <v>5</v>
      </c>
      <c r="U465" s="9">
        <v>121.968</v>
      </c>
      <c r="V465" s="11">
        <v>0.0063341250989707</v>
      </c>
    </row>
    <row r="466" customHeight="1" spans="1:22">
      <c r="A466" s="47"/>
      <c r="B466" s="4" t="s">
        <v>79</v>
      </c>
      <c r="C466" s="4" t="s">
        <v>80</v>
      </c>
      <c r="D466" s="4" t="s">
        <v>81</v>
      </c>
      <c r="E466" s="5">
        <v>115.46</v>
      </c>
      <c r="F466" s="5">
        <v>2858</v>
      </c>
      <c r="G466" s="5">
        <v>152</v>
      </c>
      <c r="H466" s="6">
        <v>0.053184044786564</v>
      </c>
      <c r="I466" s="7">
        <v>0.759605263157895</v>
      </c>
      <c r="J466" s="7">
        <v>40.3988803358992</v>
      </c>
      <c r="K466" s="5">
        <v>1</v>
      </c>
      <c r="L466" s="8">
        <v>0</v>
      </c>
      <c r="M466" s="5">
        <v>0</v>
      </c>
      <c r="N466" s="5">
        <v>2</v>
      </c>
      <c r="O466" s="5">
        <v>0</v>
      </c>
      <c r="P466" s="5">
        <v>3</v>
      </c>
      <c r="Q466" s="7">
        <v>38.4866666666667</v>
      </c>
      <c r="R466" s="5">
        <v>8</v>
      </c>
      <c r="S466" s="9">
        <v>14.4325</v>
      </c>
      <c r="T466" s="5">
        <v>3</v>
      </c>
      <c r="U466" s="9">
        <v>38.4866666666667</v>
      </c>
      <c r="V466" s="11">
        <v>0.0526315789473684</v>
      </c>
    </row>
    <row r="467" customHeight="1" spans="1:22">
      <c r="A467" s="47"/>
      <c r="B467" s="47"/>
      <c r="C467" s="4" t="s">
        <v>82</v>
      </c>
      <c r="D467" s="4" t="s">
        <v>83</v>
      </c>
      <c r="E467" s="5">
        <v>56.22</v>
      </c>
      <c r="F467" s="5">
        <v>1396</v>
      </c>
      <c r="G467" s="5">
        <v>94</v>
      </c>
      <c r="H467" s="6">
        <v>0.0673352435530086</v>
      </c>
      <c r="I467" s="7">
        <v>0.598085106382979</v>
      </c>
      <c r="J467" s="7">
        <v>40.2722063037249</v>
      </c>
      <c r="K467" s="5">
        <v>0</v>
      </c>
      <c r="L467" s="8">
        <v>1</v>
      </c>
      <c r="M467" s="5">
        <v>1</v>
      </c>
      <c r="N467" s="5">
        <v>1</v>
      </c>
      <c r="O467" s="5">
        <v>0</v>
      </c>
      <c r="P467" s="5">
        <v>3</v>
      </c>
      <c r="Q467" s="7">
        <v>18.74</v>
      </c>
      <c r="R467" s="5">
        <v>1</v>
      </c>
      <c r="S467" s="9">
        <v>56.22</v>
      </c>
      <c r="T467" s="5">
        <v>0</v>
      </c>
      <c r="U467" s="9" t="e">
        <v>#DIV/0!</v>
      </c>
      <c r="V467" s="11">
        <v>0.0106382978723404</v>
      </c>
    </row>
    <row r="468" customHeight="1" spans="1:22">
      <c r="A468" s="47"/>
      <c r="B468" s="47"/>
      <c r="C468" s="4" t="s">
        <v>84</v>
      </c>
      <c r="D468" s="4" t="s">
        <v>85</v>
      </c>
      <c r="E468" s="5">
        <v>53.25</v>
      </c>
      <c r="F468" s="5">
        <v>2241</v>
      </c>
      <c r="G468" s="5">
        <v>123</v>
      </c>
      <c r="H468" s="6">
        <v>0.0548862115127175</v>
      </c>
      <c r="I468" s="7">
        <v>0.432926829268293</v>
      </c>
      <c r="J468" s="7">
        <v>23.7617135207497</v>
      </c>
      <c r="K468" s="5">
        <v>0</v>
      </c>
      <c r="L468" s="8">
        <v>1</v>
      </c>
      <c r="M468" s="5">
        <v>0</v>
      </c>
      <c r="N468" s="5">
        <v>0</v>
      </c>
      <c r="O468" s="5">
        <v>1</v>
      </c>
      <c r="P468" s="5">
        <v>2</v>
      </c>
      <c r="Q468" s="7">
        <v>26.625</v>
      </c>
      <c r="R468" s="5">
        <v>0</v>
      </c>
      <c r="S468" s="9" t="e">
        <v>#DIV/0!</v>
      </c>
      <c r="T468" s="5">
        <v>0</v>
      </c>
      <c r="U468" s="9" t="e">
        <v>#DIV/0!</v>
      </c>
      <c r="V468" s="11">
        <v>0</v>
      </c>
    </row>
    <row r="469" customHeight="1" spans="1:22">
      <c r="A469" s="47"/>
      <c r="B469" s="47"/>
      <c r="C469" s="4" t="s">
        <v>128</v>
      </c>
      <c r="D469" s="4" t="s">
        <v>129</v>
      </c>
      <c r="E469" s="5">
        <v>23.88</v>
      </c>
      <c r="F469" s="5">
        <v>538</v>
      </c>
      <c r="G469" s="5">
        <v>41</v>
      </c>
      <c r="H469" s="6">
        <v>0.0762081784386617</v>
      </c>
      <c r="I469" s="7">
        <v>0.582439024390244</v>
      </c>
      <c r="J469" s="7">
        <v>44.3866171003717</v>
      </c>
      <c r="K469" s="5">
        <v>0</v>
      </c>
      <c r="L469" s="8">
        <v>0</v>
      </c>
      <c r="M469" s="5">
        <v>1</v>
      </c>
      <c r="N469" s="5">
        <v>0</v>
      </c>
      <c r="O469" s="5">
        <v>0</v>
      </c>
      <c r="P469" s="5">
        <v>1</v>
      </c>
      <c r="Q469" s="7">
        <v>23.88</v>
      </c>
      <c r="R469" s="5">
        <v>1</v>
      </c>
      <c r="S469" s="9">
        <v>23.88</v>
      </c>
      <c r="T469" s="5">
        <v>0</v>
      </c>
      <c r="U469" s="9" t="e">
        <v>#DIV/0!</v>
      </c>
      <c r="V469" s="11">
        <v>0.024390243902439</v>
      </c>
    </row>
    <row r="470" customHeight="1" spans="1:22">
      <c r="A470" s="47"/>
      <c r="B470" s="47"/>
      <c r="C470" s="4" t="s">
        <v>146</v>
      </c>
      <c r="D470" s="4" t="s">
        <v>147</v>
      </c>
      <c r="E470" s="5">
        <v>64.87</v>
      </c>
      <c r="F470" s="5">
        <v>1035</v>
      </c>
      <c r="G470" s="5">
        <v>57</v>
      </c>
      <c r="H470" s="6">
        <v>0.0550724637681159</v>
      </c>
      <c r="I470" s="7">
        <v>1.1380701754386</v>
      </c>
      <c r="J470" s="7">
        <v>62.6763285024155</v>
      </c>
      <c r="K470" s="5">
        <v>1</v>
      </c>
      <c r="L470" s="8">
        <v>0</v>
      </c>
      <c r="M470" s="5">
        <v>0</v>
      </c>
      <c r="N470" s="5">
        <v>0</v>
      </c>
      <c r="O470" s="5">
        <v>0</v>
      </c>
      <c r="P470" s="5">
        <v>1</v>
      </c>
      <c r="Q470" s="7">
        <v>64.87</v>
      </c>
      <c r="R470" s="5">
        <v>2</v>
      </c>
      <c r="S470" s="9">
        <v>32.435</v>
      </c>
      <c r="T470" s="5">
        <v>1</v>
      </c>
      <c r="U470" s="9">
        <v>64.87</v>
      </c>
      <c r="V470" s="11">
        <v>0.0350877192982456</v>
      </c>
    </row>
    <row r="471" customHeight="1" spans="1:22">
      <c r="A471" s="47"/>
      <c r="B471" s="47"/>
      <c r="C471" s="4" t="s">
        <v>108</v>
      </c>
      <c r="D471" s="4" t="s">
        <v>109</v>
      </c>
      <c r="E471" s="5">
        <v>139.73</v>
      </c>
      <c r="F471" s="5">
        <v>3977</v>
      </c>
      <c r="G471" s="5">
        <v>160</v>
      </c>
      <c r="H471" s="6">
        <v>0.040231330148353</v>
      </c>
      <c r="I471" s="7">
        <v>0.8733125</v>
      </c>
      <c r="J471" s="7">
        <v>35.1345235101836</v>
      </c>
      <c r="K471" s="5">
        <v>4</v>
      </c>
      <c r="L471" s="8">
        <v>0</v>
      </c>
      <c r="M471" s="5">
        <v>2</v>
      </c>
      <c r="N471" s="5">
        <v>1</v>
      </c>
      <c r="O471" s="5">
        <v>0</v>
      </c>
      <c r="P471" s="5">
        <v>7</v>
      </c>
      <c r="Q471" s="7">
        <v>19.9614285714286</v>
      </c>
      <c r="R471" s="5">
        <v>4</v>
      </c>
      <c r="S471" s="9">
        <v>34.9325</v>
      </c>
      <c r="T471" s="5">
        <v>1</v>
      </c>
      <c r="U471" s="9">
        <v>139.73</v>
      </c>
      <c r="V471" s="11">
        <v>0.025</v>
      </c>
    </row>
    <row r="472" customHeight="1" spans="1:22">
      <c r="A472" s="47"/>
      <c r="B472" s="47"/>
      <c r="C472" s="4" t="s">
        <v>86</v>
      </c>
      <c r="D472" s="4" t="s">
        <v>87</v>
      </c>
      <c r="E472" s="5">
        <v>84.92</v>
      </c>
      <c r="F472" s="5">
        <v>4901</v>
      </c>
      <c r="G472" s="5">
        <v>294</v>
      </c>
      <c r="H472" s="6">
        <v>0.0599877576004897</v>
      </c>
      <c r="I472" s="7">
        <v>0.288843537414966</v>
      </c>
      <c r="J472" s="7">
        <v>17.327076106917</v>
      </c>
      <c r="K472" s="5">
        <v>0</v>
      </c>
      <c r="L472" s="8">
        <v>0</v>
      </c>
      <c r="M472" s="5">
        <v>1</v>
      </c>
      <c r="N472" s="5">
        <v>3</v>
      </c>
      <c r="O472" s="5">
        <v>0</v>
      </c>
      <c r="P472" s="5">
        <v>4</v>
      </c>
      <c r="Q472" s="7">
        <v>21.23</v>
      </c>
      <c r="R472" s="5">
        <v>5</v>
      </c>
      <c r="S472" s="9">
        <v>16.984</v>
      </c>
      <c r="T472" s="5">
        <v>3</v>
      </c>
      <c r="U472" s="9">
        <v>28.3066666666667</v>
      </c>
      <c r="V472" s="11">
        <v>0.0170068027210884</v>
      </c>
    </row>
    <row r="473" customHeight="1" spans="1:22">
      <c r="A473" s="47"/>
      <c r="B473" s="47"/>
      <c r="C473" s="4" t="s">
        <v>88</v>
      </c>
      <c r="D473" s="4" t="s">
        <v>89</v>
      </c>
      <c r="E473" s="5">
        <v>73.16</v>
      </c>
      <c r="F473" s="5">
        <v>3156</v>
      </c>
      <c r="G473" s="5">
        <v>279</v>
      </c>
      <c r="H473" s="6">
        <v>0.0884030418250951</v>
      </c>
      <c r="I473" s="7">
        <v>0.262222222222222</v>
      </c>
      <c r="J473" s="7">
        <v>23.1812420785805</v>
      </c>
      <c r="K473" s="5">
        <v>0</v>
      </c>
      <c r="L473" s="8">
        <v>1</v>
      </c>
      <c r="M473" s="5">
        <v>0</v>
      </c>
      <c r="N473" s="5">
        <v>1</v>
      </c>
      <c r="O473" s="5">
        <v>0</v>
      </c>
      <c r="P473" s="5">
        <v>2</v>
      </c>
      <c r="Q473" s="7">
        <v>36.58</v>
      </c>
      <c r="R473" s="5">
        <v>5</v>
      </c>
      <c r="S473" s="9">
        <v>14.632</v>
      </c>
      <c r="T473" s="5">
        <v>2</v>
      </c>
      <c r="U473" s="9">
        <v>36.58</v>
      </c>
      <c r="V473" s="11">
        <v>0.017921146953405</v>
      </c>
    </row>
    <row r="474" customHeight="1" spans="1:22">
      <c r="A474" s="47"/>
      <c r="B474" s="4" t="s">
        <v>100</v>
      </c>
      <c r="C474" s="47"/>
      <c r="D474" s="47"/>
      <c r="E474" s="5">
        <v>611.49</v>
      </c>
      <c r="F474" s="5">
        <v>20102</v>
      </c>
      <c r="G474" s="5">
        <v>1200</v>
      </c>
      <c r="H474" s="6">
        <v>0.0596955526813252</v>
      </c>
      <c r="I474" s="7">
        <v>0.509575</v>
      </c>
      <c r="J474" s="7">
        <v>30.4193612575863</v>
      </c>
      <c r="K474" s="5">
        <v>6</v>
      </c>
      <c r="L474" s="8">
        <v>3</v>
      </c>
      <c r="M474" s="5">
        <v>5</v>
      </c>
      <c r="N474" s="5">
        <v>8</v>
      </c>
      <c r="O474" s="5">
        <v>1</v>
      </c>
      <c r="P474" s="5">
        <v>23</v>
      </c>
      <c r="Q474" s="7">
        <v>26.5865217391304</v>
      </c>
      <c r="R474" s="5">
        <v>26</v>
      </c>
      <c r="S474" s="9">
        <v>23.5188461538462</v>
      </c>
      <c r="T474" s="5">
        <v>10</v>
      </c>
      <c r="U474" s="9">
        <v>61.149</v>
      </c>
      <c r="V474" s="11">
        <v>0.0216666666666667</v>
      </c>
    </row>
    <row r="475" customHeight="1" spans="1:22">
      <c r="A475" s="4" t="s">
        <v>155</v>
      </c>
      <c r="B475" s="47"/>
      <c r="C475" s="47"/>
      <c r="D475" s="47"/>
      <c r="E475" s="5">
        <v>1221.33</v>
      </c>
      <c r="F475" s="5">
        <v>57288</v>
      </c>
      <c r="G475" s="5">
        <v>3726</v>
      </c>
      <c r="H475" s="6">
        <v>0.0650397989107667</v>
      </c>
      <c r="I475" s="7">
        <v>0.327785829307568</v>
      </c>
      <c r="J475" s="7">
        <v>21.3191244239631</v>
      </c>
      <c r="K475" s="5">
        <v>26</v>
      </c>
      <c r="L475" s="8">
        <v>3</v>
      </c>
      <c r="M475" s="5">
        <v>14</v>
      </c>
      <c r="N475" s="5">
        <v>17</v>
      </c>
      <c r="O475" s="5">
        <v>2</v>
      </c>
      <c r="P475" s="5">
        <v>62</v>
      </c>
      <c r="Q475" s="7">
        <v>19.6988709677419</v>
      </c>
      <c r="R475" s="5">
        <v>42</v>
      </c>
      <c r="S475" s="9">
        <v>29.0792857142857</v>
      </c>
      <c r="T475" s="5">
        <v>15</v>
      </c>
      <c r="U475" s="9">
        <v>81.422</v>
      </c>
      <c r="V475" s="11">
        <v>0.0112721417069243</v>
      </c>
    </row>
    <row r="476" customHeight="1" spans="1:22">
      <c r="A476" s="4" t="s">
        <v>32</v>
      </c>
      <c r="B476" s="4" t="s">
        <v>75</v>
      </c>
      <c r="C476" s="4" t="s">
        <v>114</v>
      </c>
      <c r="D476" s="4" t="s">
        <v>115</v>
      </c>
      <c r="E476" s="5">
        <v>142.53</v>
      </c>
      <c r="F476" s="5">
        <v>5040</v>
      </c>
      <c r="G476" s="5">
        <v>322</v>
      </c>
      <c r="H476" s="6">
        <v>0.0638888888888889</v>
      </c>
      <c r="I476" s="7">
        <v>0.442639751552795</v>
      </c>
      <c r="J476" s="7">
        <v>28.2797619047619</v>
      </c>
      <c r="K476" s="5">
        <v>8</v>
      </c>
      <c r="L476" s="8">
        <v>0</v>
      </c>
      <c r="M476" s="5">
        <v>3</v>
      </c>
      <c r="N476" s="5">
        <v>6</v>
      </c>
      <c r="O476" s="5">
        <v>0</v>
      </c>
      <c r="P476" s="5">
        <v>17</v>
      </c>
      <c r="Q476" s="7">
        <v>8.38411764705882</v>
      </c>
      <c r="R476" s="5">
        <v>5</v>
      </c>
      <c r="S476" s="9">
        <v>28.506</v>
      </c>
      <c r="T476" s="5">
        <v>4</v>
      </c>
      <c r="U476" s="9">
        <v>35.6325</v>
      </c>
      <c r="V476" s="11">
        <v>0.015527950310559</v>
      </c>
    </row>
    <row r="477" customHeight="1" spans="1:22">
      <c r="A477" s="47"/>
      <c r="B477" s="47"/>
      <c r="C477" s="4" t="s">
        <v>138</v>
      </c>
      <c r="D477" s="4" t="s">
        <v>139</v>
      </c>
      <c r="E477" s="5">
        <v>142.6</v>
      </c>
      <c r="F477" s="5">
        <v>7878</v>
      </c>
      <c r="G477" s="5">
        <v>508</v>
      </c>
      <c r="H477" s="6">
        <v>0.0644833714140645</v>
      </c>
      <c r="I477" s="7">
        <v>0.280708661417323</v>
      </c>
      <c r="J477" s="7">
        <v>18.1010408733181</v>
      </c>
      <c r="K477" s="5">
        <v>4</v>
      </c>
      <c r="L477" s="8">
        <v>0</v>
      </c>
      <c r="M477" s="5">
        <v>4</v>
      </c>
      <c r="N477" s="5">
        <v>1</v>
      </c>
      <c r="O477" s="5">
        <v>0</v>
      </c>
      <c r="P477" s="5">
        <v>9</v>
      </c>
      <c r="Q477" s="7">
        <v>15.8444444444444</v>
      </c>
      <c r="R477" s="5">
        <v>4</v>
      </c>
      <c r="S477" s="9">
        <v>35.65</v>
      </c>
      <c r="T477" s="5">
        <v>0</v>
      </c>
      <c r="U477" s="9" t="e">
        <v>#DIV/0!</v>
      </c>
      <c r="V477" s="11">
        <v>0.0078740157480315</v>
      </c>
    </row>
    <row r="478" customHeight="1" spans="1:22">
      <c r="A478" s="47"/>
      <c r="B478" s="47"/>
      <c r="C478" s="4" t="s">
        <v>76</v>
      </c>
      <c r="D478" s="4" t="s">
        <v>77</v>
      </c>
      <c r="E478" s="5">
        <v>89.77</v>
      </c>
      <c r="F478" s="5">
        <v>4711</v>
      </c>
      <c r="G478" s="5">
        <v>262</v>
      </c>
      <c r="H478" s="6">
        <v>0.0556145192103587</v>
      </c>
      <c r="I478" s="7">
        <v>0.34263358778626</v>
      </c>
      <c r="J478" s="7">
        <v>19.0554022500531</v>
      </c>
      <c r="K478" s="5">
        <v>1</v>
      </c>
      <c r="L478" s="8">
        <v>1</v>
      </c>
      <c r="M478" s="5">
        <v>0</v>
      </c>
      <c r="N478" s="5">
        <v>5</v>
      </c>
      <c r="O478" s="5">
        <v>0</v>
      </c>
      <c r="P478" s="5">
        <v>7</v>
      </c>
      <c r="Q478" s="7">
        <v>12.8242857142857</v>
      </c>
      <c r="R478" s="5">
        <v>3</v>
      </c>
      <c r="S478" s="9">
        <v>29.9233333333333</v>
      </c>
      <c r="T478" s="5">
        <v>0</v>
      </c>
      <c r="U478" s="9" t="e">
        <v>#DIV/0!</v>
      </c>
      <c r="V478" s="11">
        <v>0.0114503816793893</v>
      </c>
    </row>
    <row r="479" customHeight="1" spans="1:22">
      <c r="A479" s="47"/>
      <c r="B479" s="47"/>
      <c r="C479" s="4" t="s">
        <v>151</v>
      </c>
      <c r="D479" s="4" t="s">
        <v>152</v>
      </c>
      <c r="E479" s="5">
        <v>81.41</v>
      </c>
      <c r="F479" s="5">
        <v>5465</v>
      </c>
      <c r="G479" s="5">
        <v>427</v>
      </c>
      <c r="H479" s="6">
        <v>0.0781335773101555</v>
      </c>
      <c r="I479" s="7">
        <v>0.190655737704918</v>
      </c>
      <c r="J479" s="7">
        <v>14.8966148215919</v>
      </c>
      <c r="K479" s="5">
        <v>2</v>
      </c>
      <c r="L479" s="8">
        <v>0</v>
      </c>
      <c r="M479" s="5">
        <v>0</v>
      </c>
      <c r="N479" s="5">
        <v>3</v>
      </c>
      <c r="O479" s="5">
        <v>0</v>
      </c>
      <c r="P479" s="5">
        <v>5</v>
      </c>
      <c r="Q479" s="7">
        <v>16.282</v>
      </c>
      <c r="R479" s="5">
        <v>0</v>
      </c>
      <c r="S479" s="9" t="e">
        <v>#DIV/0!</v>
      </c>
      <c r="T479" s="5">
        <v>0</v>
      </c>
      <c r="U479" s="9" t="e">
        <v>#DIV/0!</v>
      </c>
      <c r="V479" s="11">
        <v>0</v>
      </c>
    </row>
    <row r="480" customHeight="1" spans="1:22">
      <c r="A480" s="47"/>
      <c r="B480" s="47"/>
      <c r="C480" s="4" t="s">
        <v>153</v>
      </c>
      <c r="D480" s="4" t="s">
        <v>154</v>
      </c>
      <c r="E480" s="5">
        <v>111.48</v>
      </c>
      <c r="F480" s="5">
        <v>3944</v>
      </c>
      <c r="G480" s="5">
        <v>222</v>
      </c>
      <c r="H480" s="6">
        <v>0.0562880324543611</v>
      </c>
      <c r="I480" s="7">
        <v>0.502162162162162</v>
      </c>
      <c r="J480" s="7">
        <v>28.2657200811359</v>
      </c>
      <c r="K480" s="5">
        <v>0</v>
      </c>
      <c r="L480" s="8">
        <v>0</v>
      </c>
      <c r="M480" s="5">
        <v>2</v>
      </c>
      <c r="N480" s="5">
        <v>2</v>
      </c>
      <c r="O480" s="5">
        <v>0</v>
      </c>
      <c r="P480" s="5">
        <v>4</v>
      </c>
      <c r="Q480" s="7">
        <v>27.87</v>
      </c>
      <c r="R480" s="5">
        <v>2</v>
      </c>
      <c r="S480" s="9">
        <v>55.74</v>
      </c>
      <c r="T480" s="5">
        <v>1</v>
      </c>
      <c r="U480" s="9">
        <v>111.48</v>
      </c>
      <c r="V480" s="11">
        <v>0.00900900900900901</v>
      </c>
    </row>
    <row r="481" customHeight="1" spans="1:22">
      <c r="A481" s="47"/>
      <c r="B481" s="47"/>
      <c r="C481" s="4" t="s">
        <v>140</v>
      </c>
      <c r="D481" s="4" t="s">
        <v>141</v>
      </c>
      <c r="E481" s="5">
        <v>73.96</v>
      </c>
      <c r="F481" s="5">
        <v>3929</v>
      </c>
      <c r="G481" s="5">
        <v>116</v>
      </c>
      <c r="H481" s="6">
        <v>0.0295240519216086</v>
      </c>
      <c r="I481" s="7">
        <v>0.637586206896552</v>
      </c>
      <c r="J481" s="7">
        <v>18.8241282769152</v>
      </c>
      <c r="K481" s="5">
        <v>2</v>
      </c>
      <c r="L481" s="8">
        <v>0</v>
      </c>
      <c r="M481" s="5">
        <v>0</v>
      </c>
      <c r="N481" s="5">
        <v>0</v>
      </c>
      <c r="O481" s="5">
        <v>0</v>
      </c>
      <c r="P481" s="5">
        <v>2</v>
      </c>
      <c r="Q481" s="7">
        <v>36.98</v>
      </c>
      <c r="R481" s="5">
        <v>3</v>
      </c>
      <c r="S481" s="9">
        <v>24.6533333333333</v>
      </c>
      <c r="T481" s="5">
        <v>1</v>
      </c>
      <c r="U481" s="9">
        <v>73.96</v>
      </c>
      <c r="V481" s="11">
        <v>0.0258620689655172</v>
      </c>
    </row>
    <row r="482" customHeight="1" spans="1:22">
      <c r="A482" s="47"/>
      <c r="B482" s="4" t="s">
        <v>78</v>
      </c>
      <c r="C482" s="47"/>
      <c r="D482" s="47"/>
      <c r="E482" s="5">
        <v>641.75</v>
      </c>
      <c r="F482" s="5">
        <v>30967</v>
      </c>
      <c r="G482" s="5">
        <v>1857</v>
      </c>
      <c r="H482" s="6">
        <v>0.0599670617108535</v>
      </c>
      <c r="I482" s="7">
        <v>0.345584275713516</v>
      </c>
      <c r="J482" s="7">
        <v>20.723673588013</v>
      </c>
      <c r="K482" s="5">
        <v>17</v>
      </c>
      <c r="L482" s="8">
        <v>1</v>
      </c>
      <c r="M482" s="5">
        <v>9</v>
      </c>
      <c r="N482" s="5">
        <v>17</v>
      </c>
      <c r="O482" s="5">
        <v>0</v>
      </c>
      <c r="P482" s="5">
        <v>44</v>
      </c>
      <c r="Q482" s="7">
        <v>14.5852272727273</v>
      </c>
      <c r="R482" s="5">
        <v>17</v>
      </c>
      <c r="S482" s="9">
        <v>37.75</v>
      </c>
      <c r="T482" s="5">
        <v>6</v>
      </c>
      <c r="U482" s="9">
        <v>106.958333333333</v>
      </c>
      <c r="V482" s="11">
        <v>0.00915455035002693</v>
      </c>
    </row>
    <row r="483" customHeight="1" spans="1:22">
      <c r="A483" s="47"/>
      <c r="B483" s="4" t="s">
        <v>79</v>
      </c>
      <c r="C483" s="4" t="s">
        <v>80</v>
      </c>
      <c r="D483" s="4" t="s">
        <v>81</v>
      </c>
      <c r="E483" s="5">
        <v>93.93</v>
      </c>
      <c r="F483" s="5">
        <v>1486</v>
      </c>
      <c r="G483" s="5">
        <v>121</v>
      </c>
      <c r="H483" s="6">
        <v>0.0814266487213997</v>
      </c>
      <c r="I483" s="7">
        <v>0.776280991735537</v>
      </c>
      <c r="J483" s="7">
        <v>63.2099596231494</v>
      </c>
      <c r="K483" s="5">
        <v>1</v>
      </c>
      <c r="L483" s="8">
        <v>2</v>
      </c>
      <c r="M483" s="5">
        <v>1</v>
      </c>
      <c r="N483" s="5">
        <v>1</v>
      </c>
      <c r="O483" s="5">
        <v>0</v>
      </c>
      <c r="P483" s="5">
        <v>5</v>
      </c>
      <c r="Q483" s="7">
        <v>18.786</v>
      </c>
      <c r="R483" s="5">
        <v>4</v>
      </c>
      <c r="S483" s="9">
        <v>23.4825</v>
      </c>
      <c r="T483" s="5">
        <v>5</v>
      </c>
      <c r="U483" s="9">
        <v>18.786</v>
      </c>
      <c r="V483" s="11">
        <v>0.0330578512396694</v>
      </c>
    </row>
    <row r="484" customHeight="1" spans="1:22">
      <c r="A484" s="47"/>
      <c r="B484" s="47"/>
      <c r="C484" s="4" t="s">
        <v>82</v>
      </c>
      <c r="D484" s="4" t="s">
        <v>83</v>
      </c>
      <c r="E484" s="5">
        <v>15.91</v>
      </c>
      <c r="F484" s="5">
        <v>677</v>
      </c>
      <c r="G484" s="5">
        <v>41</v>
      </c>
      <c r="H484" s="6">
        <v>0.0605612998522895</v>
      </c>
      <c r="I484" s="7">
        <v>0.388048780487805</v>
      </c>
      <c r="J484" s="7">
        <v>23.5007385524372</v>
      </c>
      <c r="K484" s="5">
        <v>0</v>
      </c>
      <c r="L484" s="8">
        <v>0</v>
      </c>
      <c r="M484" s="5">
        <v>0</v>
      </c>
      <c r="N484" s="5">
        <v>0</v>
      </c>
      <c r="O484" s="5">
        <v>0</v>
      </c>
      <c r="P484" s="5">
        <v>0</v>
      </c>
      <c r="Q484" s="7" t="e">
        <v>#DIV/0!</v>
      </c>
      <c r="R484" s="5">
        <v>0</v>
      </c>
      <c r="S484" s="9" t="e">
        <v>#DIV/0!</v>
      </c>
      <c r="T484" s="5">
        <v>0</v>
      </c>
      <c r="U484" s="9" t="e">
        <v>#DIV/0!</v>
      </c>
      <c r="V484" s="11">
        <v>0</v>
      </c>
    </row>
    <row r="485" customHeight="1" spans="1:22">
      <c r="A485" s="47"/>
      <c r="B485" s="47"/>
      <c r="C485" s="4" t="s">
        <v>84</v>
      </c>
      <c r="D485" s="4" t="s">
        <v>85</v>
      </c>
      <c r="E485" s="5">
        <v>43.77</v>
      </c>
      <c r="F485" s="5">
        <v>2762</v>
      </c>
      <c r="G485" s="5">
        <v>122</v>
      </c>
      <c r="H485" s="6">
        <v>0.0441708906589428</v>
      </c>
      <c r="I485" s="7">
        <v>0.358770491803279</v>
      </c>
      <c r="J485" s="7">
        <v>15.8472121650978</v>
      </c>
      <c r="K485" s="5">
        <v>1</v>
      </c>
      <c r="L485" s="8">
        <v>0</v>
      </c>
      <c r="M485" s="5">
        <v>0</v>
      </c>
      <c r="N485" s="5">
        <v>0</v>
      </c>
      <c r="O485" s="5">
        <v>0</v>
      </c>
      <c r="P485" s="5">
        <v>1</v>
      </c>
      <c r="Q485" s="7">
        <v>43.77</v>
      </c>
      <c r="R485" s="5">
        <v>0</v>
      </c>
      <c r="S485" s="9" t="e">
        <v>#DIV/0!</v>
      </c>
      <c r="T485" s="5">
        <v>0</v>
      </c>
      <c r="U485" s="9" t="e">
        <v>#DIV/0!</v>
      </c>
      <c r="V485" s="11">
        <v>0</v>
      </c>
    </row>
    <row r="486" customHeight="1" spans="1:22">
      <c r="A486" s="47"/>
      <c r="B486" s="47"/>
      <c r="C486" s="4" t="s">
        <v>128</v>
      </c>
      <c r="D486" s="4" t="s">
        <v>129</v>
      </c>
      <c r="E486" s="5">
        <v>58.67</v>
      </c>
      <c r="F486" s="5">
        <v>1137</v>
      </c>
      <c r="G486" s="5">
        <v>93</v>
      </c>
      <c r="H486" s="6">
        <v>0.0817941952506596</v>
      </c>
      <c r="I486" s="7">
        <v>0.630860215053764</v>
      </c>
      <c r="J486" s="7">
        <v>51.6007036059807</v>
      </c>
      <c r="K486" s="5">
        <v>1</v>
      </c>
      <c r="L486" s="8">
        <v>1</v>
      </c>
      <c r="M486" s="5">
        <v>0</v>
      </c>
      <c r="N486" s="5">
        <v>0</v>
      </c>
      <c r="O486" s="5">
        <v>0</v>
      </c>
      <c r="P486" s="5">
        <v>2</v>
      </c>
      <c r="Q486" s="7">
        <v>29.335</v>
      </c>
      <c r="R486" s="5">
        <v>1</v>
      </c>
      <c r="S486" s="9">
        <v>58.67</v>
      </c>
      <c r="T486" s="5">
        <v>0</v>
      </c>
      <c r="U486" s="9" t="e">
        <v>#DIV/0!</v>
      </c>
      <c r="V486" s="11">
        <v>0.010752688172043</v>
      </c>
    </row>
    <row r="487" customHeight="1" spans="1:22">
      <c r="A487" s="47"/>
      <c r="B487" s="47"/>
      <c r="C487" s="4" t="s">
        <v>146</v>
      </c>
      <c r="D487" s="4" t="s">
        <v>147</v>
      </c>
      <c r="E487" s="5">
        <v>82.76</v>
      </c>
      <c r="F487" s="5">
        <v>1453</v>
      </c>
      <c r="G487" s="5">
        <v>87</v>
      </c>
      <c r="H487" s="6">
        <v>0.0598761183757743</v>
      </c>
      <c r="I487" s="7">
        <v>0.951264367816092</v>
      </c>
      <c r="J487" s="7">
        <v>56.9580178940124</v>
      </c>
      <c r="K487" s="5">
        <v>1</v>
      </c>
      <c r="L487" s="8">
        <v>0</v>
      </c>
      <c r="M487" s="5">
        <v>0</v>
      </c>
      <c r="N487" s="5">
        <v>1</v>
      </c>
      <c r="O487" s="5">
        <v>0</v>
      </c>
      <c r="P487" s="5">
        <v>2</v>
      </c>
      <c r="Q487" s="7">
        <v>41.38</v>
      </c>
      <c r="R487" s="5">
        <v>3</v>
      </c>
      <c r="S487" s="9">
        <v>27.5866666666667</v>
      </c>
      <c r="T487" s="5">
        <v>0</v>
      </c>
      <c r="U487" s="9" t="e">
        <v>#DIV/0!</v>
      </c>
      <c r="V487" s="11">
        <v>0.0344827586206897</v>
      </c>
    </row>
    <row r="488" customHeight="1" spans="1:22">
      <c r="A488" s="47"/>
      <c r="B488" s="47"/>
      <c r="C488" s="4" t="s">
        <v>108</v>
      </c>
      <c r="D488" s="4" t="s">
        <v>109</v>
      </c>
      <c r="E488" s="5">
        <v>126.18</v>
      </c>
      <c r="F488" s="5">
        <v>3187</v>
      </c>
      <c r="G488" s="5">
        <v>159</v>
      </c>
      <c r="H488" s="6">
        <v>0.0498901788515846</v>
      </c>
      <c r="I488" s="7">
        <v>0.793584905660377</v>
      </c>
      <c r="J488" s="7">
        <v>39.5920928773141</v>
      </c>
      <c r="K488" s="5">
        <v>3</v>
      </c>
      <c r="L488" s="8">
        <v>0</v>
      </c>
      <c r="M488" s="5">
        <v>0</v>
      </c>
      <c r="N488" s="5">
        <v>3</v>
      </c>
      <c r="O488" s="5">
        <v>0</v>
      </c>
      <c r="P488" s="5">
        <v>6</v>
      </c>
      <c r="Q488" s="7">
        <v>21.03</v>
      </c>
      <c r="R488" s="5">
        <v>4</v>
      </c>
      <c r="S488" s="9">
        <v>31.545</v>
      </c>
      <c r="T488" s="5">
        <v>1</v>
      </c>
      <c r="U488" s="9">
        <v>126.18</v>
      </c>
      <c r="V488" s="11">
        <v>0.0251572327044025</v>
      </c>
    </row>
    <row r="489" customHeight="1" spans="1:22">
      <c r="A489" s="47"/>
      <c r="B489" s="47"/>
      <c r="C489" s="4" t="s">
        <v>86</v>
      </c>
      <c r="D489" s="4" t="s">
        <v>87</v>
      </c>
      <c r="E489" s="5">
        <v>92.79</v>
      </c>
      <c r="F489" s="5">
        <v>4682</v>
      </c>
      <c r="G489" s="5">
        <v>312</v>
      </c>
      <c r="H489" s="6">
        <v>0.0666381888082016</v>
      </c>
      <c r="I489" s="7">
        <v>0.297403846153846</v>
      </c>
      <c r="J489" s="7">
        <v>19.8184536522854</v>
      </c>
      <c r="K489" s="5">
        <v>1</v>
      </c>
      <c r="L489" s="8">
        <v>0</v>
      </c>
      <c r="M489" s="5">
        <v>2</v>
      </c>
      <c r="N489" s="5">
        <v>3</v>
      </c>
      <c r="O489" s="5">
        <v>0</v>
      </c>
      <c r="P489" s="5">
        <v>6</v>
      </c>
      <c r="Q489" s="7">
        <v>15.465</v>
      </c>
      <c r="R489" s="5">
        <v>7</v>
      </c>
      <c r="S489" s="9">
        <v>13.2557142857143</v>
      </c>
      <c r="T489" s="5">
        <v>4</v>
      </c>
      <c r="U489" s="9">
        <v>23.1975</v>
      </c>
      <c r="V489" s="11">
        <v>0.0224358974358974</v>
      </c>
    </row>
    <row r="490" customHeight="1" spans="1:22">
      <c r="A490" s="47"/>
      <c r="B490" s="47"/>
      <c r="C490" s="4" t="s">
        <v>88</v>
      </c>
      <c r="D490" s="4" t="s">
        <v>89</v>
      </c>
      <c r="E490" s="5">
        <v>68.14</v>
      </c>
      <c r="F490" s="5">
        <v>2503</v>
      </c>
      <c r="G490" s="5">
        <v>276</v>
      </c>
      <c r="H490" s="6">
        <v>0.110267678785457</v>
      </c>
      <c r="I490" s="7">
        <v>0.246884057971014</v>
      </c>
      <c r="J490" s="7">
        <v>27.2233320015981</v>
      </c>
      <c r="K490" s="5">
        <v>2</v>
      </c>
      <c r="L490" s="8">
        <v>0</v>
      </c>
      <c r="M490" s="5">
        <v>2</v>
      </c>
      <c r="N490" s="5">
        <v>1</v>
      </c>
      <c r="O490" s="5">
        <v>0</v>
      </c>
      <c r="P490" s="5">
        <v>5</v>
      </c>
      <c r="Q490" s="7">
        <v>13.628</v>
      </c>
      <c r="R490" s="5">
        <v>2</v>
      </c>
      <c r="S490" s="9">
        <v>34.07</v>
      </c>
      <c r="T490" s="5">
        <v>1</v>
      </c>
      <c r="U490" s="9">
        <v>68.14</v>
      </c>
      <c r="V490" s="11">
        <v>0.0072463768115942</v>
      </c>
    </row>
    <row r="491" customHeight="1" spans="1:22">
      <c r="A491" s="47"/>
      <c r="B491" s="4" t="s">
        <v>100</v>
      </c>
      <c r="C491" s="47"/>
      <c r="D491" s="47"/>
      <c r="E491" s="5">
        <v>582.15</v>
      </c>
      <c r="F491" s="5">
        <v>17887</v>
      </c>
      <c r="G491" s="5">
        <v>1211</v>
      </c>
      <c r="H491" s="6">
        <v>0.067702800916867</v>
      </c>
      <c r="I491" s="7">
        <v>0.480718414533443</v>
      </c>
      <c r="J491" s="7">
        <v>32.5459831162297</v>
      </c>
      <c r="K491" s="5">
        <v>10</v>
      </c>
      <c r="L491" s="8">
        <v>3</v>
      </c>
      <c r="M491" s="5">
        <v>5</v>
      </c>
      <c r="N491" s="5">
        <v>9</v>
      </c>
      <c r="O491" s="5">
        <v>0</v>
      </c>
      <c r="P491" s="5">
        <v>27</v>
      </c>
      <c r="Q491" s="7">
        <v>21.5611111111111</v>
      </c>
      <c r="R491" s="5">
        <v>21</v>
      </c>
      <c r="S491" s="9">
        <v>27.7214285714286</v>
      </c>
      <c r="T491" s="5">
        <v>11</v>
      </c>
      <c r="U491" s="9">
        <v>52.9227272727273</v>
      </c>
      <c r="V491" s="11">
        <v>0.0173410404624277</v>
      </c>
    </row>
    <row r="492" customHeight="1" spans="1:22">
      <c r="A492" s="4" t="s">
        <v>156</v>
      </c>
      <c r="B492" s="47"/>
      <c r="C492" s="47"/>
      <c r="D492" s="47"/>
      <c r="E492" s="5">
        <v>1223.9</v>
      </c>
      <c r="F492" s="5">
        <v>48854</v>
      </c>
      <c r="G492" s="5">
        <v>3068</v>
      </c>
      <c r="H492" s="6">
        <v>0.0627993613624268</v>
      </c>
      <c r="I492" s="7">
        <v>0.398924380704042</v>
      </c>
      <c r="J492" s="7">
        <v>25.0521963401154</v>
      </c>
      <c r="K492" s="5">
        <v>27</v>
      </c>
      <c r="L492" s="8">
        <v>4</v>
      </c>
      <c r="M492" s="5">
        <v>14</v>
      </c>
      <c r="N492" s="5">
        <v>26</v>
      </c>
      <c r="O492" s="5">
        <v>0</v>
      </c>
      <c r="P492" s="5">
        <v>71</v>
      </c>
      <c r="Q492" s="7">
        <v>17.2380281690141</v>
      </c>
      <c r="R492" s="5">
        <v>38</v>
      </c>
      <c r="S492" s="9">
        <v>32.2078947368421</v>
      </c>
      <c r="T492" s="5">
        <v>17</v>
      </c>
      <c r="U492" s="9">
        <v>71.9941176470588</v>
      </c>
      <c r="V492" s="11">
        <v>0.0123859191655802</v>
      </c>
    </row>
    <row r="493" customHeight="1" spans="1:22">
      <c r="A493" s="4" t="s">
        <v>31</v>
      </c>
      <c r="B493" s="4" t="s">
        <v>75</v>
      </c>
      <c r="C493" s="4" t="s">
        <v>114</v>
      </c>
      <c r="D493" s="4" t="s">
        <v>115</v>
      </c>
      <c r="E493" s="5">
        <v>147.11</v>
      </c>
      <c r="F493" s="5">
        <v>5333</v>
      </c>
      <c r="G493" s="5">
        <v>254</v>
      </c>
      <c r="H493" s="6">
        <v>0.0476279767485468</v>
      </c>
      <c r="I493" s="7">
        <v>0.579173228346457</v>
      </c>
      <c r="J493" s="7">
        <v>27.5848490530658</v>
      </c>
      <c r="K493" s="5">
        <v>4</v>
      </c>
      <c r="L493" s="8">
        <v>1</v>
      </c>
      <c r="M493" s="5">
        <v>1</v>
      </c>
      <c r="N493" s="5">
        <v>1</v>
      </c>
      <c r="O493" s="5">
        <v>0</v>
      </c>
      <c r="P493" s="5">
        <v>7</v>
      </c>
      <c r="Q493" s="7">
        <v>21.0157142857143</v>
      </c>
      <c r="R493" s="5">
        <v>4</v>
      </c>
      <c r="S493" s="9">
        <v>36.7775</v>
      </c>
      <c r="T493" s="5">
        <v>2</v>
      </c>
      <c r="U493" s="9">
        <v>73.555</v>
      </c>
      <c r="V493" s="11">
        <v>0.015748031496063</v>
      </c>
    </row>
    <row r="494" customHeight="1" spans="1:22">
      <c r="A494" s="47"/>
      <c r="B494" s="47"/>
      <c r="C494" s="4" t="s">
        <v>138</v>
      </c>
      <c r="D494" s="4" t="s">
        <v>139</v>
      </c>
      <c r="E494" s="5">
        <v>150.22</v>
      </c>
      <c r="F494" s="5">
        <v>6743</v>
      </c>
      <c r="G494" s="5">
        <v>393</v>
      </c>
      <c r="H494" s="6">
        <v>0.0582826635028919</v>
      </c>
      <c r="I494" s="7">
        <v>0.382239185750636</v>
      </c>
      <c r="J494" s="7">
        <v>22.2779178407237</v>
      </c>
      <c r="K494" s="5">
        <v>11</v>
      </c>
      <c r="L494" s="8">
        <v>2</v>
      </c>
      <c r="M494" s="5">
        <v>10</v>
      </c>
      <c r="N494" s="5">
        <v>1</v>
      </c>
      <c r="O494" s="5">
        <v>0</v>
      </c>
      <c r="P494" s="5">
        <v>24</v>
      </c>
      <c r="Q494" s="7">
        <v>6.25916666666667</v>
      </c>
      <c r="R494" s="5">
        <v>2</v>
      </c>
      <c r="S494" s="9">
        <v>75.11</v>
      </c>
      <c r="T494" s="5">
        <v>1</v>
      </c>
      <c r="U494" s="9">
        <v>150.22</v>
      </c>
      <c r="V494" s="11">
        <v>0.00508905852417303</v>
      </c>
    </row>
    <row r="495" customHeight="1" spans="1:22">
      <c r="A495" s="47"/>
      <c r="B495" s="47"/>
      <c r="C495" s="4" t="s">
        <v>76</v>
      </c>
      <c r="D495" s="4" t="s">
        <v>77</v>
      </c>
      <c r="E495" s="5">
        <v>76.15</v>
      </c>
      <c r="F495" s="5">
        <v>4323</v>
      </c>
      <c r="G495" s="5">
        <v>252</v>
      </c>
      <c r="H495" s="6">
        <v>0.058292852185982</v>
      </c>
      <c r="I495" s="7">
        <v>0.30218253968254</v>
      </c>
      <c r="J495" s="7">
        <v>17.6150821188989</v>
      </c>
      <c r="K495" s="5">
        <v>1</v>
      </c>
      <c r="L495" s="8">
        <v>3</v>
      </c>
      <c r="M495" s="5">
        <v>1</v>
      </c>
      <c r="N495" s="5">
        <v>2</v>
      </c>
      <c r="O495" s="5">
        <v>1</v>
      </c>
      <c r="P495" s="5">
        <v>8</v>
      </c>
      <c r="Q495" s="7">
        <v>9.51875</v>
      </c>
      <c r="R495" s="5">
        <v>1</v>
      </c>
      <c r="S495" s="9">
        <v>76.15</v>
      </c>
      <c r="T495" s="5">
        <v>1</v>
      </c>
      <c r="U495" s="9">
        <v>76.15</v>
      </c>
      <c r="V495" s="11">
        <v>0.00396825396825397</v>
      </c>
    </row>
    <row r="496" customHeight="1" spans="1:22">
      <c r="A496" s="47"/>
      <c r="B496" s="47"/>
      <c r="C496" s="4" t="s">
        <v>151</v>
      </c>
      <c r="D496" s="4" t="s">
        <v>152</v>
      </c>
      <c r="E496" s="5">
        <v>96.7</v>
      </c>
      <c r="F496" s="5">
        <v>6398</v>
      </c>
      <c r="G496" s="5">
        <v>479</v>
      </c>
      <c r="H496" s="6">
        <v>0.0748671459831197</v>
      </c>
      <c r="I496" s="7">
        <v>0.20187891440501</v>
      </c>
      <c r="J496" s="7">
        <v>15.1140981556737</v>
      </c>
      <c r="K496" s="5">
        <v>2</v>
      </c>
      <c r="L496" s="8">
        <v>0</v>
      </c>
      <c r="M496" s="5">
        <v>0</v>
      </c>
      <c r="N496" s="5">
        <v>1</v>
      </c>
      <c r="O496" s="5">
        <v>0</v>
      </c>
      <c r="P496" s="5">
        <v>3</v>
      </c>
      <c r="Q496" s="7">
        <v>32.2333333333333</v>
      </c>
      <c r="R496" s="5">
        <v>0</v>
      </c>
      <c r="S496" s="9" t="e">
        <v>#DIV/0!</v>
      </c>
      <c r="T496" s="5">
        <v>0</v>
      </c>
      <c r="U496" s="9" t="e">
        <v>#DIV/0!</v>
      </c>
      <c r="V496" s="11">
        <v>0</v>
      </c>
    </row>
    <row r="497" customHeight="1" spans="1:22">
      <c r="A497" s="47"/>
      <c r="B497" s="47"/>
      <c r="C497" s="4" t="s">
        <v>153</v>
      </c>
      <c r="D497" s="4" t="s">
        <v>154</v>
      </c>
      <c r="E497" s="5">
        <v>120.16</v>
      </c>
      <c r="F497" s="5">
        <v>4733</v>
      </c>
      <c r="G497" s="5">
        <v>224</v>
      </c>
      <c r="H497" s="6">
        <v>0.0473272765687725</v>
      </c>
      <c r="I497" s="7">
        <v>0.536428571428571</v>
      </c>
      <c r="J497" s="7">
        <v>25.3877033593915</v>
      </c>
      <c r="K497" s="5">
        <v>2</v>
      </c>
      <c r="L497" s="8">
        <v>0</v>
      </c>
      <c r="M497" s="5">
        <v>0</v>
      </c>
      <c r="N497" s="5">
        <v>1</v>
      </c>
      <c r="O497" s="5">
        <v>0</v>
      </c>
      <c r="P497" s="5">
        <v>3</v>
      </c>
      <c r="Q497" s="7">
        <v>40.0533333333333</v>
      </c>
      <c r="R497" s="5">
        <v>1</v>
      </c>
      <c r="S497" s="9">
        <v>120.16</v>
      </c>
      <c r="T497" s="5">
        <v>1</v>
      </c>
      <c r="U497" s="9">
        <v>120.16</v>
      </c>
      <c r="V497" s="11">
        <v>0.00446428571428571</v>
      </c>
    </row>
    <row r="498" customHeight="1" spans="1:22">
      <c r="A498" s="47"/>
      <c r="B498" s="47"/>
      <c r="C498" s="4" t="s">
        <v>140</v>
      </c>
      <c r="D498" s="4" t="s">
        <v>141</v>
      </c>
      <c r="E498" s="5">
        <v>63.98</v>
      </c>
      <c r="F498" s="5">
        <v>2867</v>
      </c>
      <c r="G498" s="5">
        <v>85</v>
      </c>
      <c r="H498" s="6">
        <v>0.0296477153819323</v>
      </c>
      <c r="I498" s="7">
        <v>0.752705882352941</v>
      </c>
      <c r="J498" s="7">
        <v>22.3160097663062</v>
      </c>
      <c r="K498" s="5">
        <v>0</v>
      </c>
      <c r="L498" s="8">
        <v>3</v>
      </c>
      <c r="M498" s="5">
        <v>0</v>
      </c>
      <c r="N498" s="5">
        <v>1</v>
      </c>
      <c r="O498" s="5">
        <v>0</v>
      </c>
      <c r="P498" s="5">
        <v>4</v>
      </c>
      <c r="Q498" s="7">
        <v>15.995</v>
      </c>
      <c r="R498" s="5">
        <v>1</v>
      </c>
      <c r="S498" s="9">
        <v>63.98</v>
      </c>
      <c r="T498" s="5">
        <v>0</v>
      </c>
      <c r="U498" s="9" t="e">
        <v>#DIV/0!</v>
      </c>
      <c r="V498" s="11">
        <v>0.0117647058823529</v>
      </c>
    </row>
    <row r="499" customHeight="1" spans="1:22">
      <c r="A499" s="47"/>
      <c r="B499" s="4" t="s">
        <v>78</v>
      </c>
      <c r="C499" s="47"/>
      <c r="D499" s="47"/>
      <c r="E499" s="5">
        <v>654.32</v>
      </c>
      <c r="F499" s="5">
        <v>30397</v>
      </c>
      <c r="G499" s="5">
        <v>1687</v>
      </c>
      <c r="H499" s="6">
        <v>0.0554988979175577</v>
      </c>
      <c r="I499" s="7">
        <v>0.387860106698281</v>
      </c>
      <c r="J499" s="7">
        <v>21.5258084679409</v>
      </c>
      <c r="K499" s="5">
        <v>20</v>
      </c>
      <c r="L499" s="8">
        <v>9</v>
      </c>
      <c r="M499" s="5">
        <v>12</v>
      </c>
      <c r="N499" s="5">
        <v>7</v>
      </c>
      <c r="O499" s="5">
        <v>1</v>
      </c>
      <c r="P499" s="5">
        <v>49</v>
      </c>
      <c r="Q499" s="7">
        <v>13.3534693877551</v>
      </c>
      <c r="R499" s="5">
        <v>9</v>
      </c>
      <c r="S499" s="9">
        <v>72.7022222222222</v>
      </c>
      <c r="T499" s="5">
        <v>5</v>
      </c>
      <c r="U499" s="9">
        <v>130.864</v>
      </c>
      <c r="V499" s="11">
        <v>0.005334914048607</v>
      </c>
    </row>
    <row r="500" customHeight="1" spans="1:22">
      <c r="A500" s="47"/>
      <c r="B500" s="4" t="s">
        <v>79</v>
      </c>
      <c r="C500" s="4" t="s">
        <v>80</v>
      </c>
      <c r="D500" s="4" t="s">
        <v>81</v>
      </c>
      <c r="E500" s="5">
        <v>89.26</v>
      </c>
      <c r="F500" s="5">
        <v>1432</v>
      </c>
      <c r="G500" s="5">
        <v>110</v>
      </c>
      <c r="H500" s="6">
        <v>0.0768156424581006</v>
      </c>
      <c r="I500" s="7">
        <v>0.811454545454546</v>
      </c>
      <c r="J500" s="7">
        <v>62.3324022346369</v>
      </c>
      <c r="K500" s="5">
        <v>3</v>
      </c>
      <c r="L500" s="8">
        <v>1</v>
      </c>
      <c r="M500" s="5">
        <v>0</v>
      </c>
      <c r="N500" s="5">
        <v>1</v>
      </c>
      <c r="O500" s="5">
        <v>0</v>
      </c>
      <c r="P500" s="5">
        <v>5</v>
      </c>
      <c r="Q500" s="7">
        <v>17.852</v>
      </c>
      <c r="R500" s="5">
        <v>0</v>
      </c>
      <c r="S500" s="9" t="e">
        <v>#DIV/0!</v>
      </c>
      <c r="T500" s="5">
        <v>0</v>
      </c>
      <c r="U500" s="9" t="e">
        <v>#DIV/0!</v>
      </c>
      <c r="V500" s="11">
        <v>0</v>
      </c>
    </row>
    <row r="501" customHeight="1" spans="1:22">
      <c r="A501" s="47"/>
      <c r="B501" s="47"/>
      <c r="C501" s="4" t="s">
        <v>82</v>
      </c>
      <c r="D501" s="4" t="s">
        <v>83</v>
      </c>
      <c r="E501" s="5">
        <v>63.7</v>
      </c>
      <c r="F501" s="5">
        <v>2179</v>
      </c>
      <c r="G501" s="5">
        <v>124</v>
      </c>
      <c r="H501" s="6">
        <v>0.0569068379990822</v>
      </c>
      <c r="I501" s="7">
        <v>0.513709677419355</v>
      </c>
      <c r="J501" s="7">
        <v>29.233593391464</v>
      </c>
      <c r="K501" s="5">
        <v>0</v>
      </c>
      <c r="L501" s="8">
        <v>0</v>
      </c>
      <c r="M501" s="5">
        <v>1</v>
      </c>
      <c r="N501" s="5">
        <v>0</v>
      </c>
      <c r="O501" s="5">
        <v>0</v>
      </c>
      <c r="P501" s="5">
        <v>1</v>
      </c>
      <c r="Q501" s="7">
        <v>63.7</v>
      </c>
      <c r="R501" s="5">
        <v>3</v>
      </c>
      <c r="S501" s="9">
        <v>21.2333333333333</v>
      </c>
      <c r="T501" s="5">
        <v>2</v>
      </c>
      <c r="U501" s="9">
        <v>31.85</v>
      </c>
      <c r="V501" s="11">
        <v>0.0241935483870968</v>
      </c>
    </row>
    <row r="502" customHeight="1" spans="1:22">
      <c r="A502" s="47"/>
      <c r="B502" s="47"/>
      <c r="C502" s="4" t="s">
        <v>84</v>
      </c>
      <c r="D502" s="4" t="s">
        <v>85</v>
      </c>
      <c r="E502" s="5">
        <v>54.21</v>
      </c>
      <c r="F502" s="5">
        <v>3886</v>
      </c>
      <c r="G502" s="5">
        <v>146</v>
      </c>
      <c r="H502" s="6">
        <v>0.0375707668553783</v>
      </c>
      <c r="I502" s="7">
        <v>0.371301369863014</v>
      </c>
      <c r="J502" s="7">
        <v>13.9500772002059</v>
      </c>
      <c r="K502" s="5">
        <v>1</v>
      </c>
      <c r="L502" s="8">
        <v>0</v>
      </c>
      <c r="M502" s="5">
        <v>0</v>
      </c>
      <c r="N502" s="5">
        <v>0</v>
      </c>
      <c r="O502" s="5">
        <v>1</v>
      </c>
      <c r="P502" s="5">
        <v>2</v>
      </c>
      <c r="Q502" s="7">
        <v>27.105</v>
      </c>
      <c r="R502" s="5">
        <v>1</v>
      </c>
      <c r="S502" s="9">
        <v>54.21</v>
      </c>
      <c r="T502" s="5">
        <v>1</v>
      </c>
      <c r="U502" s="9">
        <v>54.21</v>
      </c>
      <c r="V502" s="11">
        <v>0.00684931506849315</v>
      </c>
    </row>
    <row r="503" customHeight="1" spans="1:22">
      <c r="A503" s="47"/>
      <c r="B503" s="47"/>
      <c r="C503" s="4" t="s">
        <v>128</v>
      </c>
      <c r="D503" s="4" t="s">
        <v>129</v>
      </c>
      <c r="E503" s="5">
        <v>48.88</v>
      </c>
      <c r="F503" s="5">
        <v>1347</v>
      </c>
      <c r="G503" s="5">
        <v>75</v>
      </c>
      <c r="H503" s="6">
        <v>0.0556792873051225</v>
      </c>
      <c r="I503" s="7">
        <v>0.651733333333333</v>
      </c>
      <c r="J503" s="7">
        <v>36.2880475129918</v>
      </c>
      <c r="K503" s="5">
        <v>-1</v>
      </c>
      <c r="L503" s="8">
        <v>2</v>
      </c>
      <c r="M503" s="5">
        <v>0</v>
      </c>
      <c r="N503" s="5">
        <v>0</v>
      </c>
      <c r="O503" s="5">
        <v>0</v>
      </c>
      <c r="P503" s="5">
        <v>1</v>
      </c>
      <c r="Q503" s="7">
        <v>48.88</v>
      </c>
      <c r="R503" s="5">
        <v>2</v>
      </c>
      <c r="S503" s="9">
        <v>24.44</v>
      </c>
      <c r="T503" s="5">
        <v>0</v>
      </c>
      <c r="U503" s="9" t="e">
        <v>#DIV/0!</v>
      </c>
      <c r="V503" s="11">
        <v>0.0266666666666667</v>
      </c>
    </row>
    <row r="504" customHeight="1" spans="1:22">
      <c r="A504" s="47"/>
      <c r="B504" s="47"/>
      <c r="C504" s="4" t="s">
        <v>146</v>
      </c>
      <c r="D504" s="4" t="s">
        <v>147</v>
      </c>
      <c r="E504" s="5">
        <v>63.82</v>
      </c>
      <c r="F504" s="5">
        <v>1416</v>
      </c>
      <c r="G504" s="5">
        <v>83</v>
      </c>
      <c r="H504" s="6">
        <v>0.0586158192090396</v>
      </c>
      <c r="I504" s="7">
        <v>0.768915662650602</v>
      </c>
      <c r="J504" s="7">
        <v>45.0706214689266</v>
      </c>
      <c r="K504" s="5">
        <v>0</v>
      </c>
      <c r="L504" s="8">
        <v>0</v>
      </c>
      <c r="M504" s="5">
        <v>0</v>
      </c>
      <c r="N504" s="5">
        <v>0</v>
      </c>
      <c r="O504" s="5">
        <v>0</v>
      </c>
      <c r="P504" s="5">
        <v>0</v>
      </c>
      <c r="Q504" s="7" t="e">
        <v>#DIV/0!</v>
      </c>
      <c r="R504" s="5">
        <v>1</v>
      </c>
      <c r="S504" s="9">
        <v>63.82</v>
      </c>
      <c r="T504" s="5">
        <v>1</v>
      </c>
      <c r="U504" s="9">
        <v>63.82</v>
      </c>
      <c r="V504" s="11">
        <v>0.0120481927710843</v>
      </c>
    </row>
    <row r="505" customHeight="1" spans="1:22">
      <c r="A505" s="47"/>
      <c r="B505" s="47"/>
      <c r="C505" s="4" t="s">
        <v>108</v>
      </c>
      <c r="D505" s="4" t="s">
        <v>109</v>
      </c>
      <c r="E505" s="5">
        <v>115.64</v>
      </c>
      <c r="F505" s="5">
        <v>3661</v>
      </c>
      <c r="G505" s="5">
        <v>156</v>
      </c>
      <c r="H505" s="6">
        <v>0.042611308385687</v>
      </c>
      <c r="I505" s="7">
        <v>0.741282051282051</v>
      </c>
      <c r="J505" s="7">
        <v>31.5869980879541</v>
      </c>
      <c r="K505" s="5">
        <v>4</v>
      </c>
      <c r="L505" s="8">
        <v>0</v>
      </c>
      <c r="M505" s="5">
        <v>0</v>
      </c>
      <c r="N505" s="5">
        <v>2</v>
      </c>
      <c r="O505" s="5">
        <v>0</v>
      </c>
      <c r="P505" s="5">
        <v>6</v>
      </c>
      <c r="Q505" s="7">
        <v>19.2733333333333</v>
      </c>
      <c r="R505" s="5">
        <v>3</v>
      </c>
      <c r="S505" s="9">
        <v>38.5466666666667</v>
      </c>
      <c r="T505" s="5">
        <v>1</v>
      </c>
      <c r="U505" s="9">
        <v>115.64</v>
      </c>
      <c r="V505" s="11">
        <v>0.0192307692307692</v>
      </c>
    </row>
    <row r="506" customHeight="1" spans="1:22">
      <c r="A506" s="47"/>
      <c r="B506" s="47"/>
      <c r="C506" s="4" t="s">
        <v>86</v>
      </c>
      <c r="D506" s="4" t="s">
        <v>87</v>
      </c>
      <c r="E506" s="5">
        <v>61.24</v>
      </c>
      <c r="F506" s="5">
        <v>3518</v>
      </c>
      <c r="G506" s="5">
        <v>208</v>
      </c>
      <c r="H506" s="6">
        <v>0.0591245025582717</v>
      </c>
      <c r="I506" s="7">
        <v>0.294423076923077</v>
      </c>
      <c r="J506" s="7">
        <v>17.4076179647527</v>
      </c>
      <c r="K506" s="5">
        <v>3</v>
      </c>
      <c r="L506" s="8">
        <v>0</v>
      </c>
      <c r="M506" s="5">
        <v>0</v>
      </c>
      <c r="N506" s="5">
        <v>1</v>
      </c>
      <c r="O506" s="5">
        <v>0</v>
      </c>
      <c r="P506" s="5">
        <v>4</v>
      </c>
      <c r="Q506" s="7">
        <v>15.31</v>
      </c>
      <c r="R506" s="5">
        <v>1</v>
      </c>
      <c r="S506" s="9">
        <v>61.24</v>
      </c>
      <c r="T506" s="5">
        <v>1</v>
      </c>
      <c r="U506" s="9">
        <v>61.24</v>
      </c>
      <c r="V506" s="11">
        <v>0.00480769230769231</v>
      </c>
    </row>
    <row r="507" customHeight="1" spans="1:22">
      <c r="A507" s="47"/>
      <c r="B507" s="47"/>
      <c r="C507" s="4" t="s">
        <v>88</v>
      </c>
      <c r="D507" s="4" t="s">
        <v>89</v>
      </c>
      <c r="E507" s="5">
        <v>64.63</v>
      </c>
      <c r="F507" s="5">
        <v>2892</v>
      </c>
      <c r="G507" s="5">
        <v>228</v>
      </c>
      <c r="H507" s="6">
        <v>0.0788381742738589</v>
      </c>
      <c r="I507" s="7">
        <v>0.283464912280702</v>
      </c>
      <c r="J507" s="7">
        <v>22.3478561549101</v>
      </c>
      <c r="K507" s="5">
        <v>0</v>
      </c>
      <c r="L507" s="8">
        <v>0</v>
      </c>
      <c r="M507" s="5">
        <v>0</v>
      </c>
      <c r="N507" s="5">
        <v>0</v>
      </c>
      <c r="O507" s="5">
        <v>0</v>
      </c>
      <c r="P507" s="5">
        <v>0</v>
      </c>
      <c r="Q507" s="7" t="e">
        <v>#DIV/0!</v>
      </c>
      <c r="R507" s="5">
        <v>2</v>
      </c>
      <c r="S507" s="9">
        <v>32.315</v>
      </c>
      <c r="T507" s="5">
        <v>0</v>
      </c>
      <c r="U507" s="9" t="e">
        <v>#DIV/0!</v>
      </c>
      <c r="V507" s="11">
        <v>0.0087719298245614</v>
      </c>
    </row>
    <row r="508" customHeight="1" spans="1:22">
      <c r="A508" s="47"/>
      <c r="B508" s="4" t="s">
        <v>100</v>
      </c>
      <c r="C508" s="47"/>
      <c r="D508" s="47"/>
      <c r="E508" s="5">
        <v>561.38</v>
      </c>
      <c r="F508" s="5">
        <v>20331</v>
      </c>
      <c r="G508" s="5">
        <v>1130</v>
      </c>
      <c r="H508" s="6">
        <v>0.0555801485416359</v>
      </c>
      <c r="I508" s="7">
        <v>0.496796460176991</v>
      </c>
      <c r="J508" s="7">
        <v>27.6120210515961</v>
      </c>
      <c r="K508" s="5">
        <v>10</v>
      </c>
      <c r="L508" s="8">
        <v>3</v>
      </c>
      <c r="M508" s="5">
        <v>1</v>
      </c>
      <c r="N508" s="5">
        <v>4</v>
      </c>
      <c r="O508" s="5">
        <v>1</v>
      </c>
      <c r="P508" s="5">
        <v>19</v>
      </c>
      <c r="Q508" s="7">
        <v>29.5463157894737</v>
      </c>
      <c r="R508" s="5">
        <v>13</v>
      </c>
      <c r="S508" s="9">
        <v>43.1830769230769</v>
      </c>
      <c r="T508" s="5">
        <v>6</v>
      </c>
      <c r="U508" s="9">
        <v>93.5633333333333</v>
      </c>
      <c r="V508" s="11">
        <v>0.0115044247787611</v>
      </c>
    </row>
    <row r="509" customHeight="1" spans="1:22">
      <c r="A509" s="4" t="s">
        <v>157</v>
      </c>
      <c r="B509" s="47"/>
      <c r="C509" s="47"/>
      <c r="D509" s="47"/>
      <c r="E509" s="5">
        <v>1215.7</v>
      </c>
      <c r="F509" s="5">
        <v>50728</v>
      </c>
      <c r="G509" s="5">
        <v>2817</v>
      </c>
      <c r="H509" s="6">
        <v>0.0555314619145245</v>
      </c>
      <c r="I509" s="7">
        <v>0.431558395456159</v>
      </c>
      <c r="J509" s="7">
        <v>23.965068601167</v>
      </c>
      <c r="K509" s="5">
        <v>30</v>
      </c>
      <c r="L509" s="8">
        <v>12</v>
      </c>
      <c r="M509" s="5">
        <v>13</v>
      </c>
      <c r="N509" s="5">
        <v>11</v>
      </c>
      <c r="O509" s="5">
        <v>2</v>
      </c>
      <c r="P509" s="5">
        <v>68</v>
      </c>
      <c r="Q509" s="7">
        <v>17.8779411764706</v>
      </c>
      <c r="R509" s="5">
        <v>22</v>
      </c>
      <c r="S509" s="9">
        <v>55.2590909090909</v>
      </c>
      <c r="T509" s="5">
        <v>11</v>
      </c>
      <c r="U509" s="9">
        <v>110.518181818182</v>
      </c>
      <c r="V509" s="11">
        <v>0.00780972665956692</v>
      </c>
    </row>
    <row r="510" customHeight="1" spans="1:22">
      <c r="A510" s="4" t="s">
        <v>30</v>
      </c>
      <c r="B510" s="4" t="s">
        <v>75</v>
      </c>
      <c r="C510" s="4" t="s">
        <v>114</v>
      </c>
      <c r="D510" s="4" t="s">
        <v>115</v>
      </c>
      <c r="E510" s="5">
        <v>145.48</v>
      </c>
      <c r="F510" s="5">
        <v>5027</v>
      </c>
      <c r="G510" s="5">
        <v>248</v>
      </c>
      <c r="H510" s="6">
        <v>0.0493335985677342</v>
      </c>
      <c r="I510" s="7">
        <v>0.586612903225806</v>
      </c>
      <c r="J510" s="7">
        <v>28.9397254823951</v>
      </c>
      <c r="K510" s="5">
        <v>5</v>
      </c>
      <c r="L510" s="8">
        <v>1</v>
      </c>
      <c r="M510" s="5">
        <v>1</v>
      </c>
      <c r="N510" s="5">
        <v>5</v>
      </c>
      <c r="O510" s="5">
        <v>0</v>
      </c>
      <c r="P510" s="5">
        <v>12</v>
      </c>
      <c r="Q510" s="7">
        <v>12.1233333333333</v>
      </c>
      <c r="R510" s="5">
        <v>3</v>
      </c>
      <c r="S510" s="9">
        <v>48.4933333333333</v>
      </c>
      <c r="T510" s="5">
        <v>2</v>
      </c>
      <c r="U510" s="9">
        <v>72.74</v>
      </c>
      <c r="V510" s="11">
        <v>0.0120967741935484</v>
      </c>
    </row>
    <row r="511" customHeight="1" spans="1:22">
      <c r="A511" s="47"/>
      <c r="B511" s="47"/>
      <c r="C511" s="4" t="s">
        <v>138</v>
      </c>
      <c r="D511" s="4" t="s">
        <v>139</v>
      </c>
      <c r="E511" s="5">
        <v>129.46</v>
      </c>
      <c r="F511" s="5">
        <v>4939</v>
      </c>
      <c r="G511" s="5">
        <v>290</v>
      </c>
      <c r="H511" s="6">
        <v>0.0587163393399474</v>
      </c>
      <c r="I511" s="7">
        <v>0.446413793103448</v>
      </c>
      <c r="J511" s="7">
        <v>26.2117837618951</v>
      </c>
      <c r="K511" s="5">
        <v>5</v>
      </c>
      <c r="L511" s="8">
        <v>0</v>
      </c>
      <c r="M511" s="5">
        <v>5</v>
      </c>
      <c r="N511" s="5">
        <v>1</v>
      </c>
      <c r="O511" s="5">
        <v>0</v>
      </c>
      <c r="P511" s="5">
        <v>11</v>
      </c>
      <c r="Q511" s="7">
        <v>11.7690909090909</v>
      </c>
      <c r="R511" s="5">
        <v>6</v>
      </c>
      <c r="S511" s="9">
        <v>21.5766666666667</v>
      </c>
      <c r="T511" s="5">
        <v>0</v>
      </c>
      <c r="U511" s="9" t="e">
        <v>#DIV/0!</v>
      </c>
      <c r="V511" s="11">
        <v>0.0206896551724138</v>
      </c>
    </row>
    <row r="512" customHeight="1" spans="1:22">
      <c r="A512" s="47"/>
      <c r="B512" s="47"/>
      <c r="C512" s="4" t="s">
        <v>76</v>
      </c>
      <c r="D512" s="4" t="s">
        <v>77</v>
      </c>
      <c r="E512" s="5">
        <v>74.8</v>
      </c>
      <c r="F512" s="5">
        <v>3679</v>
      </c>
      <c r="G512" s="5">
        <v>224</v>
      </c>
      <c r="H512" s="6">
        <v>0.060886110356075</v>
      </c>
      <c r="I512" s="7">
        <v>0.333928571428571</v>
      </c>
      <c r="J512" s="7">
        <v>20.3316118510465</v>
      </c>
      <c r="K512" s="5">
        <v>0</v>
      </c>
      <c r="L512" s="8">
        <v>1</v>
      </c>
      <c r="M512" s="5">
        <v>0</v>
      </c>
      <c r="N512" s="5">
        <v>1</v>
      </c>
      <c r="O512" s="5">
        <v>1</v>
      </c>
      <c r="P512" s="5">
        <v>3</v>
      </c>
      <c r="Q512" s="7">
        <v>24.9333333333333</v>
      </c>
      <c r="R512" s="5">
        <v>1</v>
      </c>
      <c r="S512" s="9">
        <v>74.8</v>
      </c>
      <c r="T512" s="5">
        <v>1</v>
      </c>
      <c r="U512" s="9">
        <v>74.8</v>
      </c>
      <c r="V512" s="11">
        <v>0.00446428571428571</v>
      </c>
    </row>
    <row r="513" customHeight="1" spans="1:22">
      <c r="A513" s="47"/>
      <c r="B513" s="47"/>
      <c r="C513" s="4" t="s">
        <v>151</v>
      </c>
      <c r="D513" s="4" t="s">
        <v>152</v>
      </c>
      <c r="E513" s="5">
        <v>134.9</v>
      </c>
      <c r="F513" s="5">
        <v>7835</v>
      </c>
      <c r="G513" s="5">
        <v>423</v>
      </c>
      <c r="H513" s="6">
        <v>0.0539885130823229</v>
      </c>
      <c r="I513" s="7">
        <v>0.318912529550827</v>
      </c>
      <c r="J513" s="7">
        <v>17.2176132737715</v>
      </c>
      <c r="K513" s="5">
        <v>3</v>
      </c>
      <c r="L513" s="8">
        <v>0</v>
      </c>
      <c r="M513" s="5">
        <v>1</v>
      </c>
      <c r="N513" s="5">
        <v>1</v>
      </c>
      <c r="O513" s="5">
        <v>0</v>
      </c>
      <c r="P513" s="5">
        <v>5</v>
      </c>
      <c r="Q513" s="7">
        <v>26.98</v>
      </c>
      <c r="R513" s="5">
        <v>2</v>
      </c>
      <c r="S513" s="9">
        <v>67.45</v>
      </c>
      <c r="T513" s="5">
        <v>0</v>
      </c>
      <c r="U513" s="9" t="e">
        <v>#DIV/0!</v>
      </c>
      <c r="V513" s="11">
        <v>0.00472813238770686</v>
      </c>
    </row>
    <row r="514" customHeight="1" spans="1:22">
      <c r="A514" s="47"/>
      <c r="B514" s="47"/>
      <c r="C514" s="4" t="s">
        <v>153</v>
      </c>
      <c r="D514" s="4" t="s">
        <v>154</v>
      </c>
      <c r="E514" s="5">
        <v>83.59</v>
      </c>
      <c r="F514" s="5">
        <v>4177</v>
      </c>
      <c r="G514" s="5">
        <v>190</v>
      </c>
      <c r="H514" s="6">
        <v>0.0454871917644242</v>
      </c>
      <c r="I514" s="7">
        <v>0.439947368421053</v>
      </c>
      <c r="J514" s="7">
        <v>20.0119703136222</v>
      </c>
      <c r="K514" s="5">
        <v>1</v>
      </c>
      <c r="L514" s="8">
        <v>0</v>
      </c>
      <c r="M514" s="5">
        <v>1</v>
      </c>
      <c r="N514" s="5">
        <v>2</v>
      </c>
      <c r="O514" s="5">
        <v>1</v>
      </c>
      <c r="P514" s="5">
        <v>5</v>
      </c>
      <c r="Q514" s="7">
        <v>16.718</v>
      </c>
      <c r="R514" s="5">
        <v>0</v>
      </c>
      <c r="S514" s="9" t="e">
        <v>#DIV/0!</v>
      </c>
      <c r="T514" s="5">
        <v>0</v>
      </c>
      <c r="U514" s="9" t="e">
        <v>#DIV/0!</v>
      </c>
      <c r="V514" s="11">
        <v>0</v>
      </c>
    </row>
    <row r="515" customHeight="1" spans="1:22">
      <c r="A515" s="47"/>
      <c r="B515" s="47"/>
      <c r="C515" s="4" t="s">
        <v>140</v>
      </c>
      <c r="D515" s="4" t="s">
        <v>141</v>
      </c>
      <c r="E515" s="5">
        <v>61.88</v>
      </c>
      <c r="F515" s="5">
        <v>2986</v>
      </c>
      <c r="G515" s="5">
        <v>73</v>
      </c>
      <c r="H515" s="6">
        <v>0.0244474212993972</v>
      </c>
      <c r="I515" s="7">
        <v>0.847671232876712</v>
      </c>
      <c r="J515" s="7">
        <v>20.7233757535164</v>
      </c>
      <c r="K515" s="5">
        <v>0</v>
      </c>
      <c r="L515" s="8">
        <v>0</v>
      </c>
      <c r="M515" s="5">
        <v>1</v>
      </c>
      <c r="N515" s="5">
        <v>0</v>
      </c>
      <c r="O515" s="5">
        <v>0</v>
      </c>
      <c r="P515" s="5">
        <v>1</v>
      </c>
      <c r="Q515" s="7">
        <v>61.88</v>
      </c>
      <c r="R515" s="5">
        <v>1</v>
      </c>
      <c r="S515" s="9">
        <v>61.88</v>
      </c>
      <c r="T515" s="5">
        <v>0</v>
      </c>
      <c r="U515" s="9" t="e">
        <v>#DIV/0!</v>
      </c>
      <c r="V515" s="11">
        <v>0.0136986301369863</v>
      </c>
    </row>
    <row r="516" customHeight="1" spans="1:22">
      <c r="A516" s="47"/>
      <c r="B516" s="4" t="s">
        <v>78</v>
      </c>
      <c r="C516" s="47"/>
      <c r="D516" s="47"/>
      <c r="E516" s="5">
        <v>630.11</v>
      </c>
      <c r="F516" s="5">
        <v>28643</v>
      </c>
      <c r="G516" s="5">
        <v>1448</v>
      </c>
      <c r="H516" s="6">
        <v>0.0505533638236218</v>
      </c>
      <c r="I516" s="7">
        <v>0.435158839779006</v>
      </c>
      <c r="J516" s="7">
        <v>21.9987431484132</v>
      </c>
      <c r="K516" s="5">
        <v>14</v>
      </c>
      <c r="L516" s="8">
        <v>2</v>
      </c>
      <c r="M516" s="5">
        <v>9</v>
      </c>
      <c r="N516" s="5">
        <v>10</v>
      </c>
      <c r="O516" s="5">
        <v>2</v>
      </c>
      <c r="P516" s="5">
        <v>37</v>
      </c>
      <c r="Q516" s="7">
        <v>17.03</v>
      </c>
      <c r="R516" s="5">
        <v>13</v>
      </c>
      <c r="S516" s="9">
        <v>48.47</v>
      </c>
      <c r="T516" s="5">
        <v>3</v>
      </c>
      <c r="U516" s="9">
        <v>210.036666666667</v>
      </c>
      <c r="V516" s="11">
        <v>0.00897790055248619</v>
      </c>
    </row>
    <row r="517" customHeight="1" spans="1:22">
      <c r="A517" s="47"/>
      <c r="B517" s="4" t="s">
        <v>79</v>
      </c>
      <c r="C517" s="4" t="s">
        <v>80</v>
      </c>
      <c r="D517" s="4" t="s">
        <v>81</v>
      </c>
      <c r="E517" s="5">
        <v>168.39</v>
      </c>
      <c r="F517" s="5">
        <v>3290</v>
      </c>
      <c r="G517" s="5">
        <v>143</v>
      </c>
      <c r="H517" s="6">
        <v>0.0434650455927052</v>
      </c>
      <c r="I517" s="7">
        <v>1.17755244755245</v>
      </c>
      <c r="J517" s="7">
        <v>51.1823708206687</v>
      </c>
      <c r="K517" s="5">
        <v>1</v>
      </c>
      <c r="L517" s="8">
        <v>1</v>
      </c>
      <c r="M517" s="5">
        <v>0</v>
      </c>
      <c r="N517" s="5">
        <v>1</v>
      </c>
      <c r="O517" s="5">
        <v>0</v>
      </c>
      <c r="P517" s="5">
        <v>3</v>
      </c>
      <c r="Q517" s="7">
        <v>56.13</v>
      </c>
      <c r="R517" s="5">
        <v>8</v>
      </c>
      <c r="S517" s="9">
        <v>21.04875</v>
      </c>
      <c r="T517" s="5">
        <v>4</v>
      </c>
      <c r="U517" s="9">
        <v>42.0975</v>
      </c>
      <c r="V517" s="11">
        <v>0.0559440559440559</v>
      </c>
    </row>
    <row r="518" customHeight="1" spans="1:22">
      <c r="A518" s="47"/>
      <c r="B518" s="47"/>
      <c r="C518" s="4" t="s">
        <v>82</v>
      </c>
      <c r="D518" s="4" t="s">
        <v>83</v>
      </c>
      <c r="E518" s="5">
        <v>4.56</v>
      </c>
      <c r="F518" s="5">
        <v>240</v>
      </c>
      <c r="G518" s="5">
        <v>18</v>
      </c>
      <c r="H518" s="6">
        <v>0.075</v>
      </c>
      <c r="I518" s="7">
        <v>0.253333333333333</v>
      </c>
      <c r="J518" s="7">
        <v>19</v>
      </c>
      <c r="K518" s="5">
        <v>0</v>
      </c>
      <c r="L518" s="8">
        <v>0</v>
      </c>
      <c r="M518" s="5">
        <v>1</v>
      </c>
      <c r="N518" s="5">
        <v>0</v>
      </c>
      <c r="O518" s="5">
        <v>0</v>
      </c>
      <c r="P518" s="5">
        <v>1</v>
      </c>
      <c r="Q518" s="7">
        <v>4.56</v>
      </c>
      <c r="R518" s="5">
        <v>0</v>
      </c>
      <c r="S518" s="9" t="e">
        <v>#DIV/0!</v>
      </c>
      <c r="T518" s="5">
        <v>0</v>
      </c>
      <c r="U518" s="9" t="e">
        <v>#DIV/0!</v>
      </c>
      <c r="V518" s="11">
        <v>0</v>
      </c>
    </row>
    <row r="519" customHeight="1" spans="1:22">
      <c r="A519" s="47"/>
      <c r="B519" s="47"/>
      <c r="C519" s="4" t="s">
        <v>84</v>
      </c>
      <c r="D519" s="4" t="s">
        <v>85</v>
      </c>
      <c r="E519" s="5">
        <v>55.8</v>
      </c>
      <c r="F519" s="5">
        <v>1927</v>
      </c>
      <c r="G519" s="5">
        <v>100</v>
      </c>
      <c r="H519" s="6">
        <v>0.0518941359626362</v>
      </c>
      <c r="I519" s="7">
        <v>0.558</v>
      </c>
      <c r="J519" s="7">
        <v>28.956927867151</v>
      </c>
      <c r="K519" s="5">
        <v>0</v>
      </c>
      <c r="L519" s="8">
        <v>0</v>
      </c>
      <c r="M519" s="5">
        <v>1</v>
      </c>
      <c r="N519" s="5">
        <v>0</v>
      </c>
      <c r="O519" s="5">
        <v>0</v>
      </c>
      <c r="P519" s="5">
        <v>1</v>
      </c>
      <c r="Q519" s="7">
        <v>55.8</v>
      </c>
      <c r="R519" s="5">
        <v>1</v>
      </c>
      <c r="S519" s="9">
        <v>55.8</v>
      </c>
      <c r="T519" s="5">
        <v>0</v>
      </c>
      <c r="U519" s="9" t="e">
        <v>#DIV/0!</v>
      </c>
      <c r="V519" s="11">
        <v>0.01</v>
      </c>
    </row>
    <row r="520" customHeight="1" spans="1:22">
      <c r="A520" s="47"/>
      <c r="B520" s="47"/>
      <c r="C520" s="4" t="s">
        <v>128</v>
      </c>
      <c r="D520" s="4" t="s">
        <v>129</v>
      </c>
      <c r="E520" s="5">
        <v>31.67</v>
      </c>
      <c r="F520" s="5">
        <v>781</v>
      </c>
      <c r="G520" s="5">
        <v>49</v>
      </c>
      <c r="H520" s="6">
        <v>0.0627400768245839</v>
      </c>
      <c r="I520" s="7">
        <v>0.646326530612245</v>
      </c>
      <c r="J520" s="7">
        <v>40.550576184379</v>
      </c>
      <c r="K520" s="5">
        <v>1</v>
      </c>
      <c r="L520" s="8">
        <v>0</v>
      </c>
      <c r="M520" s="5">
        <v>0</v>
      </c>
      <c r="N520" s="5">
        <v>0</v>
      </c>
      <c r="O520" s="5">
        <v>0</v>
      </c>
      <c r="P520" s="5">
        <v>1</v>
      </c>
      <c r="Q520" s="7">
        <v>31.67</v>
      </c>
      <c r="R520" s="5">
        <v>1</v>
      </c>
      <c r="S520" s="9">
        <v>31.67</v>
      </c>
      <c r="T520" s="5">
        <v>0</v>
      </c>
      <c r="U520" s="9" t="e">
        <v>#DIV/0!</v>
      </c>
      <c r="V520" s="11">
        <v>0.0204081632653061</v>
      </c>
    </row>
    <row r="521" customHeight="1" spans="1:22">
      <c r="A521" s="47"/>
      <c r="B521" s="47"/>
      <c r="C521" s="4" t="s">
        <v>146</v>
      </c>
      <c r="D521" s="4" t="s">
        <v>147</v>
      </c>
      <c r="E521" s="5">
        <v>87.38</v>
      </c>
      <c r="F521" s="5">
        <v>1049</v>
      </c>
      <c r="G521" s="5">
        <v>56</v>
      </c>
      <c r="H521" s="6">
        <v>0.0533841754051478</v>
      </c>
      <c r="I521" s="7">
        <v>1.56035714285714</v>
      </c>
      <c r="J521" s="7">
        <v>83.2983794089609</v>
      </c>
      <c r="K521" s="5">
        <v>0</v>
      </c>
      <c r="L521" s="8">
        <v>0</v>
      </c>
      <c r="M521" s="5">
        <v>0</v>
      </c>
      <c r="N521" s="5">
        <v>1</v>
      </c>
      <c r="O521" s="5">
        <v>0</v>
      </c>
      <c r="P521" s="5">
        <v>1</v>
      </c>
      <c r="Q521" s="7">
        <v>87.38</v>
      </c>
      <c r="R521" s="5">
        <v>4</v>
      </c>
      <c r="S521" s="9">
        <v>21.845</v>
      </c>
      <c r="T521" s="5">
        <v>1</v>
      </c>
      <c r="U521" s="9">
        <v>87.38</v>
      </c>
      <c r="V521" s="11">
        <v>0.0714285714285714</v>
      </c>
    </row>
    <row r="522" customHeight="1" spans="1:22">
      <c r="A522" s="47"/>
      <c r="B522" s="47"/>
      <c r="C522" s="4" t="s">
        <v>108</v>
      </c>
      <c r="D522" s="4" t="s">
        <v>109</v>
      </c>
      <c r="E522" s="5">
        <v>123.4</v>
      </c>
      <c r="F522" s="5">
        <v>2391</v>
      </c>
      <c r="G522" s="5">
        <v>126</v>
      </c>
      <c r="H522" s="6">
        <v>0.0526976160602259</v>
      </c>
      <c r="I522" s="7">
        <v>0.97936507936508</v>
      </c>
      <c r="J522" s="7">
        <v>51.6102049351736</v>
      </c>
      <c r="K522" s="5">
        <v>2</v>
      </c>
      <c r="L522" s="8">
        <v>0</v>
      </c>
      <c r="M522" s="5">
        <v>0</v>
      </c>
      <c r="N522" s="5">
        <v>1</v>
      </c>
      <c r="O522" s="5">
        <v>0</v>
      </c>
      <c r="P522" s="5">
        <v>3</v>
      </c>
      <c r="Q522" s="7">
        <v>41.1333333333333</v>
      </c>
      <c r="R522" s="5">
        <v>2</v>
      </c>
      <c r="S522" s="9">
        <v>61.7</v>
      </c>
      <c r="T522" s="5">
        <v>0</v>
      </c>
      <c r="U522" s="9" t="e">
        <v>#DIV/0!</v>
      </c>
      <c r="V522" s="11">
        <v>0.0158730158730159</v>
      </c>
    </row>
    <row r="523" customHeight="1" spans="1:22">
      <c r="A523" s="47"/>
      <c r="B523" s="47"/>
      <c r="C523" s="4" t="s">
        <v>86</v>
      </c>
      <c r="D523" s="4" t="s">
        <v>87</v>
      </c>
      <c r="E523" s="5">
        <v>60.93</v>
      </c>
      <c r="F523" s="5">
        <v>3314</v>
      </c>
      <c r="G523" s="5">
        <v>202</v>
      </c>
      <c r="H523" s="6">
        <v>0.0609535304767652</v>
      </c>
      <c r="I523" s="7">
        <v>0.301633663366337</v>
      </c>
      <c r="J523" s="7">
        <v>18.3856366928183</v>
      </c>
      <c r="K523" s="5">
        <v>1</v>
      </c>
      <c r="L523" s="8">
        <v>0</v>
      </c>
      <c r="M523" s="5">
        <v>0</v>
      </c>
      <c r="N523" s="5">
        <v>0</v>
      </c>
      <c r="O523" s="5">
        <v>0</v>
      </c>
      <c r="P523" s="5">
        <v>1</v>
      </c>
      <c r="Q523" s="7">
        <v>60.93</v>
      </c>
      <c r="R523" s="5">
        <v>6</v>
      </c>
      <c r="S523" s="9">
        <v>10.155</v>
      </c>
      <c r="T523" s="5">
        <v>2</v>
      </c>
      <c r="U523" s="9">
        <v>30.465</v>
      </c>
      <c r="V523" s="11">
        <v>0.0297029702970297</v>
      </c>
    </row>
    <row r="524" customHeight="1" spans="1:22">
      <c r="A524" s="47"/>
      <c r="B524" s="47"/>
      <c r="C524" s="4" t="s">
        <v>88</v>
      </c>
      <c r="D524" s="4" t="s">
        <v>89</v>
      </c>
      <c r="E524" s="5">
        <v>58.82</v>
      </c>
      <c r="F524" s="5">
        <v>2087</v>
      </c>
      <c r="G524" s="5">
        <v>216</v>
      </c>
      <c r="H524" s="6">
        <v>0.103497843794921</v>
      </c>
      <c r="I524" s="7">
        <v>0.272314814814815</v>
      </c>
      <c r="J524" s="7">
        <v>28.1839961667465</v>
      </c>
      <c r="K524" s="5">
        <v>1</v>
      </c>
      <c r="L524" s="8">
        <v>1</v>
      </c>
      <c r="M524" s="5">
        <v>0</v>
      </c>
      <c r="N524" s="5">
        <v>1</v>
      </c>
      <c r="O524" s="5">
        <v>0</v>
      </c>
      <c r="P524" s="5">
        <v>3</v>
      </c>
      <c r="Q524" s="7">
        <v>19.6066666666667</v>
      </c>
      <c r="R524" s="5">
        <v>1</v>
      </c>
      <c r="S524" s="9">
        <v>58.82</v>
      </c>
      <c r="T524" s="5">
        <v>0</v>
      </c>
      <c r="U524" s="9" t="e">
        <v>#DIV/0!</v>
      </c>
      <c r="V524" s="11">
        <v>0.00462962962962963</v>
      </c>
    </row>
    <row r="525" customHeight="1" spans="1:22">
      <c r="A525" s="47"/>
      <c r="B525" s="4" t="s">
        <v>100</v>
      </c>
      <c r="C525" s="47"/>
      <c r="D525" s="47"/>
      <c r="E525" s="5">
        <v>590.95</v>
      </c>
      <c r="F525" s="5">
        <v>15079</v>
      </c>
      <c r="G525" s="5">
        <v>910</v>
      </c>
      <c r="H525" s="6">
        <v>0.0603488294979773</v>
      </c>
      <c r="I525" s="7">
        <v>0.649395604395604</v>
      </c>
      <c r="J525" s="7">
        <v>39.1902646064063</v>
      </c>
      <c r="K525" s="5">
        <v>6</v>
      </c>
      <c r="L525" s="8">
        <v>2</v>
      </c>
      <c r="M525" s="5">
        <v>2</v>
      </c>
      <c r="N525" s="5">
        <v>4</v>
      </c>
      <c r="O525" s="5">
        <v>0</v>
      </c>
      <c r="P525" s="5">
        <v>14</v>
      </c>
      <c r="Q525" s="7">
        <v>42.2107142857143</v>
      </c>
      <c r="R525" s="5">
        <v>23</v>
      </c>
      <c r="S525" s="9">
        <v>25.6934782608696</v>
      </c>
      <c r="T525" s="5">
        <v>7</v>
      </c>
      <c r="U525" s="9">
        <v>84.4214285714286</v>
      </c>
      <c r="V525" s="11">
        <v>0.0252747252747253</v>
      </c>
    </row>
    <row r="526" customHeight="1" spans="1:22">
      <c r="A526" s="4" t="s">
        <v>158</v>
      </c>
      <c r="B526" s="47"/>
      <c r="C526" s="47"/>
      <c r="D526" s="47"/>
      <c r="E526" s="5">
        <v>1221.06</v>
      </c>
      <c r="F526" s="5">
        <v>43722</v>
      </c>
      <c r="G526" s="5">
        <v>2358</v>
      </c>
      <c r="H526" s="6">
        <v>0.053931659118979</v>
      </c>
      <c r="I526" s="7">
        <v>0.517837150127226</v>
      </c>
      <c r="J526" s="7">
        <v>27.9278166598051</v>
      </c>
      <c r="K526" s="5">
        <v>20</v>
      </c>
      <c r="L526" s="8">
        <v>4</v>
      </c>
      <c r="M526" s="5">
        <v>11</v>
      </c>
      <c r="N526" s="5">
        <v>14</v>
      </c>
      <c r="O526" s="5">
        <v>2</v>
      </c>
      <c r="P526" s="5">
        <v>51</v>
      </c>
      <c r="Q526" s="7">
        <v>23.9423529411765</v>
      </c>
      <c r="R526" s="5">
        <v>36</v>
      </c>
      <c r="S526" s="9">
        <v>33.9183333333333</v>
      </c>
      <c r="T526" s="5">
        <v>10</v>
      </c>
      <c r="U526" s="9">
        <v>122.106</v>
      </c>
      <c r="V526" s="11">
        <v>0.0152671755725191</v>
      </c>
    </row>
    <row r="527" customHeight="1" spans="1:22">
      <c r="A527" s="4" t="s">
        <v>29</v>
      </c>
      <c r="B527" s="4" t="s">
        <v>75</v>
      </c>
      <c r="C527" s="4" t="s">
        <v>114</v>
      </c>
      <c r="D527" s="4" t="s">
        <v>115</v>
      </c>
      <c r="E527" s="5">
        <v>143.63</v>
      </c>
      <c r="F527" s="5">
        <v>4029</v>
      </c>
      <c r="G527" s="5">
        <v>225</v>
      </c>
      <c r="H527" s="6">
        <v>0.0558451228592703</v>
      </c>
      <c r="I527" s="7">
        <v>0.638355555555556</v>
      </c>
      <c r="J527" s="7">
        <v>35.6490444278977</v>
      </c>
      <c r="K527" s="5">
        <v>1</v>
      </c>
      <c r="L527" s="8">
        <v>1</v>
      </c>
      <c r="M527" s="5">
        <v>0</v>
      </c>
      <c r="N527" s="5">
        <v>3</v>
      </c>
      <c r="O527" s="5">
        <v>1</v>
      </c>
      <c r="P527" s="5">
        <v>6</v>
      </c>
      <c r="Q527" s="7">
        <v>23.9383333333333</v>
      </c>
      <c r="R527" s="5">
        <v>4</v>
      </c>
      <c r="S527" s="9">
        <v>35.9075</v>
      </c>
      <c r="T527" s="5">
        <v>2</v>
      </c>
      <c r="U527" s="9">
        <v>71.815</v>
      </c>
      <c r="V527" s="11">
        <v>0.0177777777777778</v>
      </c>
    </row>
    <row r="528" customHeight="1" spans="1:22">
      <c r="A528" s="47"/>
      <c r="B528" s="47"/>
      <c r="C528" s="4" t="s">
        <v>138</v>
      </c>
      <c r="D528" s="4" t="s">
        <v>139</v>
      </c>
      <c r="E528" s="5">
        <v>107.68</v>
      </c>
      <c r="F528" s="5">
        <v>2844</v>
      </c>
      <c r="G528" s="5">
        <v>208</v>
      </c>
      <c r="H528" s="6">
        <v>0.0731364275668073</v>
      </c>
      <c r="I528" s="7">
        <v>0.517692307692308</v>
      </c>
      <c r="J528" s="7">
        <v>37.8621659634318</v>
      </c>
      <c r="K528" s="5">
        <v>1</v>
      </c>
      <c r="L528" s="8">
        <v>0</v>
      </c>
      <c r="M528" s="5">
        <v>3</v>
      </c>
      <c r="N528" s="5">
        <v>0</v>
      </c>
      <c r="O528" s="5">
        <v>0</v>
      </c>
      <c r="P528" s="5">
        <v>4</v>
      </c>
      <c r="Q528" s="7">
        <v>26.92</v>
      </c>
      <c r="R528" s="5">
        <v>5</v>
      </c>
      <c r="S528" s="9">
        <v>21.536</v>
      </c>
      <c r="T528" s="5">
        <v>0</v>
      </c>
      <c r="U528" s="9" t="e">
        <v>#DIV/0!</v>
      </c>
      <c r="V528" s="11">
        <v>0.0240384615384615</v>
      </c>
    </row>
    <row r="529" customHeight="1" spans="1:22">
      <c r="A529" s="47"/>
      <c r="B529" s="47"/>
      <c r="C529" s="4" t="s">
        <v>76</v>
      </c>
      <c r="D529" s="4" t="s">
        <v>77</v>
      </c>
      <c r="E529" s="5">
        <v>76.39</v>
      </c>
      <c r="F529" s="5">
        <v>4000</v>
      </c>
      <c r="G529" s="5">
        <v>242</v>
      </c>
      <c r="H529" s="6">
        <v>0.0605</v>
      </c>
      <c r="I529" s="7">
        <v>0.315661157024793</v>
      </c>
      <c r="J529" s="7">
        <v>19.0975</v>
      </c>
      <c r="K529" s="5">
        <v>0</v>
      </c>
      <c r="L529" s="8">
        <v>0</v>
      </c>
      <c r="M529" s="5">
        <v>0</v>
      </c>
      <c r="N529" s="5">
        <v>0</v>
      </c>
      <c r="O529" s="5">
        <v>0</v>
      </c>
      <c r="P529" s="5">
        <v>0</v>
      </c>
      <c r="Q529" s="7" t="e">
        <v>#DIV/0!</v>
      </c>
      <c r="R529" s="5">
        <v>3</v>
      </c>
      <c r="S529" s="9">
        <v>25.4633333333333</v>
      </c>
      <c r="T529" s="5">
        <v>1</v>
      </c>
      <c r="U529" s="9">
        <v>76.39</v>
      </c>
      <c r="V529" s="11">
        <v>0.012396694214876</v>
      </c>
    </row>
    <row r="530" customHeight="1" spans="1:22">
      <c r="A530" s="47"/>
      <c r="B530" s="47"/>
      <c r="C530" s="4" t="s">
        <v>151</v>
      </c>
      <c r="D530" s="4" t="s">
        <v>152</v>
      </c>
      <c r="E530" s="5">
        <v>77.64</v>
      </c>
      <c r="F530" s="5">
        <v>2872</v>
      </c>
      <c r="G530" s="5">
        <v>271</v>
      </c>
      <c r="H530" s="6">
        <v>0.0943593314763231</v>
      </c>
      <c r="I530" s="7">
        <v>0.28649446494465</v>
      </c>
      <c r="J530" s="7">
        <v>27.033426183844</v>
      </c>
      <c r="K530" s="5">
        <v>0</v>
      </c>
      <c r="L530" s="8">
        <v>1</v>
      </c>
      <c r="M530" s="5">
        <v>0</v>
      </c>
      <c r="N530" s="5">
        <v>1</v>
      </c>
      <c r="O530" s="5">
        <v>0</v>
      </c>
      <c r="P530" s="5">
        <v>2</v>
      </c>
      <c r="Q530" s="7">
        <v>38.82</v>
      </c>
      <c r="R530" s="5">
        <v>1</v>
      </c>
      <c r="S530" s="9">
        <v>77.64</v>
      </c>
      <c r="T530" s="5">
        <v>1</v>
      </c>
      <c r="U530" s="9">
        <v>77.64</v>
      </c>
      <c r="V530" s="11">
        <v>0.003690036900369</v>
      </c>
    </row>
    <row r="531" customHeight="1" spans="1:22">
      <c r="A531" s="47"/>
      <c r="B531" s="47"/>
      <c r="C531" s="4" t="s">
        <v>153</v>
      </c>
      <c r="D531" s="4" t="s">
        <v>154</v>
      </c>
      <c r="E531" s="5">
        <v>72.64</v>
      </c>
      <c r="F531" s="5">
        <v>2568</v>
      </c>
      <c r="G531" s="5">
        <v>142</v>
      </c>
      <c r="H531" s="6">
        <v>0.0552959501557632</v>
      </c>
      <c r="I531" s="7">
        <v>0.511549295774648</v>
      </c>
      <c r="J531" s="7">
        <v>28.2866043613707</v>
      </c>
      <c r="K531" s="5">
        <v>0</v>
      </c>
      <c r="L531" s="8">
        <v>0</v>
      </c>
      <c r="M531" s="5">
        <v>1</v>
      </c>
      <c r="N531" s="5">
        <v>1</v>
      </c>
      <c r="O531" s="5">
        <v>0</v>
      </c>
      <c r="P531" s="5">
        <v>2</v>
      </c>
      <c r="Q531" s="7">
        <v>36.32</v>
      </c>
      <c r="R531" s="5">
        <v>1</v>
      </c>
      <c r="S531" s="9">
        <v>72.64</v>
      </c>
      <c r="T531" s="5">
        <v>1</v>
      </c>
      <c r="U531" s="9">
        <v>72.64</v>
      </c>
      <c r="V531" s="11">
        <v>0.00704225352112676</v>
      </c>
    </row>
    <row r="532" customHeight="1" spans="1:22">
      <c r="A532" s="47"/>
      <c r="B532" s="47"/>
      <c r="C532" s="4" t="s">
        <v>140</v>
      </c>
      <c r="D532" s="4" t="s">
        <v>141</v>
      </c>
      <c r="E532" s="5">
        <v>55.92</v>
      </c>
      <c r="F532" s="5">
        <v>2719</v>
      </c>
      <c r="G532" s="5">
        <v>86</v>
      </c>
      <c r="H532" s="6">
        <v>0.0316292754689224</v>
      </c>
      <c r="I532" s="7">
        <v>0.650232558139535</v>
      </c>
      <c r="J532" s="7">
        <v>20.5663847002574</v>
      </c>
      <c r="K532" s="5">
        <v>1</v>
      </c>
      <c r="L532" s="8">
        <v>0</v>
      </c>
      <c r="M532" s="5">
        <v>0</v>
      </c>
      <c r="N532" s="5">
        <v>0</v>
      </c>
      <c r="O532" s="5">
        <v>0</v>
      </c>
      <c r="P532" s="5">
        <v>1</v>
      </c>
      <c r="Q532" s="7">
        <v>55.92</v>
      </c>
      <c r="R532" s="5">
        <v>2</v>
      </c>
      <c r="S532" s="9">
        <v>27.96</v>
      </c>
      <c r="T532" s="5">
        <v>1</v>
      </c>
      <c r="U532" s="9">
        <v>55.92</v>
      </c>
      <c r="V532" s="11">
        <v>0.0232558139534884</v>
      </c>
    </row>
    <row r="533" customHeight="1" spans="1:22">
      <c r="A533" s="47"/>
      <c r="B533" s="4" t="s">
        <v>78</v>
      </c>
      <c r="C533" s="47"/>
      <c r="D533" s="47"/>
      <c r="E533" s="5">
        <v>533.9</v>
      </c>
      <c r="F533" s="5">
        <v>19032</v>
      </c>
      <c r="G533" s="5">
        <v>1174</v>
      </c>
      <c r="H533" s="6">
        <v>0.0616855821773855</v>
      </c>
      <c r="I533" s="7">
        <v>0.454770017035775</v>
      </c>
      <c r="J533" s="7">
        <v>28.0527532576713</v>
      </c>
      <c r="K533" s="5">
        <v>3</v>
      </c>
      <c r="L533" s="8">
        <v>2</v>
      </c>
      <c r="M533" s="5">
        <v>4</v>
      </c>
      <c r="N533" s="5">
        <v>5</v>
      </c>
      <c r="O533" s="5">
        <v>1</v>
      </c>
      <c r="P533" s="5">
        <v>15</v>
      </c>
      <c r="Q533" s="7">
        <v>35.5933333333333</v>
      </c>
      <c r="R533" s="5">
        <v>16</v>
      </c>
      <c r="S533" s="9">
        <v>33.36875</v>
      </c>
      <c r="T533" s="5">
        <v>6</v>
      </c>
      <c r="U533" s="9">
        <v>88.9833333333333</v>
      </c>
      <c r="V533" s="11">
        <v>0.0136286201022147</v>
      </c>
    </row>
    <row r="534" customHeight="1" spans="1:22">
      <c r="A534" s="47"/>
      <c r="B534" s="4" t="s">
        <v>79</v>
      </c>
      <c r="C534" s="4" t="s">
        <v>80</v>
      </c>
      <c r="D534" s="4" t="s">
        <v>81</v>
      </c>
      <c r="E534" s="5">
        <v>167.57</v>
      </c>
      <c r="F534" s="5">
        <v>3161</v>
      </c>
      <c r="G534" s="5">
        <v>174</v>
      </c>
      <c r="H534" s="6">
        <v>0.055045871559633</v>
      </c>
      <c r="I534" s="7">
        <v>0.963045977011494</v>
      </c>
      <c r="J534" s="7">
        <v>53.011705156596</v>
      </c>
      <c r="K534" s="5">
        <v>0</v>
      </c>
      <c r="L534" s="8">
        <v>1</v>
      </c>
      <c r="M534" s="5">
        <v>0</v>
      </c>
      <c r="N534" s="5">
        <v>1</v>
      </c>
      <c r="O534" s="5">
        <v>0</v>
      </c>
      <c r="P534" s="5">
        <v>2</v>
      </c>
      <c r="Q534" s="7">
        <v>83.785</v>
      </c>
      <c r="R534" s="5">
        <v>8</v>
      </c>
      <c r="S534" s="9">
        <v>20.94625</v>
      </c>
      <c r="T534" s="5">
        <v>3</v>
      </c>
      <c r="U534" s="9">
        <v>55.8566666666667</v>
      </c>
      <c r="V534" s="11">
        <v>0.0459770114942529</v>
      </c>
    </row>
    <row r="535" customHeight="1" spans="1:22">
      <c r="A535" s="47"/>
      <c r="B535" s="47"/>
      <c r="C535" s="4" t="s">
        <v>82</v>
      </c>
      <c r="D535" s="4" t="s">
        <v>83</v>
      </c>
      <c r="E535" s="5">
        <v>13.97</v>
      </c>
      <c r="F535" s="5">
        <v>451</v>
      </c>
      <c r="G535" s="5">
        <v>39</v>
      </c>
      <c r="H535" s="6">
        <v>0.0864745011086475</v>
      </c>
      <c r="I535" s="7">
        <v>0.358205128205128</v>
      </c>
      <c r="J535" s="7">
        <v>30.9756097560976</v>
      </c>
      <c r="K535" s="5">
        <v>0</v>
      </c>
      <c r="L535" s="8">
        <v>0</v>
      </c>
      <c r="M535" s="5">
        <v>0</v>
      </c>
      <c r="N535" s="5">
        <v>0</v>
      </c>
      <c r="O535" s="5">
        <v>0</v>
      </c>
      <c r="P535" s="5">
        <v>0</v>
      </c>
      <c r="Q535" s="7" t="e">
        <v>#DIV/0!</v>
      </c>
      <c r="R535" s="5">
        <v>0</v>
      </c>
      <c r="S535" s="9" t="e">
        <v>#DIV/0!</v>
      </c>
      <c r="T535" s="5">
        <v>0</v>
      </c>
      <c r="U535" s="9" t="e">
        <v>#DIV/0!</v>
      </c>
      <c r="V535" s="11">
        <v>0</v>
      </c>
    </row>
    <row r="536" customHeight="1" spans="1:22">
      <c r="A536" s="47"/>
      <c r="B536" s="47"/>
      <c r="C536" s="4" t="s">
        <v>84</v>
      </c>
      <c r="D536" s="4" t="s">
        <v>85</v>
      </c>
      <c r="E536" s="5">
        <v>91.2</v>
      </c>
      <c r="F536" s="5">
        <v>4143</v>
      </c>
      <c r="G536" s="5">
        <v>190</v>
      </c>
      <c r="H536" s="6">
        <v>0.0458604875693942</v>
      </c>
      <c r="I536" s="7">
        <v>0.48</v>
      </c>
      <c r="J536" s="7">
        <v>22.0130340333092</v>
      </c>
      <c r="K536" s="5">
        <v>1</v>
      </c>
      <c r="L536" s="8">
        <v>1</v>
      </c>
      <c r="M536" s="5">
        <v>0</v>
      </c>
      <c r="N536" s="5">
        <v>3</v>
      </c>
      <c r="O536" s="5">
        <v>0</v>
      </c>
      <c r="P536" s="5">
        <v>5</v>
      </c>
      <c r="Q536" s="7">
        <v>18.24</v>
      </c>
      <c r="R536" s="5">
        <v>3</v>
      </c>
      <c r="S536" s="9">
        <v>30.4</v>
      </c>
      <c r="T536" s="5">
        <v>2</v>
      </c>
      <c r="U536" s="9">
        <v>45.6</v>
      </c>
      <c r="V536" s="11">
        <v>0.0157894736842105</v>
      </c>
    </row>
    <row r="537" customHeight="1" spans="1:22">
      <c r="A537" s="47"/>
      <c r="B537" s="47"/>
      <c r="C537" s="4" t="s">
        <v>128</v>
      </c>
      <c r="D537" s="4" t="s">
        <v>129</v>
      </c>
      <c r="E537" s="5">
        <v>17.38</v>
      </c>
      <c r="F537" s="5">
        <v>337</v>
      </c>
      <c r="G537" s="5">
        <v>36</v>
      </c>
      <c r="H537" s="6">
        <v>0.106824925816024</v>
      </c>
      <c r="I537" s="7">
        <v>0.482777777777778</v>
      </c>
      <c r="J537" s="7">
        <v>51.5727002967359</v>
      </c>
      <c r="K537" s="5">
        <v>0</v>
      </c>
      <c r="L537" s="8">
        <v>0</v>
      </c>
      <c r="M537" s="5">
        <v>0</v>
      </c>
      <c r="N537" s="5">
        <v>0</v>
      </c>
      <c r="O537" s="5">
        <v>0</v>
      </c>
      <c r="P537" s="5">
        <v>0</v>
      </c>
      <c r="Q537" s="7" t="e">
        <v>#DIV/0!</v>
      </c>
      <c r="R537" s="5">
        <v>0</v>
      </c>
      <c r="S537" s="9" t="e">
        <v>#DIV/0!</v>
      </c>
      <c r="T537" s="5">
        <v>0</v>
      </c>
      <c r="U537" s="9" t="e">
        <v>#DIV/0!</v>
      </c>
      <c r="V537" s="11">
        <v>0</v>
      </c>
    </row>
    <row r="538" customHeight="1" spans="1:22">
      <c r="A538" s="47"/>
      <c r="B538" s="47"/>
      <c r="C538" s="4" t="s">
        <v>146</v>
      </c>
      <c r="D538" s="4" t="s">
        <v>147</v>
      </c>
      <c r="E538" s="5">
        <v>111.1</v>
      </c>
      <c r="F538" s="5">
        <v>1309</v>
      </c>
      <c r="G538" s="5">
        <v>91</v>
      </c>
      <c r="H538" s="6">
        <v>0.0695187165775401</v>
      </c>
      <c r="I538" s="7">
        <v>1.22087912087912</v>
      </c>
      <c r="J538" s="7">
        <v>84.8739495798319</v>
      </c>
      <c r="K538" s="5">
        <v>1</v>
      </c>
      <c r="L538" s="8">
        <v>0</v>
      </c>
      <c r="M538" s="5">
        <v>0</v>
      </c>
      <c r="N538" s="5">
        <v>0</v>
      </c>
      <c r="O538" s="5">
        <v>0</v>
      </c>
      <c r="P538" s="5">
        <v>1</v>
      </c>
      <c r="Q538" s="7">
        <v>111.1</v>
      </c>
      <c r="R538" s="5">
        <v>6</v>
      </c>
      <c r="S538" s="9">
        <v>18.5166666666667</v>
      </c>
      <c r="T538" s="5">
        <v>1</v>
      </c>
      <c r="U538" s="9">
        <v>111.1</v>
      </c>
      <c r="V538" s="11">
        <v>0.0659340659340659</v>
      </c>
    </row>
    <row r="539" customHeight="1" spans="1:22">
      <c r="A539" s="47"/>
      <c r="B539" s="47"/>
      <c r="C539" s="4" t="s">
        <v>108</v>
      </c>
      <c r="D539" s="4" t="s">
        <v>109</v>
      </c>
      <c r="E539" s="5">
        <v>158.87</v>
      </c>
      <c r="F539" s="5">
        <v>3314</v>
      </c>
      <c r="G539" s="5">
        <v>159</v>
      </c>
      <c r="H539" s="6">
        <v>0.047978273989137</v>
      </c>
      <c r="I539" s="7">
        <v>0.999182389937107</v>
      </c>
      <c r="J539" s="7">
        <v>47.9390464695232</v>
      </c>
      <c r="K539" s="5">
        <v>3</v>
      </c>
      <c r="L539" s="8">
        <v>0</v>
      </c>
      <c r="M539" s="5">
        <v>1</v>
      </c>
      <c r="N539" s="5">
        <v>6</v>
      </c>
      <c r="O539" s="5">
        <v>0</v>
      </c>
      <c r="P539" s="5">
        <v>10</v>
      </c>
      <c r="Q539" s="7">
        <v>15.887</v>
      </c>
      <c r="R539" s="5">
        <v>4</v>
      </c>
      <c r="S539" s="9">
        <v>39.7175</v>
      </c>
      <c r="T539" s="5">
        <v>1</v>
      </c>
      <c r="U539" s="9">
        <v>158.87</v>
      </c>
      <c r="V539" s="11">
        <v>0.0251572327044025</v>
      </c>
    </row>
    <row r="540" customHeight="1" spans="1:22">
      <c r="A540" s="47"/>
      <c r="B540" s="47"/>
      <c r="C540" s="4" t="s">
        <v>86</v>
      </c>
      <c r="D540" s="4" t="s">
        <v>87</v>
      </c>
      <c r="E540" s="5">
        <v>73.86</v>
      </c>
      <c r="F540" s="5">
        <v>4118</v>
      </c>
      <c r="G540" s="5">
        <v>239</v>
      </c>
      <c r="H540" s="6">
        <v>0.0580378824672171</v>
      </c>
      <c r="I540" s="7">
        <v>0.309037656903766</v>
      </c>
      <c r="J540" s="7">
        <v>17.9358912093249</v>
      </c>
      <c r="K540" s="5">
        <v>1</v>
      </c>
      <c r="L540" s="8">
        <v>1</v>
      </c>
      <c r="M540" s="5">
        <v>0</v>
      </c>
      <c r="N540" s="5">
        <v>0</v>
      </c>
      <c r="O540" s="5">
        <v>0</v>
      </c>
      <c r="P540" s="5">
        <v>2</v>
      </c>
      <c r="Q540" s="7">
        <v>36.93</v>
      </c>
      <c r="R540" s="5">
        <v>4</v>
      </c>
      <c r="S540" s="9">
        <v>18.465</v>
      </c>
      <c r="T540" s="5">
        <v>4</v>
      </c>
      <c r="U540" s="9">
        <v>18.465</v>
      </c>
      <c r="V540" s="11">
        <v>0.0167364016736402</v>
      </c>
    </row>
    <row r="541" customHeight="1" spans="1:22">
      <c r="A541" s="47"/>
      <c r="B541" s="47"/>
      <c r="C541" s="4" t="s">
        <v>88</v>
      </c>
      <c r="D541" s="4" t="s">
        <v>89</v>
      </c>
      <c r="E541" s="5">
        <v>45.69</v>
      </c>
      <c r="F541" s="5">
        <v>1526</v>
      </c>
      <c r="G541" s="5">
        <v>152</v>
      </c>
      <c r="H541" s="6">
        <v>0.0996068152031455</v>
      </c>
      <c r="I541" s="7">
        <v>0.300592105263158</v>
      </c>
      <c r="J541" s="7">
        <v>29.9410222804718</v>
      </c>
      <c r="K541" s="5">
        <v>0</v>
      </c>
      <c r="L541" s="8">
        <v>0</v>
      </c>
      <c r="M541" s="5">
        <v>1</v>
      </c>
      <c r="N541" s="5">
        <v>1</v>
      </c>
      <c r="O541" s="5">
        <v>0</v>
      </c>
      <c r="P541" s="5">
        <v>2</v>
      </c>
      <c r="Q541" s="7">
        <v>22.845</v>
      </c>
      <c r="R541" s="5">
        <v>1</v>
      </c>
      <c r="S541" s="9">
        <v>45.69</v>
      </c>
      <c r="T541" s="5">
        <v>1</v>
      </c>
      <c r="U541" s="9">
        <v>45.69</v>
      </c>
      <c r="V541" s="11">
        <v>0.00657894736842105</v>
      </c>
    </row>
    <row r="542" customHeight="1" spans="1:22">
      <c r="A542" s="47"/>
      <c r="B542" s="4" t="s">
        <v>100</v>
      </c>
      <c r="C542" s="47"/>
      <c r="D542" s="47"/>
      <c r="E542" s="5">
        <v>679.64</v>
      </c>
      <c r="F542" s="5">
        <v>18359</v>
      </c>
      <c r="G542" s="5">
        <v>1080</v>
      </c>
      <c r="H542" s="6">
        <v>0.0588267334822158</v>
      </c>
      <c r="I542" s="7">
        <v>0.629296296296296</v>
      </c>
      <c r="J542" s="7">
        <v>37.0194455035677</v>
      </c>
      <c r="K542" s="5">
        <v>6</v>
      </c>
      <c r="L542" s="8">
        <v>3</v>
      </c>
      <c r="M542" s="5">
        <v>2</v>
      </c>
      <c r="N542" s="5">
        <v>11</v>
      </c>
      <c r="O542" s="5">
        <v>0</v>
      </c>
      <c r="P542" s="5">
        <v>22</v>
      </c>
      <c r="Q542" s="7">
        <v>30.8927272727273</v>
      </c>
      <c r="R542" s="5">
        <v>26</v>
      </c>
      <c r="S542" s="9">
        <v>26.14</v>
      </c>
      <c r="T542" s="5">
        <v>12</v>
      </c>
      <c r="U542" s="9">
        <v>56.6366666666667</v>
      </c>
      <c r="V542" s="11">
        <v>0.0240740740740741</v>
      </c>
    </row>
    <row r="543" customHeight="1" spans="1:22">
      <c r="A543" s="4" t="s">
        <v>159</v>
      </c>
      <c r="B543" s="47"/>
      <c r="C543" s="47"/>
      <c r="D543" s="47"/>
      <c r="E543" s="5">
        <v>1213.54</v>
      </c>
      <c r="F543" s="5">
        <v>37391</v>
      </c>
      <c r="G543" s="5">
        <v>2254</v>
      </c>
      <c r="H543" s="6">
        <v>0.0602818860153513</v>
      </c>
      <c r="I543" s="7">
        <v>0.538393966282165</v>
      </c>
      <c r="J543" s="7">
        <v>32.4554037067744</v>
      </c>
      <c r="K543" s="5">
        <v>9</v>
      </c>
      <c r="L543" s="8">
        <v>5</v>
      </c>
      <c r="M543" s="5">
        <v>6</v>
      </c>
      <c r="N543" s="5">
        <v>16</v>
      </c>
      <c r="O543" s="5">
        <v>1</v>
      </c>
      <c r="P543" s="5">
        <v>37</v>
      </c>
      <c r="Q543" s="7">
        <v>32.7983783783784</v>
      </c>
      <c r="R543" s="5">
        <v>42</v>
      </c>
      <c r="S543" s="9">
        <v>28.8938095238095</v>
      </c>
      <c r="T543" s="5">
        <v>18</v>
      </c>
      <c r="U543" s="9">
        <v>67.4188888888889</v>
      </c>
      <c r="V543" s="11">
        <v>0.0186335403726708</v>
      </c>
    </row>
    <row r="544" customHeight="1" spans="1:22">
      <c r="A544" s="4" t="s">
        <v>28</v>
      </c>
      <c r="B544" s="4" t="s">
        <v>75</v>
      </c>
      <c r="C544" s="4" t="s">
        <v>114</v>
      </c>
      <c r="D544" s="4" t="s">
        <v>115</v>
      </c>
      <c r="E544" s="5">
        <v>155.03</v>
      </c>
      <c r="F544" s="5">
        <v>5013</v>
      </c>
      <c r="G544" s="5">
        <v>247</v>
      </c>
      <c r="H544" s="6">
        <v>0.0492718930779972</v>
      </c>
      <c r="I544" s="7">
        <v>0.627651821862348</v>
      </c>
      <c r="J544" s="7">
        <v>30.9255934570118</v>
      </c>
      <c r="K544" s="5">
        <v>4</v>
      </c>
      <c r="L544" s="8">
        <v>0</v>
      </c>
      <c r="M544" s="5">
        <v>1</v>
      </c>
      <c r="N544" s="5">
        <v>3</v>
      </c>
      <c r="O544" s="5">
        <v>0</v>
      </c>
      <c r="P544" s="5">
        <v>8</v>
      </c>
      <c r="Q544" s="7">
        <v>19.37875</v>
      </c>
      <c r="R544" s="5">
        <v>6</v>
      </c>
      <c r="S544" s="9">
        <v>25.8383333333333</v>
      </c>
      <c r="T544" s="5">
        <v>1</v>
      </c>
      <c r="U544" s="9">
        <v>155.03</v>
      </c>
      <c r="V544" s="11">
        <v>0.0242914979757085</v>
      </c>
    </row>
    <row r="545" customHeight="1" spans="1:22">
      <c r="A545" s="47"/>
      <c r="B545" s="47"/>
      <c r="C545" s="4" t="s">
        <v>160</v>
      </c>
      <c r="D545" s="4" t="s">
        <v>161</v>
      </c>
      <c r="E545" s="5">
        <v>17.72</v>
      </c>
      <c r="F545" s="5">
        <v>612</v>
      </c>
      <c r="G545" s="5">
        <v>29</v>
      </c>
      <c r="H545" s="6">
        <v>0.0473856209150327</v>
      </c>
      <c r="I545" s="7">
        <v>0.611034482758621</v>
      </c>
      <c r="J545" s="7">
        <v>28.9542483660131</v>
      </c>
      <c r="K545" s="5">
        <v>0</v>
      </c>
      <c r="L545" s="8">
        <v>0</v>
      </c>
      <c r="M545" s="5">
        <v>0</v>
      </c>
      <c r="N545" s="5">
        <v>0</v>
      </c>
      <c r="O545" s="5">
        <v>0</v>
      </c>
      <c r="P545" s="5">
        <v>0</v>
      </c>
      <c r="Q545" s="7" t="e">
        <v>#DIV/0!</v>
      </c>
      <c r="R545" s="5">
        <v>0</v>
      </c>
      <c r="S545" s="9" t="e">
        <v>#DIV/0!</v>
      </c>
      <c r="T545" s="5">
        <v>0</v>
      </c>
      <c r="U545" s="9" t="e">
        <v>#DIV/0!</v>
      </c>
      <c r="V545" s="11">
        <v>0</v>
      </c>
    </row>
    <row r="546" customHeight="1" spans="1:22">
      <c r="A546" s="47"/>
      <c r="B546" s="47"/>
      <c r="C546" s="4" t="s">
        <v>138</v>
      </c>
      <c r="D546" s="4" t="s">
        <v>139</v>
      </c>
      <c r="E546" s="5">
        <v>91.83</v>
      </c>
      <c r="F546" s="5">
        <v>1957</v>
      </c>
      <c r="G546" s="5">
        <v>159</v>
      </c>
      <c r="H546" s="6">
        <v>0.0812468063362289</v>
      </c>
      <c r="I546" s="7">
        <v>0.577547169811321</v>
      </c>
      <c r="J546" s="7">
        <v>46.9238630556975</v>
      </c>
      <c r="K546" s="5">
        <v>1</v>
      </c>
      <c r="L546" s="8">
        <v>0</v>
      </c>
      <c r="M546" s="5">
        <v>1</v>
      </c>
      <c r="N546" s="5">
        <v>3</v>
      </c>
      <c r="O546" s="5">
        <v>0</v>
      </c>
      <c r="P546" s="5">
        <v>5</v>
      </c>
      <c r="Q546" s="7">
        <v>18.366</v>
      </c>
      <c r="R546" s="5">
        <v>3</v>
      </c>
      <c r="S546" s="9">
        <v>30.61</v>
      </c>
      <c r="T546" s="5">
        <v>0</v>
      </c>
      <c r="U546" s="9" t="e">
        <v>#DIV/0!</v>
      </c>
      <c r="V546" s="11">
        <v>0.0188679245283019</v>
      </c>
    </row>
    <row r="547" customHeight="1" spans="1:22">
      <c r="A547" s="47"/>
      <c r="B547" s="47"/>
      <c r="C547" s="4" t="s">
        <v>76</v>
      </c>
      <c r="D547" s="4" t="s">
        <v>77</v>
      </c>
      <c r="E547" s="5">
        <v>89.84</v>
      </c>
      <c r="F547" s="5">
        <v>4214</v>
      </c>
      <c r="G547" s="5">
        <v>226</v>
      </c>
      <c r="H547" s="6">
        <v>0.0536307546274324</v>
      </c>
      <c r="I547" s="7">
        <v>0.397522123893805</v>
      </c>
      <c r="J547" s="7">
        <v>21.3194114855244</v>
      </c>
      <c r="K547" s="5">
        <v>2</v>
      </c>
      <c r="L547" s="8">
        <v>2</v>
      </c>
      <c r="M547" s="5">
        <v>1</v>
      </c>
      <c r="N547" s="5">
        <v>1</v>
      </c>
      <c r="O547" s="5">
        <v>0</v>
      </c>
      <c r="P547" s="5">
        <v>6</v>
      </c>
      <c r="Q547" s="7">
        <v>14.9733333333333</v>
      </c>
      <c r="R547" s="5">
        <v>0</v>
      </c>
      <c r="S547" s="9" t="e">
        <v>#DIV/0!</v>
      </c>
      <c r="T547" s="5">
        <v>0</v>
      </c>
      <c r="U547" s="9" t="e">
        <v>#DIV/0!</v>
      </c>
      <c r="V547" s="11">
        <v>0</v>
      </c>
    </row>
    <row r="548" customHeight="1" spans="1:22">
      <c r="A548" s="47"/>
      <c r="B548" s="47"/>
      <c r="C548" s="4" t="s">
        <v>151</v>
      </c>
      <c r="D548" s="4" t="s">
        <v>152</v>
      </c>
      <c r="E548" s="5">
        <v>33.44</v>
      </c>
      <c r="F548" s="5">
        <v>902</v>
      </c>
      <c r="G548" s="5">
        <v>77</v>
      </c>
      <c r="H548" s="6">
        <v>0.0853658536585366</v>
      </c>
      <c r="I548" s="7">
        <v>0.434285714285714</v>
      </c>
      <c r="J548" s="7">
        <v>37.0731707317073</v>
      </c>
      <c r="K548" s="5">
        <v>2</v>
      </c>
      <c r="L548" s="8">
        <v>0</v>
      </c>
      <c r="M548" s="5">
        <v>0</v>
      </c>
      <c r="N548" s="5">
        <v>0</v>
      </c>
      <c r="O548" s="5">
        <v>0</v>
      </c>
      <c r="P548" s="5">
        <v>2</v>
      </c>
      <c r="Q548" s="7">
        <v>16.72</v>
      </c>
      <c r="R548" s="5">
        <v>0</v>
      </c>
      <c r="S548" s="9" t="e">
        <v>#DIV/0!</v>
      </c>
      <c r="T548" s="5">
        <v>0</v>
      </c>
      <c r="U548" s="9" t="e">
        <v>#DIV/0!</v>
      </c>
      <c r="V548" s="11">
        <v>0</v>
      </c>
    </row>
    <row r="549" customHeight="1" spans="1:22">
      <c r="A549" s="47"/>
      <c r="B549" s="47"/>
      <c r="C549" s="4" t="s">
        <v>153</v>
      </c>
      <c r="D549" s="4" t="s">
        <v>154</v>
      </c>
      <c r="E549" s="5">
        <v>23.52</v>
      </c>
      <c r="F549" s="5">
        <v>556</v>
      </c>
      <c r="G549" s="5">
        <v>35</v>
      </c>
      <c r="H549" s="6">
        <v>0.0629496402877698</v>
      </c>
      <c r="I549" s="7">
        <v>0.672</v>
      </c>
      <c r="J549" s="7">
        <v>42.3021582733813</v>
      </c>
      <c r="K549" s="5">
        <v>0</v>
      </c>
      <c r="L549" s="8">
        <v>0</v>
      </c>
      <c r="M549" s="5">
        <v>0</v>
      </c>
      <c r="N549" s="5">
        <v>0</v>
      </c>
      <c r="O549" s="5">
        <v>0</v>
      </c>
      <c r="P549" s="5">
        <v>0</v>
      </c>
      <c r="Q549" s="7" t="e">
        <v>#DIV/0!</v>
      </c>
      <c r="R549" s="5">
        <v>0</v>
      </c>
      <c r="S549" s="9" t="e">
        <v>#DIV/0!</v>
      </c>
      <c r="T549" s="5">
        <v>0</v>
      </c>
      <c r="U549" s="9" t="e">
        <v>#DIV/0!</v>
      </c>
      <c r="V549" s="11">
        <v>0</v>
      </c>
    </row>
    <row r="550" customHeight="1" spans="1:22">
      <c r="A550" s="47"/>
      <c r="B550" s="47"/>
      <c r="C550" s="4" t="s">
        <v>140</v>
      </c>
      <c r="D550" s="4" t="s">
        <v>141</v>
      </c>
      <c r="E550" s="5">
        <v>21.53</v>
      </c>
      <c r="F550" s="5">
        <v>1093</v>
      </c>
      <c r="G550" s="5">
        <v>33</v>
      </c>
      <c r="H550" s="6">
        <v>0.030192131747484</v>
      </c>
      <c r="I550" s="7">
        <v>0.652424242424243</v>
      </c>
      <c r="J550" s="7">
        <v>19.6980786825252</v>
      </c>
      <c r="K550" s="5">
        <v>0</v>
      </c>
      <c r="L550" s="8">
        <v>0</v>
      </c>
      <c r="M550" s="5">
        <v>0</v>
      </c>
      <c r="N550" s="5">
        <v>0</v>
      </c>
      <c r="O550" s="5">
        <v>0</v>
      </c>
      <c r="P550" s="5">
        <v>0</v>
      </c>
      <c r="Q550" s="7" t="e">
        <v>#DIV/0!</v>
      </c>
      <c r="R550" s="5">
        <v>0</v>
      </c>
      <c r="S550" s="9" t="e">
        <v>#DIV/0!</v>
      </c>
      <c r="T550" s="5">
        <v>0</v>
      </c>
      <c r="U550" s="9" t="e">
        <v>#DIV/0!</v>
      </c>
      <c r="V550" s="11">
        <v>0</v>
      </c>
    </row>
    <row r="551" customHeight="1" spans="1:22">
      <c r="A551" s="47"/>
      <c r="B551" s="4" t="s">
        <v>78</v>
      </c>
      <c r="C551" s="47"/>
      <c r="D551" s="47"/>
      <c r="E551" s="5">
        <v>432.91</v>
      </c>
      <c r="F551" s="5">
        <v>14347</v>
      </c>
      <c r="G551" s="5">
        <v>806</v>
      </c>
      <c r="H551" s="6">
        <v>0.056178992123789</v>
      </c>
      <c r="I551" s="7">
        <v>0.537109181141439</v>
      </c>
      <c r="J551" s="7">
        <v>30.1742524569596</v>
      </c>
      <c r="K551" s="5">
        <v>9</v>
      </c>
      <c r="L551" s="8">
        <v>2</v>
      </c>
      <c r="M551" s="5">
        <v>3</v>
      </c>
      <c r="N551" s="5">
        <v>7</v>
      </c>
      <c r="O551" s="5">
        <v>0</v>
      </c>
      <c r="P551" s="5">
        <v>21</v>
      </c>
      <c r="Q551" s="7">
        <v>20.6147619047619</v>
      </c>
      <c r="R551" s="5">
        <v>9</v>
      </c>
      <c r="S551" s="9">
        <v>48.1011111111111</v>
      </c>
      <c r="T551" s="5">
        <v>1</v>
      </c>
      <c r="U551" s="9">
        <v>432.91</v>
      </c>
      <c r="V551" s="11">
        <v>0.011166253101737</v>
      </c>
    </row>
    <row r="552" customHeight="1" spans="1:22">
      <c r="A552" s="47"/>
      <c r="B552" s="4" t="s">
        <v>79</v>
      </c>
      <c r="C552" s="4" t="s">
        <v>80</v>
      </c>
      <c r="D552" s="4" t="s">
        <v>81</v>
      </c>
      <c r="E552" s="5">
        <v>195.52</v>
      </c>
      <c r="F552" s="5">
        <v>3990</v>
      </c>
      <c r="G552" s="5">
        <v>232</v>
      </c>
      <c r="H552" s="6">
        <v>0.0581453634085213</v>
      </c>
      <c r="I552" s="7">
        <v>0.842758620689655</v>
      </c>
      <c r="J552" s="7">
        <v>49.0025062656642</v>
      </c>
      <c r="K552" s="5">
        <v>2</v>
      </c>
      <c r="L552" s="8">
        <v>1</v>
      </c>
      <c r="M552" s="5">
        <v>1</v>
      </c>
      <c r="N552" s="5">
        <v>3</v>
      </c>
      <c r="O552" s="5">
        <v>0</v>
      </c>
      <c r="P552" s="5">
        <v>7</v>
      </c>
      <c r="Q552" s="7">
        <v>27.9314285714286</v>
      </c>
      <c r="R552" s="5">
        <v>8</v>
      </c>
      <c r="S552" s="9">
        <v>24.44</v>
      </c>
      <c r="T552" s="5">
        <v>4</v>
      </c>
      <c r="U552" s="9">
        <v>48.88</v>
      </c>
      <c r="V552" s="11">
        <v>0.0344827586206897</v>
      </c>
    </row>
    <row r="553" customHeight="1" spans="1:22">
      <c r="A553" s="47"/>
      <c r="B553" s="47"/>
      <c r="C553" s="4" t="s">
        <v>82</v>
      </c>
      <c r="D553" s="4" t="s">
        <v>83</v>
      </c>
      <c r="E553" s="5">
        <v>5.78</v>
      </c>
      <c r="F553" s="5">
        <v>215</v>
      </c>
      <c r="G553" s="5">
        <v>13</v>
      </c>
      <c r="H553" s="6">
        <v>0.0604651162790698</v>
      </c>
      <c r="I553" s="7">
        <v>0.444615384615385</v>
      </c>
      <c r="J553" s="7">
        <v>26.8837209302326</v>
      </c>
      <c r="K553" s="5">
        <v>0</v>
      </c>
      <c r="L553" s="8">
        <v>0</v>
      </c>
      <c r="M553" s="5">
        <v>0</v>
      </c>
      <c r="N553" s="5">
        <v>0</v>
      </c>
      <c r="O553" s="5">
        <v>0</v>
      </c>
      <c r="P553" s="5">
        <v>0</v>
      </c>
      <c r="Q553" s="7" t="e">
        <v>#DIV/0!</v>
      </c>
      <c r="R553" s="5">
        <v>0</v>
      </c>
      <c r="S553" s="9" t="e">
        <v>#DIV/0!</v>
      </c>
      <c r="T553" s="5">
        <v>0</v>
      </c>
      <c r="U553" s="9" t="e">
        <v>#DIV/0!</v>
      </c>
      <c r="V553" s="11">
        <v>0</v>
      </c>
    </row>
    <row r="554" customHeight="1" spans="1:22">
      <c r="A554" s="47"/>
      <c r="B554" s="47"/>
      <c r="C554" s="4" t="s">
        <v>84</v>
      </c>
      <c r="D554" s="4" t="s">
        <v>85</v>
      </c>
      <c r="E554" s="5">
        <v>94.2</v>
      </c>
      <c r="F554" s="5">
        <v>4838</v>
      </c>
      <c r="G554" s="5">
        <v>241</v>
      </c>
      <c r="H554" s="6">
        <v>0.0498139727159984</v>
      </c>
      <c r="I554" s="7">
        <v>0.390871369294606</v>
      </c>
      <c r="J554" s="7">
        <v>19.4708557255064</v>
      </c>
      <c r="K554" s="5">
        <v>2</v>
      </c>
      <c r="L554" s="8">
        <v>0</v>
      </c>
      <c r="M554" s="5">
        <v>1</v>
      </c>
      <c r="N554" s="5">
        <v>0</v>
      </c>
      <c r="O554" s="5">
        <v>0</v>
      </c>
      <c r="P554" s="5">
        <v>3</v>
      </c>
      <c r="Q554" s="7">
        <v>31.4</v>
      </c>
      <c r="R554" s="5">
        <v>3</v>
      </c>
      <c r="S554" s="9">
        <v>31.4</v>
      </c>
      <c r="T554" s="5">
        <v>0</v>
      </c>
      <c r="U554" s="9" t="e">
        <v>#DIV/0!</v>
      </c>
      <c r="V554" s="11">
        <v>0.012448132780083</v>
      </c>
    </row>
    <row r="555" customHeight="1" spans="1:22">
      <c r="A555" s="47"/>
      <c r="B555" s="47"/>
      <c r="C555" s="4" t="s">
        <v>128</v>
      </c>
      <c r="D555" s="4" t="s">
        <v>129</v>
      </c>
      <c r="E555" s="5">
        <v>79.6</v>
      </c>
      <c r="F555" s="5">
        <v>2081</v>
      </c>
      <c r="G555" s="5">
        <v>102</v>
      </c>
      <c r="H555" s="6">
        <v>0.0490148966842864</v>
      </c>
      <c r="I555" s="7">
        <v>0.780392156862745</v>
      </c>
      <c r="J555" s="7">
        <v>38.2508409418549</v>
      </c>
      <c r="K555" s="5">
        <v>1</v>
      </c>
      <c r="L555" s="8">
        <v>2</v>
      </c>
      <c r="M555" s="5">
        <v>0</v>
      </c>
      <c r="N555" s="5">
        <v>-1</v>
      </c>
      <c r="O555" s="5">
        <v>0</v>
      </c>
      <c r="P555" s="5">
        <v>2</v>
      </c>
      <c r="Q555" s="7">
        <v>39.8</v>
      </c>
      <c r="R555" s="5">
        <v>2</v>
      </c>
      <c r="S555" s="9">
        <v>39.8</v>
      </c>
      <c r="T555" s="5">
        <v>0</v>
      </c>
      <c r="U555" s="9" t="e">
        <v>#DIV/0!</v>
      </c>
      <c r="V555" s="11">
        <v>0.0196078431372549</v>
      </c>
    </row>
    <row r="556" customHeight="1" spans="1:22">
      <c r="A556" s="47"/>
      <c r="B556" s="47"/>
      <c r="C556" s="4" t="s">
        <v>146</v>
      </c>
      <c r="D556" s="4" t="s">
        <v>147</v>
      </c>
      <c r="E556" s="5">
        <v>117.62</v>
      </c>
      <c r="F556" s="5">
        <v>2245</v>
      </c>
      <c r="G556" s="5">
        <v>114</v>
      </c>
      <c r="H556" s="6">
        <v>0.0507795100222717</v>
      </c>
      <c r="I556" s="7">
        <v>1.03175438596491</v>
      </c>
      <c r="J556" s="7">
        <v>52.3919821826281</v>
      </c>
      <c r="K556" s="5">
        <v>2</v>
      </c>
      <c r="L556" s="8">
        <v>0</v>
      </c>
      <c r="M556" s="5">
        <v>0</v>
      </c>
      <c r="N556" s="5">
        <v>0</v>
      </c>
      <c r="O556" s="5">
        <v>0</v>
      </c>
      <c r="P556" s="5">
        <v>2</v>
      </c>
      <c r="Q556" s="7">
        <v>58.81</v>
      </c>
      <c r="R556" s="5">
        <v>5</v>
      </c>
      <c r="S556" s="9">
        <v>23.524</v>
      </c>
      <c r="T556" s="5">
        <v>1</v>
      </c>
      <c r="U556" s="9">
        <v>117.62</v>
      </c>
      <c r="V556" s="11">
        <v>0.043859649122807</v>
      </c>
    </row>
    <row r="557" customHeight="1" spans="1:22">
      <c r="A557" s="47"/>
      <c r="B557" s="47"/>
      <c r="C557" s="4" t="s">
        <v>108</v>
      </c>
      <c r="D557" s="4" t="s">
        <v>109</v>
      </c>
      <c r="E557" s="5">
        <v>169.4</v>
      </c>
      <c r="F557" s="5">
        <v>4188</v>
      </c>
      <c r="G557" s="5">
        <v>206</v>
      </c>
      <c r="H557" s="6">
        <v>0.0491881566380134</v>
      </c>
      <c r="I557" s="7">
        <v>0.822330097087379</v>
      </c>
      <c r="J557" s="7">
        <v>40.4489016236867</v>
      </c>
      <c r="K557" s="5">
        <v>4</v>
      </c>
      <c r="L557" s="8">
        <v>0</v>
      </c>
      <c r="M557" s="5">
        <v>1</v>
      </c>
      <c r="N557" s="5">
        <v>6</v>
      </c>
      <c r="O557" s="5">
        <v>0</v>
      </c>
      <c r="P557" s="5">
        <v>11</v>
      </c>
      <c r="Q557" s="7">
        <v>15.4</v>
      </c>
      <c r="R557" s="5">
        <v>2</v>
      </c>
      <c r="S557" s="9">
        <v>84.7</v>
      </c>
      <c r="T557" s="5">
        <v>0</v>
      </c>
      <c r="U557" s="9" t="e">
        <v>#DIV/0!</v>
      </c>
      <c r="V557" s="11">
        <v>0.00970873786407767</v>
      </c>
    </row>
    <row r="558" customHeight="1" spans="1:22">
      <c r="A558" s="47"/>
      <c r="B558" s="47"/>
      <c r="C558" s="4" t="s">
        <v>162</v>
      </c>
      <c r="D558" s="4" t="s">
        <v>163</v>
      </c>
      <c r="E558" s="5">
        <v>17.78</v>
      </c>
      <c r="F558" s="5">
        <v>1259</v>
      </c>
      <c r="G558" s="5">
        <v>54</v>
      </c>
      <c r="H558" s="6">
        <v>0.0428911834789516</v>
      </c>
      <c r="I558" s="7">
        <v>0.329259259259259</v>
      </c>
      <c r="J558" s="7">
        <v>14.1223193010326</v>
      </c>
      <c r="K558" s="5">
        <v>0</v>
      </c>
      <c r="L558" s="8">
        <v>0</v>
      </c>
      <c r="M558" s="5">
        <v>0</v>
      </c>
      <c r="N558" s="5">
        <v>2</v>
      </c>
      <c r="O558" s="5">
        <v>0</v>
      </c>
      <c r="P558" s="5">
        <v>2</v>
      </c>
      <c r="Q558" s="7">
        <v>8.89</v>
      </c>
      <c r="R558" s="5">
        <v>1</v>
      </c>
      <c r="S558" s="9">
        <v>17.78</v>
      </c>
      <c r="T558" s="5">
        <v>0</v>
      </c>
      <c r="U558" s="9" t="e">
        <v>#DIV/0!</v>
      </c>
      <c r="V558" s="11">
        <v>0.0185185185185185</v>
      </c>
    </row>
    <row r="559" customHeight="1" spans="1:22">
      <c r="A559" s="47"/>
      <c r="B559" s="47"/>
      <c r="C559" s="4" t="s">
        <v>86</v>
      </c>
      <c r="D559" s="4" t="s">
        <v>87</v>
      </c>
      <c r="E559" s="5">
        <v>83.59</v>
      </c>
      <c r="F559" s="5">
        <v>4551</v>
      </c>
      <c r="G559" s="5">
        <v>278</v>
      </c>
      <c r="H559" s="6">
        <v>0.0610854757196221</v>
      </c>
      <c r="I559" s="7">
        <v>0.30068345323741</v>
      </c>
      <c r="J559" s="7">
        <v>18.3673917820259</v>
      </c>
      <c r="K559" s="5">
        <v>2</v>
      </c>
      <c r="L559" s="8">
        <v>0</v>
      </c>
      <c r="M559" s="5">
        <v>1</v>
      </c>
      <c r="N559" s="5">
        <v>4</v>
      </c>
      <c r="O559" s="5">
        <v>0</v>
      </c>
      <c r="P559" s="5">
        <v>7</v>
      </c>
      <c r="Q559" s="7">
        <v>11.9414285714286</v>
      </c>
      <c r="R559" s="5">
        <v>6</v>
      </c>
      <c r="S559" s="9">
        <v>13.9316666666667</v>
      </c>
      <c r="T559" s="5">
        <v>3</v>
      </c>
      <c r="U559" s="9">
        <v>27.8633333333333</v>
      </c>
      <c r="V559" s="11">
        <v>0.0215827338129496</v>
      </c>
    </row>
    <row r="560" customHeight="1" spans="1:22">
      <c r="A560" s="47"/>
      <c r="B560" s="47"/>
      <c r="C560" s="4" t="s">
        <v>88</v>
      </c>
      <c r="D560" s="4" t="s">
        <v>89</v>
      </c>
      <c r="E560" s="5">
        <v>63.52</v>
      </c>
      <c r="F560" s="5">
        <v>2238</v>
      </c>
      <c r="G560" s="5">
        <v>215</v>
      </c>
      <c r="H560" s="6">
        <v>0.0960679177837355</v>
      </c>
      <c r="I560" s="7">
        <v>0.295441860465116</v>
      </c>
      <c r="J560" s="7">
        <v>28.3824843610366</v>
      </c>
      <c r="K560" s="5">
        <v>0</v>
      </c>
      <c r="L560" s="8">
        <v>0</v>
      </c>
      <c r="M560" s="5">
        <v>0</v>
      </c>
      <c r="N560" s="5">
        <v>0</v>
      </c>
      <c r="O560" s="5">
        <v>0</v>
      </c>
      <c r="P560" s="5">
        <v>0</v>
      </c>
      <c r="Q560" s="7" t="e">
        <v>#DIV/0!</v>
      </c>
      <c r="R560" s="5">
        <v>2</v>
      </c>
      <c r="S560" s="9">
        <v>31.76</v>
      </c>
      <c r="T560" s="5">
        <v>1</v>
      </c>
      <c r="U560" s="9">
        <v>63.52</v>
      </c>
      <c r="V560" s="11">
        <v>0.00930232558139535</v>
      </c>
    </row>
    <row r="561" customHeight="1" spans="1:22">
      <c r="A561" s="47"/>
      <c r="B561" s="4" t="s">
        <v>100</v>
      </c>
      <c r="C561" s="47"/>
      <c r="D561" s="47"/>
      <c r="E561" s="5">
        <v>827.01</v>
      </c>
      <c r="F561" s="5">
        <v>25605</v>
      </c>
      <c r="G561" s="5">
        <v>1455</v>
      </c>
      <c r="H561" s="6">
        <v>0.0568248388986526</v>
      </c>
      <c r="I561" s="7">
        <v>0.56839175257732</v>
      </c>
      <c r="J561" s="7">
        <v>32.298769771529</v>
      </c>
      <c r="K561" s="5">
        <v>13</v>
      </c>
      <c r="L561" s="8">
        <v>3</v>
      </c>
      <c r="M561" s="5">
        <v>4</v>
      </c>
      <c r="N561" s="5">
        <v>14</v>
      </c>
      <c r="O561" s="5">
        <v>0</v>
      </c>
      <c r="P561" s="5">
        <v>34</v>
      </c>
      <c r="Q561" s="7">
        <v>24.3238235294118</v>
      </c>
      <c r="R561" s="5">
        <v>29</v>
      </c>
      <c r="S561" s="9">
        <v>28.5175862068966</v>
      </c>
      <c r="T561" s="5">
        <v>9</v>
      </c>
      <c r="U561" s="9">
        <v>91.89</v>
      </c>
      <c r="V561" s="11">
        <v>0.0199312714776632</v>
      </c>
    </row>
    <row r="562" customHeight="1" spans="1:22">
      <c r="A562" s="4" t="s">
        <v>164</v>
      </c>
      <c r="B562" s="47"/>
      <c r="C562" s="47"/>
      <c r="D562" s="47"/>
      <c r="E562" s="5">
        <v>1259.92</v>
      </c>
      <c r="F562" s="5">
        <v>39952</v>
      </c>
      <c r="G562" s="5">
        <v>2261</v>
      </c>
      <c r="H562" s="6">
        <v>0.0565929114937926</v>
      </c>
      <c r="I562" s="7">
        <v>0.557240159221583</v>
      </c>
      <c r="J562" s="7">
        <v>31.5358430116139</v>
      </c>
      <c r="K562" s="5">
        <v>22</v>
      </c>
      <c r="L562" s="8">
        <v>5</v>
      </c>
      <c r="M562" s="5">
        <v>7</v>
      </c>
      <c r="N562" s="5">
        <v>21</v>
      </c>
      <c r="O562" s="5">
        <v>0</v>
      </c>
      <c r="P562" s="5">
        <v>55</v>
      </c>
      <c r="Q562" s="7">
        <v>22.9076363636364</v>
      </c>
      <c r="R562" s="5">
        <v>38</v>
      </c>
      <c r="S562" s="9">
        <v>33.1557894736842</v>
      </c>
      <c r="T562" s="5">
        <v>10</v>
      </c>
      <c r="U562" s="9">
        <v>125.992</v>
      </c>
      <c r="V562" s="11">
        <v>0.0168067226890756</v>
      </c>
    </row>
    <row r="563" customHeight="1" spans="1:22">
      <c r="A563" s="4" t="s">
        <v>27</v>
      </c>
      <c r="B563" s="4" t="s">
        <v>75</v>
      </c>
      <c r="C563" s="4" t="s">
        <v>114</v>
      </c>
      <c r="D563" s="4" t="s">
        <v>115</v>
      </c>
      <c r="E563" s="5">
        <v>179.7</v>
      </c>
      <c r="F563" s="5">
        <v>7070</v>
      </c>
      <c r="G563" s="5">
        <v>358</v>
      </c>
      <c r="H563" s="6">
        <v>0.0506364922206506</v>
      </c>
      <c r="I563" s="7">
        <v>0.50195530726257</v>
      </c>
      <c r="J563" s="7">
        <v>25.4172560113154</v>
      </c>
      <c r="K563" s="5">
        <v>4</v>
      </c>
      <c r="L563" s="8">
        <v>0</v>
      </c>
      <c r="M563" s="5">
        <v>2</v>
      </c>
      <c r="N563" s="5">
        <v>5</v>
      </c>
      <c r="O563" s="5">
        <v>0</v>
      </c>
      <c r="P563" s="5">
        <v>11</v>
      </c>
      <c r="Q563" s="7">
        <v>16.3363636363636</v>
      </c>
      <c r="R563" s="5">
        <v>4</v>
      </c>
      <c r="S563" s="9">
        <v>44.925</v>
      </c>
      <c r="T563" s="5">
        <v>3</v>
      </c>
      <c r="U563" s="9">
        <v>59.9</v>
      </c>
      <c r="V563" s="11">
        <v>0.0111731843575419</v>
      </c>
    </row>
    <row r="564" customHeight="1" spans="1:22">
      <c r="A564" s="47"/>
      <c r="B564" s="47"/>
      <c r="C564" s="4" t="s">
        <v>160</v>
      </c>
      <c r="D564" s="4" t="s">
        <v>161</v>
      </c>
      <c r="E564" s="5">
        <v>54.42</v>
      </c>
      <c r="F564" s="5">
        <v>1584</v>
      </c>
      <c r="G564" s="5">
        <v>78</v>
      </c>
      <c r="H564" s="6">
        <v>0.0492424242424242</v>
      </c>
      <c r="I564" s="7">
        <v>0.697692307692308</v>
      </c>
      <c r="J564" s="7">
        <v>34.3560606060606</v>
      </c>
      <c r="K564" s="5">
        <v>1</v>
      </c>
      <c r="L564" s="8">
        <v>0</v>
      </c>
      <c r="M564" s="5">
        <v>3</v>
      </c>
      <c r="N564" s="5">
        <v>4</v>
      </c>
      <c r="O564" s="5">
        <v>0</v>
      </c>
      <c r="P564" s="5">
        <v>8</v>
      </c>
      <c r="Q564" s="7">
        <v>6.8025</v>
      </c>
      <c r="R564" s="5">
        <v>2</v>
      </c>
      <c r="S564" s="9">
        <v>27.21</v>
      </c>
      <c r="T564" s="5">
        <v>2</v>
      </c>
      <c r="U564" s="9">
        <v>27.21</v>
      </c>
      <c r="V564" s="11">
        <v>0.0256410256410256</v>
      </c>
    </row>
    <row r="565" customHeight="1" spans="1:22">
      <c r="A565" s="47"/>
      <c r="B565" s="47"/>
      <c r="C565" s="4" t="s">
        <v>138</v>
      </c>
      <c r="D565" s="4" t="s">
        <v>139</v>
      </c>
      <c r="E565" s="5">
        <v>0</v>
      </c>
      <c r="F565" s="5">
        <v>18</v>
      </c>
      <c r="G565" s="5">
        <v>0</v>
      </c>
      <c r="H565" s="6">
        <v>0</v>
      </c>
      <c r="I565" s="7" t="e">
        <v>#DIV/0!</v>
      </c>
      <c r="J565" s="7">
        <v>0</v>
      </c>
      <c r="K565" s="5">
        <v>0</v>
      </c>
      <c r="L565" s="8">
        <v>0</v>
      </c>
      <c r="M565" s="5">
        <v>0</v>
      </c>
      <c r="N565" s="5">
        <v>0</v>
      </c>
      <c r="O565" s="5">
        <v>0</v>
      </c>
      <c r="P565" s="5">
        <v>0</v>
      </c>
      <c r="Q565" s="7" t="e">
        <v>#DIV/0!</v>
      </c>
      <c r="R565" s="5">
        <v>0</v>
      </c>
      <c r="S565" s="9" t="e">
        <v>#DIV/0!</v>
      </c>
      <c r="T565" s="5">
        <v>0</v>
      </c>
      <c r="U565" s="9" t="e">
        <v>#DIV/0!</v>
      </c>
      <c r="V565" s="11" t="e">
        <v>#DIV/0!</v>
      </c>
    </row>
    <row r="566" customHeight="1" spans="1:22">
      <c r="A566" s="47"/>
      <c r="B566" s="47"/>
      <c r="C566" s="4" t="s">
        <v>76</v>
      </c>
      <c r="D566" s="4" t="s">
        <v>77</v>
      </c>
      <c r="E566" s="5">
        <v>0</v>
      </c>
      <c r="F566" s="5">
        <v>12</v>
      </c>
      <c r="G566" s="5">
        <v>0</v>
      </c>
      <c r="H566" s="6">
        <v>0</v>
      </c>
      <c r="I566" s="7" t="e">
        <v>#DIV/0!</v>
      </c>
      <c r="J566" s="7">
        <v>0</v>
      </c>
      <c r="K566" s="5">
        <v>0</v>
      </c>
      <c r="L566" s="8">
        <v>0</v>
      </c>
      <c r="M566" s="5">
        <v>0</v>
      </c>
      <c r="N566" s="5">
        <v>0</v>
      </c>
      <c r="O566" s="5">
        <v>0</v>
      </c>
      <c r="P566" s="5">
        <v>0</v>
      </c>
      <c r="Q566" s="7" t="e">
        <v>#DIV/0!</v>
      </c>
      <c r="R566" s="5">
        <v>0</v>
      </c>
      <c r="S566" s="9" t="e">
        <v>#DIV/0!</v>
      </c>
      <c r="T566" s="5">
        <v>0</v>
      </c>
      <c r="U566" s="9" t="e">
        <v>#DIV/0!</v>
      </c>
      <c r="V566" s="11" t="e">
        <v>#DIV/0!</v>
      </c>
    </row>
    <row r="567" customHeight="1" spans="1:22">
      <c r="A567" s="47"/>
      <c r="B567" s="4" t="s">
        <v>78</v>
      </c>
      <c r="C567" s="47"/>
      <c r="D567" s="47"/>
      <c r="E567" s="5">
        <v>234.12</v>
      </c>
      <c r="F567" s="5">
        <v>8684</v>
      </c>
      <c r="G567" s="5">
        <v>436</v>
      </c>
      <c r="H567" s="6">
        <v>0.0502072777521879</v>
      </c>
      <c r="I567" s="7">
        <v>0.53697247706422</v>
      </c>
      <c r="J567" s="7">
        <v>26.9599263012437</v>
      </c>
      <c r="K567" s="5">
        <v>5</v>
      </c>
      <c r="L567" s="8">
        <v>0</v>
      </c>
      <c r="M567" s="5">
        <v>5</v>
      </c>
      <c r="N567" s="5">
        <v>9</v>
      </c>
      <c r="O567" s="5">
        <v>0</v>
      </c>
      <c r="P567" s="5">
        <v>19</v>
      </c>
      <c r="Q567" s="7">
        <v>12.3221052631579</v>
      </c>
      <c r="R567" s="5">
        <v>6</v>
      </c>
      <c r="S567" s="9">
        <v>39.02</v>
      </c>
      <c r="T567" s="5">
        <v>5</v>
      </c>
      <c r="U567" s="9">
        <v>46.824</v>
      </c>
      <c r="V567" s="11">
        <v>0.0137614678899083</v>
      </c>
    </row>
    <row r="568" customHeight="1" spans="1:22">
      <c r="A568" s="47"/>
      <c r="B568" s="4" t="s">
        <v>79</v>
      </c>
      <c r="C568" s="4" t="s">
        <v>80</v>
      </c>
      <c r="D568" s="4" t="s">
        <v>81</v>
      </c>
      <c r="E568" s="5">
        <v>226.83</v>
      </c>
      <c r="F568" s="5">
        <v>4984</v>
      </c>
      <c r="G568" s="5">
        <v>236</v>
      </c>
      <c r="H568" s="6">
        <v>0.0473515248796148</v>
      </c>
      <c r="I568" s="7">
        <v>0.96114406779661</v>
      </c>
      <c r="J568" s="7">
        <v>45.5116372391653</v>
      </c>
      <c r="K568" s="5">
        <v>1</v>
      </c>
      <c r="L568" s="8">
        <v>1</v>
      </c>
      <c r="M568" s="5">
        <v>0</v>
      </c>
      <c r="N568" s="5">
        <v>0</v>
      </c>
      <c r="O568" s="5">
        <v>0</v>
      </c>
      <c r="P568" s="5">
        <v>2</v>
      </c>
      <c r="Q568" s="7">
        <v>113.415</v>
      </c>
      <c r="R568" s="5">
        <v>10</v>
      </c>
      <c r="S568" s="9">
        <v>22.683</v>
      </c>
      <c r="T568" s="5">
        <v>4</v>
      </c>
      <c r="U568" s="9">
        <v>56.7075</v>
      </c>
      <c r="V568" s="11">
        <v>0.0423728813559322</v>
      </c>
    </row>
    <row r="569" customHeight="1" spans="1:22">
      <c r="A569" s="47"/>
      <c r="B569" s="47"/>
      <c r="C569" s="4" t="s">
        <v>82</v>
      </c>
      <c r="D569" s="4" t="s">
        <v>83</v>
      </c>
      <c r="E569" s="5">
        <v>27.73</v>
      </c>
      <c r="F569" s="5">
        <v>819</v>
      </c>
      <c r="G569" s="5">
        <v>63</v>
      </c>
      <c r="H569" s="6">
        <v>0.0769230769230769</v>
      </c>
      <c r="I569" s="7">
        <v>0.44015873015873</v>
      </c>
      <c r="J569" s="7">
        <v>33.8583638583639</v>
      </c>
      <c r="K569" s="5">
        <v>0</v>
      </c>
      <c r="L569" s="8">
        <v>0</v>
      </c>
      <c r="M569" s="5">
        <v>0</v>
      </c>
      <c r="N569" s="5">
        <v>0</v>
      </c>
      <c r="O569" s="5">
        <v>0</v>
      </c>
      <c r="P569" s="5">
        <v>0</v>
      </c>
      <c r="Q569" s="7" t="e">
        <v>#DIV/0!</v>
      </c>
      <c r="R569" s="5">
        <v>0</v>
      </c>
      <c r="S569" s="9" t="e">
        <v>#DIV/0!</v>
      </c>
      <c r="T569" s="5">
        <v>0</v>
      </c>
      <c r="U569" s="9" t="e">
        <v>#DIV/0!</v>
      </c>
      <c r="V569" s="11">
        <v>0</v>
      </c>
    </row>
    <row r="570" customHeight="1" spans="1:22">
      <c r="A570" s="47"/>
      <c r="B570" s="47"/>
      <c r="C570" s="4" t="s">
        <v>84</v>
      </c>
      <c r="D570" s="4" t="s">
        <v>85</v>
      </c>
      <c r="E570" s="5">
        <v>144.15</v>
      </c>
      <c r="F570" s="5">
        <v>6680</v>
      </c>
      <c r="G570" s="5">
        <v>316</v>
      </c>
      <c r="H570" s="6">
        <v>0.0473053892215569</v>
      </c>
      <c r="I570" s="7">
        <v>0.456170886075949</v>
      </c>
      <c r="J570" s="7">
        <v>21.5793413173653</v>
      </c>
      <c r="K570" s="5">
        <v>4</v>
      </c>
      <c r="L570" s="8">
        <v>0</v>
      </c>
      <c r="M570" s="5">
        <v>0</v>
      </c>
      <c r="N570" s="5">
        <v>1</v>
      </c>
      <c r="O570" s="5">
        <v>0</v>
      </c>
      <c r="P570" s="5">
        <v>5</v>
      </c>
      <c r="Q570" s="7">
        <v>28.83</v>
      </c>
      <c r="R570" s="5">
        <v>6</v>
      </c>
      <c r="S570" s="9">
        <v>24.025</v>
      </c>
      <c r="T570" s="5">
        <v>3</v>
      </c>
      <c r="U570" s="9">
        <v>48.05</v>
      </c>
      <c r="V570" s="11">
        <v>0.0189873417721519</v>
      </c>
    </row>
    <row r="571" customHeight="1" spans="1:22">
      <c r="A571" s="47"/>
      <c r="B571" s="47"/>
      <c r="C571" s="4" t="s">
        <v>128</v>
      </c>
      <c r="D571" s="4" t="s">
        <v>129</v>
      </c>
      <c r="E571" s="5">
        <v>72.25</v>
      </c>
      <c r="F571" s="5">
        <v>1407</v>
      </c>
      <c r="G571" s="5">
        <v>96</v>
      </c>
      <c r="H571" s="6">
        <v>0.0682302771855011</v>
      </c>
      <c r="I571" s="7">
        <v>0.752604166666667</v>
      </c>
      <c r="J571" s="7">
        <v>51.3503909026297</v>
      </c>
      <c r="K571" s="5">
        <v>0</v>
      </c>
      <c r="L571" s="8">
        <v>0</v>
      </c>
      <c r="M571" s="5">
        <v>0</v>
      </c>
      <c r="N571" s="5">
        <v>0</v>
      </c>
      <c r="O571" s="5">
        <v>0</v>
      </c>
      <c r="P571" s="5">
        <v>0</v>
      </c>
      <c r="Q571" s="7" t="e">
        <v>#DIV/0!</v>
      </c>
      <c r="R571" s="5">
        <v>1</v>
      </c>
      <c r="S571" s="9">
        <v>72.25</v>
      </c>
      <c r="T571" s="5">
        <v>0</v>
      </c>
      <c r="U571" s="9" t="e">
        <v>#DIV/0!</v>
      </c>
      <c r="V571" s="11">
        <v>0.0104166666666667</v>
      </c>
    </row>
    <row r="572" customHeight="1" spans="1:22">
      <c r="A572" s="47"/>
      <c r="B572" s="47"/>
      <c r="C572" s="4" t="s">
        <v>146</v>
      </c>
      <c r="D572" s="4" t="s">
        <v>147</v>
      </c>
      <c r="E572" s="5">
        <v>74.64</v>
      </c>
      <c r="F572" s="5">
        <v>1411</v>
      </c>
      <c r="G572" s="5">
        <v>81</v>
      </c>
      <c r="H572" s="6">
        <v>0.0574060949681077</v>
      </c>
      <c r="I572" s="7">
        <v>0.921481481481482</v>
      </c>
      <c r="J572" s="7">
        <v>52.8986534372785</v>
      </c>
      <c r="K572" s="5">
        <v>0</v>
      </c>
      <c r="L572" s="8">
        <v>0</v>
      </c>
      <c r="M572" s="5">
        <v>0</v>
      </c>
      <c r="N572" s="5">
        <v>0</v>
      </c>
      <c r="O572" s="5">
        <v>0</v>
      </c>
      <c r="P572" s="5">
        <v>0</v>
      </c>
      <c r="Q572" s="7" t="e">
        <v>#DIV/0!</v>
      </c>
      <c r="R572" s="5">
        <v>1</v>
      </c>
      <c r="S572" s="9">
        <v>74.64</v>
      </c>
      <c r="T572" s="5">
        <v>0</v>
      </c>
      <c r="U572" s="9" t="e">
        <v>#DIV/0!</v>
      </c>
      <c r="V572" s="11">
        <v>0.0123456790123457</v>
      </c>
    </row>
    <row r="573" customHeight="1" spans="1:22">
      <c r="A573" s="47"/>
      <c r="B573" s="47"/>
      <c r="C573" s="4" t="s">
        <v>108</v>
      </c>
      <c r="D573" s="4" t="s">
        <v>109</v>
      </c>
      <c r="E573" s="5">
        <v>218.96</v>
      </c>
      <c r="F573" s="5">
        <v>6182</v>
      </c>
      <c r="G573" s="5">
        <v>265</v>
      </c>
      <c r="H573" s="6">
        <v>0.0428663862827564</v>
      </c>
      <c r="I573" s="7">
        <v>0.826264150943396</v>
      </c>
      <c r="J573" s="7">
        <v>35.4189582659334</v>
      </c>
      <c r="K573" s="5">
        <v>4</v>
      </c>
      <c r="L573" s="8">
        <v>0</v>
      </c>
      <c r="M573" s="5">
        <v>1</v>
      </c>
      <c r="N573" s="5">
        <v>7</v>
      </c>
      <c r="O573" s="5">
        <v>0</v>
      </c>
      <c r="P573" s="5">
        <v>12</v>
      </c>
      <c r="Q573" s="7">
        <v>18.2466666666667</v>
      </c>
      <c r="R573" s="5">
        <v>4</v>
      </c>
      <c r="S573" s="9">
        <v>54.74</v>
      </c>
      <c r="T573" s="5">
        <v>0</v>
      </c>
      <c r="U573" s="9" t="e">
        <v>#DIV/0!</v>
      </c>
      <c r="V573" s="11">
        <v>0.0150943396226415</v>
      </c>
    </row>
    <row r="574" customHeight="1" spans="1:22">
      <c r="A574" s="47"/>
      <c r="B574" s="47"/>
      <c r="C574" s="4" t="s">
        <v>162</v>
      </c>
      <c r="D574" s="4" t="s">
        <v>163</v>
      </c>
      <c r="E574" s="5">
        <v>34.4</v>
      </c>
      <c r="F574" s="5">
        <v>2261</v>
      </c>
      <c r="G574" s="5">
        <v>99</v>
      </c>
      <c r="H574" s="6">
        <v>0.0437859354268023</v>
      </c>
      <c r="I574" s="7">
        <v>0.347474747474747</v>
      </c>
      <c r="J574" s="7">
        <v>15.2145068553737</v>
      </c>
      <c r="K574" s="5">
        <v>0</v>
      </c>
      <c r="L574" s="8">
        <v>0</v>
      </c>
      <c r="M574" s="5">
        <v>0</v>
      </c>
      <c r="N574" s="5">
        <v>0</v>
      </c>
      <c r="O574" s="5">
        <v>0</v>
      </c>
      <c r="P574" s="5">
        <v>0</v>
      </c>
      <c r="Q574" s="7" t="e">
        <v>#DIV/0!</v>
      </c>
      <c r="R574" s="5">
        <v>2</v>
      </c>
      <c r="S574" s="9">
        <v>17.2</v>
      </c>
      <c r="T574" s="5">
        <v>1</v>
      </c>
      <c r="U574" s="9">
        <v>34.4</v>
      </c>
      <c r="V574" s="11">
        <v>0.0202020202020202</v>
      </c>
    </row>
    <row r="575" customHeight="1" spans="1:22">
      <c r="A575" s="47"/>
      <c r="B575" s="47"/>
      <c r="C575" s="4" t="s">
        <v>86</v>
      </c>
      <c r="D575" s="4" t="s">
        <v>87</v>
      </c>
      <c r="E575" s="5">
        <v>111.23</v>
      </c>
      <c r="F575" s="5">
        <v>5500</v>
      </c>
      <c r="G575" s="5">
        <v>363</v>
      </c>
      <c r="H575" s="6">
        <v>0.066</v>
      </c>
      <c r="I575" s="7">
        <v>0.306418732782369</v>
      </c>
      <c r="J575" s="7">
        <v>20.2236363636364</v>
      </c>
      <c r="K575" s="5">
        <v>1</v>
      </c>
      <c r="L575" s="8">
        <v>2</v>
      </c>
      <c r="M575" s="5">
        <v>1</v>
      </c>
      <c r="N575" s="5">
        <v>3</v>
      </c>
      <c r="O575" s="5">
        <v>0</v>
      </c>
      <c r="P575" s="5">
        <v>7</v>
      </c>
      <c r="Q575" s="7">
        <v>15.89</v>
      </c>
      <c r="R575" s="5">
        <v>3</v>
      </c>
      <c r="S575" s="9">
        <v>37.0766666666667</v>
      </c>
      <c r="T575" s="5">
        <v>2</v>
      </c>
      <c r="U575" s="9">
        <v>55.615</v>
      </c>
      <c r="V575" s="11">
        <v>0.00826446280991736</v>
      </c>
    </row>
    <row r="576" customHeight="1" spans="1:22">
      <c r="A576" s="47"/>
      <c r="B576" s="47"/>
      <c r="C576" s="4" t="s">
        <v>88</v>
      </c>
      <c r="D576" s="4" t="s">
        <v>89</v>
      </c>
      <c r="E576" s="5">
        <v>68.71</v>
      </c>
      <c r="F576" s="5">
        <v>2307</v>
      </c>
      <c r="G576" s="5">
        <v>232</v>
      </c>
      <c r="H576" s="6">
        <v>0.100563502384049</v>
      </c>
      <c r="I576" s="7">
        <v>0.296163793103448</v>
      </c>
      <c r="J576" s="7">
        <v>29.7832683138275</v>
      </c>
      <c r="K576" s="5">
        <v>0</v>
      </c>
      <c r="L576" s="8">
        <v>0</v>
      </c>
      <c r="M576" s="5">
        <v>1</v>
      </c>
      <c r="N576" s="5">
        <v>0</v>
      </c>
      <c r="O576" s="5">
        <v>0</v>
      </c>
      <c r="P576" s="5">
        <v>1</v>
      </c>
      <c r="Q576" s="7">
        <v>68.71</v>
      </c>
      <c r="R576" s="5">
        <v>3</v>
      </c>
      <c r="S576" s="9">
        <v>22.9033333333333</v>
      </c>
      <c r="T576" s="5">
        <v>0</v>
      </c>
      <c r="U576" s="9" t="e">
        <v>#DIV/0!</v>
      </c>
      <c r="V576" s="11">
        <v>0.0129310344827586</v>
      </c>
    </row>
    <row r="577" customHeight="1" spans="1:22">
      <c r="A577" s="47"/>
      <c r="B577" s="4" t="s">
        <v>100</v>
      </c>
      <c r="C577" s="47"/>
      <c r="D577" s="47"/>
      <c r="E577" s="5">
        <v>978.9</v>
      </c>
      <c r="F577" s="5">
        <v>31551</v>
      </c>
      <c r="G577" s="5">
        <v>1751</v>
      </c>
      <c r="H577" s="6">
        <v>0.0554974485753225</v>
      </c>
      <c r="I577" s="7">
        <v>0.559051970302684</v>
      </c>
      <c r="J577" s="7">
        <v>31.0259579728059</v>
      </c>
      <c r="K577" s="5">
        <v>10</v>
      </c>
      <c r="L577" s="8">
        <v>3</v>
      </c>
      <c r="M577" s="5">
        <v>3</v>
      </c>
      <c r="N577" s="5">
        <v>11</v>
      </c>
      <c r="O577" s="5">
        <v>0</v>
      </c>
      <c r="P577" s="5">
        <v>27</v>
      </c>
      <c r="Q577" s="7">
        <v>36.2555555555556</v>
      </c>
      <c r="R577" s="5">
        <v>30</v>
      </c>
      <c r="S577" s="9">
        <v>32.63</v>
      </c>
      <c r="T577" s="5">
        <v>10</v>
      </c>
      <c r="U577" s="9">
        <v>97.89</v>
      </c>
      <c r="V577" s="11">
        <v>0.0171330668189606</v>
      </c>
    </row>
    <row r="578" customHeight="1" spans="1:22">
      <c r="A578" s="4" t="s">
        <v>165</v>
      </c>
      <c r="B578" s="47"/>
      <c r="C578" s="47"/>
      <c r="D578" s="47"/>
      <c r="E578" s="5">
        <v>1213.02</v>
      </c>
      <c r="F578" s="5">
        <v>40235</v>
      </c>
      <c r="G578" s="5">
        <v>2187</v>
      </c>
      <c r="H578" s="6">
        <v>0.0543556604945943</v>
      </c>
      <c r="I578" s="7">
        <v>0.554650205761317</v>
      </c>
      <c r="J578" s="7">
        <v>30.148378277619</v>
      </c>
      <c r="K578" s="5">
        <v>15</v>
      </c>
      <c r="L578" s="8">
        <v>3</v>
      </c>
      <c r="M578" s="5">
        <v>8</v>
      </c>
      <c r="N578" s="5">
        <v>20</v>
      </c>
      <c r="O578" s="5">
        <v>0</v>
      </c>
      <c r="P578" s="5">
        <v>46</v>
      </c>
      <c r="Q578" s="7">
        <v>26.37</v>
      </c>
      <c r="R578" s="5">
        <v>36</v>
      </c>
      <c r="S578" s="9">
        <v>33.695</v>
      </c>
      <c r="T578" s="5">
        <v>15</v>
      </c>
      <c r="U578" s="9">
        <v>80.868</v>
      </c>
      <c r="V578" s="11">
        <v>0.0164609053497942</v>
      </c>
    </row>
    <row r="579" customHeight="1" spans="1:22">
      <c r="A579" s="4" t="s">
        <v>26</v>
      </c>
      <c r="B579" s="4" t="s">
        <v>75</v>
      </c>
      <c r="C579" s="4" t="s">
        <v>114</v>
      </c>
      <c r="D579" s="4" t="s">
        <v>115</v>
      </c>
      <c r="E579" s="5">
        <v>179.76</v>
      </c>
      <c r="F579" s="5">
        <v>7020</v>
      </c>
      <c r="G579" s="5">
        <v>381</v>
      </c>
      <c r="H579" s="6">
        <v>0.0542735042735043</v>
      </c>
      <c r="I579" s="7">
        <v>0.471811023622047</v>
      </c>
      <c r="J579" s="7">
        <v>25.6068376068376</v>
      </c>
      <c r="K579" s="5">
        <v>8</v>
      </c>
      <c r="L579" s="8">
        <v>0</v>
      </c>
      <c r="M579" s="5">
        <v>2</v>
      </c>
      <c r="N579" s="5">
        <v>9</v>
      </c>
      <c r="O579" s="5">
        <v>0</v>
      </c>
      <c r="P579" s="5">
        <v>19</v>
      </c>
      <c r="Q579" s="7">
        <v>9.46105263157895</v>
      </c>
      <c r="R579" s="5">
        <v>3</v>
      </c>
      <c r="S579" s="9">
        <v>59.92</v>
      </c>
      <c r="T579" s="5">
        <v>1</v>
      </c>
      <c r="U579" s="9">
        <v>179.76</v>
      </c>
      <c r="V579" s="11">
        <v>0.0078740157480315</v>
      </c>
    </row>
    <row r="580" customHeight="1" spans="1:22">
      <c r="A580" s="47"/>
      <c r="B580" s="47"/>
      <c r="C580" s="4" t="s">
        <v>160</v>
      </c>
      <c r="D580" s="4" t="s">
        <v>161</v>
      </c>
      <c r="E580" s="5">
        <v>99.96</v>
      </c>
      <c r="F580" s="5">
        <v>2594</v>
      </c>
      <c r="G580" s="5">
        <v>142</v>
      </c>
      <c r="H580" s="6">
        <v>0.0547417116422514</v>
      </c>
      <c r="I580" s="7">
        <v>0.703943661971831</v>
      </c>
      <c r="J580" s="7">
        <v>38.5350809560524</v>
      </c>
      <c r="K580" s="5">
        <v>1</v>
      </c>
      <c r="L580" s="8">
        <v>0</v>
      </c>
      <c r="M580" s="5">
        <v>1</v>
      </c>
      <c r="N580" s="5">
        <v>2</v>
      </c>
      <c r="O580" s="5">
        <v>0</v>
      </c>
      <c r="P580" s="5">
        <v>4</v>
      </c>
      <c r="Q580" s="7">
        <v>24.99</v>
      </c>
      <c r="R580" s="5">
        <v>2</v>
      </c>
      <c r="S580" s="9">
        <v>49.98</v>
      </c>
      <c r="T580" s="5">
        <v>1</v>
      </c>
      <c r="U580" s="9">
        <v>99.96</v>
      </c>
      <c r="V580" s="11">
        <v>0.0140845070422535</v>
      </c>
    </row>
    <row r="581" customHeight="1" spans="1:22">
      <c r="A581" s="47"/>
      <c r="B581" s="4" t="s">
        <v>78</v>
      </c>
      <c r="C581" s="47"/>
      <c r="D581" s="47"/>
      <c r="E581" s="5">
        <v>279.72</v>
      </c>
      <c r="F581" s="5">
        <v>9614</v>
      </c>
      <c r="G581" s="5">
        <v>523</v>
      </c>
      <c r="H581" s="6">
        <v>0.054399833576035</v>
      </c>
      <c r="I581" s="7">
        <v>0.534837476099426</v>
      </c>
      <c r="J581" s="7">
        <v>29.0950696900354</v>
      </c>
      <c r="K581" s="5">
        <v>9</v>
      </c>
      <c r="L581" s="8">
        <v>0</v>
      </c>
      <c r="M581" s="5">
        <v>3</v>
      </c>
      <c r="N581" s="5">
        <v>11</v>
      </c>
      <c r="O581" s="5">
        <v>0</v>
      </c>
      <c r="P581" s="5">
        <v>23</v>
      </c>
      <c r="Q581" s="7">
        <v>12.1617391304348</v>
      </c>
      <c r="R581" s="5">
        <v>5</v>
      </c>
      <c r="S581" s="9">
        <v>55.944</v>
      </c>
      <c r="T581" s="5">
        <v>2</v>
      </c>
      <c r="U581" s="9">
        <v>139.86</v>
      </c>
      <c r="V581" s="11">
        <v>0.00956022944550669</v>
      </c>
    </row>
    <row r="582" customHeight="1" spans="1:22">
      <c r="A582" s="47"/>
      <c r="B582" s="4" t="s">
        <v>79</v>
      </c>
      <c r="C582" s="4" t="s">
        <v>80</v>
      </c>
      <c r="D582" s="4" t="s">
        <v>81</v>
      </c>
      <c r="E582" s="5">
        <v>232.09</v>
      </c>
      <c r="F582" s="5">
        <v>4230</v>
      </c>
      <c r="G582" s="5">
        <v>260</v>
      </c>
      <c r="H582" s="6">
        <v>0.0614657210401891</v>
      </c>
      <c r="I582" s="7">
        <v>0.892653846153846</v>
      </c>
      <c r="J582" s="7">
        <v>54.8676122931442</v>
      </c>
      <c r="K582" s="5">
        <v>3</v>
      </c>
      <c r="L582" s="8">
        <v>1</v>
      </c>
      <c r="M582" s="5">
        <v>2</v>
      </c>
      <c r="N582" s="5">
        <v>1</v>
      </c>
      <c r="O582" s="5">
        <v>0</v>
      </c>
      <c r="P582" s="5">
        <v>7</v>
      </c>
      <c r="Q582" s="7">
        <v>33.1557142857143</v>
      </c>
      <c r="R582" s="5">
        <v>7</v>
      </c>
      <c r="S582" s="9">
        <v>33.1557142857143</v>
      </c>
      <c r="T582" s="5">
        <v>3</v>
      </c>
      <c r="U582" s="9">
        <v>77.3633333333333</v>
      </c>
      <c r="V582" s="11">
        <v>0.0269230769230769</v>
      </c>
    </row>
    <row r="583" customHeight="1" spans="1:22">
      <c r="A583" s="47"/>
      <c r="B583" s="47"/>
      <c r="C583" s="4" t="s">
        <v>82</v>
      </c>
      <c r="D583" s="4" t="s">
        <v>83</v>
      </c>
      <c r="E583" s="5">
        <v>10.48</v>
      </c>
      <c r="F583" s="5">
        <v>423</v>
      </c>
      <c r="G583" s="5">
        <v>27</v>
      </c>
      <c r="H583" s="6">
        <v>0.0638297872340426</v>
      </c>
      <c r="I583" s="7">
        <v>0.388148148148148</v>
      </c>
      <c r="J583" s="7">
        <v>24.7754137115839</v>
      </c>
      <c r="K583" s="5">
        <v>0</v>
      </c>
      <c r="L583" s="8">
        <v>1</v>
      </c>
      <c r="M583" s="5">
        <v>0</v>
      </c>
      <c r="N583" s="5">
        <v>0</v>
      </c>
      <c r="O583" s="5">
        <v>0</v>
      </c>
      <c r="P583" s="5">
        <v>1</v>
      </c>
      <c r="Q583" s="7">
        <v>10.48</v>
      </c>
      <c r="R583" s="5">
        <v>0</v>
      </c>
      <c r="S583" s="9" t="e">
        <v>#DIV/0!</v>
      </c>
      <c r="T583" s="5">
        <v>0</v>
      </c>
      <c r="U583" s="9" t="e">
        <v>#DIV/0!</v>
      </c>
      <c r="V583" s="11">
        <v>0</v>
      </c>
    </row>
    <row r="584" customHeight="1" spans="1:22">
      <c r="A584" s="47"/>
      <c r="B584" s="47"/>
      <c r="C584" s="4" t="s">
        <v>84</v>
      </c>
      <c r="D584" s="4" t="s">
        <v>85</v>
      </c>
      <c r="E584" s="5">
        <v>153.74</v>
      </c>
      <c r="F584" s="5">
        <v>7083</v>
      </c>
      <c r="G584" s="5">
        <v>337</v>
      </c>
      <c r="H584" s="6">
        <v>0.0475787095863335</v>
      </c>
      <c r="I584" s="7">
        <v>0.45620178041543</v>
      </c>
      <c r="J584" s="7">
        <v>21.705492023154</v>
      </c>
      <c r="K584" s="5">
        <v>1</v>
      </c>
      <c r="L584" s="8">
        <v>1</v>
      </c>
      <c r="M584" s="5">
        <v>0</v>
      </c>
      <c r="N584" s="5">
        <v>3</v>
      </c>
      <c r="O584" s="5">
        <v>0</v>
      </c>
      <c r="P584" s="5">
        <v>5</v>
      </c>
      <c r="Q584" s="7">
        <v>30.748</v>
      </c>
      <c r="R584" s="5">
        <v>6</v>
      </c>
      <c r="S584" s="9">
        <v>25.6233333333333</v>
      </c>
      <c r="T584" s="5">
        <v>3</v>
      </c>
      <c r="U584" s="9">
        <v>51.2466666666667</v>
      </c>
      <c r="V584" s="11">
        <v>0.0178041543026706</v>
      </c>
    </row>
    <row r="585" customHeight="1" spans="1:22">
      <c r="A585" s="47"/>
      <c r="B585" s="47"/>
      <c r="C585" s="4" t="s">
        <v>128</v>
      </c>
      <c r="D585" s="4" t="s">
        <v>129</v>
      </c>
      <c r="E585" s="5">
        <v>100.68</v>
      </c>
      <c r="F585" s="5">
        <v>1369</v>
      </c>
      <c r="G585" s="5">
        <v>112</v>
      </c>
      <c r="H585" s="6">
        <v>0.0818115412710007</v>
      </c>
      <c r="I585" s="7">
        <v>0.898928571428572</v>
      </c>
      <c r="J585" s="7">
        <v>73.5427319211103</v>
      </c>
      <c r="K585" s="5">
        <v>0</v>
      </c>
      <c r="L585" s="8">
        <v>0</v>
      </c>
      <c r="M585" s="5">
        <v>0</v>
      </c>
      <c r="N585" s="5">
        <v>0</v>
      </c>
      <c r="O585" s="5">
        <v>0</v>
      </c>
      <c r="P585" s="5">
        <v>0</v>
      </c>
      <c r="Q585" s="7" t="e">
        <v>#DIV/0!</v>
      </c>
      <c r="R585" s="5">
        <v>2</v>
      </c>
      <c r="S585" s="9">
        <v>50.34</v>
      </c>
      <c r="T585" s="5">
        <v>1</v>
      </c>
      <c r="U585" s="9">
        <v>100.68</v>
      </c>
      <c r="V585" s="11">
        <v>0.0178571428571429</v>
      </c>
    </row>
    <row r="586" customHeight="1" spans="1:22">
      <c r="A586" s="47"/>
      <c r="B586" s="47"/>
      <c r="C586" s="4" t="s">
        <v>146</v>
      </c>
      <c r="D586" s="4" t="s">
        <v>147</v>
      </c>
      <c r="E586" s="5">
        <v>79.13</v>
      </c>
      <c r="F586" s="5">
        <v>1182</v>
      </c>
      <c r="G586" s="5">
        <v>88</v>
      </c>
      <c r="H586" s="6">
        <v>0.0744500846023689</v>
      </c>
      <c r="I586" s="7">
        <v>0.899204545454545</v>
      </c>
      <c r="J586" s="7">
        <v>66.9458544839256</v>
      </c>
      <c r="K586" s="5">
        <v>1</v>
      </c>
      <c r="L586" s="8">
        <v>1</v>
      </c>
      <c r="M586" s="5">
        <v>0</v>
      </c>
      <c r="N586" s="5">
        <v>1</v>
      </c>
      <c r="O586" s="5">
        <v>0</v>
      </c>
      <c r="P586" s="5">
        <v>3</v>
      </c>
      <c r="Q586" s="7">
        <v>26.3766666666667</v>
      </c>
      <c r="R586" s="5">
        <v>2</v>
      </c>
      <c r="S586" s="9">
        <v>39.565</v>
      </c>
      <c r="T586" s="5">
        <v>0</v>
      </c>
      <c r="U586" s="9" t="e">
        <v>#DIV/0!</v>
      </c>
      <c r="V586" s="11">
        <v>0.0227272727272727</v>
      </c>
    </row>
    <row r="587" customHeight="1" spans="1:22">
      <c r="A587" s="47"/>
      <c r="B587" s="47"/>
      <c r="C587" s="4" t="s">
        <v>108</v>
      </c>
      <c r="D587" s="4" t="s">
        <v>109</v>
      </c>
      <c r="E587" s="5">
        <v>165.53</v>
      </c>
      <c r="F587" s="5">
        <v>4729</v>
      </c>
      <c r="G587" s="5">
        <v>212</v>
      </c>
      <c r="H587" s="6">
        <v>0.0448297737365194</v>
      </c>
      <c r="I587" s="7">
        <v>0.780801886792453</v>
      </c>
      <c r="J587" s="7">
        <v>35.0031719179531</v>
      </c>
      <c r="K587" s="5">
        <v>1</v>
      </c>
      <c r="L587" s="8">
        <v>1</v>
      </c>
      <c r="M587" s="5">
        <v>1</v>
      </c>
      <c r="N587" s="5">
        <v>5</v>
      </c>
      <c r="O587" s="5">
        <v>3</v>
      </c>
      <c r="P587" s="5">
        <v>11</v>
      </c>
      <c r="Q587" s="7">
        <v>15.0481818181818</v>
      </c>
      <c r="R587" s="5">
        <v>1</v>
      </c>
      <c r="S587" s="9">
        <v>165.53</v>
      </c>
      <c r="T587" s="5">
        <v>1</v>
      </c>
      <c r="U587" s="9">
        <v>165.53</v>
      </c>
      <c r="V587" s="11">
        <v>0.00471698113207547</v>
      </c>
    </row>
    <row r="588" customHeight="1" spans="1:22">
      <c r="A588" s="47"/>
      <c r="B588" s="47"/>
      <c r="C588" s="4" t="s">
        <v>162</v>
      </c>
      <c r="D588" s="4" t="s">
        <v>163</v>
      </c>
      <c r="E588" s="5">
        <v>28.45</v>
      </c>
      <c r="F588" s="5">
        <v>1566</v>
      </c>
      <c r="G588" s="5">
        <v>81</v>
      </c>
      <c r="H588" s="6">
        <v>0.0517241379310345</v>
      </c>
      <c r="I588" s="7">
        <v>0.351234567901235</v>
      </c>
      <c r="J588" s="7">
        <v>18.1673052362708</v>
      </c>
      <c r="K588" s="5">
        <v>1</v>
      </c>
      <c r="L588" s="8">
        <v>0</v>
      </c>
      <c r="M588" s="5">
        <v>0</v>
      </c>
      <c r="N588" s="5">
        <v>0</v>
      </c>
      <c r="O588" s="5">
        <v>0</v>
      </c>
      <c r="P588" s="5">
        <v>1</v>
      </c>
      <c r="Q588" s="7">
        <v>28.45</v>
      </c>
      <c r="R588" s="5">
        <v>0</v>
      </c>
      <c r="S588" s="9" t="e">
        <v>#DIV/0!</v>
      </c>
      <c r="T588" s="5">
        <v>0</v>
      </c>
      <c r="U588" s="9" t="e">
        <v>#DIV/0!</v>
      </c>
      <c r="V588" s="11">
        <v>0</v>
      </c>
    </row>
    <row r="589" customHeight="1" spans="1:22">
      <c r="A589" s="47"/>
      <c r="B589" s="47"/>
      <c r="C589" s="4" t="s">
        <v>86</v>
      </c>
      <c r="D589" s="4" t="s">
        <v>87</v>
      </c>
      <c r="E589" s="5">
        <v>83.65</v>
      </c>
      <c r="F589" s="5">
        <v>4447</v>
      </c>
      <c r="G589" s="5">
        <v>274</v>
      </c>
      <c r="H589" s="6">
        <v>0.0616145716213177</v>
      </c>
      <c r="I589" s="7">
        <v>0.30529197080292</v>
      </c>
      <c r="J589" s="7">
        <v>18.8104340004497</v>
      </c>
      <c r="K589" s="5">
        <v>1</v>
      </c>
      <c r="L589" s="8">
        <v>1</v>
      </c>
      <c r="M589" s="5">
        <v>1</v>
      </c>
      <c r="N589" s="5">
        <v>3</v>
      </c>
      <c r="O589" s="5">
        <v>0</v>
      </c>
      <c r="P589" s="5">
        <v>6</v>
      </c>
      <c r="Q589" s="7">
        <v>13.9416666666667</v>
      </c>
      <c r="R589" s="5">
        <v>4</v>
      </c>
      <c r="S589" s="9">
        <v>20.9125</v>
      </c>
      <c r="T589" s="5">
        <v>2</v>
      </c>
      <c r="U589" s="9">
        <v>41.825</v>
      </c>
      <c r="V589" s="11">
        <v>0.0145985401459854</v>
      </c>
    </row>
    <row r="590" customHeight="1" spans="1:22">
      <c r="A590" s="47"/>
      <c r="B590" s="47"/>
      <c r="C590" s="4" t="s">
        <v>88</v>
      </c>
      <c r="D590" s="4" t="s">
        <v>89</v>
      </c>
      <c r="E590" s="5">
        <v>71.98</v>
      </c>
      <c r="F590" s="5">
        <v>2430</v>
      </c>
      <c r="G590" s="5">
        <v>235</v>
      </c>
      <c r="H590" s="6">
        <v>0.0967078189300412</v>
      </c>
      <c r="I590" s="7">
        <v>0.306297872340426</v>
      </c>
      <c r="J590" s="7">
        <v>29.6213991769547</v>
      </c>
      <c r="K590" s="5">
        <v>1</v>
      </c>
      <c r="L590" s="8">
        <v>2</v>
      </c>
      <c r="M590" s="5">
        <v>0</v>
      </c>
      <c r="N590" s="5">
        <v>0</v>
      </c>
      <c r="O590" s="5">
        <v>0</v>
      </c>
      <c r="P590" s="5">
        <v>3</v>
      </c>
      <c r="Q590" s="7">
        <v>23.9933333333333</v>
      </c>
      <c r="R590" s="5">
        <v>0</v>
      </c>
      <c r="S590" s="9" t="e">
        <v>#DIV/0!</v>
      </c>
      <c r="T590" s="5">
        <v>0</v>
      </c>
      <c r="U590" s="9" t="e">
        <v>#DIV/0!</v>
      </c>
      <c r="V590" s="11">
        <v>0</v>
      </c>
    </row>
    <row r="591" customHeight="1" spans="1:22">
      <c r="A591" s="47"/>
      <c r="B591" s="4" t="s">
        <v>100</v>
      </c>
      <c r="C591" s="47"/>
      <c r="D591" s="47"/>
      <c r="E591" s="5">
        <v>925.73</v>
      </c>
      <c r="F591" s="5">
        <v>27459</v>
      </c>
      <c r="G591" s="5">
        <v>1626</v>
      </c>
      <c r="H591" s="6">
        <v>0.0592155577406315</v>
      </c>
      <c r="I591" s="7">
        <v>0.569329643296433</v>
      </c>
      <c r="J591" s="7">
        <v>33.7131723660731</v>
      </c>
      <c r="K591" s="5">
        <v>9</v>
      </c>
      <c r="L591" s="8">
        <v>8</v>
      </c>
      <c r="M591" s="5">
        <v>4</v>
      </c>
      <c r="N591" s="5">
        <v>13</v>
      </c>
      <c r="O591" s="5">
        <v>3</v>
      </c>
      <c r="P591" s="5">
        <v>37</v>
      </c>
      <c r="Q591" s="7">
        <v>25.0197297297297</v>
      </c>
      <c r="R591" s="5">
        <v>22</v>
      </c>
      <c r="S591" s="9">
        <v>42.0786363636364</v>
      </c>
      <c r="T591" s="5">
        <v>10</v>
      </c>
      <c r="U591" s="9">
        <v>92.573</v>
      </c>
      <c r="V591" s="11">
        <v>0.013530135301353</v>
      </c>
    </row>
    <row r="592" customHeight="1" spans="1:22">
      <c r="A592" s="4" t="s">
        <v>166</v>
      </c>
      <c r="B592" s="47"/>
      <c r="C592" s="47"/>
      <c r="D592" s="47"/>
      <c r="E592" s="5">
        <v>1205.45</v>
      </c>
      <c r="F592" s="5">
        <v>37073</v>
      </c>
      <c r="G592" s="5">
        <v>2149</v>
      </c>
      <c r="H592" s="6">
        <v>0.0579667143203949</v>
      </c>
      <c r="I592" s="7">
        <v>0.560935318752908</v>
      </c>
      <c r="J592" s="7">
        <v>32.5155773743695</v>
      </c>
      <c r="K592" s="5">
        <v>18</v>
      </c>
      <c r="L592" s="8">
        <v>8</v>
      </c>
      <c r="M592" s="5">
        <v>7</v>
      </c>
      <c r="N592" s="5">
        <v>24</v>
      </c>
      <c r="O592" s="5">
        <v>3</v>
      </c>
      <c r="P592" s="5">
        <v>60</v>
      </c>
      <c r="Q592" s="7">
        <v>20.0908333333333</v>
      </c>
      <c r="R592" s="5">
        <v>27</v>
      </c>
      <c r="S592" s="9">
        <v>44.6462962962963</v>
      </c>
      <c r="T592" s="5">
        <v>12</v>
      </c>
      <c r="U592" s="9">
        <v>100.454166666667</v>
      </c>
      <c r="V592" s="11">
        <v>0.0125639832480223</v>
      </c>
    </row>
    <row r="593" customHeight="1" spans="1:22">
      <c r="A593" s="4" t="s">
        <v>25</v>
      </c>
      <c r="B593" s="4" t="s">
        <v>75</v>
      </c>
      <c r="C593" s="4" t="s">
        <v>114</v>
      </c>
      <c r="D593" s="4" t="s">
        <v>115</v>
      </c>
      <c r="E593" s="5">
        <v>187.36</v>
      </c>
      <c r="F593" s="5">
        <v>7903</v>
      </c>
      <c r="G593" s="5">
        <v>450</v>
      </c>
      <c r="H593" s="6">
        <v>0.0569404023788435</v>
      </c>
      <c r="I593" s="7">
        <v>0.416355555555556</v>
      </c>
      <c r="J593" s="7">
        <v>23.7074528660003</v>
      </c>
      <c r="K593" s="5">
        <v>3</v>
      </c>
      <c r="L593" s="8">
        <v>1</v>
      </c>
      <c r="M593" s="5">
        <v>0</v>
      </c>
      <c r="N593" s="5">
        <v>5</v>
      </c>
      <c r="O593" s="5">
        <v>0</v>
      </c>
      <c r="P593" s="5">
        <v>9</v>
      </c>
      <c r="Q593" s="7">
        <v>20.8177777777778</v>
      </c>
      <c r="R593" s="5">
        <v>8</v>
      </c>
      <c r="S593" s="9">
        <v>23.42</v>
      </c>
      <c r="T593" s="5">
        <v>5</v>
      </c>
      <c r="U593" s="9">
        <v>37.472</v>
      </c>
      <c r="V593" s="11">
        <v>0.0177777777777778</v>
      </c>
    </row>
    <row r="594" customHeight="1" spans="1:22">
      <c r="A594" s="47"/>
      <c r="B594" s="47"/>
      <c r="C594" s="4" t="s">
        <v>160</v>
      </c>
      <c r="D594" s="4" t="s">
        <v>161</v>
      </c>
      <c r="E594" s="5">
        <v>34.87</v>
      </c>
      <c r="F594" s="5">
        <v>1536</v>
      </c>
      <c r="G594" s="5">
        <v>45</v>
      </c>
      <c r="H594" s="6">
        <v>0.029296875</v>
      </c>
      <c r="I594" s="7">
        <v>0.774888888888889</v>
      </c>
      <c r="J594" s="7">
        <v>22.7018229166667</v>
      </c>
      <c r="K594" s="5">
        <v>1</v>
      </c>
      <c r="L594" s="8">
        <v>0</v>
      </c>
      <c r="M594" s="5">
        <v>0</v>
      </c>
      <c r="N594" s="5">
        <v>1</v>
      </c>
      <c r="O594" s="5">
        <v>0</v>
      </c>
      <c r="P594" s="5">
        <v>2</v>
      </c>
      <c r="Q594" s="7">
        <v>17.435</v>
      </c>
      <c r="R594" s="5">
        <v>0</v>
      </c>
      <c r="S594" s="9" t="e">
        <v>#DIV/0!</v>
      </c>
      <c r="T594" s="5">
        <v>0</v>
      </c>
      <c r="U594" s="9" t="e">
        <v>#DIV/0!</v>
      </c>
      <c r="V594" s="11">
        <v>0</v>
      </c>
    </row>
    <row r="595" customHeight="1" spans="1:22">
      <c r="A595" s="47"/>
      <c r="B595" s="4" t="s">
        <v>78</v>
      </c>
      <c r="C595" s="47"/>
      <c r="D595" s="47"/>
      <c r="E595" s="5">
        <v>222.23</v>
      </c>
      <c r="F595" s="5">
        <v>9439</v>
      </c>
      <c r="G595" s="5">
        <v>495</v>
      </c>
      <c r="H595" s="6">
        <v>0.0524419959741498</v>
      </c>
      <c r="I595" s="7">
        <v>0.448949494949495</v>
      </c>
      <c r="J595" s="7">
        <v>23.543807606738</v>
      </c>
      <c r="K595" s="5">
        <v>4</v>
      </c>
      <c r="L595" s="8">
        <v>1</v>
      </c>
      <c r="M595" s="5">
        <v>0</v>
      </c>
      <c r="N595" s="5">
        <v>6</v>
      </c>
      <c r="O595" s="5">
        <v>0</v>
      </c>
      <c r="P595" s="5">
        <v>11</v>
      </c>
      <c r="Q595" s="7">
        <v>20.2027272727273</v>
      </c>
      <c r="R595" s="5">
        <v>8</v>
      </c>
      <c r="S595" s="9">
        <v>27.77875</v>
      </c>
      <c r="T595" s="5">
        <v>5</v>
      </c>
      <c r="U595" s="9">
        <v>44.446</v>
      </c>
      <c r="V595" s="11">
        <v>0.0161616161616162</v>
      </c>
    </row>
    <row r="596" customHeight="1" spans="1:22">
      <c r="A596" s="47"/>
      <c r="B596" s="4" t="s">
        <v>79</v>
      </c>
      <c r="C596" s="4" t="s">
        <v>80</v>
      </c>
      <c r="D596" s="4" t="s">
        <v>81</v>
      </c>
      <c r="E596" s="5">
        <v>228.31</v>
      </c>
      <c r="F596" s="5">
        <v>4311</v>
      </c>
      <c r="G596" s="5">
        <v>247</v>
      </c>
      <c r="H596" s="6">
        <v>0.0572952911157504</v>
      </c>
      <c r="I596" s="7">
        <v>0.924331983805668</v>
      </c>
      <c r="J596" s="7">
        <v>52.9598700997448</v>
      </c>
      <c r="K596" s="5">
        <v>0</v>
      </c>
      <c r="L596" s="8">
        <v>1</v>
      </c>
      <c r="M596" s="5">
        <v>0</v>
      </c>
      <c r="N596" s="5">
        <v>2</v>
      </c>
      <c r="O596" s="5">
        <v>1</v>
      </c>
      <c r="P596" s="5">
        <v>4</v>
      </c>
      <c r="Q596" s="7">
        <v>57.0775</v>
      </c>
      <c r="R596" s="5">
        <v>3</v>
      </c>
      <c r="S596" s="9">
        <v>76.1033333333333</v>
      </c>
      <c r="T596" s="5">
        <v>2</v>
      </c>
      <c r="U596" s="9">
        <v>114.155</v>
      </c>
      <c r="V596" s="11">
        <v>0.0121457489878543</v>
      </c>
    </row>
    <row r="597" customHeight="1" spans="1:22">
      <c r="A597" s="47"/>
      <c r="B597" s="47"/>
      <c r="C597" s="4" t="s">
        <v>82</v>
      </c>
      <c r="D597" s="4" t="s">
        <v>83</v>
      </c>
      <c r="E597" s="5">
        <v>7.71</v>
      </c>
      <c r="F597" s="5">
        <v>520</v>
      </c>
      <c r="G597" s="5">
        <v>23</v>
      </c>
      <c r="H597" s="6">
        <v>0.0442307692307692</v>
      </c>
      <c r="I597" s="7">
        <v>0.335217391304348</v>
      </c>
      <c r="J597" s="7">
        <v>14.8269230769231</v>
      </c>
      <c r="K597" s="5">
        <v>0</v>
      </c>
      <c r="L597" s="8">
        <v>0</v>
      </c>
      <c r="M597" s="5">
        <v>0</v>
      </c>
      <c r="N597" s="5">
        <v>0</v>
      </c>
      <c r="O597" s="5">
        <v>0</v>
      </c>
      <c r="P597" s="5">
        <v>0</v>
      </c>
      <c r="Q597" s="7" t="e">
        <v>#DIV/0!</v>
      </c>
      <c r="R597" s="5">
        <v>0</v>
      </c>
      <c r="S597" s="9" t="e">
        <v>#DIV/0!</v>
      </c>
      <c r="T597" s="5">
        <v>0</v>
      </c>
      <c r="U597" s="9" t="e">
        <v>#DIV/0!</v>
      </c>
      <c r="V597" s="11">
        <v>0</v>
      </c>
    </row>
    <row r="598" customHeight="1" spans="1:22">
      <c r="A598" s="47"/>
      <c r="B598" s="47"/>
      <c r="C598" s="4" t="s">
        <v>84</v>
      </c>
      <c r="D598" s="4" t="s">
        <v>85</v>
      </c>
      <c r="E598" s="5">
        <v>110.96</v>
      </c>
      <c r="F598" s="5">
        <v>5132</v>
      </c>
      <c r="G598" s="5">
        <v>264</v>
      </c>
      <c r="H598" s="6">
        <v>0.0514419329696025</v>
      </c>
      <c r="I598" s="7">
        <v>0.42030303030303</v>
      </c>
      <c r="J598" s="7">
        <v>21.6212003117693</v>
      </c>
      <c r="K598" s="5">
        <v>2</v>
      </c>
      <c r="L598" s="8">
        <v>0</v>
      </c>
      <c r="M598" s="5">
        <v>3</v>
      </c>
      <c r="N598" s="5">
        <v>1</v>
      </c>
      <c r="O598" s="5">
        <v>0</v>
      </c>
      <c r="P598" s="5">
        <v>6</v>
      </c>
      <c r="Q598" s="7">
        <v>18.4933333333333</v>
      </c>
      <c r="R598" s="5">
        <v>4</v>
      </c>
      <c r="S598" s="9">
        <v>27.74</v>
      </c>
      <c r="T598" s="5">
        <v>0</v>
      </c>
      <c r="U598" s="9" t="e">
        <v>#DIV/0!</v>
      </c>
      <c r="V598" s="11">
        <v>0.0151515151515152</v>
      </c>
    </row>
    <row r="599" customHeight="1" spans="1:22">
      <c r="A599" s="47"/>
      <c r="B599" s="47"/>
      <c r="C599" s="4" t="s">
        <v>128</v>
      </c>
      <c r="D599" s="4" t="s">
        <v>129</v>
      </c>
      <c r="E599" s="5">
        <v>111.26</v>
      </c>
      <c r="F599" s="5">
        <v>2072</v>
      </c>
      <c r="G599" s="5">
        <v>146</v>
      </c>
      <c r="H599" s="6">
        <v>0.0704633204633205</v>
      </c>
      <c r="I599" s="7">
        <v>0.762054794520548</v>
      </c>
      <c r="J599" s="7">
        <v>53.6969111969112</v>
      </c>
      <c r="K599" s="5">
        <v>0</v>
      </c>
      <c r="L599" s="8">
        <v>2</v>
      </c>
      <c r="M599" s="5">
        <v>1</v>
      </c>
      <c r="N599" s="5">
        <v>0</v>
      </c>
      <c r="O599" s="5">
        <v>0</v>
      </c>
      <c r="P599" s="5">
        <v>3</v>
      </c>
      <c r="Q599" s="7">
        <v>37.0866666666667</v>
      </c>
      <c r="R599" s="5">
        <v>4</v>
      </c>
      <c r="S599" s="9">
        <v>27.815</v>
      </c>
      <c r="T599" s="5">
        <v>2</v>
      </c>
      <c r="U599" s="9">
        <v>55.63</v>
      </c>
      <c r="V599" s="11">
        <v>0.0273972602739726</v>
      </c>
    </row>
    <row r="600" customHeight="1" spans="1:22">
      <c r="A600" s="47"/>
      <c r="B600" s="47"/>
      <c r="C600" s="4" t="s">
        <v>146</v>
      </c>
      <c r="D600" s="4" t="s">
        <v>147</v>
      </c>
      <c r="E600" s="5">
        <v>52.35</v>
      </c>
      <c r="F600" s="5">
        <v>756</v>
      </c>
      <c r="G600" s="5">
        <v>77</v>
      </c>
      <c r="H600" s="6">
        <v>0.101851851851852</v>
      </c>
      <c r="I600" s="7">
        <v>0.67987012987013</v>
      </c>
      <c r="J600" s="7">
        <v>69.2460317460318</v>
      </c>
      <c r="K600" s="5">
        <v>1</v>
      </c>
      <c r="L600" s="8">
        <v>0</v>
      </c>
      <c r="M600" s="5">
        <v>0</v>
      </c>
      <c r="N600" s="5">
        <v>0</v>
      </c>
      <c r="O600" s="5">
        <v>0</v>
      </c>
      <c r="P600" s="5">
        <v>1</v>
      </c>
      <c r="Q600" s="7">
        <v>52.35</v>
      </c>
      <c r="R600" s="5">
        <v>1</v>
      </c>
      <c r="S600" s="9">
        <v>52.35</v>
      </c>
      <c r="T600" s="5">
        <v>0</v>
      </c>
      <c r="U600" s="9" t="e">
        <v>#DIV/0!</v>
      </c>
      <c r="V600" s="11">
        <v>0.012987012987013</v>
      </c>
    </row>
    <row r="601" customHeight="1" spans="1:22">
      <c r="A601" s="47"/>
      <c r="B601" s="47"/>
      <c r="C601" s="4" t="s">
        <v>108</v>
      </c>
      <c r="D601" s="4" t="s">
        <v>109</v>
      </c>
      <c r="E601" s="5">
        <v>230.11</v>
      </c>
      <c r="F601" s="5">
        <v>7188</v>
      </c>
      <c r="G601" s="5">
        <v>292</v>
      </c>
      <c r="H601" s="6">
        <v>0.0406232609905398</v>
      </c>
      <c r="I601" s="7">
        <v>0.78804794520548</v>
      </c>
      <c r="J601" s="7">
        <v>32.0130773511408</v>
      </c>
      <c r="K601" s="5">
        <v>4</v>
      </c>
      <c r="L601" s="8">
        <v>0</v>
      </c>
      <c r="M601" s="5">
        <v>1</v>
      </c>
      <c r="N601" s="5">
        <v>7</v>
      </c>
      <c r="O601" s="5">
        <v>0</v>
      </c>
      <c r="P601" s="5">
        <v>12</v>
      </c>
      <c r="Q601" s="7">
        <v>19.1758333333333</v>
      </c>
      <c r="R601" s="5">
        <v>0</v>
      </c>
      <c r="S601" s="9" t="e">
        <v>#DIV/0!</v>
      </c>
      <c r="T601" s="5">
        <v>0</v>
      </c>
      <c r="U601" s="9" t="e">
        <v>#DIV/0!</v>
      </c>
      <c r="V601" s="11">
        <v>0</v>
      </c>
    </row>
    <row r="602" customHeight="1" spans="1:22">
      <c r="A602" s="47"/>
      <c r="B602" s="47"/>
      <c r="C602" s="4" t="s">
        <v>162</v>
      </c>
      <c r="D602" s="4" t="s">
        <v>163</v>
      </c>
      <c r="E602" s="5">
        <v>26.82</v>
      </c>
      <c r="F602" s="5">
        <v>1379</v>
      </c>
      <c r="G602" s="5">
        <v>78</v>
      </c>
      <c r="H602" s="6">
        <v>0.056562726613488</v>
      </c>
      <c r="I602" s="7">
        <v>0.343846153846154</v>
      </c>
      <c r="J602" s="7">
        <v>19.4488759970994</v>
      </c>
      <c r="K602" s="5">
        <v>1</v>
      </c>
      <c r="L602" s="8">
        <v>0</v>
      </c>
      <c r="M602" s="5">
        <v>0</v>
      </c>
      <c r="N602" s="5">
        <v>0</v>
      </c>
      <c r="O602" s="5">
        <v>0</v>
      </c>
      <c r="P602" s="5">
        <v>1</v>
      </c>
      <c r="Q602" s="7">
        <v>26.82</v>
      </c>
      <c r="R602" s="5">
        <v>1</v>
      </c>
      <c r="S602" s="9">
        <v>26.82</v>
      </c>
      <c r="T602" s="5">
        <v>0</v>
      </c>
      <c r="U602" s="9" t="e">
        <v>#DIV/0!</v>
      </c>
      <c r="V602" s="11">
        <v>0.0128205128205128</v>
      </c>
    </row>
    <row r="603" customHeight="1" spans="1:22">
      <c r="A603" s="47"/>
      <c r="B603" s="47"/>
      <c r="C603" s="4" t="s">
        <v>86</v>
      </c>
      <c r="D603" s="4" t="s">
        <v>87</v>
      </c>
      <c r="E603" s="5">
        <v>127.27</v>
      </c>
      <c r="F603" s="5">
        <v>7188</v>
      </c>
      <c r="G603" s="5">
        <v>421</v>
      </c>
      <c r="H603" s="6">
        <v>0.0585698386199221</v>
      </c>
      <c r="I603" s="7">
        <v>0.302304038004751</v>
      </c>
      <c r="J603" s="7">
        <v>17.705898720089</v>
      </c>
      <c r="K603" s="5">
        <v>1</v>
      </c>
      <c r="L603" s="8">
        <v>4</v>
      </c>
      <c r="M603" s="5">
        <v>0</v>
      </c>
      <c r="N603" s="5">
        <v>7</v>
      </c>
      <c r="O603" s="5">
        <v>0</v>
      </c>
      <c r="P603" s="5">
        <v>12</v>
      </c>
      <c r="Q603" s="7">
        <v>10.6058333333333</v>
      </c>
      <c r="R603" s="5">
        <v>10</v>
      </c>
      <c r="S603" s="9">
        <v>12.727</v>
      </c>
      <c r="T603" s="5">
        <v>7</v>
      </c>
      <c r="U603" s="9">
        <v>18.1814285714286</v>
      </c>
      <c r="V603" s="11">
        <v>0.0237529691211401</v>
      </c>
    </row>
    <row r="604" customHeight="1" spans="1:22">
      <c r="A604" s="47"/>
      <c r="B604" s="47"/>
      <c r="C604" s="4" t="s">
        <v>88</v>
      </c>
      <c r="D604" s="4" t="s">
        <v>89</v>
      </c>
      <c r="E604" s="5">
        <v>86.54</v>
      </c>
      <c r="F604" s="5">
        <v>3173</v>
      </c>
      <c r="G604" s="5">
        <v>286</v>
      </c>
      <c r="H604" s="6">
        <v>0.0901355184368106</v>
      </c>
      <c r="I604" s="7">
        <v>0.302587412587413</v>
      </c>
      <c r="J604" s="7">
        <v>27.2738733060195</v>
      </c>
      <c r="K604" s="5">
        <v>0</v>
      </c>
      <c r="L604" s="8">
        <v>1</v>
      </c>
      <c r="M604" s="5">
        <v>2</v>
      </c>
      <c r="N604" s="5">
        <v>1</v>
      </c>
      <c r="O604" s="5">
        <v>4</v>
      </c>
      <c r="P604" s="5">
        <v>8</v>
      </c>
      <c r="Q604" s="7">
        <v>10.8175</v>
      </c>
      <c r="R604" s="5">
        <v>4</v>
      </c>
      <c r="S604" s="9">
        <v>21.635</v>
      </c>
      <c r="T604" s="5">
        <v>1</v>
      </c>
      <c r="U604" s="9">
        <v>86.54</v>
      </c>
      <c r="V604" s="11">
        <v>0.013986013986014</v>
      </c>
    </row>
    <row r="605" customHeight="1" spans="1:22">
      <c r="A605" s="47"/>
      <c r="B605" s="4" t="s">
        <v>100</v>
      </c>
      <c r="C605" s="47"/>
      <c r="D605" s="47"/>
      <c r="E605" s="5">
        <v>981.33</v>
      </c>
      <c r="F605" s="5">
        <v>31719</v>
      </c>
      <c r="G605" s="5">
        <v>1834</v>
      </c>
      <c r="H605" s="6">
        <v>0.0578202339291907</v>
      </c>
      <c r="I605" s="7">
        <v>0.535076335877863</v>
      </c>
      <c r="J605" s="7">
        <v>30.9382389104322</v>
      </c>
      <c r="K605" s="5">
        <v>9</v>
      </c>
      <c r="L605" s="8">
        <v>8</v>
      </c>
      <c r="M605" s="5">
        <v>7</v>
      </c>
      <c r="N605" s="5">
        <v>18</v>
      </c>
      <c r="O605" s="5">
        <v>5</v>
      </c>
      <c r="P605" s="5">
        <v>47</v>
      </c>
      <c r="Q605" s="7">
        <v>20.8793617021277</v>
      </c>
      <c r="R605" s="5">
        <v>27</v>
      </c>
      <c r="S605" s="9">
        <v>36.3455555555556</v>
      </c>
      <c r="T605" s="5">
        <v>12</v>
      </c>
      <c r="U605" s="9">
        <v>81.7775</v>
      </c>
      <c r="V605" s="11">
        <v>0.014721919302072</v>
      </c>
    </row>
    <row r="606" customHeight="1" spans="1:22">
      <c r="A606" s="4" t="s">
        <v>167</v>
      </c>
      <c r="B606" s="47"/>
      <c r="C606" s="47"/>
      <c r="D606" s="47"/>
      <c r="E606" s="5">
        <v>1203.56</v>
      </c>
      <c r="F606" s="5">
        <v>41158</v>
      </c>
      <c r="G606" s="5">
        <v>2329</v>
      </c>
      <c r="H606" s="6">
        <v>0.0565868117984353</v>
      </c>
      <c r="I606" s="7">
        <v>0.51677114641477</v>
      </c>
      <c r="J606" s="7">
        <v>29.2424316050343</v>
      </c>
      <c r="K606" s="5">
        <v>13</v>
      </c>
      <c r="L606" s="8">
        <v>9</v>
      </c>
      <c r="M606" s="5">
        <v>7</v>
      </c>
      <c r="N606" s="5">
        <v>24</v>
      </c>
      <c r="O606" s="5">
        <v>5</v>
      </c>
      <c r="P606" s="5">
        <v>58</v>
      </c>
      <c r="Q606" s="7">
        <v>20.7510344827586</v>
      </c>
      <c r="R606" s="5">
        <v>35</v>
      </c>
      <c r="S606" s="9">
        <v>34.3874285714286</v>
      </c>
      <c r="T606" s="5">
        <v>17</v>
      </c>
      <c r="U606" s="9">
        <v>70.7976470588235</v>
      </c>
      <c r="V606" s="11">
        <v>0.0150279089738085</v>
      </c>
    </row>
    <row r="607" customHeight="1" spans="1:22">
      <c r="A607" s="4" t="s">
        <v>24</v>
      </c>
      <c r="B607" s="4" t="s">
        <v>75</v>
      </c>
      <c r="C607" s="4" t="s">
        <v>114</v>
      </c>
      <c r="D607" s="4" t="s">
        <v>115</v>
      </c>
      <c r="E607" s="5">
        <v>185.18</v>
      </c>
      <c r="F607" s="5">
        <v>8450</v>
      </c>
      <c r="G607" s="5">
        <v>454</v>
      </c>
      <c r="H607" s="6">
        <v>0.0537278106508876</v>
      </c>
      <c r="I607" s="7">
        <v>0.407885462555066</v>
      </c>
      <c r="J607" s="7">
        <v>21.9147928994083</v>
      </c>
      <c r="K607" s="5">
        <v>2</v>
      </c>
      <c r="L607" s="8">
        <v>0</v>
      </c>
      <c r="M607" s="5">
        <v>1</v>
      </c>
      <c r="N607" s="5">
        <v>5</v>
      </c>
      <c r="O607" s="5">
        <v>0</v>
      </c>
      <c r="P607" s="5">
        <v>8</v>
      </c>
      <c r="Q607" s="7">
        <v>23.1475</v>
      </c>
      <c r="R607" s="5">
        <v>2</v>
      </c>
      <c r="S607" s="9">
        <v>92.59</v>
      </c>
      <c r="T607" s="5">
        <v>0</v>
      </c>
      <c r="U607" s="9" t="e">
        <v>#DIV/0!</v>
      </c>
      <c r="V607" s="11">
        <v>0.00440528634361234</v>
      </c>
    </row>
    <row r="608" customHeight="1" spans="1:22">
      <c r="A608" s="47"/>
      <c r="B608" s="47"/>
      <c r="C608" s="4" t="s">
        <v>160</v>
      </c>
      <c r="D608" s="4" t="s">
        <v>161</v>
      </c>
      <c r="E608" s="5">
        <v>62.65</v>
      </c>
      <c r="F608" s="5">
        <v>3174</v>
      </c>
      <c r="G608" s="5">
        <v>85</v>
      </c>
      <c r="H608" s="6">
        <v>0.0267800882167612</v>
      </c>
      <c r="I608" s="7">
        <v>0.737058823529412</v>
      </c>
      <c r="J608" s="7">
        <v>19.7385003150599</v>
      </c>
      <c r="K608" s="5">
        <v>4</v>
      </c>
      <c r="L608" s="8">
        <v>0</v>
      </c>
      <c r="M608" s="5">
        <v>1</v>
      </c>
      <c r="N608" s="5">
        <v>1</v>
      </c>
      <c r="O608" s="5">
        <v>0</v>
      </c>
      <c r="P608" s="5">
        <v>6</v>
      </c>
      <c r="Q608" s="7">
        <v>10.4416666666667</v>
      </c>
      <c r="R608" s="5">
        <v>1</v>
      </c>
      <c r="S608" s="9">
        <v>62.65</v>
      </c>
      <c r="T608" s="5">
        <v>1</v>
      </c>
      <c r="U608" s="9">
        <v>62.65</v>
      </c>
      <c r="V608" s="11">
        <v>0.0117647058823529</v>
      </c>
    </row>
    <row r="609" customHeight="1" spans="1:22">
      <c r="A609" s="47"/>
      <c r="B609" s="4" t="s">
        <v>78</v>
      </c>
      <c r="C609" s="47"/>
      <c r="D609" s="47"/>
      <c r="E609" s="5">
        <v>247.83</v>
      </c>
      <c r="F609" s="5">
        <v>11624</v>
      </c>
      <c r="G609" s="5">
        <v>539</v>
      </c>
      <c r="H609" s="6">
        <v>0.0463695801789401</v>
      </c>
      <c r="I609" s="7">
        <v>0.459795918367347</v>
      </c>
      <c r="J609" s="7">
        <v>21.3205437026841</v>
      </c>
      <c r="K609" s="5">
        <v>6</v>
      </c>
      <c r="L609" s="8">
        <v>0</v>
      </c>
      <c r="M609" s="5">
        <v>2</v>
      </c>
      <c r="N609" s="5">
        <v>6</v>
      </c>
      <c r="O609" s="5">
        <v>0</v>
      </c>
      <c r="P609" s="5">
        <v>14</v>
      </c>
      <c r="Q609" s="7">
        <v>17.7021428571429</v>
      </c>
      <c r="R609" s="5">
        <v>3</v>
      </c>
      <c r="S609" s="9">
        <v>82.61</v>
      </c>
      <c r="T609" s="5">
        <v>1</v>
      </c>
      <c r="U609" s="9">
        <v>247.83</v>
      </c>
      <c r="V609" s="11">
        <v>0.00556586270871985</v>
      </c>
    </row>
    <row r="610" customHeight="1" spans="1:22">
      <c r="A610" s="47"/>
      <c r="B610" s="4" t="s">
        <v>79</v>
      </c>
      <c r="C610" s="4" t="s">
        <v>80</v>
      </c>
      <c r="D610" s="4" t="s">
        <v>81</v>
      </c>
      <c r="E610" s="5">
        <v>256.38</v>
      </c>
      <c r="F610" s="5">
        <v>4799</v>
      </c>
      <c r="G610" s="5">
        <v>315</v>
      </c>
      <c r="H610" s="6">
        <v>0.0656386747239008</v>
      </c>
      <c r="I610" s="7">
        <v>0.813904761904762</v>
      </c>
      <c r="J610" s="7">
        <v>53.4236299229006</v>
      </c>
      <c r="K610" s="5">
        <v>1</v>
      </c>
      <c r="L610" s="8">
        <v>1</v>
      </c>
      <c r="M610" s="5">
        <v>2</v>
      </c>
      <c r="N610" s="5">
        <v>3</v>
      </c>
      <c r="O610" s="5">
        <v>1</v>
      </c>
      <c r="P610" s="5">
        <v>8</v>
      </c>
      <c r="Q610" s="7">
        <v>32.0475</v>
      </c>
      <c r="R610" s="5">
        <v>9</v>
      </c>
      <c r="S610" s="9">
        <v>28.4866666666667</v>
      </c>
      <c r="T610" s="5">
        <v>8</v>
      </c>
      <c r="U610" s="9">
        <v>32.0475</v>
      </c>
      <c r="V610" s="11">
        <v>0.0285714285714286</v>
      </c>
    </row>
    <row r="611" customHeight="1" spans="1:22">
      <c r="A611" s="47"/>
      <c r="B611" s="47"/>
      <c r="C611" s="4" t="s">
        <v>82</v>
      </c>
      <c r="D611" s="4" t="s">
        <v>83</v>
      </c>
      <c r="E611" s="5">
        <v>18.08</v>
      </c>
      <c r="F611" s="5">
        <v>402</v>
      </c>
      <c r="G611" s="5">
        <v>42</v>
      </c>
      <c r="H611" s="6">
        <v>0.104477611940299</v>
      </c>
      <c r="I611" s="7">
        <v>0.43047619047619</v>
      </c>
      <c r="J611" s="7">
        <v>44.9751243781095</v>
      </c>
      <c r="K611" s="5">
        <v>1</v>
      </c>
      <c r="L611" s="8">
        <v>0</v>
      </c>
      <c r="M611" s="5">
        <v>0</v>
      </c>
      <c r="N611" s="5">
        <v>0</v>
      </c>
      <c r="O611" s="5">
        <v>0</v>
      </c>
      <c r="P611" s="5">
        <v>1</v>
      </c>
      <c r="Q611" s="7">
        <v>18.08</v>
      </c>
      <c r="R611" s="5">
        <v>0</v>
      </c>
      <c r="S611" s="9" t="e">
        <v>#DIV/0!</v>
      </c>
      <c r="T611" s="5">
        <v>0</v>
      </c>
      <c r="U611" s="9" t="e">
        <v>#DIV/0!</v>
      </c>
      <c r="V611" s="11">
        <v>0</v>
      </c>
    </row>
    <row r="612" customHeight="1" spans="1:22">
      <c r="A612" s="47"/>
      <c r="B612" s="47"/>
      <c r="C612" s="4" t="s">
        <v>84</v>
      </c>
      <c r="D612" s="4" t="s">
        <v>85</v>
      </c>
      <c r="E612" s="5">
        <v>151.42</v>
      </c>
      <c r="F612" s="5">
        <v>6483</v>
      </c>
      <c r="G612" s="5">
        <v>337</v>
      </c>
      <c r="H612" s="6">
        <v>0.0519821070492056</v>
      </c>
      <c r="I612" s="7">
        <v>0.449317507418398</v>
      </c>
      <c r="J612" s="7">
        <v>23.3564707697054</v>
      </c>
      <c r="K612" s="5">
        <v>5</v>
      </c>
      <c r="L612" s="8">
        <v>0</v>
      </c>
      <c r="M612" s="5">
        <v>0</v>
      </c>
      <c r="N612" s="5">
        <v>0</v>
      </c>
      <c r="O612" s="5">
        <v>0</v>
      </c>
      <c r="P612" s="5">
        <v>5</v>
      </c>
      <c r="Q612" s="7">
        <v>30.284</v>
      </c>
      <c r="R612" s="5">
        <v>5</v>
      </c>
      <c r="S612" s="9">
        <v>30.284</v>
      </c>
      <c r="T612" s="5">
        <v>2</v>
      </c>
      <c r="U612" s="9">
        <v>75.71</v>
      </c>
      <c r="V612" s="11">
        <v>0.0148367952522255</v>
      </c>
    </row>
    <row r="613" customHeight="1" spans="1:22">
      <c r="A613" s="47"/>
      <c r="B613" s="47"/>
      <c r="C613" s="4" t="s">
        <v>128</v>
      </c>
      <c r="D613" s="4" t="s">
        <v>129</v>
      </c>
      <c r="E613" s="5">
        <v>17.64</v>
      </c>
      <c r="F613" s="5">
        <v>327</v>
      </c>
      <c r="G613" s="5">
        <v>31</v>
      </c>
      <c r="H613" s="6">
        <v>0.0948012232415902</v>
      </c>
      <c r="I613" s="7">
        <v>0.569032258064516</v>
      </c>
      <c r="J613" s="7">
        <v>53.9449541284404</v>
      </c>
      <c r="K613" s="5">
        <v>1</v>
      </c>
      <c r="L613" s="8">
        <v>0</v>
      </c>
      <c r="M613" s="5">
        <v>0</v>
      </c>
      <c r="N613" s="5">
        <v>1</v>
      </c>
      <c r="O613" s="5">
        <v>0</v>
      </c>
      <c r="P613" s="5">
        <v>2</v>
      </c>
      <c r="Q613" s="7">
        <v>8.82</v>
      </c>
      <c r="R613" s="5">
        <v>0</v>
      </c>
      <c r="S613" s="9" t="e">
        <v>#DIV/0!</v>
      </c>
      <c r="T613" s="5">
        <v>0</v>
      </c>
      <c r="U613" s="9" t="e">
        <v>#DIV/0!</v>
      </c>
      <c r="V613" s="11">
        <v>0</v>
      </c>
    </row>
    <row r="614" customHeight="1" spans="1:22">
      <c r="A614" s="47"/>
      <c r="B614" s="47"/>
      <c r="C614" s="4" t="s">
        <v>146</v>
      </c>
      <c r="D614" s="4" t="s">
        <v>147</v>
      </c>
      <c r="E614" s="5">
        <v>87.9</v>
      </c>
      <c r="F614" s="5">
        <v>1323</v>
      </c>
      <c r="G614" s="5">
        <v>94</v>
      </c>
      <c r="H614" s="6">
        <v>0.0710506424792139</v>
      </c>
      <c r="I614" s="7">
        <v>0.935106382978724</v>
      </c>
      <c r="J614" s="7">
        <v>66.4399092970522</v>
      </c>
      <c r="K614" s="5">
        <v>1</v>
      </c>
      <c r="L614" s="8">
        <v>0</v>
      </c>
      <c r="M614" s="5">
        <v>1</v>
      </c>
      <c r="N614" s="5">
        <v>0</v>
      </c>
      <c r="O614" s="5">
        <v>0</v>
      </c>
      <c r="P614" s="5">
        <v>2</v>
      </c>
      <c r="Q614" s="7">
        <v>43.95</v>
      </c>
      <c r="R614" s="5">
        <v>3</v>
      </c>
      <c r="S614" s="9">
        <v>29.3</v>
      </c>
      <c r="T614" s="5">
        <v>0</v>
      </c>
      <c r="U614" s="9" t="e">
        <v>#DIV/0!</v>
      </c>
      <c r="V614" s="11">
        <v>0.0319148936170213</v>
      </c>
    </row>
    <row r="615" customHeight="1" spans="1:22">
      <c r="A615" s="47"/>
      <c r="B615" s="47"/>
      <c r="C615" s="4" t="s">
        <v>108</v>
      </c>
      <c r="D615" s="4" t="s">
        <v>109</v>
      </c>
      <c r="E615" s="5">
        <v>263.94</v>
      </c>
      <c r="F615" s="5">
        <v>6560</v>
      </c>
      <c r="G615" s="5">
        <v>326</v>
      </c>
      <c r="H615" s="6">
        <v>0.0496951219512195</v>
      </c>
      <c r="I615" s="7">
        <v>0.809631901840491</v>
      </c>
      <c r="J615" s="7">
        <v>40.234756097561</v>
      </c>
      <c r="K615" s="5">
        <v>4</v>
      </c>
      <c r="L615" s="8">
        <v>0</v>
      </c>
      <c r="M615" s="5">
        <v>4</v>
      </c>
      <c r="N615" s="5">
        <v>2</v>
      </c>
      <c r="O615" s="5">
        <v>1</v>
      </c>
      <c r="P615" s="5">
        <v>11</v>
      </c>
      <c r="Q615" s="7">
        <v>23.9945454545455</v>
      </c>
      <c r="R615" s="5">
        <v>6</v>
      </c>
      <c r="S615" s="9">
        <v>43.99</v>
      </c>
      <c r="T615" s="5">
        <v>1</v>
      </c>
      <c r="U615" s="9">
        <v>263.94</v>
      </c>
      <c r="V615" s="11">
        <v>0.0184049079754601</v>
      </c>
    </row>
    <row r="616" customHeight="1" spans="1:22">
      <c r="A616" s="47"/>
      <c r="B616" s="47"/>
      <c r="C616" s="4" t="s">
        <v>162</v>
      </c>
      <c r="D616" s="4" t="s">
        <v>163</v>
      </c>
      <c r="E616" s="5">
        <v>25.45</v>
      </c>
      <c r="F616" s="5">
        <v>1436</v>
      </c>
      <c r="G616" s="5">
        <v>69</v>
      </c>
      <c r="H616" s="6">
        <v>0.048050139275766</v>
      </c>
      <c r="I616" s="7">
        <v>0.368840579710145</v>
      </c>
      <c r="J616" s="7">
        <v>17.7228412256267</v>
      </c>
      <c r="K616" s="5">
        <v>0</v>
      </c>
      <c r="L616" s="8">
        <v>0</v>
      </c>
      <c r="M616" s="5">
        <v>0</v>
      </c>
      <c r="N616" s="5">
        <v>0</v>
      </c>
      <c r="O616" s="5">
        <v>0</v>
      </c>
      <c r="P616" s="5">
        <v>0</v>
      </c>
      <c r="Q616" s="7" t="e">
        <v>#DIV/0!</v>
      </c>
      <c r="R616" s="5">
        <v>0</v>
      </c>
      <c r="S616" s="9" t="e">
        <v>#DIV/0!</v>
      </c>
      <c r="T616" s="5">
        <v>0</v>
      </c>
      <c r="U616" s="9" t="e">
        <v>#DIV/0!</v>
      </c>
      <c r="V616" s="11">
        <v>0</v>
      </c>
    </row>
    <row r="617" customHeight="1" spans="1:22">
      <c r="A617" s="47"/>
      <c r="B617" s="47"/>
      <c r="C617" s="4" t="s">
        <v>86</v>
      </c>
      <c r="D617" s="4" t="s">
        <v>87</v>
      </c>
      <c r="E617" s="5">
        <v>104.25</v>
      </c>
      <c r="F617" s="5">
        <v>5948</v>
      </c>
      <c r="G617" s="5">
        <v>343</v>
      </c>
      <c r="H617" s="6">
        <v>0.0576664425016812</v>
      </c>
      <c r="I617" s="7">
        <v>0.303935860058309</v>
      </c>
      <c r="J617" s="7">
        <v>17.5268997982515</v>
      </c>
      <c r="K617" s="5">
        <v>2</v>
      </c>
      <c r="L617" s="8">
        <v>1</v>
      </c>
      <c r="M617" s="5">
        <v>0</v>
      </c>
      <c r="N617" s="5">
        <v>4</v>
      </c>
      <c r="O617" s="5">
        <v>0</v>
      </c>
      <c r="P617" s="5">
        <v>7</v>
      </c>
      <c r="Q617" s="7">
        <v>14.8928571428571</v>
      </c>
      <c r="R617" s="5">
        <v>8</v>
      </c>
      <c r="S617" s="9">
        <v>13.03125</v>
      </c>
      <c r="T617" s="5">
        <v>1</v>
      </c>
      <c r="U617" s="9">
        <v>104.25</v>
      </c>
      <c r="V617" s="11">
        <v>0.0233236151603499</v>
      </c>
    </row>
    <row r="618" customHeight="1" spans="1:22">
      <c r="A618" s="47"/>
      <c r="B618" s="47"/>
      <c r="C618" s="4" t="s">
        <v>88</v>
      </c>
      <c r="D618" s="4" t="s">
        <v>89</v>
      </c>
      <c r="E618" s="5">
        <v>51.67</v>
      </c>
      <c r="F618" s="5">
        <v>1991</v>
      </c>
      <c r="G618" s="5">
        <v>174</v>
      </c>
      <c r="H618" s="6">
        <v>0.0873932697137117</v>
      </c>
      <c r="I618" s="7">
        <v>0.296954022988506</v>
      </c>
      <c r="J618" s="7">
        <v>25.9517830236062</v>
      </c>
      <c r="K618" s="5">
        <v>1</v>
      </c>
      <c r="L618" s="8">
        <v>0</v>
      </c>
      <c r="M618" s="5">
        <v>0</v>
      </c>
      <c r="N618" s="5">
        <v>0</v>
      </c>
      <c r="O618" s="5">
        <v>0</v>
      </c>
      <c r="P618" s="5">
        <v>1</v>
      </c>
      <c r="Q618" s="7">
        <v>51.67</v>
      </c>
      <c r="R618" s="5">
        <v>3</v>
      </c>
      <c r="S618" s="9">
        <v>17.2233333333333</v>
      </c>
      <c r="T618" s="5">
        <v>1</v>
      </c>
      <c r="U618" s="9">
        <v>51.67</v>
      </c>
      <c r="V618" s="11">
        <v>0.0172413793103448</v>
      </c>
    </row>
    <row r="619" customHeight="1" spans="1:22">
      <c r="A619" s="47"/>
      <c r="B619" s="4" t="s">
        <v>100</v>
      </c>
      <c r="C619" s="47"/>
      <c r="D619" s="47"/>
      <c r="E619" s="5">
        <v>976.73</v>
      </c>
      <c r="F619" s="5">
        <v>29269</v>
      </c>
      <c r="G619" s="5">
        <v>1731</v>
      </c>
      <c r="H619" s="6">
        <v>0.0591410707574567</v>
      </c>
      <c r="I619" s="7">
        <v>0.564257654534951</v>
      </c>
      <c r="J619" s="7">
        <v>33.3708018722881</v>
      </c>
      <c r="K619" s="5">
        <v>16</v>
      </c>
      <c r="L619" s="8">
        <v>2</v>
      </c>
      <c r="M619" s="5">
        <v>7</v>
      </c>
      <c r="N619" s="5">
        <v>10</v>
      </c>
      <c r="O619" s="5">
        <v>2</v>
      </c>
      <c r="P619" s="5">
        <v>37</v>
      </c>
      <c r="Q619" s="7">
        <v>26.3981081081081</v>
      </c>
      <c r="R619" s="5">
        <v>34</v>
      </c>
      <c r="S619" s="9">
        <v>28.7273529411765</v>
      </c>
      <c r="T619" s="5">
        <v>13</v>
      </c>
      <c r="U619" s="9">
        <v>75.1330769230769</v>
      </c>
      <c r="V619" s="11">
        <v>0.0196418255343732</v>
      </c>
    </row>
    <row r="620" customHeight="1" spans="1:22">
      <c r="A620" s="4" t="s">
        <v>168</v>
      </c>
      <c r="B620" s="47"/>
      <c r="C620" s="47"/>
      <c r="D620" s="47"/>
      <c r="E620" s="5">
        <v>1224.56</v>
      </c>
      <c r="F620" s="5">
        <v>40893</v>
      </c>
      <c r="G620" s="5">
        <v>2270</v>
      </c>
      <c r="H620" s="6">
        <v>0.0555107231066442</v>
      </c>
      <c r="I620" s="7">
        <v>0.539453744493392</v>
      </c>
      <c r="J620" s="7">
        <v>29.9454674394151</v>
      </c>
      <c r="K620" s="5">
        <v>22</v>
      </c>
      <c r="L620" s="8">
        <v>2</v>
      </c>
      <c r="M620" s="5">
        <v>9</v>
      </c>
      <c r="N620" s="5">
        <v>16</v>
      </c>
      <c r="O620" s="5">
        <v>2</v>
      </c>
      <c r="P620" s="5">
        <v>51</v>
      </c>
      <c r="Q620" s="7">
        <v>24.0109803921569</v>
      </c>
      <c r="R620" s="5">
        <v>37</v>
      </c>
      <c r="S620" s="9">
        <v>33.0962162162162</v>
      </c>
      <c r="T620" s="5">
        <v>14</v>
      </c>
      <c r="U620" s="9">
        <v>87.4685714285714</v>
      </c>
      <c r="V620" s="11">
        <v>0.0162995594713656</v>
      </c>
    </row>
    <row r="621" customHeight="1" spans="1:22">
      <c r="A621" s="4" t="s">
        <v>23</v>
      </c>
      <c r="B621" s="4" t="s">
        <v>75</v>
      </c>
      <c r="C621" s="4" t="s">
        <v>114</v>
      </c>
      <c r="D621" s="4" t="s">
        <v>115</v>
      </c>
      <c r="E621" s="5">
        <v>175.3</v>
      </c>
      <c r="F621" s="5">
        <v>8723</v>
      </c>
      <c r="G621" s="5">
        <v>494</v>
      </c>
      <c r="H621" s="6">
        <v>0.0566318926974665</v>
      </c>
      <c r="I621" s="7">
        <v>0.354858299595142</v>
      </c>
      <c r="J621" s="7">
        <v>20.0962971454775</v>
      </c>
      <c r="K621" s="5">
        <v>4</v>
      </c>
      <c r="L621" s="8">
        <v>0</v>
      </c>
      <c r="M621" s="5">
        <v>1</v>
      </c>
      <c r="N621" s="5">
        <v>5</v>
      </c>
      <c r="O621" s="5">
        <v>0</v>
      </c>
      <c r="P621" s="5">
        <v>10</v>
      </c>
      <c r="Q621" s="7">
        <v>17.53</v>
      </c>
      <c r="R621" s="5">
        <v>7</v>
      </c>
      <c r="S621" s="9">
        <v>25.0428571428571</v>
      </c>
      <c r="T621" s="5">
        <v>4</v>
      </c>
      <c r="U621" s="9">
        <v>43.825</v>
      </c>
      <c r="V621" s="11">
        <v>0.01417004048583</v>
      </c>
    </row>
    <row r="622" customHeight="1" spans="1:22">
      <c r="A622" s="47"/>
      <c r="B622" s="47"/>
      <c r="C622" s="4" t="s">
        <v>160</v>
      </c>
      <c r="D622" s="4" t="s">
        <v>161</v>
      </c>
      <c r="E622" s="5">
        <v>29.79</v>
      </c>
      <c r="F622" s="5">
        <v>1306</v>
      </c>
      <c r="G622" s="5">
        <v>52</v>
      </c>
      <c r="H622" s="6">
        <v>0.0398162327718224</v>
      </c>
      <c r="I622" s="7">
        <v>0.572884615384615</v>
      </c>
      <c r="J622" s="7">
        <v>22.8101071975498</v>
      </c>
      <c r="K622" s="5">
        <v>0</v>
      </c>
      <c r="L622" s="8">
        <v>0</v>
      </c>
      <c r="M622" s="5">
        <v>0</v>
      </c>
      <c r="N622" s="5">
        <v>0</v>
      </c>
      <c r="O622" s="5">
        <v>0</v>
      </c>
      <c r="P622" s="5">
        <v>0</v>
      </c>
      <c r="Q622" s="7" t="e">
        <v>#DIV/0!</v>
      </c>
      <c r="R622" s="5">
        <v>0</v>
      </c>
      <c r="S622" s="9" t="e">
        <v>#DIV/0!</v>
      </c>
      <c r="T622" s="5">
        <v>0</v>
      </c>
      <c r="U622" s="9" t="e">
        <v>#DIV/0!</v>
      </c>
      <c r="V622" s="11">
        <v>0</v>
      </c>
    </row>
    <row r="623" customHeight="1" spans="1:22">
      <c r="A623" s="47"/>
      <c r="B623" s="4" t="s">
        <v>78</v>
      </c>
      <c r="C623" s="47"/>
      <c r="D623" s="47"/>
      <c r="E623" s="5">
        <v>205.09</v>
      </c>
      <c r="F623" s="5">
        <v>10029</v>
      </c>
      <c r="G623" s="5">
        <v>546</v>
      </c>
      <c r="H623" s="6">
        <v>0.0544421178582112</v>
      </c>
      <c r="I623" s="7">
        <v>0.375622710622711</v>
      </c>
      <c r="J623" s="7">
        <v>20.4496958819424</v>
      </c>
      <c r="K623" s="5">
        <v>4</v>
      </c>
      <c r="L623" s="8">
        <v>0</v>
      </c>
      <c r="M623" s="5">
        <v>1</v>
      </c>
      <c r="N623" s="5">
        <v>5</v>
      </c>
      <c r="O623" s="5">
        <v>0</v>
      </c>
      <c r="P623" s="5">
        <v>10</v>
      </c>
      <c r="Q623" s="7">
        <v>20.509</v>
      </c>
      <c r="R623" s="5">
        <v>7</v>
      </c>
      <c r="S623" s="9">
        <v>29.2985714285714</v>
      </c>
      <c r="T623" s="5">
        <v>4</v>
      </c>
      <c r="U623" s="9">
        <v>51.2725</v>
      </c>
      <c r="V623" s="11">
        <v>0.0128205128205128</v>
      </c>
    </row>
    <row r="624" customHeight="1" spans="1:22">
      <c r="A624" s="47"/>
      <c r="B624" s="4" t="s">
        <v>79</v>
      </c>
      <c r="C624" s="4" t="s">
        <v>80</v>
      </c>
      <c r="D624" s="4" t="s">
        <v>81</v>
      </c>
      <c r="E624" s="5">
        <v>282.21</v>
      </c>
      <c r="F624" s="5">
        <v>4604</v>
      </c>
      <c r="G624" s="5">
        <v>315</v>
      </c>
      <c r="H624" s="6">
        <v>0.0684187662901825</v>
      </c>
      <c r="I624" s="7">
        <v>0.895904761904762</v>
      </c>
      <c r="J624" s="7">
        <v>61.2966985230235</v>
      </c>
      <c r="K624" s="5">
        <v>4</v>
      </c>
      <c r="L624" s="8">
        <v>2</v>
      </c>
      <c r="M624" s="5">
        <v>0</v>
      </c>
      <c r="N624" s="5">
        <v>2</v>
      </c>
      <c r="O624" s="5">
        <v>0</v>
      </c>
      <c r="P624" s="5">
        <v>8</v>
      </c>
      <c r="Q624" s="7">
        <v>35.27625</v>
      </c>
      <c r="R624" s="5">
        <v>11</v>
      </c>
      <c r="S624" s="9">
        <v>25.6554545454545</v>
      </c>
      <c r="T624" s="5">
        <v>6</v>
      </c>
      <c r="U624" s="9">
        <v>47.035</v>
      </c>
      <c r="V624" s="11">
        <v>0.0349206349206349</v>
      </c>
    </row>
    <row r="625" customHeight="1" spans="1:22">
      <c r="A625" s="47"/>
      <c r="B625" s="47"/>
      <c r="C625" s="4" t="s">
        <v>82</v>
      </c>
      <c r="D625" s="4" t="s">
        <v>83</v>
      </c>
      <c r="E625" s="5">
        <v>12.58</v>
      </c>
      <c r="F625" s="5">
        <v>229</v>
      </c>
      <c r="G625" s="5">
        <v>27</v>
      </c>
      <c r="H625" s="6">
        <v>0.117903930131004</v>
      </c>
      <c r="I625" s="7">
        <v>0.465925925925926</v>
      </c>
      <c r="J625" s="7">
        <v>54.9344978165939</v>
      </c>
      <c r="K625" s="5">
        <v>1</v>
      </c>
      <c r="L625" s="8">
        <v>1</v>
      </c>
      <c r="M625" s="5">
        <v>0</v>
      </c>
      <c r="N625" s="5">
        <v>0</v>
      </c>
      <c r="O625" s="5">
        <v>0</v>
      </c>
      <c r="P625" s="5">
        <v>2</v>
      </c>
      <c r="Q625" s="7">
        <v>6.29</v>
      </c>
      <c r="R625" s="5">
        <v>0</v>
      </c>
      <c r="S625" s="9" t="e">
        <v>#DIV/0!</v>
      </c>
      <c r="T625" s="5">
        <v>0</v>
      </c>
      <c r="U625" s="9" t="e">
        <v>#DIV/0!</v>
      </c>
      <c r="V625" s="11">
        <v>0</v>
      </c>
    </row>
    <row r="626" customHeight="1" spans="1:22">
      <c r="A626" s="47"/>
      <c r="B626" s="47"/>
      <c r="C626" s="4" t="s">
        <v>84</v>
      </c>
      <c r="D626" s="4" t="s">
        <v>85</v>
      </c>
      <c r="E626" s="5">
        <v>179.48</v>
      </c>
      <c r="F626" s="5">
        <v>6651</v>
      </c>
      <c r="G626" s="5">
        <v>353</v>
      </c>
      <c r="H626" s="6">
        <v>0.0530747256051722</v>
      </c>
      <c r="I626" s="7">
        <v>0.508441926345609</v>
      </c>
      <c r="J626" s="7">
        <v>26.9854157269584</v>
      </c>
      <c r="K626" s="5">
        <v>4</v>
      </c>
      <c r="L626" s="8">
        <v>0</v>
      </c>
      <c r="M626" s="5">
        <v>0</v>
      </c>
      <c r="N626" s="5">
        <v>0</v>
      </c>
      <c r="O626" s="5">
        <v>0</v>
      </c>
      <c r="P626" s="5">
        <v>4</v>
      </c>
      <c r="Q626" s="7">
        <v>44.87</v>
      </c>
      <c r="R626" s="5">
        <v>12</v>
      </c>
      <c r="S626" s="9">
        <v>14.9566666666667</v>
      </c>
      <c r="T626" s="5">
        <v>4</v>
      </c>
      <c r="U626" s="9">
        <v>44.87</v>
      </c>
      <c r="V626" s="11">
        <v>0.0339943342776204</v>
      </c>
    </row>
    <row r="627" customHeight="1" spans="1:22">
      <c r="A627" s="47"/>
      <c r="B627" s="47"/>
      <c r="C627" s="4" t="s">
        <v>128</v>
      </c>
      <c r="D627" s="4" t="s">
        <v>129</v>
      </c>
      <c r="E627" s="5">
        <v>167.46</v>
      </c>
      <c r="F627" s="5">
        <v>3198</v>
      </c>
      <c r="G627" s="5">
        <v>200</v>
      </c>
      <c r="H627" s="6">
        <v>0.0625390869293308</v>
      </c>
      <c r="I627" s="7">
        <v>0.8373</v>
      </c>
      <c r="J627" s="7">
        <v>52.3639774859287</v>
      </c>
      <c r="K627" s="5">
        <v>0</v>
      </c>
      <c r="L627" s="8">
        <v>2</v>
      </c>
      <c r="M627" s="5">
        <v>1</v>
      </c>
      <c r="N627" s="5">
        <v>1</v>
      </c>
      <c r="O627" s="5">
        <v>0</v>
      </c>
      <c r="P627" s="5">
        <v>4</v>
      </c>
      <c r="Q627" s="7">
        <v>41.865</v>
      </c>
      <c r="R627" s="5">
        <v>6</v>
      </c>
      <c r="S627" s="9">
        <v>27.91</v>
      </c>
      <c r="T627" s="5">
        <v>3</v>
      </c>
      <c r="U627" s="9">
        <v>55.82</v>
      </c>
      <c r="V627" s="11">
        <v>0.03</v>
      </c>
    </row>
    <row r="628" customHeight="1" spans="1:22">
      <c r="A628" s="47"/>
      <c r="B628" s="47"/>
      <c r="C628" s="4" t="s">
        <v>146</v>
      </c>
      <c r="D628" s="4" t="s">
        <v>147</v>
      </c>
      <c r="E628" s="5">
        <v>22.61</v>
      </c>
      <c r="F628" s="5">
        <v>259</v>
      </c>
      <c r="G628" s="5">
        <v>25</v>
      </c>
      <c r="H628" s="6">
        <v>0.0965250965250965</v>
      </c>
      <c r="I628" s="7">
        <v>0.9044</v>
      </c>
      <c r="J628" s="7">
        <v>87.2972972972973</v>
      </c>
      <c r="K628" s="5">
        <v>0</v>
      </c>
      <c r="L628" s="8">
        <v>0</v>
      </c>
      <c r="M628" s="5">
        <v>0</v>
      </c>
      <c r="N628" s="5">
        <v>0</v>
      </c>
      <c r="O628" s="5">
        <v>0</v>
      </c>
      <c r="P628" s="5">
        <v>0</v>
      </c>
      <c r="Q628" s="7" t="e">
        <v>#DIV/0!</v>
      </c>
      <c r="R628" s="5">
        <v>0</v>
      </c>
      <c r="S628" s="9" t="e">
        <v>#DIV/0!</v>
      </c>
      <c r="T628" s="5">
        <v>0</v>
      </c>
      <c r="U628" s="9" t="e">
        <v>#DIV/0!</v>
      </c>
      <c r="V628" s="11">
        <v>0</v>
      </c>
    </row>
    <row r="629" customHeight="1" spans="1:22">
      <c r="A629" s="47"/>
      <c r="B629" s="47"/>
      <c r="C629" s="4" t="s">
        <v>108</v>
      </c>
      <c r="D629" s="4" t="s">
        <v>109</v>
      </c>
      <c r="E629" s="5">
        <v>130.15</v>
      </c>
      <c r="F629" s="5">
        <v>3204</v>
      </c>
      <c r="G629" s="5">
        <v>158</v>
      </c>
      <c r="H629" s="6">
        <v>0.0493133583021224</v>
      </c>
      <c r="I629" s="7">
        <v>0.82373417721519</v>
      </c>
      <c r="J629" s="7">
        <v>40.6210986267166</v>
      </c>
      <c r="K629" s="5">
        <v>0</v>
      </c>
      <c r="L629" s="8">
        <v>1</v>
      </c>
      <c r="M629" s="5">
        <v>1</v>
      </c>
      <c r="N629" s="5">
        <v>2</v>
      </c>
      <c r="O629" s="5">
        <v>0</v>
      </c>
      <c r="P629" s="5">
        <v>4</v>
      </c>
      <c r="Q629" s="7">
        <v>32.5375</v>
      </c>
      <c r="R629" s="5">
        <v>1</v>
      </c>
      <c r="S629" s="9">
        <v>130.15</v>
      </c>
      <c r="T629" s="5">
        <v>0</v>
      </c>
      <c r="U629" s="9" t="e">
        <v>#DIV/0!</v>
      </c>
      <c r="V629" s="11">
        <v>0.00632911392405063</v>
      </c>
    </row>
    <row r="630" customHeight="1" spans="1:22">
      <c r="A630" s="47"/>
      <c r="B630" s="47"/>
      <c r="C630" s="4" t="s">
        <v>162</v>
      </c>
      <c r="D630" s="4" t="s">
        <v>163</v>
      </c>
      <c r="E630" s="5">
        <v>21.04</v>
      </c>
      <c r="F630" s="5">
        <v>1165</v>
      </c>
      <c r="G630" s="5">
        <v>61</v>
      </c>
      <c r="H630" s="6">
        <v>0.0523605150214592</v>
      </c>
      <c r="I630" s="7">
        <v>0.344918032786885</v>
      </c>
      <c r="J630" s="7">
        <v>18.0600858369099</v>
      </c>
      <c r="K630" s="5">
        <v>0</v>
      </c>
      <c r="L630" s="8">
        <v>0</v>
      </c>
      <c r="M630" s="5">
        <v>0</v>
      </c>
      <c r="N630" s="5">
        <v>0</v>
      </c>
      <c r="O630" s="5">
        <v>0</v>
      </c>
      <c r="P630" s="5">
        <v>0</v>
      </c>
      <c r="Q630" s="7" t="e">
        <v>#DIV/0!</v>
      </c>
      <c r="R630" s="5">
        <v>0</v>
      </c>
      <c r="S630" s="9" t="e">
        <v>#DIV/0!</v>
      </c>
      <c r="T630" s="5">
        <v>0</v>
      </c>
      <c r="U630" s="9" t="e">
        <v>#DIV/0!</v>
      </c>
      <c r="V630" s="11">
        <v>0</v>
      </c>
    </row>
    <row r="631" customHeight="1" spans="1:22">
      <c r="A631" s="47"/>
      <c r="B631" s="47"/>
      <c r="C631" s="4" t="s">
        <v>86</v>
      </c>
      <c r="D631" s="4" t="s">
        <v>87</v>
      </c>
      <c r="E631" s="5">
        <v>120.06</v>
      </c>
      <c r="F631" s="5">
        <v>6407</v>
      </c>
      <c r="G631" s="5">
        <v>377</v>
      </c>
      <c r="H631" s="6">
        <v>0.0588418916809739</v>
      </c>
      <c r="I631" s="7">
        <v>0.318461538461538</v>
      </c>
      <c r="J631" s="7">
        <v>18.7388793507102</v>
      </c>
      <c r="K631" s="5">
        <v>0</v>
      </c>
      <c r="L631" s="8">
        <v>1</v>
      </c>
      <c r="M631" s="5">
        <v>0</v>
      </c>
      <c r="N631" s="5">
        <v>1</v>
      </c>
      <c r="O631" s="5">
        <v>0</v>
      </c>
      <c r="P631" s="5">
        <v>2</v>
      </c>
      <c r="Q631" s="7">
        <v>60.03</v>
      </c>
      <c r="R631" s="5">
        <v>1</v>
      </c>
      <c r="S631" s="9">
        <v>120.06</v>
      </c>
      <c r="T631" s="5">
        <v>0</v>
      </c>
      <c r="U631" s="9" t="e">
        <v>#DIV/0!</v>
      </c>
      <c r="V631" s="11">
        <v>0.0026525198938992</v>
      </c>
    </row>
    <row r="632" customHeight="1" spans="1:22">
      <c r="A632" s="47"/>
      <c r="B632" s="47"/>
      <c r="C632" s="4" t="s">
        <v>88</v>
      </c>
      <c r="D632" s="4" t="s">
        <v>89</v>
      </c>
      <c r="E632" s="5">
        <v>65.91</v>
      </c>
      <c r="F632" s="5">
        <v>2003</v>
      </c>
      <c r="G632" s="5">
        <v>205</v>
      </c>
      <c r="H632" s="6">
        <v>0.102346480279581</v>
      </c>
      <c r="I632" s="7">
        <v>0.321512195121951</v>
      </c>
      <c r="J632" s="7">
        <v>32.9056415376935</v>
      </c>
      <c r="K632" s="5">
        <v>4</v>
      </c>
      <c r="L632" s="8">
        <v>2</v>
      </c>
      <c r="M632" s="5">
        <v>0</v>
      </c>
      <c r="N632" s="5">
        <v>2</v>
      </c>
      <c r="O632" s="5">
        <v>0</v>
      </c>
      <c r="P632" s="5">
        <v>8</v>
      </c>
      <c r="Q632" s="7">
        <v>8.23875</v>
      </c>
      <c r="R632" s="5">
        <v>7</v>
      </c>
      <c r="S632" s="9">
        <v>9.41571428571429</v>
      </c>
      <c r="T632" s="5">
        <v>2</v>
      </c>
      <c r="U632" s="9">
        <v>32.955</v>
      </c>
      <c r="V632" s="11">
        <v>0.0341463414634146</v>
      </c>
    </row>
    <row r="633" customHeight="1" spans="1:22">
      <c r="A633" s="47"/>
      <c r="B633" s="4" t="s">
        <v>100</v>
      </c>
      <c r="C633" s="47"/>
      <c r="D633" s="47"/>
      <c r="E633" s="5">
        <v>1001.5</v>
      </c>
      <c r="F633" s="5">
        <v>27720</v>
      </c>
      <c r="G633" s="5">
        <v>1721</v>
      </c>
      <c r="H633" s="6">
        <v>0.0620851370851371</v>
      </c>
      <c r="I633" s="7">
        <v>0.581929110981987</v>
      </c>
      <c r="J633" s="7">
        <v>36.1291486291486</v>
      </c>
      <c r="K633" s="5">
        <v>13</v>
      </c>
      <c r="L633" s="8">
        <v>9</v>
      </c>
      <c r="M633" s="5">
        <v>2</v>
      </c>
      <c r="N633" s="5">
        <v>8</v>
      </c>
      <c r="O633" s="5">
        <v>0</v>
      </c>
      <c r="P633" s="5">
        <v>32</v>
      </c>
      <c r="Q633" s="7">
        <v>31.296875</v>
      </c>
      <c r="R633" s="5">
        <v>38</v>
      </c>
      <c r="S633" s="9">
        <v>26.3552631578947</v>
      </c>
      <c r="T633" s="5">
        <v>15</v>
      </c>
      <c r="U633" s="9">
        <v>66.7666666666667</v>
      </c>
      <c r="V633" s="11">
        <v>0.0220801859384079</v>
      </c>
    </row>
    <row r="634" customHeight="1" spans="1:22">
      <c r="A634" s="4" t="s">
        <v>169</v>
      </c>
      <c r="B634" s="47"/>
      <c r="C634" s="47"/>
      <c r="D634" s="47"/>
      <c r="E634" s="5">
        <v>1206.59</v>
      </c>
      <c r="F634" s="5">
        <v>37749</v>
      </c>
      <c r="G634" s="5">
        <v>2267</v>
      </c>
      <c r="H634" s="6">
        <v>0.0600545709820128</v>
      </c>
      <c r="I634" s="7">
        <v>0.532240846934274</v>
      </c>
      <c r="J634" s="7">
        <v>31.963495721741</v>
      </c>
      <c r="K634" s="5">
        <v>17</v>
      </c>
      <c r="L634" s="8">
        <v>9</v>
      </c>
      <c r="M634" s="5">
        <v>3</v>
      </c>
      <c r="N634" s="5">
        <v>13</v>
      </c>
      <c r="O634" s="5">
        <v>0</v>
      </c>
      <c r="P634" s="5">
        <v>42</v>
      </c>
      <c r="Q634" s="7">
        <v>28.7283333333333</v>
      </c>
      <c r="R634" s="5">
        <v>45</v>
      </c>
      <c r="S634" s="9">
        <v>26.8131111111111</v>
      </c>
      <c r="T634" s="5">
        <v>19</v>
      </c>
      <c r="U634" s="9">
        <v>63.5047368421053</v>
      </c>
      <c r="V634" s="11">
        <v>0.0198500220555801</v>
      </c>
    </row>
    <row r="635" customHeight="1" spans="1:22">
      <c r="A635" s="4" t="s">
        <v>22</v>
      </c>
      <c r="B635" s="4" t="s">
        <v>75</v>
      </c>
      <c r="C635" s="4" t="s">
        <v>114</v>
      </c>
      <c r="D635" s="4" t="s">
        <v>115</v>
      </c>
      <c r="E635" s="5">
        <v>159.14</v>
      </c>
      <c r="F635" s="5">
        <v>7377</v>
      </c>
      <c r="G635" s="5">
        <v>441</v>
      </c>
      <c r="H635" s="6">
        <v>0.0597803985359902</v>
      </c>
      <c r="I635" s="7">
        <v>0.360861678004535</v>
      </c>
      <c r="J635" s="7">
        <v>21.5724549274773</v>
      </c>
      <c r="K635" s="5">
        <v>4</v>
      </c>
      <c r="L635" s="8">
        <v>1</v>
      </c>
      <c r="M635" s="5">
        <v>1</v>
      </c>
      <c r="N635" s="5">
        <v>4</v>
      </c>
      <c r="O635" s="5">
        <v>2</v>
      </c>
      <c r="P635" s="5">
        <v>12</v>
      </c>
      <c r="Q635" s="7">
        <v>13.2616666666667</v>
      </c>
      <c r="R635" s="5">
        <v>3</v>
      </c>
      <c r="S635" s="9">
        <v>53.0466666666667</v>
      </c>
      <c r="T635" s="5">
        <v>0</v>
      </c>
      <c r="U635" s="9" t="e">
        <v>#DIV/0!</v>
      </c>
      <c r="V635" s="11">
        <v>0.00680272108843537</v>
      </c>
    </row>
    <row r="636" customHeight="1" spans="1:22">
      <c r="A636" s="47"/>
      <c r="B636" s="47"/>
      <c r="C636" s="4" t="s">
        <v>160</v>
      </c>
      <c r="D636" s="4" t="s">
        <v>161</v>
      </c>
      <c r="E636" s="5">
        <v>48.54</v>
      </c>
      <c r="F636" s="5">
        <v>2523</v>
      </c>
      <c r="G636" s="5">
        <v>83</v>
      </c>
      <c r="H636" s="6">
        <v>0.0328973444312327</v>
      </c>
      <c r="I636" s="7">
        <v>0.584819277108434</v>
      </c>
      <c r="J636" s="7">
        <v>19.2390011890606</v>
      </c>
      <c r="K636" s="5">
        <v>2</v>
      </c>
      <c r="L636" s="8">
        <v>0</v>
      </c>
      <c r="M636" s="5">
        <v>0</v>
      </c>
      <c r="N636" s="5">
        <v>1</v>
      </c>
      <c r="O636" s="5">
        <v>1</v>
      </c>
      <c r="P636" s="5">
        <v>4</v>
      </c>
      <c r="Q636" s="7">
        <v>12.135</v>
      </c>
      <c r="R636" s="5">
        <v>1</v>
      </c>
      <c r="S636" s="9">
        <v>48.54</v>
      </c>
      <c r="T636" s="5">
        <v>0</v>
      </c>
      <c r="U636" s="9" t="e">
        <v>#DIV/0!</v>
      </c>
      <c r="V636" s="11">
        <v>0.0120481927710843</v>
      </c>
    </row>
    <row r="637" customHeight="1" spans="1:22">
      <c r="A637" s="47"/>
      <c r="B637" s="4" t="s">
        <v>78</v>
      </c>
      <c r="C637" s="47"/>
      <c r="D637" s="47"/>
      <c r="E637" s="5">
        <v>207.68</v>
      </c>
      <c r="F637" s="5">
        <v>9900</v>
      </c>
      <c r="G637" s="5">
        <v>524</v>
      </c>
      <c r="H637" s="6">
        <v>0.0529292929292929</v>
      </c>
      <c r="I637" s="7">
        <v>0.396335877862595</v>
      </c>
      <c r="J637" s="7">
        <v>20.9777777777778</v>
      </c>
      <c r="K637" s="5">
        <v>6</v>
      </c>
      <c r="L637" s="8">
        <v>1</v>
      </c>
      <c r="M637" s="5">
        <v>1</v>
      </c>
      <c r="N637" s="5">
        <v>5</v>
      </c>
      <c r="O637" s="5">
        <v>3</v>
      </c>
      <c r="P637" s="5">
        <v>16</v>
      </c>
      <c r="Q637" s="7">
        <v>12.98</v>
      </c>
      <c r="R637" s="5">
        <v>4</v>
      </c>
      <c r="S637" s="9">
        <v>51.92</v>
      </c>
      <c r="T637" s="5">
        <v>0</v>
      </c>
      <c r="U637" s="9" t="e">
        <v>#DIV/0!</v>
      </c>
      <c r="V637" s="11">
        <v>0.00763358778625954</v>
      </c>
    </row>
    <row r="638" customHeight="1" spans="1:22">
      <c r="A638" s="47"/>
      <c r="B638" s="4" t="s">
        <v>79</v>
      </c>
      <c r="C638" s="4" t="s">
        <v>80</v>
      </c>
      <c r="D638" s="4" t="s">
        <v>81</v>
      </c>
      <c r="E638" s="5">
        <v>285.66</v>
      </c>
      <c r="F638" s="5">
        <v>5189</v>
      </c>
      <c r="G638" s="5">
        <v>271</v>
      </c>
      <c r="H638" s="6">
        <v>0.0522258624012334</v>
      </c>
      <c r="I638" s="7">
        <v>1.05409594095941</v>
      </c>
      <c r="J638" s="7">
        <v>55.0510695702448</v>
      </c>
      <c r="K638" s="5">
        <v>3</v>
      </c>
      <c r="L638" s="8">
        <v>1</v>
      </c>
      <c r="M638" s="5">
        <v>0</v>
      </c>
      <c r="N638" s="5">
        <v>2</v>
      </c>
      <c r="O638" s="5">
        <v>0</v>
      </c>
      <c r="P638" s="5">
        <v>6</v>
      </c>
      <c r="Q638" s="7">
        <v>47.61</v>
      </c>
      <c r="R638" s="5">
        <v>15</v>
      </c>
      <c r="S638" s="9">
        <v>19.044</v>
      </c>
      <c r="T638" s="5">
        <v>5</v>
      </c>
      <c r="U638" s="9">
        <v>57.132</v>
      </c>
      <c r="V638" s="11">
        <v>0.0553505535055351</v>
      </c>
    </row>
    <row r="639" customHeight="1" spans="1:22">
      <c r="A639" s="47"/>
      <c r="B639" s="47"/>
      <c r="C639" s="4" t="s">
        <v>82</v>
      </c>
      <c r="D639" s="4" t="s">
        <v>83</v>
      </c>
      <c r="E639" s="5">
        <v>8.83</v>
      </c>
      <c r="F639" s="5">
        <v>236</v>
      </c>
      <c r="G639" s="5">
        <v>28</v>
      </c>
      <c r="H639" s="6">
        <v>0.11864406779661</v>
      </c>
      <c r="I639" s="7">
        <v>0.315357142857143</v>
      </c>
      <c r="J639" s="7">
        <v>37.4152542372881</v>
      </c>
      <c r="K639" s="5">
        <v>0</v>
      </c>
      <c r="L639" s="8">
        <v>0</v>
      </c>
      <c r="M639" s="5">
        <v>0</v>
      </c>
      <c r="N639" s="5">
        <v>0</v>
      </c>
      <c r="O639" s="5">
        <v>0</v>
      </c>
      <c r="P639" s="5">
        <v>0</v>
      </c>
      <c r="Q639" s="7" t="e">
        <v>#DIV/0!</v>
      </c>
      <c r="R639" s="5">
        <v>0</v>
      </c>
      <c r="S639" s="9" t="e">
        <v>#DIV/0!</v>
      </c>
      <c r="T639" s="5">
        <v>0</v>
      </c>
      <c r="U639" s="9" t="e">
        <v>#DIV/0!</v>
      </c>
      <c r="V639" s="11">
        <v>0</v>
      </c>
    </row>
    <row r="640" customHeight="1" spans="1:22">
      <c r="A640" s="47"/>
      <c r="B640" s="47"/>
      <c r="C640" s="4" t="s">
        <v>84</v>
      </c>
      <c r="D640" s="4" t="s">
        <v>85</v>
      </c>
      <c r="E640" s="5">
        <v>84.8</v>
      </c>
      <c r="F640" s="5">
        <v>2888</v>
      </c>
      <c r="G640" s="5">
        <v>200</v>
      </c>
      <c r="H640" s="6">
        <v>0.0692520775623269</v>
      </c>
      <c r="I640" s="7">
        <v>0.424</v>
      </c>
      <c r="J640" s="7">
        <v>29.3628808864266</v>
      </c>
      <c r="K640" s="5">
        <v>1</v>
      </c>
      <c r="L640" s="8">
        <v>0</v>
      </c>
      <c r="M640" s="5">
        <v>1</v>
      </c>
      <c r="N640" s="5">
        <v>2</v>
      </c>
      <c r="O640" s="5">
        <v>0</v>
      </c>
      <c r="P640" s="5">
        <v>4</v>
      </c>
      <c r="Q640" s="7">
        <v>21.2</v>
      </c>
      <c r="R640" s="5">
        <v>2</v>
      </c>
      <c r="S640" s="9">
        <v>42.4</v>
      </c>
      <c r="T640" s="5">
        <v>0</v>
      </c>
      <c r="U640" s="9" t="e">
        <v>#DIV/0!</v>
      </c>
      <c r="V640" s="11">
        <v>0.01</v>
      </c>
    </row>
    <row r="641" customHeight="1" spans="1:22">
      <c r="A641" s="47"/>
      <c r="B641" s="47"/>
      <c r="C641" s="4" t="s">
        <v>128</v>
      </c>
      <c r="D641" s="4" t="s">
        <v>129</v>
      </c>
      <c r="E641" s="5">
        <v>4.06</v>
      </c>
      <c r="F641" s="5">
        <v>175</v>
      </c>
      <c r="G641" s="5">
        <v>18</v>
      </c>
      <c r="H641" s="6">
        <v>0.102857142857143</v>
      </c>
      <c r="I641" s="7">
        <v>0.225555555555556</v>
      </c>
      <c r="J641" s="7">
        <v>23.2</v>
      </c>
      <c r="K641" s="5">
        <v>1</v>
      </c>
      <c r="L641" s="8">
        <v>0</v>
      </c>
      <c r="M641" s="5">
        <v>0</v>
      </c>
      <c r="N641" s="5">
        <v>0</v>
      </c>
      <c r="O641" s="5">
        <v>0</v>
      </c>
      <c r="P641" s="5">
        <v>1</v>
      </c>
      <c r="Q641" s="7">
        <v>4.06</v>
      </c>
      <c r="R641" s="5">
        <v>0</v>
      </c>
      <c r="S641" s="9" t="e">
        <v>#DIV/0!</v>
      </c>
      <c r="T641" s="5">
        <v>0</v>
      </c>
      <c r="U641" s="9" t="e">
        <v>#DIV/0!</v>
      </c>
      <c r="V641" s="11">
        <v>0</v>
      </c>
    </row>
    <row r="642" customHeight="1" spans="1:22">
      <c r="A642" s="47"/>
      <c r="B642" s="47"/>
      <c r="C642" s="4" t="s">
        <v>146</v>
      </c>
      <c r="D642" s="4" t="s">
        <v>147</v>
      </c>
      <c r="E642" s="5">
        <v>12.55</v>
      </c>
      <c r="F642" s="5">
        <v>254</v>
      </c>
      <c r="G642" s="5">
        <v>25</v>
      </c>
      <c r="H642" s="6">
        <v>0.0984251968503937</v>
      </c>
      <c r="I642" s="7">
        <v>0.502</v>
      </c>
      <c r="J642" s="7">
        <v>49.4094488188976</v>
      </c>
      <c r="K642" s="5">
        <v>0</v>
      </c>
      <c r="L642" s="8">
        <v>0</v>
      </c>
      <c r="M642" s="5">
        <v>0</v>
      </c>
      <c r="N642" s="5">
        <v>0</v>
      </c>
      <c r="O642" s="5">
        <v>0</v>
      </c>
      <c r="P642" s="5">
        <v>0</v>
      </c>
      <c r="Q642" s="7" t="e">
        <v>#DIV/0!</v>
      </c>
      <c r="R642" s="5">
        <v>0</v>
      </c>
      <c r="S642" s="9" t="e">
        <v>#DIV/0!</v>
      </c>
      <c r="T642" s="5">
        <v>0</v>
      </c>
      <c r="U642" s="9" t="e">
        <v>#DIV/0!</v>
      </c>
      <c r="V642" s="11">
        <v>0</v>
      </c>
    </row>
    <row r="643" customHeight="1" spans="1:22">
      <c r="A643" s="47"/>
      <c r="B643" s="47"/>
      <c r="C643" s="4" t="s">
        <v>108</v>
      </c>
      <c r="D643" s="4" t="s">
        <v>109</v>
      </c>
      <c r="E643" s="5">
        <v>292.42</v>
      </c>
      <c r="F643" s="5">
        <v>6011</v>
      </c>
      <c r="G643" s="5">
        <v>273</v>
      </c>
      <c r="H643" s="6">
        <v>0.0454167359840293</v>
      </c>
      <c r="I643" s="7">
        <v>1.07113553113553</v>
      </c>
      <c r="J643" s="7">
        <v>48.6474796206954</v>
      </c>
      <c r="K643" s="5">
        <v>3</v>
      </c>
      <c r="L643" s="8">
        <v>0</v>
      </c>
      <c r="M643" s="5">
        <v>1</v>
      </c>
      <c r="N643" s="5">
        <v>5</v>
      </c>
      <c r="O643" s="5">
        <v>3</v>
      </c>
      <c r="P643" s="5">
        <v>12</v>
      </c>
      <c r="Q643" s="7">
        <v>24.3683333333333</v>
      </c>
      <c r="R643" s="5">
        <v>7</v>
      </c>
      <c r="S643" s="9">
        <v>41.7742857142857</v>
      </c>
      <c r="T643" s="5">
        <v>2</v>
      </c>
      <c r="U643" s="9">
        <v>146.21</v>
      </c>
      <c r="V643" s="11">
        <v>0.0256410256410256</v>
      </c>
    </row>
    <row r="644" customHeight="1" spans="1:22">
      <c r="A644" s="47"/>
      <c r="B644" s="47"/>
      <c r="C644" s="4" t="s">
        <v>162</v>
      </c>
      <c r="D644" s="4" t="s">
        <v>163</v>
      </c>
      <c r="E644" s="5">
        <v>37.52</v>
      </c>
      <c r="F644" s="5">
        <v>1432</v>
      </c>
      <c r="G644" s="5">
        <v>103</v>
      </c>
      <c r="H644" s="6">
        <v>0.071927374301676</v>
      </c>
      <c r="I644" s="7">
        <v>0.364271844660194</v>
      </c>
      <c r="J644" s="7">
        <v>26.2011173184358</v>
      </c>
      <c r="K644" s="5">
        <v>0</v>
      </c>
      <c r="L644" s="8">
        <v>0</v>
      </c>
      <c r="M644" s="5">
        <v>0</v>
      </c>
      <c r="N644" s="5">
        <v>0</v>
      </c>
      <c r="O644" s="5">
        <v>0</v>
      </c>
      <c r="P644" s="5">
        <v>0</v>
      </c>
      <c r="Q644" s="7" t="e">
        <v>#DIV/0!</v>
      </c>
      <c r="R644" s="5">
        <v>0</v>
      </c>
      <c r="S644" s="9" t="e">
        <v>#DIV/0!</v>
      </c>
      <c r="T644" s="5">
        <v>0</v>
      </c>
      <c r="U644" s="9" t="e">
        <v>#DIV/0!</v>
      </c>
      <c r="V644" s="11">
        <v>0</v>
      </c>
    </row>
    <row r="645" customHeight="1" spans="1:22">
      <c r="A645" s="47"/>
      <c r="B645" s="47"/>
      <c r="C645" s="4" t="s">
        <v>86</v>
      </c>
      <c r="D645" s="4" t="s">
        <v>87</v>
      </c>
      <c r="E645" s="5">
        <v>104.15</v>
      </c>
      <c r="F645" s="5">
        <v>5833</v>
      </c>
      <c r="G645" s="5">
        <v>384</v>
      </c>
      <c r="H645" s="6">
        <v>0.0658323332761872</v>
      </c>
      <c r="I645" s="7">
        <v>0.271223958333333</v>
      </c>
      <c r="J645" s="7">
        <v>17.8553060174867</v>
      </c>
      <c r="K645" s="5">
        <v>1</v>
      </c>
      <c r="L645" s="8">
        <v>1</v>
      </c>
      <c r="M645" s="5">
        <v>0</v>
      </c>
      <c r="N645" s="5">
        <v>4</v>
      </c>
      <c r="O645" s="5">
        <v>0</v>
      </c>
      <c r="P645" s="5">
        <v>6</v>
      </c>
      <c r="Q645" s="7">
        <v>17.3583333333333</v>
      </c>
      <c r="R645" s="5">
        <v>4</v>
      </c>
      <c r="S645" s="9">
        <v>26.0375</v>
      </c>
      <c r="T645" s="5">
        <v>1</v>
      </c>
      <c r="U645" s="9">
        <v>104.15</v>
      </c>
      <c r="V645" s="11">
        <v>0.0104166666666667</v>
      </c>
    </row>
    <row r="646" customHeight="1" spans="1:22">
      <c r="A646" s="47"/>
      <c r="B646" s="47"/>
      <c r="C646" s="4" t="s">
        <v>88</v>
      </c>
      <c r="D646" s="4" t="s">
        <v>89</v>
      </c>
      <c r="E646" s="5">
        <v>59.02</v>
      </c>
      <c r="F646" s="5">
        <v>2015</v>
      </c>
      <c r="G646" s="5">
        <v>219</v>
      </c>
      <c r="H646" s="6">
        <v>0.108684863523573</v>
      </c>
      <c r="I646" s="7">
        <v>0.269497716894977</v>
      </c>
      <c r="J646" s="7">
        <v>29.2903225806452</v>
      </c>
      <c r="K646" s="5">
        <v>1</v>
      </c>
      <c r="L646" s="8">
        <v>0</v>
      </c>
      <c r="M646" s="5">
        <v>0</v>
      </c>
      <c r="N646" s="5">
        <v>0</v>
      </c>
      <c r="O646" s="5">
        <v>1</v>
      </c>
      <c r="P646" s="5">
        <v>2</v>
      </c>
      <c r="Q646" s="7">
        <v>29.51</v>
      </c>
      <c r="R646" s="5">
        <v>3</v>
      </c>
      <c r="S646" s="9">
        <v>19.6733333333333</v>
      </c>
      <c r="T646" s="5">
        <v>0</v>
      </c>
      <c r="U646" s="9" t="e">
        <v>#DIV/0!</v>
      </c>
      <c r="V646" s="11">
        <v>0.0136986301369863</v>
      </c>
    </row>
    <row r="647" customHeight="1" spans="1:22">
      <c r="A647" s="47"/>
      <c r="B647" s="4" t="s">
        <v>100</v>
      </c>
      <c r="C647" s="47"/>
      <c r="D647" s="47"/>
      <c r="E647" s="5">
        <v>889.01</v>
      </c>
      <c r="F647" s="5">
        <v>24033</v>
      </c>
      <c r="G647" s="5">
        <v>1521</v>
      </c>
      <c r="H647" s="6">
        <v>0.0632879790288354</v>
      </c>
      <c r="I647" s="7">
        <v>0.584490466798159</v>
      </c>
      <c r="J647" s="7">
        <v>36.9912204052761</v>
      </c>
      <c r="K647" s="5">
        <v>10</v>
      </c>
      <c r="L647" s="8">
        <v>2</v>
      </c>
      <c r="M647" s="5">
        <v>2</v>
      </c>
      <c r="N647" s="5">
        <v>13</v>
      </c>
      <c r="O647" s="5">
        <v>4</v>
      </c>
      <c r="P647" s="5">
        <v>31</v>
      </c>
      <c r="Q647" s="7">
        <v>28.6777419354839</v>
      </c>
      <c r="R647" s="5">
        <v>31</v>
      </c>
      <c r="S647" s="9">
        <v>28.6777419354839</v>
      </c>
      <c r="T647" s="5">
        <v>8</v>
      </c>
      <c r="U647" s="9">
        <v>111.12625</v>
      </c>
      <c r="V647" s="11">
        <v>0.0203813280736358</v>
      </c>
    </row>
    <row r="648" customHeight="1" spans="1:22">
      <c r="A648" s="4" t="s">
        <v>170</v>
      </c>
      <c r="B648" s="47"/>
      <c r="C648" s="47"/>
      <c r="D648" s="47"/>
      <c r="E648" s="5">
        <v>1096.69</v>
      </c>
      <c r="F648" s="5">
        <v>33933</v>
      </c>
      <c r="G648" s="5">
        <v>2045</v>
      </c>
      <c r="H648" s="6">
        <v>0.0602658179353432</v>
      </c>
      <c r="I648" s="7">
        <v>0.536278728606357</v>
      </c>
      <c r="J648" s="7">
        <v>32.319276220788</v>
      </c>
      <c r="K648" s="5">
        <v>16</v>
      </c>
      <c r="L648" s="8">
        <v>3</v>
      </c>
      <c r="M648" s="5">
        <v>3</v>
      </c>
      <c r="N648" s="5">
        <v>18</v>
      </c>
      <c r="O648" s="5">
        <v>7</v>
      </c>
      <c r="P648" s="5">
        <v>47</v>
      </c>
      <c r="Q648" s="7">
        <v>23.333829787234</v>
      </c>
      <c r="R648" s="5">
        <v>35</v>
      </c>
      <c r="S648" s="9">
        <v>31.334</v>
      </c>
      <c r="T648" s="5">
        <v>8</v>
      </c>
      <c r="U648" s="9">
        <v>137.08625</v>
      </c>
      <c r="V648" s="11">
        <v>0.0171149144254279</v>
      </c>
    </row>
    <row r="649" customHeight="1" spans="1:22">
      <c r="A649" s="4" t="s">
        <v>21</v>
      </c>
      <c r="B649" s="4" t="s">
        <v>75</v>
      </c>
      <c r="C649" s="4" t="s">
        <v>114</v>
      </c>
      <c r="D649" s="4" t="s">
        <v>115</v>
      </c>
      <c r="E649" s="5">
        <v>189.02</v>
      </c>
      <c r="F649" s="5">
        <v>8073</v>
      </c>
      <c r="G649" s="5">
        <v>446</v>
      </c>
      <c r="H649" s="6">
        <v>0.0552458813328379</v>
      </c>
      <c r="I649" s="7">
        <v>0.423811659192825</v>
      </c>
      <c r="J649" s="7">
        <v>23.4138486312399</v>
      </c>
      <c r="K649" s="5">
        <v>7</v>
      </c>
      <c r="L649" s="8">
        <v>1</v>
      </c>
      <c r="M649" s="5">
        <v>0</v>
      </c>
      <c r="N649" s="5">
        <v>4</v>
      </c>
      <c r="O649" s="5">
        <v>0</v>
      </c>
      <c r="P649" s="5">
        <v>12</v>
      </c>
      <c r="Q649" s="7">
        <v>15.7516666666667</v>
      </c>
      <c r="R649" s="5">
        <v>5</v>
      </c>
      <c r="S649" s="9">
        <v>37.804</v>
      </c>
      <c r="T649" s="5">
        <v>2</v>
      </c>
      <c r="U649" s="9">
        <v>94.51</v>
      </c>
      <c r="V649" s="11">
        <v>0.0112107623318386</v>
      </c>
    </row>
    <row r="650" customHeight="1" spans="1:22">
      <c r="A650" s="47"/>
      <c r="B650" s="47"/>
      <c r="C650" s="4" t="s">
        <v>160</v>
      </c>
      <c r="D650" s="4" t="s">
        <v>161</v>
      </c>
      <c r="E650" s="5">
        <v>29.28</v>
      </c>
      <c r="F650" s="5">
        <v>1993</v>
      </c>
      <c r="G650" s="5">
        <v>80</v>
      </c>
      <c r="H650" s="6">
        <v>0.0401404917210236</v>
      </c>
      <c r="I650" s="7">
        <v>0.366</v>
      </c>
      <c r="J650" s="7">
        <v>14.6914199698946</v>
      </c>
      <c r="K650" s="5">
        <v>0</v>
      </c>
      <c r="L650" s="8">
        <v>0</v>
      </c>
      <c r="M650" s="5">
        <v>0</v>
      </c>
      <c r="N650" s="5">
        <v>1</v>
      </c>
      <c r="O650" s="5">
        <v>0</v>
      </c>
      <c r="P650" s="5">
        <v>1</v>
      </c>
      <c r="Q650" s="7">
        <v>29.28</v>
      </c>
      <c r="R650" s="5">
        <v>1</v>
      </c>
      <c r="S650" s="9">
        <v>29.28</v>
      </c>
      <c r="T650" s="5">
        <v>0</v>
      </c>
      <c r="U650" s="9" t="e">
        <v>#DIV/0!</v>
      </c>
      <c r="V650" s="11">
        <v>0.0125</v>
      </c>
    </row>
    <row r="651" customHeight="1" spans="1:22">
      <c r="A651" s="47"/>
      <c r="B651" s="4" t="s">
        <v>78</v>
      </c>
      <c r="C651" s="47"/>
      <c r="D651" s="47"/>
      <c r="E651" s="5">
        <v>218.3</v>
      </c>
      <c r="F651" s="5">
        <v>10066</v>
      </c>
      <c r="G651" s="5">
        <v>526</v>
      </c>
      <c r="H651" s="6">
        <v>0.0522551162328631</v>
      </c>
      <c r="I651" s="7">
        <v>0.415019011406844</v>
      </c>
      <c r="J651" s="7">
        <v>21.6868666799126</v>
      </c>
      <c r="K651" s="5">
        <v>7</v>
      </c>
      <c r="L651" s="8">
        <v>1</v>
      </c>
      <c r="M651" s="5">
        <v>0</v>
      </c>
      <c r="N651" s="5">
        <v>5</v>
      </c>
      <c r="O651" s="5">
        <v>0</v>
      </c>
      <c r="P651" s="5">
        <v>13</v>
      </c>
      <c r="Q651" s="7">
        <v>16.7923076923077</v>
      </c>
      <c r="R651" s="5">
        <v>6</v>
      </c>
      <c r="S651" s="9">
        <v>36.3833333333333</v>
      </c>
      <c r="T651" s="5">
        <v>2</v>
      </c>
      <c r="U651" s="9">
        <v>109.15</v>
      </c>
      <c r="V651" s="11">
        <v>0.0114068441064639</v>
      </c>
    </row>
    <row r="652" customHeight="1" spans="1:22">
      <c r="A652" s="47"/>
      <c r="B652" s="4" t="s">
        <v>79</v>
      </c>
      <c r="C652" s="4" t="s">
        <v>80</v>
      </c>
      <c r="D652" s="4" t="s">
        <v>81</v>
      </c>
      <c r="E652" s="5">
        <v>265.16</v>
      </c>
      <c r="F652" s="5">
        <v>4426</v>
      </c>
      <c r="G652" s="5">
        <v>292</v>
      </c>
      <c r="H652" s="6">
        <v>0.0659737912336195</v>
      </c>
      <c r="I652" s="7">
        <v>0.908082191780822</v>
      </c>
      <c r="J652" s="7">
        <v>59.9096249435156</v>
      </c>
      <c r="K652" s="5">
        <v>2</v>
      </c>
      <c r="L652" s="8">
        <v>1</v>
      </c>
      <c r="M652" s="5">
        <v>1</v>
      </c>
      <c r="N652" s="5">
        <v>1</v>
      </c>
      <c r="O652" s="5">
        <v>0</v>
      </c>
      <c r="P652" s="5">
        <v>5</v>
      </c>
      <c r="Q652" s="7">
        <v>53.032</v>
      </c>
      <c r="R652" s="5">
        <v>8</v>
      </c>
      <c r="S652" s="9">
        <v>33.145</v>
      </c>
      <c r="T652" s="5">
        <v>4</v>
      </c>
      <c r="U652" s="9">
        <v>66.29</v>
      </c>
      <c r="V652" s="11">
        <v>0.0273972602739726</v>
      </c>
    </row>
    <row r="653" customHeight="1" spans="1:22">
      <c r="A653" s="47"/>
      <c r="B653" s="47"/>
      <c r="C653" s="4" t="s">
        <v>82</v>
      </c>
      <c r="D653" s="4" t="s">
        <v>83</v>
      </c>
      <c r="E653" s="5">
        <v>6.96</v>
      </c>
      <c r="F653" s="5">
        <v>302</v>
      </c>
      <c r="G653" s="5">
        <v>33</v>
      </c>
      <c r="H653" s="6">
        <v>0.109271523178808</v>
      </c>
      <c r="I653" s="7">
        <v>0.210909090909091</v>
      </c>
      <c r="J653" s="7">
        <v>23.046357615894</v>
      </c>
      <c r="K653" s="5">
        <v>0</v>
      </c>
      <c r="L653" s="8">
        <v>0</v>
      </c>
      <c r="M653" s="5">
        <v>0</v>
      </c>
      <c r="N653" s="5">
        <v>0</v>
      </c>
      <c r="O653" s="5">
        <v>0</v>
      </c>
      <c r="P653" s="5">
        <v>0</v>
      </c>
      <c r="Q653" s="7" t="e">
        <v>#DIV/0!</v>
      </c>
      <c r="R653" s="5">
        <v>0</v>
      </c>
      <c r="S653" s="9" t="e">
        <v>#DIV/0!</v>
      </c>
      <c r="T653" s="5">
        <v>0</v>
      </c>
      <c r="U653" s="9" t="e">
        <v>#DIV/0!</v>
      </c>
      <c r="V653" s="11">
        <v>0</v>
      </c>
    </row>
    <row r="654" customHeight="1" spans="1:22">
      <c r="A654" s="47"/>
      <c r="B654" s="47"/>
      <c r="C654" s="4" t="s">
        <v>84</v>
      </c>
      <c r="D654" s="4" t="s">
        <v>85</v>
      </c>
      <c r="E654" s="5">
        <v>58.39</v>
      </c>
      <c r="F654" s="5">
        <v>2624</v>
      </c>
      <c r="G654" s="5">
        <v>151</v>
      </c>
      <c r="H654" s="6">
        <v>0.0575457317073171</v>
      </c>
      <c r="I654" s="7">
        <v>0.386688741721854</v>
      </c>
      <c r="J654" s="7">
        <v>22.2522865853659</v>
      </c>
      <c r="K654" s="5">
        <v>1</v>
      </c>
      <c r="L654" s="8">
        <v>1</v>
      </c>
      <c r="M654" s="5">
        <v>0</v>
      </c>
      <c r="N654" s="5">
        <v>2</v>
      </c>
      <c r="O654" s="5">
        <v>1</v>
      </c>
      <c r="P654" s="5">
        <v>5</v>
      </c>
      <c r="Q654" s="7">
        <v>11.678</v>
      </c>
      <c r="R654" s="5">
        <v>0</v>
      </c>
      <c r="S654" s="9" t="e">
        <v>#DIV/0!</v>
      </c>
      <c r="T654" s="5">
        <v>0</v>
      </c>
      <c r="U654" s="9" t="e">
        <v>#DIV/0!</v>
      </c>
      <c r="V654" s="11">
        <v>0</v>
      </c>
    </row>
    <row r="655" customHeight="1" spans="1:22">
      <c r="A655" s="47"/>
      <c r="B655" s="47"/>
      <c r="C655" s="4" t="s">
        <v>128</v>
      </c>
      <c r="D655" s="4" t="s">
        <v>129</v>
      </c>
      <c r="E655" s="5">
        <v>55.13</v>
      </c>
      <c r="F655" s="5">
        <v>718</v>
      </c>
      <c r="G655" s="5">
        <v>79</v>
      </c>
      <c r="H655" s="6">
        <v>0.110027855153203</v>
      </c>
      <c r="I655" s="7">
        <v>0.697848101265823</v>
      </c>
      <c r="J655" s="7">
        <v>76.7827298050139</v>
      </c>
      <c r="K655" s="5">
        <v>1</v>
      </c>
      <c r="L655" s="8">
        <v>1</v>
      </c>
      <c r="M655" s="5">
        <v>0</v>
      </c>
      <c r="N655" s="5">
        <v>1</v>
      </c>
      <c r="O655" s="5">
        <v>0</v>
      </c>
      <c r="P655" s="5">
        <v>3</v>
      </c>
      <c r="Q655" s="7">
        <v>18.3766666666667</v>
      </c>
      <c r="R655" s="5">
        <v>1</v>
      </c>
      <c r="S655" s="9">
        <v>55.13</v>
      </c>
      <c r="T655" s="5">
        <v>1</v>
      </c>
      <c r="U655" s="9">
        <v>55.13</v>
      </c>
      <c r="V655" s="11">
        <v>0.0126582278481013</v>
      </c>
    </row>
    <row r="656" customHeight="1" spans="1:22">
      <c r="A656" s="47"/>
      <c r="B656" s="47"/>
      <c r="C656" s="4" t="s">
        <v>146</v>
      </c>
      <c r="D656" s="4" t="s">
        <v>147</v>
      </c>
      <c r="E656" s="5">
        <v>46.43</v>
      </c>
      <c r="F656" s="5">
        <v>612</v>
      </c>
      <c r="G656" s="5">
        <v>41</v>
      </c>
      <c r="H656" s="6">
        <v>0.0669934640522876</v>
      </c>
      <c r="I656" s="7">
        <v>1.13243902439024</v>
      </c>
      <c r="J656" s="7">
        <v>75.8660130718954</v>
      </c>
      <c r="K656" s="5">
        <v>1</v>
      </c>
      <c r="L656" s="8">
        <v>0</v>
      </c>
      <c r="M656" s="5">
        <v>1</v>
      </c>
      <c r="N656" s="5">
        <v>0</v>
      </c>
      <c r="O656" s="5">
        <v>0</v>
      </c>
      <c r="P656" s="5">
        <v>2</v>
      </c>
      <c r="Q656" s="7">
        <v>23.215</v>
      </c>
      <c r="R656" s="5">
        <v>1</v>
      </c>
      <c r="S656" s="9">
        <v>46.43</v>
      </c>
      <c r="T656" s="5">
        <v>0</v>
      </c>
      <c r="U656" s="9" t="e">
        <v>#DIV/0!</v>
      </c>
      <c r="V656" s="11">
        <v>0.024390243902439</v>
      </c>
    </row>
    <row r="657" customHeight="1" spans="1:22">
      <c r="A657" s="47"/>
      <c r="B657" s="47"/>
      <c r="C657" s="4" t="s">
        <v>108</v>
      </c>
      <c r="D657" s="4" t="s">
        <v>109</v>
      </c>
      <c r="E657" s="5">
        <v>227.99</v>
      </c>
      <c r="F657" s="5">
        <v>5534</v>
      </c>
      <c r="G657" s="5">
        <v>242</v>
      </c>
      <c r="H657" s="6">
        <v>0.043729671123961</v>
      </c>
      <c r="I657" s="7">
        <v>0.942107438016529</v>
      </c>
      <c r="J657" s="7">
        <v>41.1980484279003</v>
      </c>
      <c r="K657" s="5">
        <v>5</v>
      </c>
      <c r="L657" s="8">
        <v>0</v>
      </c>
      <c r="M657" s="5">
        <v>1</v>
      </c>
      <c r="N657" s="5">
        <v>9</v>
      </c>
      <c r="O657" s="5">
        <v>0</v>
      </c>
      <c r="P657" s="5">
        <v>15</v>
      </c>
      <c r="Q657" s="7">
        <v>15.1993333333333</v>
      </c>
      <c r="R657" s="5">
        <v>0</v>
      </c>
      <c r="S657" s="9" t="e">
        <v>#DIV/0!</v>
      </c>
      <c r="T657" s="5">
        <v>0</v>
      </c>
      <c r="U657" s="9" t="e">
        <v>#DIV/0!</v>
      </c>
      <c r="V657" s="11">
        <v>0</v>
      </c>
    </row>
    <row r="658" customHeight="1" spans="1:22">
      <c r="A658" s="47"/>
      <c r="B658" s="47"/>
      <c r="C658" s="4" t="s">
        <v>162</v>
      </c>
      <c r="D658" s="4" t="s">
        <v>163</v>
      </c>
      <c r="E658" s="5">
        <v>34.11</v>
      </c>
      <c r="F658" s="5">
        <v>1500</v>
      </c>
      <c r="G658" s="5">
        <v>111</v>
      </c>
      <c r="H658" s="6">
        <v>0.074</v>
      </c>
      <c r="I658" s="7">
        <v>0.307297297297297</v>
      </c>
      <c r="J658" s="7">
        <v>22.74</v>
      </c>
      <c r="K658" s="5">
        <v>2</v>
      </c>
      <c r="L658" s="8">
        <v>0</v>
      </c>
      <c r="M658" s="5">
        <v>0</v>
      </c>
      <c r="N658" s="5">
        <v>0</v>
      </c>
      <c r="O658" s="5">
        <v>0</v>
      </c>
      <c r="P658" s="5">
        <v>2</v>
      </c>
      <c r="Q658" s="7">
        <v>17.055</v>
      </c>
      <c r="R658" s="5">
        <v>0</v>
      </c>
      <c r="S658" s="9" t="e">
        <v>#DIV/0!</v>
      </c>
      <c r="T658" s="5">
        <v>0</v>
      </c>
      <c r="U658" s="9" t="e">
        <v>#DIV/0!</v>
      </c>
      <c r="V658" s="11">
        <v>0</v>
      </c>
    </row>
    <row r="659" customHeight="1" spans="1:22">
      <c r="A659" s="47"/>
      <c r="B659" s="47"/>
      <c r="C659" s="4" t="s">
        <v>86</v>
      </c>
      <c r="D659" s="4" t="s">
        <v>87</v>
      </c>
      <c r="E659" s="5">
        <v>125.37</v>
      </c>
      <c r="F659" s="5">
        <v>7244</v>
      </c>
      <c r="G659" s="5">
        <v>466</v>
      </c>
      <c r="H659" s="6">
        <v>0.0643290999447819</v>
      </c>
      <c r="I659" s="7">
        <v>0.269034334763949</v>
      </c>
      <c r="J659" s="7">
        <v>17.306736609608</v>
      </c>
      <c r="K659" s="5">
        <v>4</v>
      </c>
      <c r="L659" s="8">
        <v>0</v>
      </c>
      <c r="M659" s="5">
        <v>1</v>
      </c>
      <c r="N659" s="5">
        <v>6</v>
      </c>
      <c r="O659" s="5">
        <v>0</v>
      </c>
      <c r="P659" s="5">
        <v>11</v>
      </c>
      <c r="Q659" s="7">
        <v>11.3972727272727</v>
      </c>
      <c r="R659" s="5">
        <v>10</v>
      </c>
      <c r="S659" s="9">
        <v>12.537</v>
      </c>
      <c r="T659" s="5">
        <v>4</v>
      </c>
      <c r="U659" s="9">
        <v>31.3425</v>
      </c>
      <c r="V659" s="11">
        <v>0.0214592274678112</v>
      </c>
    </row>
    <row r="660" customHeight="1" spans="1:22">
      <c r="A660" s="47"/>
      <c r="B660" s="47"/>
      <c r="C660" s="4" t="s">
        <v>88</v>
      </c>
      <c r="D660" s="4" t="s">
        <v>89</v>
      </c>
      <c r="E660" s="5">
        <v>67.91</v>
      </c>
      <c r="F660" s="5">
        <v>2723</v>
      </c>
      <c r="G660" s="5">
        <v>262</v>
      </c>
      <c r="H660" s="6">
        <v>0.0962174072713919</v>
      </c>
      <c r="I660" s="7">
        <v>0.259198473282443</v>
      </c>
      <c r="J660" s="7">
        <v>24.9394050679398</v>
      </c>
      <c r="K660" s="5">
        <v>0</v>
      </c>
      <c r="L660" s="8">
        <v>0</v>
      </c>
      <c r="M660" s="5">
        <v>2</v>
      </c>
      <c r="N660" s="5">
        <v>1</v>
      </c>
      <c r="O660" s="5">
        <v>0</v>
      </c>
      <c r="P660" s="5">
        <v>3</v>
      </c>
      <c r="Q660" s="7">
        <v>22.6366666666667</v>
      </c>
      <c r="R660" s="5">
        <v>2</v>
      </c>
      <c r="S660" s="9">
        <v>33.955</v>
      </c>
      <c r="T660" s="5">
        <v>1</v>
      </c>
      <c r="U660" s="9">
        <v>67.91</v>
      </c>
      <c r="V660" s="11">
        <v>0.00763358778625954</v>
      </c>
    </row>
    <row r="661" customHeight="1" spans="1:22">
      <c r="A661" s="47"/>
      <c r="B661" s="4" t="s">
        <v>100</v>
      </c>
      <c r="C661" s="47"/>
      <c r="D661" s="47"/>
      <c r="E661" s="5">
        <v>887.45</v>
      </c>
      <c r="F661" s="5">
        <v>25683</v>
      </c>
      <c r="G661" s="5">
        <v>1677</v>
      </c>
      <c r="H661" s="6">
        <v>0.0652961102674921</v>
      </c>
      <c r="I661" s="7">
        <v>0.529189028026237</v>
      </c>
      <c r="J661" s="7">
        <v>34.5539851263482</v>
      </c>
      <c r="K661" s="5">
        <v>16</v>
      </c>
      <c r="L661" s="8">
        <v>3</v>
      </c>
      <c r="M661" s="5">
        <v>6</v>
      </c>
      <c r="N661" s="5">
        <v>20</v>
      </c>
      <c r="O661" s="5">
        <v>1</v>
      </c>
      <c r="P661" s="5">
        <v>46</v>
      </c>
      <c r="Q661" s="7">
        <v>19.2923913043478</v>
      </c>
      <c r="R661" s="5">
        <v>22</v>
      </c>
      <c r="S661" s="9">
        <v>40.3386363636364</v>
      </c>
      <c r="T661" s="5">
        <v>10</v>
      </c>
      <c r="U661" s="9">
        <v>88.745</v>
      </c>
      <c r="V661" s="11">
        <v>0.013118664281455</v>
      </c>
    </row>
    <row r="662" customHeight="1" spans="1:22">
      <c r="A662" s="4" t="s">
        <v>171</v>
      </c>
      <c r="B662" s="47"/>
      <c r="C662" s="47"/>
      <c r="D662" s="47"/>
      <c r="E662" s="5">
        <v>1105.75</v>
      </c>
      <c r="F662" s="5">
        <v>35749</v>
      </c>
      <c r="G662" s="5">
        <v>2203</v>
      </c>
      <c r="H662" s="6">
        <v>0.061624101373465</v>
      </c>
      <c r="I662" s="7">
        <v>0.50192918747163</v>
      </c>
      <c r="J662" s="7">
        <v>30.9309351310526</v>
      </c>
      <c r="K662" s="5">
        <v>23</v>
      </c>
      <c r="L662" s="8">
        <v>4</v>
      </c>
      <c r="M662" s="5">
        <v>6</v>
      </c>
      <c r="N662" s="5">
        <v>25</v>
      </c>
      <c r="O662" s="5">
        <v>1</v>
      </c>
      <c r="P662" s="5">
        <v>59</v>
      </c>
      <c r="Q662" s="7">
        <v>18.7415254237288</v>
      </c>
      <c r="R662" s="5">
        <v>28</v>
      </c>
      <c r="S662" s="9">
        <v>39.4910714285714</v>
      </c>
      <c r="T662" s="5">
        <v>12</v>
      </c>
      <c r="U662" s="9">
        <v>92.1458333333333</v>
      </c>
      <c r="V662" s="11">
        <v>0.0127099409895597</v>
      </c>
    </row>
    <row r="663" customHeight="1" spans="1:22">
      <c r="A663" s="4" t="s">
        <v>20</v>
      </c>
      <c r="B663" s="4" t="s">
        <v>75</v>
      </c>
      <c r="C663" s="4" t="s">
        <v>114</v>
      </c>
      <c r="D663" s="4" t="s">
        <v>115</v>
      </c>
      <c r="E663" s="5">
        <v>197.79</v>
      </c>
      <c r="F663" s="5">
        <v>7571</v>
      </c>
      <c r="G663" s="5">
        <v>402</v>
      </c>
      <c r="H663" s="6">
        <v>0.0530973451327434</v>
      </c>
      <c r="I663" s="7">
        <v>0.492014925373134</v>
      </c>
      <c r="J663" s="7">
        <v>26.1246863029983</v>
      </c>
      <c r="K663" s="5">
        <v>0</v>
      </c>
      <c r="L663" s="8">
        <v>1</v>
      </c>
      <c r="M663" s="5">
        <v>1</v>
      </c>
      <c r="N663" s="5">
        <v>2</v>
      </c>
      <c r="O663" s="5">
        <v>0</v>
      </c>
      <c r="P663" s="5">
        <v>4</v>
      </c>
      <c r="Q663" s="7">
        <v>49.4475</v>
      </c>
      <c r="R663" s="5">
        <v>6</v>
      </c>
      <c r="S663" s="9">
        <v>32.965</v>
      </c>
      <c r="T663" s="5">
        <v>3</v>
      </c>
      <c r="U663" s="9">
        <v>65.93</v>
      </c>
      <c r="V663" s="11">
        <v>0.0149253731343284</v>
      </c>
    </row>
    <row r="664" customHeight="1" spans="1:22">
      <c r="A664" s="47"/>
      <c r="B664" s="47"/>
      <c r="C664" s="4" t="s">
        <v>160</v>
      </c>
      <c r="D664" s="4" t="s">
        <v>161</v>
      </c>
      <c r="E664" s="5">
        <v>122.33</v>
      </c>
      <c r="F664" s="5">
        <v>5196</v>
      </c>
      <c r="G664" s="5">
        <v>234</v>
      </c>
      <c r="H664" s="6">
        <v>0.0450346420323326</v>
      </c>
      <c r="I664" s="7">
        <v>0.522777777777778</v>
      </c>
      <c r="J664" s="7">
        <v>23.5431100846805</v>
      </c>
      <c r="K664" s="5">
        <v>5</v>
      </c>
      <c r="L664" s="8">
        <v>0</v>
      </c>
      <c r="M664" s="5">
        <v>4</v>
      </c>
      <c r="N664" s="5">
        <v>2</v>
      </c>
      <c r="O664" s="5">
        <v>1</v>
      </c>
      <c r="P664" s="5">
        <v>12</v>
      </c>
      <c r="Q664" s="7">
        <v>10.1941666666667</v>
      </c>
      <c r="R664" s="5">
        <v>4</v>
      </c>
      <c r="S664" s="9">
        <v>30.5825</v>
      </c>
      <c r="T664" s="5">
        <v>0</v>
      </c>
      <c r="U664" s="9" t="e">
        <v>#DIV/0!</v>
      </c>
      <c r="V664" s="11">
        <v>0.0170940170940171</v>
      </c>
    </row>
    <row r="665" customHeight="1" spans="1:22">
      <c r="A665" s="47"/>
      <c r="B665" s="4" t="s">
        <v>78</v>
      </c>
      <c r="C665" s="47"/>
      <c r="D665" s="47"/>
      <c r="E665" s="5">
        <v>320.12</v>
      </c>
      <c r="F665" s="5">
        <v>12767</v>
      </c>
      <c r="G665" s="5">
        <v>636</v>
      </c>
      <c r="H665" s="6">
        <v>0.0498159316989113</v>
      </c>
      <c r="I665" s="7">
        <v>0.503333333333333</v>
      </c>
      <c r="J665" s="7">
        <v>25.0740189551187</v>
      </c>
      <c r="K665" s="5">
        <v>5</v>
      </c>
      <c r="L665" s="8">
        <v>1</v>
      </c>
      <c r="M665" s="5">
        <v>5</v>
      </c>
      <c r="N665" s="5">
        <v>4</v>
      </c>
      <c r="O665" s="5">
        <v>1</v>
      </c>
      <c r="P665" s="5">
        <v>16</v>
      </c>
      <c r="Q665" s="7">
        <v>20.0075</v>
      </c>
      <c r="R665" s="5">
        <v>10</v>
      </c>
      <c r="S665" s="9">
        <v>32.012</v>
      </c>
      <c r="T665" s="5">
        <v>3</v>
      </c>
      <c r="U665" s="9">
        <v>106.706666666667</v>
      </c>
      <c r="V665" s="11">
        <v>0.0157232704402516</v>
      </c>
    </row>
    <row r="666" customHeight="1" spans="1:22">
      <c r="A666" s="47"/>
      <c r="B666" s="4" t="s">
        <v>79</v>
      </c>
      <c r="C666" s="4" t="s">
        <v>80</v>
      </c>
      <c r="D666" s="4" t="s">
        <v>81</v>
      </c>
      <c r="E666" s="5">
        <v>222.51</v>
      </c>
      <c r="F666" s="5">
        <v>4803</v>
      </c>
      <c r="G666" s="5">
        <v>232</v>
      </c>
      <c r="H666" s="6">
        <v>0.0483031438684156</v>
      </c>
      <c r="I666" s="7">
        <v>0.959094827586207</v>
      </c>
      <c r="J666" s="7">
        <v>46.3272954403498</v>
      </c>
      <c r="K666" s="5">
        <v>0</v>
      </c>
      <c r="L666" s="8">
        <v>1</v>
      </c>
      <c r="M666" s="5">
        <v>0</v>
      </c>
      <c r="N666" s="5">
        <v>0</v>
      </c>
      <c r="O666" s="5">
        <v>0</v>
      </c>
      <c r="P666" s="5">
        <v>1</v>
      </c>
      <c r="Q666" s="7">
        <v>222.51</v>
      </c>
      <c r="R666" s="5">
        <v>6</v>
      </c>
      <c r="S666" s="9">
        <v>37.085</v>
      </c>
      <c r="T666" s="5">
        <v>2</v>
      </c>
      <c r="U666" s="9">
        <v>111.255</v>
      </c>
      <c r="V666" s="11">
        <v>0.0258620689655172</v>
      </c>
    </row>
    <row r="667" customHeight="1" spans="1:22">
      <c r="A667" s="47"/>
      <c r="B667" s="47"/>
      <c r="C667" s="4" t="s">
        <v>82</v>
      </c>
      <c r="D667" s="4" t="s">
        <v>83</v>
      </c>
      <c r="E667" s="5">
        <v>41.79</v>
      </c>
      <c r="F667" s="5">
        <v>891</v>
      </c>
      <c r="G667" s="5">
        <v>84</v>
      </c>
      <c r="H667" s="6">
        <v>0.0942760942760943</v>
      </c>
      <c r="I667" s="7">
        <v>0.4975</v>
      </c>
      <c r="J667" s="7">
        <v>46.9023569023569</v>
      </c>
      <c r="K667" s="5">
        <v>0</v>
      </c>
      <c r="L667" s="8">
        <v>1</v>
      </c>
      <c r="M667" s="5">
        <v>0</v>
      </c>
      <c r="N667" s="5">
        <v>2</v>
      </c>
      <c r="O667" s="5">
        <v>0</v>
      </c>
      <c r="P667" s="5">
        <v>3</v>
      </c>
      <c r="Q667" s="7">
        <v>13.93</v>
      </c>
      <c r="R667" s="5">
        <v>1</v>
      </c>
      <c r="S667" s="9">
        <v>41.79</v>
      </c>
      <c r="T667" s="5">
        <v>1</v>
      </c>
      <c r="U667" s="9">
        <v>41.79</v>
      </c>
      <c r="V667" s="11">
        <v>0.0119047619047619</v>
      </c>
    </row>
    <row r="668" customHeight="1" spans="1:22">
      <c r="A668" s="47"/>
      <c r="B668" s="47"/>
      <c r="C668" s="4" t="s">
        <v>84</v>
      </c>
      <c r="D668" s="4" t="s">
        <v>85</v>
      </c>
      <c r="E668" s="5">
        <v>85.08</v>
      </c>
      <c r="F668" s="5">
        <v>3399</v>
      </c>
      <c r="G668" s="5">
        <v>177</v>
      </c>
      <c r="H668" s="6">
        <v>0.0520741394527802</v>
      </c>
      <c r="I668" s="7">
        <v>0.480677966101695</v>
      </c>
      <c r="J668" s="7">
        <v>25.0308914386584</v>
      </c>
      <c r="K668" s="5">
        <v>0</v>
      </c>
      <c r="L668" s="8">
        <v>1</v>
      </c>
      <c r="M668" s="5">
        <v>0</v>
      </c>
      <c r="N668" s="5">
        <v>1</v>
      </c>
      <c r="O668" s="5">
        <v>0</v>
      </c>
      <c r="P668" s="5">
        <v>2</v>
      </c>
      <c r="Q668" s="7">
        <v>42.54</v>
      </c>
      <c r="R668" s="5">
        <v>1</v>
      </c>
      <c r="S668" s="9">
        <v>85.08</v>
      </c>
      <c r="T668" s="5">
        <v>1</v>
      </c>
      <c r="U668" s="9">
        <v>85.08</v>
      </c>
      <c r="V668" s="11">
        <v>0.00564971751412429</v>
      </c>
    </row>
    <row r="669" customHeight="1" spans="1:22">
      <c r="A669" s="47"/>
      <c r="B669" s="47"/>
      <c r="C669" s="4" t="s">
        <v>128</v>
      </c>
      <c r="D669" s="4" t="s">
        <v>129</v>
      </c>
      <c r="E669" s="5">
        <v>8.66</v>
      </c>
      <c r="F669" s="5">
        <v>245</v>
      </c>
      <c r="G669" s="5">
        <v>22</v>
      </c>
      <c r="H669" s="6">
        <v>0.0897959183673469</v>
      </c>
      <c r="I669" s="7">
        <v>0.393636363636364</v>
      </c>
      <c r="J669" s="7">
        <v>35.3469387755102</v>
      </c>
      <c r="K669" s="5">
        <v>1</v>
      </c>
      <c r="L669" s="8">
        <v>1</v>
      </c>
      <c r="M669" s="5">
        <v>0</v>
      </c>
      <c r="N669" s="5">
        <v>0</v>
      </c>
      <c r="O669" s="5">
        <v>0</v>
      </c>
      <c r="P669" s="5">
        <v>2</v>
      </c>
      <c r="Q669" s="7">
        <v>4.33</v>
      </c>
      <c r="R669" s="5">
        <v>0</v>
      </c>
      <c r="S669" s="9" t="e">
        <v>#DIV/0!</v>
      </c>
      <c r="T669" s="5">
        <v>0</v>
      </c>
      <c r="U669" s="9" t="e">
        <v>#DIV/0!</v>
      </c>
      <c r="V669" s="11">
        <v>0</v>
      </c>
    </row>
    <row r="670" customHeight="1" spans="1:22">
      <c r="A670" s="47"/>
      <c r="B670" s="47"/>
      <c r="C670" s="4" t="s">
        <v>146</v>
      </c>
      <c r="D670" s="4" t="s">
        <v>147</v>
      </c>
      <c r="E670" s="5">
        <v>171.29</v>
      </c>
      <c r="F670" s="5">
        <v>2123</v>
      </c>
      <c r="G670" s="5">
        <v>123</v>
      </c>
      <c r="H670" s="6">
        <v>0.0579368817710787</v>
      </c>
      <c r="I670" s="7">
        <v>1.39260162601626</v>
      </c>
      <c r="J670" s="7">
        <v>80.682995760716</v>
      </c>
      <c r="K670" s="5">
        <v>1</v>
      </c>
      <c r="L670" s="8">
        <v>0</v>
      </c>
      <c r="M670" s="5">
        <v>0</v>
      </c>
      <c r="N670" s="5">
        <v>0</v>
      </c>
      <c r="O670" s="5">
        <v>0</v>
      </c>
      <c r="P670" s="5">
        <v>1</v>
      </c>
      <c r="Q670" s="7">
        <v>171.29</v>
      </c>
      <c r="R670" s="5">
        <v>9</v>
      </c>
      <c r="S670" s="9">
        <v>19.0322222222222</v>
      </c>
      <c r="T670" s="5">
        <v>4</v>
      </c>
      <c r="U670" s="9">
        <v>42.8225</v>
      </c>
      <c r="V670" s="11">
        <v>0.0731707317073171</v>
      </c>
    </row>
    <row r="671" customHeight="1" spans="1:22">
      <c r="A671" s="47"/>
      <c r="B671" s="47"/>
      <c r="C671" s="4" t="s">
        <v>108</v>
      </c>
      <c r="D671" s="4" t="s">
        <v>109</v>
      </c>
      <c r="E671" s="5">
        <v>177.74</v>
      </c>
      <c r="F671" s="5">
        <v>5550</v>
      </c>
      <c r="G671" s="5">
        <v>197</v>
      </c>
      <c r="H671" s="6">
        <v>0.0354954954954955</v>
      </c>
      <c r="I671" s="7">
        <v>0.902233502538071</v>
      </c>
      <c r="J671" s="7">
        <v>32.0252252252252</v>
      </c>
      <c r="K671" s="5">
        <v>4</v>
      </c>
      <c r="L671" s="8">
        <v>1</v>
      </c>
      <c r="M671" s="5">
        <v>1</v>
      </c>
      <c r="N671" s="5">
        <v>4</v>
      </c>
      <c r="O671" s="5">
        <v>0</v>
      </c>
      <c r="P671" s="5">
        <v>10</v>
      </c>
      <c r="Q671" s="7">
        <v>17.774</v>
      </c>
      <c r="R671" s="5">
        <v>1</v>
      </c>
      <c r="S671" s="9">
        <v>177.74</v>
      </c>
      <c r="T671" s="5">
        <v>1</v>
      </c>
      <c r="U671" s="9">
        <v>177.74</v>
      </c>
      <c r="V671" s="11">
        <v>0.0050761421319797</v>
      </c>
    </row>
    <row r="672" customHeight="1" spans="1:22">
      <c r="A672" s="47"/>
      <c r="B672" s="47"/>
      <c r="C672" s="4" t="s">
        <v>162</v>
      </c>
      <c r="D672" s="4" t="s">
        <v>163</v>
      </c>
      <c r="E672" s="5">
        <v>31.47</v>
      </c>
      <c r="F672" s="5">
        <v>1515</v>
      </c>
      <c r="G672" s="5">
        <v>97</v>
      </c>
      <c r="H672" s="6">
        <v>0.064026402640264</v>
      </c>
      <c r="I672" s="7">
        <v>0.324432989690722</v>
      </c>
      <c r="J672" s="7">
        <v>20.7722772277228</v>
      </c>
      <c r="K672" s="5">
        <v>0</v>
      </c>
      <c r="L672" s="8">
        <v>2</v>
      </c>
      <c r="M672" s="5">
        <v>0</v>
      </c>
      <c r="N672" s="5">
        <v>0</v>
      </c>
      <c r="O672" s="5">
        <v>0</v>
      </c>
      <c r="P672" s="5">
        <v>2</v>
      </c>
      <c r="Q672" s="7">
        <v>15.735</v>
      </c>
      <c r="R672" s="5">
        <v>0</v>
      </c>
      <c r="S672" s="9" t="e">
        <v>#DIV/0!</v>
      </c>
      <c r="T672" s="5">
        <v>0</v>
      </c>
      <c r="U672" s="9" t="e">
        <v>#DIV/0!</v>
      </c>
      <c r="V672" s="11">
        <v>0</v>
      </c>
    </row>
    <row r="673" customHeight="1" spans="1:22">
      <c r="A673" s="47"/>
      <c r="B673" s="47"/>
      <c r="C673" s="4" t="s">
        <v>86</v>
      </c>
      <c r="D673" s="4" t="s">
        <v>87</v>
      </c>
      <c r="E673" s="5">
        <v>109.06</v>
      </c>
      <c r="F673" s="5">
        <v>6174</v>
      </c>
      <c r="G673" s="5">
        <v>362</v>
      </c>
      <c r="H673" s="6">
        <v>0.0586329770003239</v>
      </c>
      <c r="I673" s="7">
        <v>0.301270718232044</v>
      </c>
      <c r="J673" s="7">
        <v>17.6643990929705</v>
      </c>
      <c r="K673" s="5">
        <v>2</v>
      </c>
      <c r="L673" s="8">
        <v>1</v>
      </c>
      <c r="M673" s="5">
        <v>0</v>
      </c>
      <c r="N673" s="5">
        <v>0</v>
      </c>
      <c r="O673" s="5">
        <v>0</v>
      </c>
      <c r="P673" s="5">
        <v>3</v>
      </c>
      <c r="Q673" s="7">
        <v>36.3533333333333</v>
      </c>
      <c r="R673" s="5">
        <v>4</v>
      </c>
      <c r="S673" s="9">
        <v>27.265</v>
      </c>
      <c r="T673" s="5">
        <v>1</v>
      </c>
      <c r="U673" s="9">
        <v>109.06</v>
      </c>
      <c r="V673" s="11">
        <v>0.0110497237569061</v>
      </c>
    </row>
    <row r="674" customHeight="1" spans="1:22">
      <c r="A674" s="47"/>
      <c r="B674" s="47"/>
      <c r="C674" s="4" t="s">
        <v>88</v>
      </c>
      <c r="D674" s="4" t="s">
        <v>89</v>
      </c>
      <c r="E674" s="5">
        <v>62.52</v>
      </c>
      <c r="F674" s="5">
        <v>2190</v>
      </c>
      <c r="G674" s="5">
        <v>211</v>
      </c>
      <c r="H674" s="6">
        <v>0.0963470319634703</v>
      </c>
      <c r="I674" s="7">
        <v>0.296303317535545</v>
      </c>
      <c r="J674" s="7">
        <v>28.5479452054795</v>
      </c>
      <c r="K674" s="5">
        <v>1</v>
      </c>
      <c r="L674" s="8">
        <v>0</v>
      </c>
      <c r="M674" s="5">
        <v>2</v>
      </c>
      <c r="N674" s="5">
        <v>1</v>
      </c>
      <c r="O674" s="5">
        <v>0</v>
      </c>
      <c r="P674" s="5">
        <v>4</v>
      </c>
      <c r="Q674" s="7">
        <v>15.63</v>
      </c>
      <c r="R674" s="5">
        <v>0</v>
      </c>
      <c r="S674" s="9" t="e">
        <v>#DIV/0!</v>
      </c>
      <c r="T674" s="5">
        <v>0</v>
      </c>
      <c r="U674" s="9" t="e">
        <v>#DIV/0!</v>
      </c>
      <c r="V674" s="11">
        <v>0</v>
      </c>
    </row>
    <row r="675" customHeight="1" spans="1:22">
      <c r="A675" s="47"/>
      <c r="B675" s="4" t="s">
        <v>100</v>
      </c>
      <c r="C675" s="47"/>
      <c r="D675" s="47"/>
      <c r="E675" s="5">
        <v>910.12</v>
      </c>
      <c r="F675" s="5">
        <v>26890</v>
      </c>
      <c r="G675" s="5">
        <v>1505</v>
      </c>
      <c r="H675" s="6">
        <v>0.0559687616214206</v>
      </c>
      <c r="I675" s="7">
        <v>0.604730897009967</v>
      </c>
      <c r="J675" s="7">
        <v>33.8460394198587</v>
      </c>
      <c r="K675" s="5">
        <v>9</v>
      </c>
      <c r="L675" s="8">
        <v>8</v>
      </c>
      <c r="M675" s="5">
        <v>3</v>
      </c>
      <c r="N675" s="5">
        <v>8</v>
      </c>
      <c r="O675" s="5">
        <v>0</v>
      </c>
      <c r="P675" s="5">
        <v>28</v>
      </c>
      <c r="Q675" s="7">
        <v>32.5042857142857</v>
      </c>
      <c r="R675" s="5">
        <v>22</v>
      </c>
      <c r="S675" s="9">
        <v>41.3690909090909</v>
      </c>
      <c r="T675" s="5">
        <v>10</v>
      </c>
      <c r="U675" s="9">
        <v>91.012</v>
      </c>
      <c r="V675" s="11">
        <v>0.0146179401993355</v>
      </c>
    </row>
    <row r="676" customHeight="1" spans="1:22">
      <c r="A676" s="4" t="s">
        <v>172</v>
      </c>
      <c r="B676" s="47"/>
      <c r="C676" s="47"/>
      <c r="D676" s="47"/>
      <c r="E676" s="5">
        <v>1230.24</v>
      </c>
      <c r="F676" s="5">
        <v>39657</v>
      </c>
      <c r="G676" s="5">
        <v>2141</v>
      </c>
      <c r="H676" s="6">
        <v>0.0539879466424591</v>
      </c>
      <c r="I676" s="7">
        <v>0.574609995329285</v>
      </c>
      <c r="J676" s="7">
        <v>31.0220137680611</v>
      </c>
      <c r="K676" s="5">
        <v>14</v>
      </c>
      <c r="L676" s="8">
        <v>9</v>
      </c>
      <c r="M676" s="5">
        <v>8</v>
      </c>
      <c r="N676" s="5">
        <v>12</v>
      </c>
      <c r="O676" s="5">
        <v>1</v>
      </c>
      <c r="P676" s="5">
        <v>44</v>
      </c>
      <c r="Q676" s="7">
        <v>27.96</v>
      </c>
      <c r="R676" s="5">
        <v>32</v>
      </c>
      <c r="S676" s="9">
        <v>38.445</v>
      </c>
      <c r="T676" s="5">
        <v>13</v>
      </c>
      <c r="U676" s="9">
        <v>94.6338461538462</v>
      </c>
      <c r="V676" s="11">
        <v>0.0149462867818776</v>
      </c>
    </row>
    <row r="677" customHeight="1" spans="21:21">
      <c r="U677"/>
    </row>
    <row r="678" customHeight="1" spans="21:21">
      <c r="U678"/>
    </row>
    <row r="679" customHeight="1" spans="21:21">
      <c r="U679"/>
    </row>
    <row r="680" customHeight="1" spans="21:21">
      <c r="U680"/>
    </row>
    <row r="681" customHeight="1" spans="21:21">
      <c r="U681"/>
    </row>
    <row r="682" customHeight="1" spans="21:21">
      <c r="U682"/>
    </row>
    <row r="683" customHeight="1" spans="21:21">
      <c r="U683"/>
    </row>
    <row r="684" customHeight="1" spans="21:21">
      <c r="U684"/>
    </row>
    <row r="685" customHeight="1" spans="21:21">
      <c r="U685"/>
    </row>
    <row r="686" customHeight="1" spans="21:21">
      <c r="U686"/>
    </row>
    <row r="687" customHeight="1" spans="21:21">
      <c r="U687"/>
    </row>
    <row r="688" customHeight="1" spans="21:21">
      <c r="U688"/>
    </row>
    <row r="689" customHeight="1" spans="21:21">
      <c r="U689"/>
    </row>
    <row r="690" customHeight="1" spans="21:21">
      <c r="U690"/>
    </row>
    <row r="691" customHeight="1" spans="21:21">
      <c r="U691"/>
    </row>
    <row r="692" customHeight="1" spans="21:21">
      <c r="U692"/>
    </row>
    <row r="693" customHeight="1" spans="21:21">
      <c r="U693"/>
    </row>
    <row r="694" customHeight="1" spans="21:21">
      <c r="U694"/>
    </row>
    <row r="695" customHeight="1" spans="21:21">
      <c r="U695"/>
    </row>
    <row r="696" customHeight="1" spans="21:21">
      <c r="U696"/>
    </row>
    <row r="697" customHeight="1" spans="21:21">
      <c r="U697"/>
    </row>
    <row r="698" customHeight="1" spans="21:21">
      <c r="U698"/>
    </row>
    <row r="699" customHeight="1" spans="21:21">
      <c r="U699"/>
    </row>
    <row r="700" customHeight="1" spans="21:21">
      <c r="U700"/>
    </row>
    <row r="701" customHeight="1" spans="21:21">
      <c r="U701"/>
    </row>
    <row r="702" customHeight="1" spans="21:21">
      <c r="U702"/>
    </row>
    <row r="703" customHeight="1" spans="21:21">
      <c r="U703"/>
    </row>
    <row r="704" customHeight="1" spans="21:21">
      <c r="U704"/>
    </row>
    <row r="705" customHeight="1" spans="21:21">
      <c r="U705"/>
    </row>
    <row r="706" customHeight="1" spans="21:21">
      <c r="U706"/>
    </row>
    <row r="707" customHeight="1" spans="21:21">
      <c r="U707"/>
    </row>
    <row r="708" customHeight="1" spans="21:21">
      <c r="U708"/>
    </row>
    <row r="709" customHeight="1" spans="21:21">
      <c r="U709"/>
    </row>
    <row r="710" customHeight="1" spans="21:21">
      <c r="U710"/>
    </row>
    <row r="711" customHeight="1" spans="21:21">
      <c r="U711"/>
    </row>
    <row r="712" customHeight="1" spans="21:21">
      <c r="U712"/>
    </row>
    <row r="713" customHeight="1" spans="21:21">
      <c r="U713"/>
    </row>
    <row r="714" customHeight="1" spans="21:21">
      <c r="U714"/>
    </row>
    <row r="715" customHeight="1" spans="21:21">
      <c r="U715"/>
    </row>
    <row r="716" customHeight="1" spans="21:21">
      <c r="U716"/>
    </row>
    <row r="717" customHeight="1" spans="21:21">
      <c r="U717"/>
    </row>
    <row r="718" customHeight="1" spans="21:21">
      <c r="U718"/>
    </row>
    <row r="719" customHeight="1" spans="21:21">
      <c r="U719"/>
    </row>
    <row r="720" customHeight="1" spans="21:21">
      <c r="U720"/>
    </row>
    <row r="721" customHeight="1" spans="21:21">
      <c r="U721"/>
    </row>
    <row r="722" customHeight="1" spans="21:21">
      <c r="U722"/>
    </row>
    <row r="723" customHeight="1" spans="21:21">
      <c r="U723"/>
    </row>
    <row r="724" customHeight="1" spans="21:21">
      <c r="U724"/>
    </row>
    <row r="725" customHeight="1" spans="21:21">
      <c r="U725"/>
    </row>
    <row r="726" customHeight="1" spans="21:21">
      <c r="U726"/>
    </row>
    <row r="727" customHeight="1" spans="21:21">
      <c r="U727"/>
    </row>
    <row r="728" customHeight="1" spans="21:21">
      <c r="U728"/>
    </row>
    <row r="729" customHeight="1" spans="21:21">
      <c r="U729"/>
    </row>
    <row r="730" customHeight="1" spans="21:21">
      <c r="U730"/>
    </row>
    <row r="731" customHeight="1" spans="21:21">
      <c r="U731"/>
    </row>
    <row r="732" customHeight="1" spans="21:21">
      <c r="U732"/>
    </row>
    <row r="733" customHeight="1" spans="21:21">
      <c r="U733"/>
    </row>
    <row r="734" customHeight="1" spans="21:21">
      <c r="U734"/>
    </row>
    <row r="735" customHeight="1" spans="21:21">
      <c r="U735"/>
    </row>
    <row r="736" customHeight="1" spans="21:21">
      <c r="U736"/>
    </row>
    <row r="737" customHeight="1" spans="21:21">
      <c r="U737"/>
    </row>
    <row r="738" customHeight="1" spans="21:21">
      <c r="U738"/>
    </row>
    <row r="739" customHeight="1" spans="21:21">
      <c r="U739"/>
    </row>
    <row r="740" customHeight="1" spans="21:21">
      <c r="U740"/>
    </row>
    <row r="741" customHeight="1" spans="21:21">
      <c r="U741"/>
    </row>
    <row r="742" customHeight="1" spans="21:21">
      <c r="U742"/>
    </row>
    <row r="743" customHeight="1" spans="21:21">
      <c r="U743"/>
    </row>
    <row r="744" customHeight="1" spans="21:21">
      <c r="U744"/>
    </row>
    <row r="745" customHeight="1" spans="21:21">
      <c r="U745"/>
    </row>
    <row r="746" customHeight="1" spans="21:21">
      <c r="U746"/>
    </row>
    <row r="747" customHeight="1" spans="21:21">
      <c r="U747"/>
    </row>
    <row r="748" customHeight="1" spans="21:21">
      <c r="U748"/>
    </row>
    <row r="749" customHeight="1" spans="21:21">
      <c r="U749"/>
    </row>
    <row r="750" customHeight="1" spans="21:21">
      <c r="U750"/>
    </row>
    <row r="751" customHeight="1" spans="21:21">
      <c r="U751"/>
    </row>
    <row r="752" customHeight="1" spans="21:21">
      <c r="U752"/>
    </row>
    <row r="753" customHeight="1" spans="21:21">
      <c r="U753"/>
    </row>
    <row r="754" customHeight="1" spans="21:21">
      <c r="U754"/>
    </row>
    <row r="755" customHeight="1" spans="21:21">
      <c r="U755"/>
    </row>
    <row r="756" customHeight="1" spans="21:21">
      <c r="U756"/>
    </row>
    <row r="757" customHeight="1" spans="21:21">
      <c r="U757"/>
    </row>
    <row r="758" customHeight="1" spans="21:21">
      <c r="U758"/>
    </row>
    <row r="759" customHeight="1" spans="21:21">
      <c r="U759"/>
    </row>
    <row r="760" customHeight="1" spans="21:21">
      <c r="U760"/>
    </row>
    <row r="761" customHeight="1" spans="21:21">
      <c r="U761"/>
    </row>
    <row r="762" customHeight="1" spans="21:21">
      <c r="U762"/>
    </row>
    <row r="763" customHeight="1" spans="21:21">
      <c r="U763"/>
    </row>
    <row r="764" customHeight="1" spans="21:21">
      <c r="U764"/>
    </row>
    <row r="765" customHeight="1" spans="21:21">
      <c r="U765"/>
    </row>
    <row r="766" customHeight="1" spans="21:21">
      <c r="U766"/>
    </row>
    <row r="767" customHeight="1" spans="21:21">
      <c r="U767"/>
    </row>
    <row r="768" customHeight="1" spans="21:21">
      <c r="U768"/>
    </row>
    <row r="769" customHeight="1" spans="21:21">
      <c r="U769"/>
    </row>
    <row r="770" customHeight="1" spans="21:21">
      <c r="U770"/>
    </row>
    <row r="771" customHeight="1" spans="21:21">
      <c r="U771"/>
    </row>
    <row r="772" customHeight="1" spans="21:21">
      <c r="U772"/>
    </row>
    <row r="773" customHeight="1" spans="21:21">
      <c r="U773"/>
    </row>
    <row r="774" customHeight="1" spans="21:21">
      <c r="U774"/>
    </row>
    <row r="775" customHeight="1" spans="21:21">
      <c r="U775"/>
    </row>
    <row r="776" customHeight="1" spans="21:21">
      <c r="U776"/>
    </row>
    <row r="777" customHeight="1" spans="21:21">
      <c r="U777"/>
    </row>
    <row r="778" customHeight="1" spans="21:21">
      <c r="U778"/>
    </row>
    <row r="779" customHeight="1" spans="21:21">
      <c r="U779"/>
    </row>
    <row r="780" customHeight="1" spans="21:21">
      <c r="U780"/>
    </row>
    <row r="781" customHeight="1" spans="21:21">
      <c r="U781"/>
    </row>
    <row r="782" customHeight="1" spans="21:21">
      <c r="U782"/>
    </row>
    <row r="783" customHeight="1" spans="21:21">
      <c r="U783"/>
    </row>
    <row r="784" customHeight="1" spans="21:21">
      <c r="U784"/>
    </row>
    <row r="785" customHeight="1" spans="21:21">
      <c r="U785"/>
    </row>
    <row r="786" customHeight="1" spans="21:21">
      <c r="U786"/>
    </row>
    <row r="787" customHeight="1" spans="21:21">
      <c r="U787"/>
    </row>
    <row r="788" customHeight="1" spans="21:21">
      <c r="U788"/>
    </row>
    <row r="789" customHeight="1" spans="21:21">
      <c r="U789"/>
    </row>
    <row r="790" customHeight="1" spans="21:21">
      <c r="U790"/>
    </row>
    <row r="791" customHeight="1" spans="21:21">
      <c r="U791"/>
    </row>
    <row r="792" customHeight="1" spans="21:21">
      <c r="U792"/>
    </row>
    <row r="793" customHeight="1" spans="21:21">
      <c r="U793"/>
    </row>
    <row r="794" customHeight="1" spans="21:21">
      <c r="U794"/>
    </row>
    <row r="795" customHeight="1" spans="21:21">
      <c r="U795"/>
    </row>
    <row r="796" customHeight="1" spans="21:21">
      <c r="U796"/>
    </row>
    <row r="797" customHeight="1" spans="21:21">
      <c r="U797"/>
    </row>
    <row r="798" customHeight="1" spans="21:21">
      <c r="U798"/>
    </row>
    <row r="799" customHeight="1" spans="21:21">
      <c r="U799"/>
    </row>
    <row r="800" customHeight="1" spans="21:21">
      <c r="U800"/>
    </row>
    <row r="801" customHeight="1" spans="21:21">
      <c r="U801"/>
    </row>
    <row r="802" customHeight="1" spans="21:21">
      <c r="U802"/>
    </row>
    <row r="803" customHeight="1" spans="21:21">
      <c r="U803"/>
    </row>
    <row r="804" customHeight="1" spans="21:21">
      <c r="U804"/>
    </row>
    <row r="805" customHeight="1" spans="21:21">
      <c r="U805"/>
    </row>
    <row r="806" customHeight="1" spans="21:21">
      <c r="U806"/>
    </row>
    <row r="807" customHeight="1" spans="21:21">
      <c r="U807"/>
    </row>
    <row r="808" customHeight="1" spans="21:21">
      <c r="U808"/>
    </row>
    <row r="809" customHeight="1" spans="21:21">
      <c r="U809"/>
    </row>
    <row r="810" customHeight="1" spans="21:21">
      <c r="U810"/>
    </row>
    <row r="811" customHeight="1" spans="21:21">
      <c r="U811"/>
    </row>
    <row r="812" customHeight="1" spans="21:21">
      <c r="U812"/>
    </row>
    <row r="813" customHeight="1" spans="21:21">
      <c r="U813"/>
    </row>
    <row r="814" customHeight="1" spans="21:21">
      <c r="U814"/>
    </row>
    <row r="815" customHeight="1" spans="21:21">
      <c r="U815"/>
    </row>
    <row r="816" customHeight="1" spans="21:21">
      <c r="U816"/>
    </row>
    <row r="817" customHeight="1" spans="21:21">
      <c r="U817"/>
    </row>
    <row r="818" customHeight="1" spans="21:21">
      <c r="U818"/>
    </row>
    <row r="819" customHeight="1" spans="21:21">
      <c r="U819"/>
    </row>
    <row r="820" customHeight="1" spans="21:21">
      <c r="U820"/>
    </row>
    <row r="821" customHeight="1" spans="21:21">
      <c r="U821"/>
    </row>
    <row r="822" customHeight="1" spans="21:21">
      <c r="U822"/>
    </row>
    <row r="823" customHeight="1" spans="21:21">
      <c r="U823"/>
    </row>
    <row r="824" customHeight="1" spans="21:21">
      <c r="U824"/>
    </row>
    <row r="825" customHeight="1" spans="21:21">
      <c r="U825"/>
    </row>
    <row r="826" customHeight="1" spans="21:21">
      <c r="U826"/>
    </row>
    <row r="827" customHeight="1" spans="21:21">
      <c r="U827"/>
    </row>
    <row r="828" customHeight="1" spans="21:21">
      <c r="U828"/>
    </row>
    <row r="829" customHeight="1" spans="21:21">
      <c r="U829"/>
    </row>
    <row r="830" customHeight="1" spans="21:21">
      <c r="U830"/>
    </row>
    <row r="831" customHeight="1" spans="21:21">
      <c r="U831"/>
    </row>
    <row r="832" customHeight="1" spans="21:21">
      <c r="U832"/>
    </row>
    <row r="833" customHeight="1" spans="21:21">
      <c r="U833"/>
    </row>
    <row r="834" customHeight="1" spans="21:21">
      <c r="U834"/>
    </row>
    <row r="835" customHeight="1" spans="21:21">
      <c r="U835"/>
    </row>
    <row r="836" customHeight="1" spans="21:21">
      <c r="U836"/>
    </row>
    <row r="837" customHeight="1" spans="21:21">
      <c r="U837"/>
    </row>
    <row r="838" customHeight="1" spans="21:21">
      <c r="U838"/>
    </row>
    <row r="839" customHeight="1" spans="21:21">
      <c r="U839"/>
    </row>
    <row r="840" customHeight="1" spans="21:21">
      <c r="U840"/>
    </row>
    <row r="841" customHeight="1" spans="21:21">
      <c r="U841"/>
    </row>
    <row r="842" customHeight="1" spans="21:21">
      <c r="U842"/>
    </row>
    <row r="843" customHeight="1" spans="21:21">
      <c r="U843"/>
    </row>
    <row r="844" customHeight="1" spans="21:21">
      <c r="U844"/>
    </row>
    <row r="845" customHeight="1" spans="21:21">
      <c r="U845"/>
    </row>
    <row r="846" customHeight="1" spans="21:21">
      <c r="U846"/>
    </row>
    <row r="847" customHeight="1" spans="21:21">
      <c r="U847"/>
    </row>
    <row r="848" customHeight="1" spans="21:21">
      <c r="U848"/>
    </row>
    <row r="849" customHeight="1" spans="21:21">
      <c r="U849"/>
    </row>
    <row r="850" customHeight="1" spans="21:21">
      <c r="U850"/>
    </row>
    <row r="851" customHeight="1" spans="21:21">
      <c r="U851"/>
    </row>
    <row r="852" customHeight="1" spans="21:21">
      <c r="U852"/>
    </row>
    <row r="853" customHeight="1" spans="21:21">
      <c r="U853"/>
    </row>
    <row r="854" customHeight="1" spans="21:21">
      <c r="U854"/>
    </row>
    <row r="855" customHeight="1" spans="21:21">
      <c r="U855"/>
    </row>
    <row r="856" customHeight="1" spans="21:21">
      <c r="U856"/>
    </row>
    <row r="857" customHeight="1" spans="21:21">
      <c r="U857"/>
    </row>
    <row r="858" customHeight="1" spans="21:21">
      <c r="U858"/>
    </row>
    <row r="859" customHeight="1" spans="21:21">
      <c r="U859"/>
    </row>
    <row r="860" customHeight="1" spans="21:21">
      <c r="U860"/>
    </row>
    <row r="861" customHeight="1" spans="21:21">
      <c r="U861"/>
    </row>
    <row r="862" customHeight="1" spans="21:21">
      <c r="U862"/>
    </row>
    <row r="863" customHeight="1" spans="21:21">
      <c r="U863"/>
    </row>
    <row r="864" customHeight="1" spans="21:21">
      <c r="U864"/>
    </row>
    <row r="865" customHeight="1" spans="21:21">
      <c r="U865"/>
    </row>
    <row r="866" customHeight="1" spans="21:21">
      <c r="U866"/>
    </row>
    <row r="867" customHeight="1" spans="21:21">
      <c r="U867"/>
    </row>
    <row r="868" customHeight="1" spans="21:21">
      <c r="U868"/>
    </row>
    <row r="869" customHeight="1" spans="21:21">
      <c r="U869"/>
    </row>
    <row r="870" customHeight="1" spans="21:21">
      <c r="U870"/>
    </row>
    <row r="871" customHeight="1" spans="21:21">
      <c r="U871"/>
    </row>
    <row r="872" customHeight="1" spans="21:21">
      <c r="U872"/>
    </row>
    <row r="873" customHeight="1" spans="21:21">
      <c r="U873"/>
    </row>
    <row r="874" customHeight="1" spans="21:21">
      <c r="U874"/>
    </row>
    <row r="875" customHeight="1" spans="21:21">
      <c r="U875"/>
    </row>
    <row r="876" customHeight="1" spans="21:21">
      <c r="U876"/>
    </row>
    <row r="877" customHeight="1" spans="21:21">
      <c r="U877"/>
    </row>
    <row r="878" customHeight="1" spans="21:21">
      <c r="U878"/>
    </row>
    <row r="879" customHeight="1" spans="21:21">
      <c r="U879"/>
    </row>
    <row r="880" customHeight="1" spans="21:21">
      <c r="U880"/>
    </row>
    <row r="881" customHeight="1" spans="21:21">
      <c r="U881"/>
    </row>
    <row r="882" customHeight="1" spans="21:21">
      <c r="U882"/>
    </row>
    <row r="883" customHeight="1" spans="21:21">
      <c r="U883"/>
    </row>
    <row r="884" customHeight="1" spans="21:21">
      <c r="U884"/>
    </row>
    <row r="885" customHeight="1" spans="21:21">
      <c r="U885"/>
    </row>
    <row r="886" customHeight="1" spans="21:21">
      <c r="U886"/>
    </row>
    <row r="887" customHeight="1" spans="21:21">
      <c r="U887"/>
    </row>
    <row r="888" customHeight="1" spans="21:21">
      <c r="U888"/>
    </row>
    <row r="889" customHeight="1" spans="21:21">
      <c r="U889"/>
    </row>
    <row r="890" customHeight="1" spans="21:21">
      <c r="U890"/>
    </row>
    <row r="891" customHeight="1" spans="21:21">
      <c r="U891"/>
    </row>
    <row r="892" customHeight="1" spans="21:21">
      <c r="U892"/>
    </row>
    <row r="893" customHeight="1" spans="21:21">
      <c r="U893"/>
    </row>
    <row r="894" customHeight="1" spans="21:21">
      <c r="U894"/>
    </row>
    <row r="895" customHeight="1" spans="21:21">
      <c r="U895"/>
    </row>
    <row r="896" customHeight="1" spans="21:21">
      <c r="U896"/>
    </row>
    <row r="897" customHeight="1" spans="21:21">
      <c r="U897"/>
    </row>
    <row r="898" customHeight="1" spans="21:21">
      <c r="U898"/>
    </row>
    <row r="899" customHeight="1" spans="21:21">
      <c r="U899"/>
    </row>
    <row r="900" customHeight="1" spans="21:21">
      <c r="U900"/>
    </row>
    <row r="901" customHeight="1" spans="21:21">
      <c r="U901"/>
    </row>
    <row r="902" customHeight="1" spans="21:21">
      <c r="U902"/>
    </row>
    <row r="903" customHeight="1" spans="21:21">
      <c r="U903"/>
    </row>
    <row r="904" customHeight="1" spans="21:21">
      <c r="U904"/>
    </row>
    <row r="905" customHeight="1" spans="21:21">
      <c r="U905"/>
    </row>
    <row r="906" customHeight="1" spans="21:21">
      <c r="U906"/>
    </row>
    <row r="907" customHeight="1" spans="21:21">
      <c r="U907"/>
    </row>
    <row r="908" customHeight="1" spans="21:21">
      <c r="U908"/>
    </row>
    <row r="909" customHeight="1" spans="21:21">
      <c r="U909"/>
    </row>
    <row r="910" customHeight="1" spans="21:21">
      <c r="U910"/>
    </row>
    <row r="911" customHeight="1" spans="21:21">
      <c r="U911"/>
    </row>
    <row r="912" customHeight="1" spans="21:21">
      <c r="U912"/>
    </row>
    <row r="913" customHeight="1" spans="21:21">
      <c r="U913"/>
    </row>
    <row r="914" customHeight="1" spans="21:21">
      <c r="U914"/>
    </row>
    <row r="915" customHeight="1" spans="21:21">
      <c r="U915"/>
    </row>
    <row r="916" customHeight="1" spans="21:21">
      <c r="U916"/>
    </row>
    <row r="917" customHeight="1" spans="21:21">
      <c r="U917"/>
    </row>
    <row r="918" customHeight="1" spans="21:21">
      <c r="U918"/>
    </row>
    <row r="919" customHeight="1" spans="21:21">
      <c r="U919"/>
    </row>
    <row r="920" customHeight="1" spans="21:21">
      <c r="U920"/>
    </row>
    <row r="921" customHeight="1" spans="21:21">
      <c r="U921"/>
    </row>
    <row r="922" customHeight="1" spans="21:21">
      <c r="U922"/>
    </row>
    <row r="923" customHeight="1" spans="21:21">
      <c r="U923"/>
    </row>
    <row r="924" customHeight="1" spans="21:21">
      <c r="U924"/>
    </row>
    <row r="925" customHeight="1" spans="21:21">
      <c r="U925"/>
    </row>
    <row r="926" customHeight="1" spans="21:21">
      <c r="U926"/>
    </row>
    <row r="927" customHeight="1" spans="21:21">
      <c r="U927"/>
    </row>
    <row r="928" customHeight="1" spans="21:21">
      <c r="U928"/>
    </row>
    <row r="929" customHeight="1" spans="21:21">
      <c r="U929"/>
    </row>
    <row r="930" customHeight="1" spans="21:21">
      <c r="U930"/>
    </row>
    <row r="931" customHeight="1" spans="21:21">
      <c r="U931"/>
    </row>
    <row r="932" customHeight="1" spans="21:21">
      <c r="U932"/>
    </row>
    <row r="933" customHeight="1" spans="21:21">
      <c r="U933"/>
    </row>
    <row r="934" customHeight="1" spans="21:21">
      <c r="U934"/>
    </row>
    <row r="935" customHeight="1" spans="21:21">
      <c r="U935"/>
    </row>
    <row r="936" customHeight="1" spans="21:21">
      <c r="U936"/>
    </row>
    <row r="937" customHeight="1" spans="21:21">
      <c r="U937"/>
    </row>
    <row r="938" customHeight="1" spans="21:21">
      <c r="U938"/>
    </row>
    <row r="939" customHeight="1" spans="21:21">
      <c r="U939"/>
    </row>
    <row r="940" customHeight="1" spans="21:21">
      <c r="U940"/>
    </row>
    <row r="941" customHeight="1" spans="21:21">
      <c r="U941"/>
    </row>
    <row r="942" customHeight="1" spans="21:21">
      <c r="U942"/>
    </row>
    <row r="943" customHeight="1" spans="21:21">
      <c r="U943"/>
    </row>
    <row r="944" customHeight="1" spans="21:21">
      <c r="U944"/>
    </row>
    <row r="945" customHeight="1" spans="21:21">
      <c r="U945"/>
    </row>
    <row r="946" customHeight="1" spans="21:21">
      <c r="U946"/>
    </row>
    <row r="947" customHeight="1" spans="21:21">
      <c r="U947"/>
    </row>
    <row r="948" customHeight="1" spans="21:21">
      <c r="U948"/>
    </row>
    <row r="949" customHeight="1" spans="21:21">
      <c r="U949"/>
    </row>
    <row r="950" customHeight="1" spans="21:21">
      <c r="U950"/>
    </row>
    <row r="951" customHeight="1" spans="21:21">
      <c r="U951"/>
    </row>
    <row r="952" customHeight="1" spans="21:21">
      <c r="U952"/>
    </row>
    <row r="953" customHeight="1" spans="21:21">
      <c r="U953"/>
    </row>
    <row r="954" customHeight="1" spans="21:21">
      <c r="U954"/>
    </row>
    <row r="955" customHeight="1" spans="21:21">
      <c r="U955"/>
    </row>
    <row r="956" customHeight="1" spans="21:21">
      <c r="U956"/>
    </row>
    <row r="957" customHeight="1" spans="21:21">
      <c r="U957"/>
    </row>
    <row r="958" customHeight="1" spans="21:21">
      <c r="U958"/>
    </row>
    <row r="959" customHeight="1" spans="21:21">
      <c r="U959"/>
    </row>
    <row r="960" customHeight="1" spans="21:21">
      <c r="U960"/>
    </row>
    <row r="961" customHeight="1" spans="21:21">
      <c r="U961"/>
    </row>
    <row r="962" customHeight="1" spans="21:21">
      <c r="U962"/>
    </row>
    <row r="963" customHeight="1" spans="21:21">
      <c r="U963"/>
    </row>
    <row r="964" customHeight="1" spans="21:21">
      <c r="U964"/>
    </row>
    <row r="965" customHeight="1" spans="21:21">
      <c r="U965"/>
    </row>
    <row r="966" customHeight="1" spans="21:21">
      <c r="U966"/>
    </row>
    <row r="967" customHeight="1" spans="21:21">
      <c r="U967"/>
    </row>
    <row r="968" customHeight="1" spans="21:21">
      <c r="U968"/>
    </row>
    <row r="969" customHeight="1" spans="21:21">
      <c r="U969"/>
    </row>
    <row r="970" customHeight="1" spans="21:21">
      <c r="U970"/>
    </row>
    <row r="971" customHeight="1" spans="21:21">
      <c r="U971"/>
    </row>
    <row r="972" customHeight="1" spans="21:21">
      <c r="U972"/>
    </row>
    <row r="973" customHeight="1" spans="21:21">
      <c r="U973"/>
    </row>
    <row r="974" customHeight="1" spans="21:21">
      <c r="U974"/>
    </row>
    <row r="975" customHeight="1" spans="21:21">
      <c r="U975"/>
    </row>
    <row r="976" customHeight="1" spans="21:21">
      <c r="U976"/>
    </row>
    <row r="977" customHeight="1" spans="21:21">
      <c r="U977"/>
    </row>
    <row r="978" customHeight="1" spans="21:21">
      <c r="U978"/>
    </row>
    <row r="979" customHeight="1" spans="21:21">
      <c r="U979"/>
    </row>
    <row r="980" customHeight="1" spans="21:21">
      <c r="U980"/>
    </row>
    <row r="981" customHeight="1" spans="21:21">
      <c r="U981"/>
    </row>
    <row r="982" customHeight="1" spans="21:21">
      <c r="U982"/>
    </row>
    <row r="983" customHeight="1" spans="21:21">
      <c r="U983"/>
    </row>
    <row r="984" customHeight="1" spans="21:21">
      <c r="U984"/>
    </row>
    <row r="985" customHeight="1" spans="21:21">
      <c r="U985"/>
    </row>
    <row r="986" customHeight="1" spans="21:21">
      <c r="U986"/>
    </row>
    <row r="987" customHeight="1" spans="21:21">
      <c r="U987"/>
    </row>
    <row r="988" customHeight="1" spans="21:21">
      <c r="U988"/>
    </row>
    <row r="989" customHeight="1" spans="21:21">
      <c r="U989"/>
    </row>
    <row r="990" customHeight="1" spans="21:21">
      <c r="U990"/>
    </row>
    <row r="991" customHeight="1" spans="21:21">
      <c r="U991"/>
    </row>
    <row r="992" customHeight="1" spans="21:21">
      <c r="U992"/>
    </row>
    <row r="993" customHeight="1" spans="21:21">
      <c r="U993"/>
    </row>
    <row r="994" customHeight="1" spans="21:21">
      <c r="U994"/>
    </row>
    <row r="995" customHeight="1" spans="21:21">
      <c r="U995"/>
    </row>
    <row r="996" customHeight="1" spans="21:21">
      <c r="U996"/>
    </row>
    <row r="997" customHeight="1" spans="21:21">
      <c r="U997"/>
    </row>
    <row r="998" customHeight="1" spans="21:21">
      <c r="U998"/>
    </row>
    <row r="999" customHeight="1" spans="21:21">
      <c r="U999"/>
    </row>
    <row r="1000" customHeight="1" spans="21:21">
      <c r="U1000"/>
    </row>
    <row r="1001" customHeight="1" spans="21:21">
      <c r="U1001"/>
    </row>
    <row r="1002" customHeight="1" spans="21:21">
      <c r="U1002"/>
    </row>
    <row r="1003" customHeight="1" spans="21:21">
      <c r="U1003"/>
    </row>
    <row r="1004" customHeight="1" spans="21:21">
      <c r="U1004"/>
    </row>
    <row r="1005" customHeight="1" spans="21:21">
      <c r="U1005"/>
    </row>
    <row r="1006" customHeight="1" spans="21:21">
      <c r="U1006"/>
    </row>
    <row r="1007" customHeight="1" spans="21:21">
      <c r="U1007"/>
    </row>
    <row r="1008" customHeight="1" spans="21:21">
      <c r="U1008"/>
    </row>
    <row r="1009" customHeight="1" spans="21:21">
      <c r="U1009"/>
    </row>
    <row r="1010" customHeight="1" spans="21:21">
      <c r="U1010"/>
    </row>
    <row r="1011" customHeight="1" spans="21:21">
      <c r="U1011"/>
    </row>
    <row r="1012" customHeight="1" spans="21:21">
      <c r="U1012"/>
    </row>
    <row r="1013" customHeight="1" spans="21:21">
      <c r="U1013"/>
    </row>
    <row r="1014" customHeight="1" spans="21:21">
      <c r="U1014"/>
    </row>
    <row r="1015" customHeight="1" spans="21:21">
      <c r="U1015"/>
    </row>
    <row r="1016" customHeight="1" spans="21:21">
      <c r="U1016"/>
    </row>
    <row r="1017" customHeight="1" spans="21:21">
      <c r="U1017"/>
    </row>
    <row r="1018" customHeight="1" spans="21:21">
      <c r="U1018"/>
    </row>
    <row r="1019" customHeight="1" spans="21:21">
      <c r="U1019"/>
    </row>
    <row r="1020" customHeight="1" spans="21:21">
      <c r="U1020"/>
    </row>
    <row r="1021" customHeight="1" spans="21:21">
      <c r="U1021"/>
    </row>
    <row r="1022" customHeight="1" spans="21:21">
      <c r="U1022"/>
    </row>
    <row r="1023" customHeight="1" spans="21:21">
      <c r="U1023"/>
    </row>
    <row r="1024" customHeight="1" spans="21:21">
      <c r="U1024"/>
    </row>
    <row r="1025" customHeight="1" spans="21:21">
      <c r="U1025"/>
    </row>
    <row r="1026" customHeight="1" spans="21:21">
      <c r="U1026"/>
    </row>
    <row r="1027" customHeight="1" spans="21:21">
      <c r="U1027"/>
    </row>
    <row r="1028" customHeight="1" spans="21:21">
      <c r="U1028"/>
    </row>
    <row r="1029" customHeight="1" spans="21:21">
      <c r="U1029"/>
    </row>
    <row r="1030" customHeight="1" spans="21:21">
      <c r="U1030"/>
    </row>
    <row r="1031" customHeight="1" spans="21:21">
      <c r="U1031"/>
    </row>
    <row r="1032" customHeight="1" spans="21:21">
      <c r="U1032"/>
    </row>
    <row r="1033" customHeight="1" spans="21:21">
      <c r="U1033"/>
    </row>
    <row r="1034" customHeight="1" spans="21:21">
      <c r="U1034"/>
    </row>
    <row r="1035" customHeight="1" spans="21:21">
      <c r="U1035"/>
    </row>
    <row r="1036" customHeight="1" spans="21:21">
      <c r="U1036"/>
    </row>
    <row r="1037" customHeight="1" spans="21:21">
      <c r="U1037"/>
    </row>
    <row r="1038" customHeight="1" spans="21:21">
      <c r="U1038"/>
    </row>
    <row r="1039" customHeight="1" spans="21:21">
      <c r="U1039"/>
    </row>
    <row r="1040" customHeight="1" spans="21:21">
      <c r="U1040"/>
    </row>
    <row r="1041" customHeight="1" spans="21:21">
      <c r="U1041"/>
    </row>
    <row r="1042" customHeight="1" spans="21:21">
      <c r="U1042"/>
    </row>
    <row r="1043" customHeight="1" spans="21:21">
      <c r="U1043"/>
    </row>
    <row r="1044" customHeight="1" spans="21:21">
      <c r="U1044"/>
    </row>
    <row r="1045" customHeight="1" spans="21:21">
      <c r="U1045"/>
    </row>
    <row r="1046" customHeight="1" spans="21:21">
      <c r="U1046"/>
    </row>
    <row r="1047" customHeight="1" spans="21:21">
      <c r="U1047"/>
    </row>
    <row r="1048" customHeight="1" spans="21:21">
      <c r="U1048"/>
    </row>
    <row r="1049" customHeight="1" spans="21:21">
      <c r="U1049"/>
    </row>
    <row r="1050" customHeight="1" spans="21:21">
      <c r="U1050"/>
    </row>
    <row r="1051" customHeight="1" spans="21:21">
      <c r="U1051"/>
    </row>
    <row r="1052" customHeight="1" spans="21:21">
      <c r="U1052"/>
    </row>
    <row r="1053" customHeight="1" spans="21:21">
      <c r="U1053"/>
    </row>
    <row r="1054" customHeight="1" spans="21:21">
      <c r="U1054"/>
    </row>
    <row r="1055" customHeight="1" spans="21:21">
      <c r="U1055"/>
    </row>
    <row r="1056" customHeight="1" spans="21:21">
      <c r="U1056"/>
    </row>
    <row r="1057" customHeight="1" spans="21:21">
      <c r="U1057"/>
    </row>
    <row r="1058" customHeight="1" spans="21:21">
      <c r="U1058"/>
    </row>
    <row r="1059" customHeight="1" spans="21:21">
      <c r="U1059"/>
    </row>
    <row r="1060" customHeight="1" spans="21:21">
      <c r="U1060"/>
    </row>
    <row r="1061" customHeight="1" spans="21:21">
      <c r="U1061"/>
    </row>
    <row r="1062" customHeight="1" spans="21:21">
      <c r="U1062"/>
    </row>
    <row r="1063" customHeight="1" spans="21:21">
      <c r="U1063"/>
    </row>
    <row r="1064" customHeight="1" spans="21:21">
      <c r="U1064"/>
    </row>
    <row r="1065" customHeight="1" spans="21:21">
      <c r="U1065"/>
    </row>
    <row r="1066" customHeight="1" spans="21:21">
      <c r="U1066"/>
    </row>
    <row r="1067" customHeight="1" spans="21:21">
      <c r="U1067"/>
    </row>
    <row r="1068" customHeight="1" spans="21:21">
      <c r="U1068"/>
    </row>
    <row r="1069" customHeight="1" spans="21:21">
      <c r="U1069"/>
    </row>
    <row r="1070" customHeight="1" spans="21:21">
      <c r="U1070"/>
    </row>
    <row r="1071" customHeight="1" spans="21:21">
      <c r="U1071"/>
    </row>
    <row r="1072" customHeight="1" spans="21:21">
      <c r="U1072"/>
    </row>
    <row r="1073" customHeight="1" spans="21:21">
      <c r="U1073"/>
    </row>
    <row r="1074" customHeight="1" spans="21:21">
      <c r="U1074"/>
    </row>
    <row r="1075" customHeight="1" spans="21:21">
      <c r="U1075"/>
    </row>
    <row r="1076" customHeight="1" spans="21:21">
      <c r="U1076"/>
    </row>
    <row r="1077" customHeight="1" spans="21:21">
      <c r="U1077"/>
    </row>
    <row r="1078" customHeight="1" spans="21:21">
      <c r="U1078"/>
    </row>
    <row r="1079" customHeight="1" spans="21:21">
      <c r="U1079"/>
    </row>
    <row r="1080" customHeight="1" spans="21:21">
      <c r="U1080"/>
    </row>
    <row r="1081" customHeight="1" spans="21:21">
      <c r="U1081"/>
    </row>
    <row r="1082" customHeight="1" spans="21:21">
      <c r="U1082"/>
    </row>
    <row r="1083" customHeight="1" spans="21:21">
      <c r="U1083"/>
    </row>
    <row r="1084" customHeight="1" spans="21:21">
      <c r="U1084"/>
    </row>
    <row r="1085" customHeight="1" spans="21:21">
      <c r="U1085"/>
    </row>
    <row r="1086" customHeight="1" spans="21:21">
      <c r="U1086"/>
    </row>
    <row r="1087" customHeight="1" spans="21:21">
      <c r="U1087"/>
    </row>
    <row r="1088" customHeight="1" spans="21:21">
      <c r="U1088"/>
    </row>
    <row r="1089" customHeight="1" spans="21:21">
      <c r="U1089"/>
    </row>
    <row r="1090" customHeight="1" spans="21:21">
      <c r="U1090"/>
    </row>
    <row r="1091" customHeight="1" spans="21:21">
      <c r="U1091"/>
    </row>
    <row r="1092" customHeight="1" spans="21:21">
      <c r="U1092"/>
    </row>
    <row r="1093" customHeight="1" spans="21:21">
      <c r="U1093"/>
    </row>
    <row r="1094" customHeight="1" spans="21:21">
      <c r="U1094"/>
    </row>
    <row r="1095" customHeight="1" spans="21:21">
      <c r="U1095"/>
    </row>
    <row r="1096" customHeight="1" spans="21:21">
      <c r="U1096"/>
    </row>
    <row r="1097" customHeight="1" spans="21:21">
      <c r="U1097"/>
    </row>
    <row r="1098" customHeight="1" spans="21:21">
      <c r="U1098"/>
    </row>
    <row r="1099" customHeight="1" spans="21:21">
      <c r="U1099"/>
    </row>
    <row r="1100" customHeight="1" spans="21:21">
      <c r="U1100"/>
    </row>
    <row r="1101" customHeight="1" spans="21:21">
      <c r="U1101"/>
    </row>
    <row r="1102" customHeight="1" spans="21:21">
      <c r="U1102"/>
    </row>
    <row r="1103" customHeight="1" spans="21:21">
      <c r="U1103"/>
    </row>
    <row r="1104" customHeight="1" spans="21:21">
      <c r="U1104"/>
    </row>
    <row r="1105" customHeight="1" spans="21:21">
      <c r="U1105"/>
    </row>
    <row r="1106" customHeight="1" spans="21:21">
      <c r="U1106"/>
    </row>
    <row r="1107" customHeight="1" spans="21:21">
      <c r="U1107"/>
    </row>
    <row r="1108" customHeight="1" spans="21:21">
      <c r="U1108"/>
    </row>
    <row r="1109" customHeight="1" spans="21:21">
      <c r="U1109"/>
    </row>
    <row r="1110" customHeight="1" spans="21:21">
      <c r="U1110"/>
    </row>
    <row r="1111" customHeight="1" spans="21:21">
      <c r="U1111"/>
    </row>
    <row r="1112" customHeight="1" spans="21:21">
      <c r="U1112"/>
    </row>
    <row r="1113" customHeight="1" spans="21:21">
      <c r="U1113"/>
    </row>
    <row r="1114" customHeight="1" spans="21:21">
      <c r="U1114"/>
    </row>
    <row r="1115" customHeight="1" spans="21:21">
      <c r="U1115"/>
    </row>
    <row r="1116" customHeight="1" spans="21:21">
      <c r="U1116"/>
    </row>
    <row r="1117" customHeight="1" spans="21:21">
      <c r="U1117"/>
    </row>
    <row r="1118" customHeight="1" spans="21:21">
      <c r="U1118"/>
    </row>
    <row r="1119" customHeight="1" spans="21:21">
      <c r="U1119"/>
    </row>
    <row r="1120" customHeight="1" spans="21:21">
      <c r="U1120"/>
    </row>
    <row r="1121" customHeight="1" spans="21:21">
      <c r="U1121"/>
    </row>
    <row r="1122" customHeight="1" spans="21:21">
      <c r="U1122"/>
    </row>
    <row r="1123" customHeight="1" spans="21:21">
      <c r="U1123"/>
    </row>
    <row r="1124" customHeight="1" spans="21:21">
      <c r="U1124"/>
    </row>
    <row r="1125" customHeight="1" spans="21:21">
      <c r="U1125"/>
    </row>
    <row r="1126" customHeight="1" spans="21:21">
      <c r="U1126"/>
    </row>
    <row r="1127" customHeight="1" spans="21:21">
      <c r="U1127"/>
    </row>
    <row r="1128" customHeight="1" spans="21:21">
      <c r="U1128"/>
    </row>
    <row r="1129" customHeight="1" spans="21:21">
      <c r="U1129"/>
    </row>
    <row r="1130" customHeight="1" spans="21:21">
      <c r="U1130"/>
    </row>
    <row r="1131" customHeight="1" spans="21:21">
      <c r="U1131"/>
    </row>
    <row r="1132" customHeight="1" spans="21:21">
      <c r="U1132"/>
    </row>
    <row r="1133" customHeight="1" spans="21:21">
      <c r="U1133"/>
    </row>
    <row r="1134" customHeight="1" spans="21:21">
      <c r="U1134"/>
    </row>
    <row r="1135" customHeight="1" spans="21:21">
      <c r="U1135"/>
    </row>
    <row r="1136" customHeight="1" spans="21:21">
      <c r="U1136"/>
    </row>
    <row r="1137" customHeight="1" spans="21:21">
      <c r="U1137"/>
    </row>
    <row r="1138" customHeight="1" spans="21:21">
      <c r="U1138"/>
    </row>
    <row r="1139" customHeight="1" spans="21:21">
      <c r="U1139"/>
    </row>
    <row r="1140" customHeight="1" spans="21:21">
      <c r="U1140"/>
    </row>
    <row r="1141" customHeight="1" spans="21:21">
      <c r="U1141"/>
    </row>
    <row r="1142" customHeight="1" spans="21:21">
      <c r="U1142"/>
    </row>
    <row r="1143" customHeight="1" spans="21:21">
      <c r="U1143"/>
    </row>
    <row r="1144" customHeight="1" spans="21:21">
      <c r="U1144"/>
    </row>
    <row r="1145" customHeight="1" spans="21:21">
      <c r="U1145"/>
    </row>
    <row r="1146" customHeight="1" spans="21:21">
      <c r="U1146"/>
    </row>
    <row r="1147" customHeight="1" spans="21:21">
      <c r="U1147"/>
    </row>
    <row r="1148" customHeight="1" spans="21:21">
      <c r="U1148"/>
    </row>
    <row r="1149" customHeight="1" spans="21:21">
      <c r="U1149"/>
    </row>
    <row r="1150" customHeight="1" spans="21:21">
      <c r="U1150"/>
    </row>
    <row r="1151" customHeight="1" spans="21:21">
      <c r="U1151"/>
    </row>
    <row r="1152" customHeight="1" spans="21:21">
      <c r="U1152"/>
    </row>
    <row r="1153" customHeight="1" spans="21:21">
      <c r="U1153"/>
    </row>
    <row r="1154" customHeight="1" spans="21:21">
      <c r="U1154"/>
    </row>
    <row r="1155" customHeight="1" spans="21:21">
      <c r="U1155"/>
    </row>
    <row r="1156" customHeight="1" spans="21:21">
      <c r="U1156"/>
    </row>
    <row r="1157" customHeight="1" spans="21:21">
      <c r="U1157"/>
    </row>
    <row r="1158" customHeight="1" spans="21:21">
      <c r="U1158"/>
    </row>
    <row r="1159" customHeight="1" spans="21:21">
      <c r="U1159"/>
    </row>
    <row r="1160" customHeight="1" spans="21:21">
      <c r="U1160"/>
    </row>
    <row r="1161" customHeight="1" spans="21:21">
      <c r="U1161"/>
    </row>
    <row r="1162" customHeight="1" spans="21:21">
      <c r="U1162"/>
    </row>
    <row r="1163" customHeight="1" spans="21:21">
      <c r="U1163"/>
    </row>
    <row r="1164" customHeight="1" spans="21:21">
      <c r="U1164"/>
    </row>
    <row r="1165" customHeight="1" spans="21:21">
      <c r="U1165"/>
    </row>
    <row r="1166" customHeight="1" spans="21:21">
      <c r="U1166"/>
    </row>
    <row r="1167" customHeight="1" spans="21:21">
      <c r="U1167"/>
    </row>
    <row r="1168" customHeight="1" spans="21:21">
      <c r="U1168"/>
    </row>
    <row r="1169" customHeight="1" spans="21:21">
      <c r="U1169"/>
    </row>
    <row r="1170" customHeight="1" spans="21:21">
      <c r="U1170"/>
    </row>
    <row r="1171" customHeight="1" spans="21:21">
      <c r="U1171"/>
    </row>
    <row r="1172" customHeight="1" spans="21:21">
      <c r="U1172"/>
    </row>
    <row r="1173" customHeight="1" spans="21:21">
      <c r="U1173"/>
    </row>
    <row r="1174" customHeight="1" spans="21:21">
      <c r="U1174"/>
    </row>
    <row r="1175" customHeight="1" spans="21:21">
      <c r="U1175"/>
    </row>
    <row r="1176" customHeight="1" spans="21:21">
      <c r="U1176"/>
    </row>
    <row r="1177" customHeight="1" spans="21:21">
      <c r="U1177"/>
    </row>
    <row r="1178" customHeight="1" spans="21:21">
      <c r="U1178"/>
    </row>
    <row r="1179" customHeight="1" spans="21:21">
      <c r="U1179"/>
    </row>
    <row r="1180" customHeight="1" spans="21:21">
      <c r="U1180"/>
    </row>
    <row r="1181" customHeight="1" spans="21:21">
      <c r="U1181"/>
    </row>
    <row r="1182" customHeight="1" spans="21:21">
      <c r="U1182"/>
    </row>
    <row r="1183" customHeight="1" spans="21:21">
      <c r="U1183"/>
    </row>
    <row r="1184" customHeight="1" spans="21:21">
      <c r="U1184"/>
    </row>
    <row r="1185" customHeight="1" spans="21:21">
      <c r="U1185"/>
    </row>
    <row r="1186" customHeight="1" spans="21:21">
      <c r="U1186"/>
    </row>
    <row r="1187" customHeight="1" spans="21:21">
      <c r="U1187"/>
    </row>
    <row r="1188" customHeight="1" spans="21:21">
      <c r="U1188"/>
    </row>
    <row r="1189" customHeight="1" spans="21:21">
      <c r="U1189"/>
    </row>
    <row r="1190" customHeight="1" spans="21:21">
      <c r="U1190"/>
    </row>
    <row r="1191" customHeight="1" spans="21:21">
      <c r="U1191"/>
    </row>
    <row r="1192" customHeight="1" spans="21:21">
      <c r="U1192"/>
    </row>
    <row r="1193" customHeight="1" spans="21:21">
      <c r="U1193"/>
    </row>
    <row r="1194" customHeight="1" spans="21:21">
      <c r="U1194"/>
    </row>
    <row r="1195" customHeight="1" spans="21:21">
      <c r="U1195"/>
    </row>
    <row r="1196" customHeight="1" spans="21:21">
      <c r="U1196"/>
    </row>
    <row r="1197" customHeight="1" spans="21:21">
      <c r="U1197"/>
    </row>
    <row r="1198" customHeight="1" spans="21:21">
      <c r="U1198"/>
    </row>
    <row r="1199" customHeight="1" spans="21:21">
      <c r="U1199"/>
    </row>
    <row r="1200" customHeight="1" spans="21:21">
      <c r="U1200"/>
    </row>
    <row r="1201" customHeight="1" spans="21:21">
      <c r="U1201"/>
    </row>
    <row r="1202" customHeight="1" spans="21:21">
      <c r="U1202"/>
    </row>
    <row r="1203" customHeight="1" spans="21:21">
      <c r="U1203"/>
    </row>
    <row r="1204" customHeight="1" spans="21:21">
      <c r="U1204"/>
    </row>
    <row r="1205" customHeight="1" spans="21:21">
      <c r="U1205"/>
    </row>
    <row r="1206" customHeight="1" spans="21:21">
      <c r="U1206"/>
    </row>
    <row r="1207" customHeight="1" spans="21:21">
      <c r="U1207"/>
    </row>
    <row r="1208" customHeight="1" spans="21:21">
      <c r="U1208"/>
    </row>
    <row r="1209" customHeight="1" spans="21:21">
      <c r="U1209"/>
    </row>
    <row r="1210" customHeight="1" spans="21:21">
      <c r="U1210"/>
    </row>
    <row r="1211" customHeight="1" spans="21:21">
      <c r="U1211"/>
    </row>
    <row r="1212" customHeight="1" spans="21:21">
      <c r="U1212"/>
    </row>
    <row r="1213" customHeight="1" spans="21:21">
      <c r="U1213"/>
    </row>
    <row r="1214" customHeight="1" spans="21:21">
      <c r="U1214"/>
    </row>
    <row r="1215" customHeight="1" spans="21:21">
      <c r="U1215"/>
    </row>
    <row r="1216" customHeight="1" spans="21:21">
      <c r="U1216"/>
    </row>
    <row r="1217" customHeight="1" spans="21:21">
      <c r="U1217"/>
    </row>
    <row r="1218" customHeight="1" spans="21:21">
      <c r="U1218"/>
    </row>
    <row r="1219" customHeight="1" spans="21:21">
      <c r="U1219"/>
    </row>
    <row r="1220" customHeight="1" spans="21:21">
      <c r="U1220"/>
    </row>
    <row r="1221" customHeight="1" spans="21:21">
      <c r="U1221"/>
    </row>
    <row r="1222" customHeight="1" spans="21:21">
      <c r="U1222"/>
    </row>
    <row r="1223" customHeight="1" spans="21:21">
      <c r="U1223"/>
    </row>
    <row r="1224" customHeight="1" spans="21:21">
      <c r="U1224"/>
    </row>
    <row r="1225" customHeight="1" spans="21:21">
      <c r="U1225"/>
    </row>
    <row r="1226" customHeight="1" spans="21:21">
      <c r="U1226"/>
    </row>
    <row r="1227" customHeight="1" spans="21:21">
      <c r="U1227"/>
    </row>
    <row r="1228" customHeight="1" spans="21:21">
      <c r="U1228"/>
    </row>
    <row r="1229" customHeight="1" spans="21:21">
      <c r="U1229"/>
    </row>
    <row r="1230" customHeight="1" spans="21:21">
      <c r="U1230"/>
    </row>
    <row r="1231" customHeight="1" spans="21:21">
      <c r="U1231"/>
    </row>
    <row r="1232" customHeight="1" spans="21:21">
      <c r="U1232"/>
    </row>
    <row r="1233" customHeight="1" spans="21:21">
      <c r="U1233"/>
    </row>
    <row r="1234" customHeight="1" spans="21:21">
      <c r="U1234"/>
    </row>
    <row r="1235" customHeight="1" spans="21:21">
      <c r="U1235"/>
    </row>
    <row r="1236" customHeight="1" spans="21:21">
      <c r="U1236"/>
    </row>
    <row r="1237" customHeight="1" spans="21:21">
      <c r="U1237"/>
    </row>
    <row r="1238" customHeight="1" spans="21:21">
      <c r="U1238"/>
    </row>
    <row r="1239" customHeight="1" spans="21:21">
      <c r="U1239"/>
    </row>
    <row r="1240" customHeight="1" spans="21:21">
      <c r="U1240"/>
    </row>
    <row r="1241" customHeight="1" spans="21:21">
      <c r="U1241"/>
    </row>
    <row r="1242" customHeight="1" spans="21:21">
      <c r="U1242"/>
    </row>
    <row r="1243" customHeight="1" spans="21:21">
      <c r="U1243"/>
    </row>
    <row r="1244" customHeight="1" spans="21:21">
      <c r="U1244"/>
    </row>
    <row r="1245" customHeight="1" spans="21:21">
      <c r="U1245"/>
    </row>
    <row r="1246" customHeight="1" spans="21:21">
      <c r="U1246"/>
    </row>
    <row r="1247" customHeight="1" spans="21:21">
      <c r="U1247"/>
    </row>
    <row r="1248" customHeight="1" spans="21:21">
      <c r="U1248"/>
    </row>
    <row r="1249" customHeight="1" spans="21:21">
      <c r="U1249"/>
    </row>
    <row r="1250" customHeight="1" spans="21:21">
      <c r="U1250"/>
    </row>
    <row r="1251" customHeight="1" spans="21:21">
      <c r="U1251"/>
    </row>
    <row r="1252" customHeight="1" spans="21:21">
      <c r="U1252"/>
    </row>
    <row r="1253" customHeight="1" spans="21:21">
      <c r="U1253"/>
    </row>
    <row r="1254" customHeight="1" spans="21:21">
      <c r="U1254"/>
    </row>
    <row r="1255" customHeight="1" spans="21:21">
      <c r="U1255"/>
    </row>
    <row r="1256" customHeight="1" spans="21:21">
      <c r="U1256"/>
    </row>
    <row r="1257" customHeight="1" spans="21:21">
      <c r="U1257"/>
    </row>
    <row r="1258" customHeight="1" spans="21:21">
      <c r="U1258"/>
    </row>
    <row r="1259" customHeight="1" spans="21:21">
      <c r="U1259"/>
    </row>
    <row r="1260" customHeight="1" spans="21:21">
      <c r="U1260"/>
    </row>
    <row r="1261" customHeight="1" spans="21:21">
      <c r="U1261"/>
    </row>
    <row r="1262" customHeight="1" spans="21:21">
      <c r="U1262"/>
    </row>
    <row r="1263" customHeight="1" spans="21:21">
      <c r="U1263"/>
    </row>
    <row r="1264" customHeight="1" spans="21:21">
      <c r="U1264"/>
    </row>
    <row r="1265" customHeight="1" spans="21:21">
      <c r="U1265"/>
    </row>
    <row r="1266" customHeight="1" spans="21:21">
      <c r="U1266"/>
    </row>
    <row r="1267" customHeight="1" spans="21:21">
      <c r="U1267"/>
    </row>
    <row r="1268" customHeight="1" spans="21:21">
      <c r="U1268"/>
    </row>
    <row r="1269" customHeight="1" spans="21:21">
      <c r="U1269"/>
    </row>
    <row r="1270" customHeight="1" spans="21:21">
      <c r="U1270"/>
    </row>
    <row r="1271" customHeight="1" spans="21:21">
      <c r="U1271"/>
    </row>
    <row r="1272" customHeight="1" spans="21:21">
      <c r="U1272"/>
    </row>
    <row r="1273" customHeight="1" spans="21:21">
      <c r="U1273"/>
    </row>
    <row r="1274" customHeight="1" spans="21:21">
      <c r="U1274"/>
    </row>
    <row r="1275" customHeight="1" spans="21:21">
      <c r="U1275"/>
    </row>
    <row r="1276" customHeight="1" spans="21:21">
      <c r="U1276"/>
    </row>
    <row r="1277" customHeight="1" spans="21:21">
      <c r="U1277"/>
    </row>
    <row r="1278" customHeight="1" spans="21:21">
      <c r="U1278"/>
    </row>
    <row r="1279" customHeight="1" spans="21:21">
      <c r="U1279"/>
    </row>
    <row r="1280" customHeight="1" spans="21:21">
      <c r="U1280"/>
    </row>
    <row r="1281" customHeight="1" spans="21:21">
      <c r="U1281"/>
    </row>
    <row r="1282" customHeight="1" spans="21:21">
      <c r="U1282"/>
    </row>
    <row r="1283" customHeight="1" spans="21:21">
      <c r="U1283"/>
    </row>
    <row r="1284" customHeight="1" spans="21:21">
      <c r="U1284"/>
    </row>
    <row r="1285" customHeight="1" spans="21:21">
      <c r="U1285"/>
    </row>
    <row r="1286" customHeight="1" spans="21:21">
      <c r="U1286"/>
    </row>
    <row r="1287" customHeight="1" spans="21:21">
      <c r="U1287"/>
    </row>
    <row r="1288" customHeight="1" spans="21:21">
      <c r="U1288"/>
    </row>
    <row r="1289" customHeight="1" spans="21:21">
      <c r="U1289"/>
    </row>
    <row r="1290" customHeight="1" spans="21:21">
      <c r="U1290"/>
    </row>
    <row r="1291" customHeight="1" spans="21:21">
      <c r="U1291"/>
    </row>
    <row r="1292" customHeight="1" spans="21:21">
      <c r="U1292"/>
    </row>
    <row r="1293" customHeight="1" spans="21:21">
      <c r="U1293"/>
    </row>
    <row r="1294" customHeight="1" spans="21:21">
      <c r="U1294"/>
    </row>
    <row r="1295" customHeight="1" spans="21:21">
      <c r="U1295"/>
    </row>
    <row r="1296" customHeight="1" spans="21:21">
      <c r="U1296"/>
    </row>
    <row r="1297" customHeight="1" spans="21:21">
      <c r="U1297"/>
    </row>
    <row r="1298" customHeight="1" spans="21:21">
      <c r="U1298"/>
    </row>
    <row r="1299" customHeight="1" spans="21:21">
      <c r="U1299"/>
    </row>
    <row r="1300" customHeight="1" spans="21:21">
      <c r="U1300"/>
    </row>
    <row r="1301" customHeight="1" spans="21:21">
      <c r="U1301"/>
    </row>
    <row r="1302" customHeight="1" spans="21:21">
      <c r="U1302"/>
    </row>
    <row r="1303" customHeight="1" spans="21:21">
      <c r="U1303"/>
    </row>
    <row r="1304" customHeight="1" spans="21:21">
      <c r="U1304"/>
    </row>
    <row r="1305" customHeight="1" spans="21:21">
      <c r="U1305"/>
    </row>
    <row r="1306" customHeight="1" spans="21:21">
      <c r="U1306"/>
    </row>
    <row r="1307" customHeight="1" spans="21:21">
      <c r="U1307"/>
    </row>
    <row r="1308" customHeight="1" spans="21:21">
      <c r="U1308"/>
    </row>
    <row r="1309" customHeight="1" spans="21:21">
      <c r="U1309"/>
    </row>
    <row r="1310" customHeight="1" spans="21:21">
      <c r="U1310"/>
    </row>
    <row r="1311" customHeight="1" spans="21:21">
      <c r="U1311"/>
    </row>
    <row r="1312" customHeight="1" spans="21:21">
      <c r="U1312"/>
    </row>
    <row r="1313" customHeight="1" spans="21:21">
      <c r="U1313"/>
    </row>
    <row r="1314" customHeight="1" spans="21:21">
      <c r="U1314"/>
    </row>
    <row r="1315" customHeight="1" spans="21:21">
      <c r="U1315"/>
    </row>
    <row r="1316" customHeight="1" spans="21:21">
      <c r="U1316"/>
    </row>
    <row r="1317" customHeight="1" spans="21:21">
      <c r="U1317"/>
    </row>
    <row r="1318" customHeight="1" spans="21:21">
      <c r="U1318"/>
    </row>
    <row r="1319" customHeight="1" spans="21:21">
      <c r="U1319"/>
    </row>
    <row r="1320" customHeight="1" spans="21:21">
      <c r="U1320"/>
    </row>
    <row r="1321" customHeight="1" spans="21:21">
      <c r="U1321"/>
    </row>
    <row r="1322" customHeight="1" spans="21:21">
      <c r="U1322"/>
    </row>
    <row r="1323" customHeight="1" spans="21:21">
      <c r="U1323"/>
    </row>
    <row r="1324" customHeight="1" spans="21:21">
      <c r="U1324"/>
    </row>
    <row r="1325" customHeight="1" spans="21:21">
      <c r="U1325"/>
    </row>
    <row r="1326" customHeight="1" spans="21:21">
      <c r="U1326"/>
    </row>
    <row r="1327" customHeight="1" spans="21:21">
      <c r="U1327"/>
    </row>
    <row r="1328" customHeight="1" spans="21:21">
      <c r="U1328"/>
    </row>
    <row r="1329" customHeight="1" spans="21:21">
      <c r="U1329"/>
    </row>
    <row r="1330" customHeight="1" spans="21:21">
      <c r="U1330"/>
    </row>
    <row r="1331" customHeight="1" spans="21:21">
      <c r="U1331"/>
    </row>
    <row r="1332" customHeight="1" spans="21:21">
      <c r="U1332"/>
    </row>
    <row r="1333" customHeight="1" spans="21:21">
      <c r="U1333"/>
    </row>
    <row r="1334" customHeight="1" spans="21:21">
      <c r="U1334"/>
    </row>
    <row r="1335" customHeight="1" spans="21:21">
      <c r="U1335"/>
    </row>
    <row r="1336" customHeight="1" spans="21:21">
      <c r="U1336"/>
    </row>
    <row r="1337" customHeight="1" spans="21:21">
      <c r="U1337"/>
    </row>
    <row r="1338" customHeight="1" spans="21:21">
      <c r="U1338"/>
    </row>
    <row r="1339" customHeight="1" spans="21:21">
      <c r="U1339"/>
    </row>
    <row r="1340" customHeight="1" spans="21:21">
      <c r="U1340"/>
    </row>
    <row r="1341" customHeight="1" spans="21:21">
      <c r="U1341"/>
    </row>
    <row r="1342" customHeight="1" spans="21:21">
      <c r="U1342"/>
    </row>
    <row r="1343" customHeight="1" spans="21:21">
      <c r="U1343"/>
    </row>
    <row r="1344" customHeight="1" spans="21:21">
      <c r="U1344"/>
    </row>
    <row r="1345" customHeight="1" spans="21:21">
      <c r="U1345"/>
    </row>
    <row r="1346" customHeight="1" spans="21:21">
      <c r="U1346"/>
    </row>
    <row r="1347" customHeight="1" spans="21:21">
      <c r="U1347"/>
    </row>
    <row r="1348" customHeight="1" spans="21:21">
      <c r="U1348"/>
    </row>
    <row r="1349" customHeight="1" spans="21:21">
      <c r="U1349"/>
    </row>
    <row r="1350" customHeight="1" spans="21:21">
      <c r="U1350"/>
    </row>
    <row r="1351" customHeight="1" spans="21:21">
      <c r="U1351"/>
    </row>
    <row r="1352" customHeight="1" spans="21:21">
      <c r="U1352"/>
    </row>
    <row r="1353" customHeight="1" spans="21:21">
      <c r="U1353"/>
    </row>
    <row r="1354" customHeight="1" spans="21:21">
      <c r="U1354"/>
    </row>
    <row r="1355" customHeight="1" spans="21:21">
      <c r="U1355"/>
    </row>
    <row r="1356" customHeight="1" spans="21:21">
      <c r="U1356"/>
    </row>
    <row r="1357" customHeight="1" spans="21:21">
      <c r="U1357"/>
    </row>
    <row r="1358" customHeight="1" spans="21:21">
      <c r="U1358"/>
    </row>
    <row r="1359" customHeight="1" spans="21:21">
      <c r="U1359"/>
    </row>
    <row r="1360" customHeight="1" spans="21:21">
      <c r="U1360"/>
    </row>
    <row r="1361" customHeight="1" spans="21:21">
      <c r="U1361"/>
    </row>
    <row r="1362" customHeight="1" spans="21:21">
      <c r="U1362"/>
    </row>
    <row r="1363" customHeight="1" spans="21:21">
      <c r="U1363"/>
    </row>
    <row r="1364" customHeight="1" spans="21:21">
      <c r="U1364"/>
    </row>
    <row r="1365" customHeight="1" spans="21:21">
      <c r="U1365"/>
    </row>
    <row r="1366" customHeight="1" spans="21:21">
      <c r="U1366"/>
    </row>
    <row r="1367" customHeight="1" spans="21:21">
      <c r="U1367"/>
    </row>
    <row r="1368" customHeight="1" spans="21:21">
      <c r="U1368"/>
    </row>
    <row r="1369" customHeight="1" spans="21:21">
      <c r="U1369"/>
    </row>
    <row r="1370" customHeight="1" spans="21:21">
      <c r="U1370"/>
    </row>
    <row r="1371" customHeight="1" spans="21:21">
      <c r="U1371"/>
    </row>
    <row r="1372" customHeight="1" spans="21:21">
      <c r="U1372"/>
    </row>
    <row r="1373" customHeight="1" spans="21:21">
      <c r="U1373"/>
    </row>
    <row r="1374" customHeight="1" spans="21:21">
      <c r="U1374"/>
    </row>
    <row r="1375" customHeight="1" spans="21:21">
      <c r="U1375"/>
    </row>
    <row r="1376" customHeight="1" spans="21:21">
      <c r="U1376"/>
    </row>
    <row r="1377" customHeight="1" spans="21:21">
      <c r="U1377"/>
    </row>
    <row r="1378" customHeight="1" spans="21:21">
      <c r="U1378"/>
    </row>
    <row r="1379" customHeight="1" spans="21:21">
      <c r="U1379"/>
    </row>
    <row r="1380" customHeight="1" spans="21:21">
      <c r="U1380"/>
    </row>
    <row r="1381" customHeight="1" spans="21:21">
      <c r="U1381"/>
    </row>
    <row r="1382" customHeight="1" spans="21:21">
      <c r="U1382"/>
    </row>
    <row r="1383" customHeight="1" spans="21:21">
      <c r="U1383"/>
    </row>
    <row r="1384" customHeight="1" spans="21:21">
      <c r="U1384"/>
    </row>
    <row r="1385" customHeight="1" spans="21:21">
      <c r="U1385"/>
    </row>
    <row r="1386" customHeight="1" spans="21:21">
      <c r="U1386"/>
    </row>
    <row r="1387" customHeight="1" spans="21:21">
      <c r="U1387"/>
    </row>
    <row r="1388" customHeight="1" spans="21:21">
      <c r="U1388"/>
    </row>
    <row r="1389" customHeight="1" spans="21:21">
      <c r="U1389"/>
    </row>
    <row r="1390" customHeight="1" spans="21:21">
      <c r="U1390"/>
    </row>
    <row r="1391" customHeight="1" spans="21:21">
      <c r="U1391"/>
    </row>
    <row r="1392" customHeight="1" spans="21:21">
      <c r="U1392"/>
    </row>
    <row r="1393" customHeight="1" spans="21:21">
      <c r="U1393"/>
    </row>
    <row r="1394" customHeight="1" spans="21:21">
      <c r="U1394"/>
    </row>
    <row r="1395" customHeight="1" spans="21:21">
      <c r="U1395"/>
    </row>
    <row r="1396" customHeight="1" spans="21:21">
      <c r="U1396"/>
    </row>
    <row r="1397" customHeight="1" spans="21:21">
      <c r="U1397"/>
    </row>
    <row r="1398" customHeight="1" spans="21:21">
      <c r="U1398"/>
    </row>
    <row r="1399" customHeight="1" spans="21:21">
      <c r="U1399"/>
    </row>
    <row r="1400" customHeight="1" spans="21:21">
      <c r="U1400"/>
    </row>
    <row r="1401" customHeight="1" spans="21:21">
      <c r="U1401"/>
    </row>
    <row r="1402" customHeight="1" spans="21:21">
      <c r="U1402"/>
    </row>
    <row r="1403" customHeight="1" spans="21:21">
      <c r="U1403"/>
    </row>
    <row r="1404" customHeight="1" spans="21:21">
      <c r="U1404"/>
    </row>
    <row r="1405" customHeight="1" spans="21:21">
      <c r="U1405"/>
    </row>
    <row r="1406" customHeight="1" spans="21:21">
      <c r="U1406"/>
    </row>
    <row r="1407" customHeight="1" spans="21:21">
      <c r="U1407"/>
    </row>
    <row r="1408" customHeight="1" spans="21:21">
      <c r="U1408"/>
    </row>
    <row r="1409" customHeight="1" spans="21:21">
      <c r="U1409"/>
    </row>
    <row r="1410" customHeight="1" spans="21:21">
      <c r="U1410"/>
    </row>
    <row r="1411" customHeight="1" spans="21:21">
      <c r="U1411"/>
    </row>
    <row r="1412" customHeight="1" spans="21:21">
      <c r="U1412"/>
    </row>
    <row r="1413" customHeight="1" spans="21:21">
      <c r="U1413"/>
    </row>
    <row r="1414" customHeight="1" spans="21:21">
      <c r="U1414"/>
    </row>
    <row r="1415" customHeight="1" spans="21:21">
      <c r="U1415"/>
    </row>
    <row r="1416" customHeight="1" spans="21:21">
      <c r="U1416"/>
    </row>
    <row r="1417" customHeight="1" spans="21:21">
      <c r="U1417"/>
    </row>
    <row r="1418" customHeight="1" spans="21:21">
      <c r="U1418"/>
    </row>
    <row r="1419" customHeight="1" spans="21:21">
      <c r="U1419"/>
    </row>
    <row r="1420" customHeight="1" spans="21:21">
      <c r="U1420"/>
    </row>
    <row r="1421" customHeight="1" spans="21:21">
      <c r="U1421"/>
    </row>
    <row r="1422" customHeight="1" spans="21:21">
      <c r="U1422"/>
    </row>
    <row r="1423" customHeight="1" spans="21:21">
      <c r="U1423"/>
    </row>
    <row r="1424" customHeight="1" spans="21:21">
      <c r="U1424"/>
    </row>
    <row r="1425" customHeight="1" spans="21:21">
      <c r="U1425"/>
    </row>
    <row r="1426" customHeight="1" spans="21:21">
      <c r="U1426"/>
    </row>
    <row r="1427" customHeight="1" spans="21:21">
      <c r="U1427"/>
    </row>
    <row r="1428" customHeight="1" spans="21:21">
      <c r="U1428"/>
    </row>
    <row r="1429" customHeight="1" spans="21:21">
      <c r="U1429"/>
    </row>
    <row r="1430" customHeight="1" spans="21:21">
      <c r="U1430"/>
    </row>
    <row r="1431" customHeight="1" spans="21:21">
      <c r="U1431"/>
    </row>
    <row r="1432" customHeight="1" spans="21:21">
      <c r="U1432"/>
    </row>
    <row r="1433" customHeight="1" spans="21:21">
      <c r="U1433"/>
    </row>
    <row r="1434" customHeight="1" spans="21:21">
      <c r="U1434"/>
    </row>
    <row r="1435" customHeight="1" spans="21:21">
      <c r="U1435"/>
    </row>
    <row r="1436" customHeight="1" spans="21:21">
      <c r="U1436"/>
    </row>
    <row r="1437" customHeight="1" spans="21:21">
      <c r="U1437"/>
    </row>
    <row r="1438" customHeight="1" spans="21:21">
      <c r="U1438"/>
    </row>
    <row r="1439" customHeight="1" spans="21:21">
      <c r="U1439"/>
    </row>
    <row r="1440" customHeight="1" spans="21:21">
      <c r="U1440"/>
    </row>
    <row r="1441" customHeight="1" spans="21:21">
      <c r="U1441"/>
    </row>
    <row r="1442" customHeight="1" spans="21:21">
      <c r="U1442"/>
    </row>
    <row r="1443" customHeight="1" spans="21:21">
      <c r="U1443"/>
    </row>
    <row r="1444" customHeight="1" spans="21:21">
      <c r="U1444"/>
    </row>
    <row r="1445" customHeight="1" spans="21:21">
      <c r="U1445"/>
    </row>
    <row r="1446" customHeight="1" spans="21:21">
      <c r="U1446"/>
    </row>
    <row r="1447" customHeight="1" spans="21:21">
      <c r="U1447"/>
    </row>
    <row r="1448" customHeight="1" spans="21:21">
      <c r="U1448"/>
    </row>
    <row r="1449" customHeight="1" spans="21:21">
      <c r="U1449"/>
    </row>
    <row r="1450" customHeight="1" spans="21:21">
      <c r="U1450"/>
    </row>
    <row r="1451" customHeight="1" spans="21:21">
      <c r="U1451"/>
    </row>
    <row r="1452" customHeight="1" spans="21:21">
      <c r="U1452"/>
    </row>
    <row r="1453" customHeight="1" spans="21:21">
      <c r="U1453"/>
    </row>
    <row r="1454" customHeight="1" spans="21:21">
      <c r="U1454"/>
    </row>
    <row r="1455" customHeight="1" spans="21:21">
      <c r="U1455"/>
    </row>
    <row r="1456" customHeight="1" spans="21:21">
      <c r="U1456"/>
    </row>
    <row r="1457" customHeight="1" spans="21:21">
      <c r="U1457"/>
    </row>
    <row r="1458" customHeight="1" spans="21:21">
      <c r="U1458"/>
    </row>
    <row r="1459" customHeight="1" spans="21:21">
      <c r="U1459"/>
    </row>
    <row r="1460" customHeight="1" spans="21:21">
      <c r="U1460"/>
    </row>
    <row r="1461" customHeight="1" spans="21:21">
      <c r="U1461"/>
    </row>
    <row r="1462" customHeight="1" spans="21:21">
      <c r="U1462"/>
    </row>
    <row r="1463" customHeight="1" spans="21:21">
      <c r="U1463"/>
    </row>
    <row r="1464" customHeight="1" spans="21:21">
      <c r="U1464"/>
    </row>
    <row r="1465" customHeight="1" spans="21:21">
      <c r="U1465"/>
    </row>
    <row r="1466" customHeight="1" spans="21:21">
      <c r="U1466"/>
    </row>
    <row r="1467" customHeight="1" spans="21:21">
      <c r="U1467"/>
    </row>
    <row r="1468" customHeight="1" spans="21:21">
      <c r="U1468"/>
    </row>
    <row r="1469" customHeight="1" spans="21:21">
      <c r="U1469"/>
    </row>
    <row r="1470" customHeight="1" spans="21:21">
      <c r="U1470"/>
    </row>
    <row r="1471" customHeight="1" spans="21:21">
      <c r="U1471"/>
    </row>
    <row r="1472" customHeight="1" spans="21:21">
      <c r="U1472"/>
    </row>
    <row r="1473" customHeight="1" spans="21:21">
      <c r="U1473"/>
    </row>
    <row r="1474" customHeight="1" spans="21:21">
      <c r="U1474"/>
    </row>
    <row r="1475" customHeight="1" spans="21:21">
      <c r="U1475"/>
    </row>
    <row r="1476" customHeight="1" spans="21:21">
      <c r="U1476"/>
    </row>
    <row r="1477" customHeight="1" spans="21:21">
      <c r="U1477"/>
    </row>
    <row r="1478" customHeight="1" spans="21:21">
      <c r="U1478"/>
    </row>
    <row r="1479" customHeight="1" spans="21:21">
      <c r="U1479"/>
    </row>
    <row r="1480" customHeight="1" spans="21:21">
      <c r="U1480"/>
    </row>
    <row r="1481" customHeight="1" spans="21:21">
      <c r="U1481"/>
    </row>
    <row r="1482" customHeight="1" spans="21:21">
      <c r="U1482"/>
    </row>
    <row r="1483" customHeight="1" spans="21:21">
      <c r="U1483"/>
    </row>
    <row r="1484" customHeight="1" spans="21:21">
      <c r="U1484"/>
    </row>
    <row r="1485" customHeight="1" spans="21:21">
      <c r="U1485"/>
    </row>
    <row r="1486" customHeight="1" spans="21:21">
      <c r="U1486"/>
    </row>
    <row r="1487" customHeight="1" spans="21:21">
      <c r="U1487"/>
    </row>
    <row r="1488" customHeight="1" spans="21:21">
      <c r="U1488"/>
    </row>
    <row r="1489" customHeight="1" spans="21:21">
      <c r="U1489"/>
    </row>
    <row r="1490" customHeight="1" spans="21:21">
      <c r="U1490"/>
    </row>
    <row r="1491" customHeight="1" spans="21:21">
      <c r="U1491"/>
    </row>
    <row r="1492" customHeight="1" spans="21:21">
      <c r="U1492"/>
    </row>
    <row r="1493" customHeight="1" spans="21:21">
      <c r="U1493"/>
    </row>
    <row r="1494" customHeight="1" spans="21:21">
      <c r="U1494"/>
    </row>
    <row r="1495" customHeight="1" spans="21:21">
      <c r="U1495"/>
    </row>
    <row r="1496" customHeight="1" spans="21:21">
      <c r="U1496"/>
    </row>
    <row r="1497" customHeight="1" spans="21:21">
      <c r="U1497"/>
    </row>
    <row r="1498" customHeight="1" spans="21:21">
      <c r="U1498"/>
    </row>
    <row r="1499" customHeight="1" spans="21:21">
      <c r="U1499"/>
    </row>
    <row r="1500" customHeight="1" spans="21:21">
      <c r="U1500"/>
    </row>
    <row r="1501" customHeight="1" spans="21:21">
      <c r="U1501"/>
    </row>
    <row r="1502" customHeight="1" spans="21:21">
      <c r="U1502"/>
    </row>
    <row r="1503" customHeight="1" spans="21:21">
      <c r="U1503"/>
    </row>
    <row r="1504" customHeight="1" spans="21:21">
      <c r="U1504"/>
    </row>
    <row r="1505" customHeight="1" spans="21:21">
      <c r="U1505"/>
    </row>
    <row r="1506" customHeight="1" spans="21:21">
      <c r="U1506"/>
    </row>
    <row r="1507" customHeight="1" spans="21:21">
      <c r="U1507"/>
    </row>
    <row r="1508" customHeight="1" spans="21:21">
      <c r="U1508"/>
    </row>
    <row r="1509" customHeight="1" spans="21:21">
      <c r="U1509"/>
    </row>
    <row r="1510" customHeight="1" spans="21:21">
      <c r="U1510"/>
    </row>
    <row r="1511" customHeight="1" spans="21:21">
      <c r="U1511"/>
    </row>
    <row r="1512" customHeight="1" spans="21:21">
      <c r="U1512"/>
    </row>
    <row r="1513" customHeight="1" spans="21:21">
      <c r="U1513"/>
    </row>
    <row r="1514" customHeight="1" spans="21:21">
      <c r="U1514"/>
    </row>
    <row r="1515" customHeight="1" spans="21:21">
      <c r="U1515"/>
    </row>
    <row r="1516" customHeight="1" spans="21:21">
      <c r="U1516"/>
    </row>
    <row r="1517" customHeight="1" spans="21:21">
      <c r="U1517"/>
    </row>
    <row r="1518" customHeight="1" spans="21:21">
      <c r="U1518"/>
    </row>
    <row r="1519" customHeight="1" spans="21:21">
      <c r="U1519"/>
    </row>
    <row r="1520" customHeight="1" spans="21:21">
      <c r="U1520"/>
    </row>
    <row r="1521" customHeight="1" spans="21:21">
      <c r="U1521"/>
    </row>
    <row r="1522" customHeight="1" spans="21:21">
      <c r="U1522"/>
    </row>
    <row r="1523" customHeight="1" spans="21:21">
      <c r="U1523"/>
    </row>
    <row r="1524" customHeight="1" spans="21:21">
      <c r="U1524"/>
    </row>
    <row r="1525" customHeight="1" spans="21:21">
      <c r="U1525"/>
    </row>
    <row r="1526" customHeight="1" spans="21:21">
      <c r="U1526"/>
    </row>
    <row r="1527" customHeight="1" spans="21:21">
      <c r="U1527"/>
    </row>
    <row r="1528" customHeight="1" spans="21:21">
      <c r="U1528"/>
    </row>
    <row r="1529" customHeight="1" spans="21:21">
      <c r="U1529"/>
    </row>
    <row r="1530" customHeight="1" spans="21:21">
      <c r="U1530"/>
    </row>
    <row r="1531" customHeight="1" spans="21:21">
      <c r="U1531"/>
    </row>
    <row r="1532" customHeight="1" spans="21:21">
      <c r="U1532"/>
    </row>
    <row r="1533" customHeight="1" spans="21:21">
      <c r="U1533"/>
    </row>
    <row r="1534" customHeight="1" spans="21:21">
      <c r="U1534"/>
    </row>
    <row r="1535" customHeight="1" spans="21:21">
      <c r="U1535"/>
    </row>
    <row r="1536" customHeight="1" spans="21:21">
      <c r="U1536"/>
    </row>
    <row r="1537" customHeight="1" spans="21:21">
      <c r="U1537"/>
    </row>
    <row r="1538" customHeight="1" spans="21:21">
      <c r="U1538"/>
    </row>
    <row r="1539" customHeight="1" spans="21:21">
      <c r="U1539"/>
    </row>
    <row r="1540" customHeight="1" spans="21:21">
      <c r="U1540"/>
    </row>
    <row r="1541" customHeight="1" spans="21:21">
      <c r="U1541"/>
    </row>
    <row r="1542" customHeight="1" spans="21:21">
      <c r="U1542"/>
    </row>
    <row r="1543" customHeight="1" spans="21:21">
      <c r="U1543"/>
    </row>
    <row r="1544" customHeight="1" spans="21:21">
      <c r="U1544"/>
    </row>
    <row r="1545" customHeight="1" spans="21:21">
      <c r="U1545"/>
    </row>
    <row r="1546" customHeight="1" spans="21:21">
      <c r="U1546"/>
    </row>
    <row r="1547" customHeight="1" spans="21:21">
      <c r="U1547"/>
    </row>
    <row r="1548" customHeight="1" spans="21:21">
      <c r="U1548"/>
    </row>
    <row r="1549" customHeight="1" spans="21:21">
      <c r="U1549"/>
    </row>
    <row r="1550" customHeight="1" spans="21:21">
      <c r="U1550"/>
    </row>
    <row r="1551" customHeight="1" spans="21:21">
      <c r="U1551"/>
    </row>
    <row r="1552" customHeight="1" spans="21:21">
      <c r="U1552"/>
    </row>
    <row r="1553" customHeight="1" spans="21:21">
      <c r="U1553"/>
    </row>
    <row r="1554" customHeight="1" spans="21:21">
      <c r="U1554"/>
    </row>
    <row r="1555" customHeight="1" spans="21:21">
      <c r="U1555"/>
    </row>
    <row r="1556" customHeight="1" spans="21:21">
      <c r="U1556"/>
    </row>
    <row r="1557" customHeight="1" spans="21:21">
      <c r="U1557"/>
    </row>
    <row r="1558" customHeight="1" spans="21:21">
      <c r="U1558"/>
    </row>
    <row r="1559" customHeight="1" spans="21:21">
      <c r="U1559"/>
    </row>
    <row r="1560" customHeight="1" spans="21:21">
      <c r="U1560"/>
    </row>
    <row r="1561" customHeight="1" spans="21:21">
      <c r="U1561"/>
    </row>
    <row r="1562" customHeight="1" spans="21:21">
      <c r="U1562"/>
    </row>
    <row r="1563" customHeight="1" spans="21:21">
      <c r="U1563"/>
    </row>
    <row r="1564" customHeight="1" spans="21:21">
      <c r="U1564"/>
    </row>
    <row r="1565" customHeight="1" spans="21:21">
      <c r="U1565"/>
    </row>
    <row r="1566" customHeight="1" spans="21:21">
      <c r="U1566"/>
    </row>
    <row r="1567" customHeight="1" spans="21:21">
      <c r="U1567"/>
    </row>
    <row r="1568" customHeight="1" spans="21:21">
      <c r="U1568"/>
    </row>
    <row r="1569" customHeight="1" spans="21:21">
      <c r="U1569"/>
    </row>
    <row r="1570" customHeight="1" spans="21:21">
      <c r="U1570"/>
    </row>
    <row r="1571" customHeight="1" spans="21:21">
      <c r="U1571"/>
    </row>
    <row r="1572" customHeight="1" spans="21:21">
      <c r="U1572"/>
    </row>
    <row r="1573" customHeight="1" spans="21:21">
      <c r="U1573"/>
    </row>
    <row r="1574" customHeight="1" spans="21:21">
      <c r="U1574"/>
    </row>
    <row r="1575" customHeight="1" spans="21:21">
      <c r="U1575"/>
    </row>
    <row r="1576" customHeight="1" spans="21:21">
      <c r="U1576"/>
    </row>
    <row r="1577" customHeight="1" spans="21:21">
      <c r="U1577"/>
    </row>
    <row r="1578" customHeight="1" spans="21:21">
      <c r="U1578"/>
    </row>
    <row r="1579" customHeight="1" spans="21:21">
      <c r="U1579"/>
    </row>
    <row r="1580" customHeight="1" spans="21:21">
      <c r="U1580"/>
    </row>
    <row r="1581" customHeight="1" spans="21:21">
      <c r="U1581"/>
    </row>
    <row r="1582" customHeight="1" spans="21:21">
      <c r="U1582"/>
    </row>
    <row r="1583" customHeight="1" spans="21:21">
      <c r="U1583"/>
    </row>
    <row r="1584" customHeight="1" spans="21:21">
      <c r="U1584"/>
    </row>
    <row r="1585" customHeight="1" spans="21:21">
      <c r="U1585"/>
    </row>
    <row r="1586" customHeight="1" spans="21:21">
      <c r="U1586"/>
    </row>
    <row r="1587" customHeight="1" spans="21:21">
      <c r="U1587"/>
    </row>
    <row r="1588" customHeight="1" spans="21:21">
      <c r="U1588"/>
    </row>
    <row r="1589" customHeight="1" spans="21:21">
      <c r="U1589"/>
    </row>
    <row r="1590" customHeight="1" spans="21:21">
      <c r="U1590"/>
    </row>
    <row r="1591" customHeight="1" spans="21:21">
      <c r="U1591"/>
    </row>
    <row r="1592" customHeight="1" spans="21:21">
      <c r="U1592"/>
    </row>
    <row r="1593" customHeight="1" spans="21:21">
      <c r="U1593"/>
    </row>
    <row r="1594" customHeight="1" spans="21:21">
      <c r="U1594"/>
    </row>
    <row r="1595" customHeight="1" spans="21:21">
      <c r="U1595"/>
    </row>
    <row r="1596" customHeight="1" spans="21:21">
      <c r="U1596"/>
    </row>
    <row r="1597" customHeight="1" spans="21:21">
      <c r="U1597"/>
    </row>
    <row r="1598" customHeight="1" spans="21:21">
      <c r="U1598"/>
    </row>
    <row r="1599" customHeight="1" spans="21:21">
      <c r="U1599"/>
    </row>
    <row r="1600" customHeight="1" spans="21:21">
      <c r="U1600"/>
    </row>
    <row r="1601" customHeight="1" spans="21:21">
      <c r="U1601"/>
    </row>
    <row r="1602" customHeight="1" spans="21:21">
      <c r="U1602"/>
    </row>
    <row r="1603" customHeight="1" spans="21:21">
      <c r="U1603"/>
    </row>
    <row r="1604" customHeight="1" spans="21:21">
      <c r="U1604"/>
    </row>
    <row r="1605" customHeight="1" spans="21:21">
      <c r="U1605"/>
    </row>
    <row r="1606" customHeight="1" spans="21:21">
      <c r="U1606"/>
    </row>
    <row r="1607" customHeight="1" spans="21:21">
      <c r="U1607"/>
    </row>
    <row r="1608" customHeight="1" spans="21:21">
      <c r="U1608"/>
    </row>
    <row r="1609" customHeight="1" spans="21:21">
      <c r="U1609"/>
    </row>
    <row r="1610" customHeight="1" spans="21:21">
      <c r="U1610"/>
    </row>
    <row r="1611" customHeight="1" spans="21:21">
      <c r="U1611"/>
    </row>
    <row r="1612" customHeight="1" spans="21:21">
      <c r="U1612"/>
    </row>
    <row r="1613" customHeight="1" spans="21:21">
      <c r="U1613"/>
    </row>
    <row r="1614" customHeight="1" spans="21:21">
      <c r="U1614"/>
    </row>
    <row r="1615" customHeight="1" spans="21:21">
      <c r="U1615"/>
    </row>
    <row r="1616" customHeight="1" spans="21:21">
      <c r="U1616"/>
    </row>
    <row r="1617" customHeight="1" spans="21:21">
      <c r="U1617"/>
    </row>
    <row r="1618" customHeight="1" spans="21:21">
      <c r="U1618"/>
    </row>
    <row r="1619" customHeight="1" spans="21:21">
      <c r="U1619"/>
    </row>
    <row r="1620" customHeight="1" spans="21:21">
      <c r="U1620"/>
    </row>
    <row r="1621" customHeight="1" spans="21:21">
      <c r="U1621"/>
    </row>
    <row r="1622" customHeight="1" spans="21:21">
      <c r="U1622"/>
    </row>
    <row r="1623" customHeight="1" spans="21:21">
      <c r="U1623"/>
    </row>
    <row r="1624" customHeight="1" spans="21:21">
      <c r="U1624"/>
    </row>
    <row r="1625" customHeight="1" spans="21:21">
      <c r="U1625"/>
    </row>
    <row r="1626" customHeight="1" spans="21:21">
      <c r="U1626"/>
    </row>
    <row r="1627" customHeight="1" spans="21:21">
      <c r="U1627"/>
    </row>
    <row r="1628" customHeight="1" spans="21:21">
      <c r="U1628"/>
    </row>
    <row r="1629" customHeight="1" spans="21:21">
      <c r="U1629"/>
    </row>
    <row r="1630" customHeight="1" spans="21:21">
      <c r="U1630"/>
    </row>
    <row r="1631" customHeight="1" spans="21:21">
      <c r="U1631"/>
    </row>
    <row r="1632" customHeight="1" spans="21:21">
      <c r="U1632"/>
    </row>
    <row r="1633" customHeight="1" spans="21:21">
      <c r="U1633"/>
    </row>
    <row r="1634" customHeight="1" spans="21:21">
      <c r="U1634"/>
    </row>
    <row r="1635" customHeight="1" spans="21:21">
      <c r="U1635"/>
    </row>
    <row r="1636" customHeight="1" spans="21:21">
      <c r="U1636"/>
    </row>
    <row r="1637" customHeight="1" spans="21:21">
      <c r="U1637"/>
    </row>
    <row r="1638" customHeight="1" spans="21:21">
      <c r="U1638"/>
    </row>
    <row r="1639" customHeight="1" spans="21:21">
      <c r="U1639"/>
    </row>
    <row r="1640" customHeight="1" spans="21:21">
      <c r="U1640"/>
    </row>
    <row r="1641" customHeight="1" spans="21:21">
      <c r="U1641"/>
    </row>
    <row r="1642" customHeight="1" spans="21:21">
      <c r="U1642"/>
    </row>
    <row r="1643" customHeight="1" spans="21:21">
      <c r="U1643"/>
    </row>
    <row r="1644" customHeight="1" spans="21:21">
      <c r="U1644"/>
    </row>
    <row r="1645" customHeight="1" spans="21:21">
      <c r="U1645"/>
    </row>
    <row r="1646" customHeight="1" spans="21:21">
      <c r="U1646"/>
    </row>
    <row r="1647" customHeight="1" spans="21:21">
      <c r="U1647"/>
    </row>
    <row r="1648" customHeight="1" spans="21:21">
      <c r="U1648"/>
    </row>
    <row r="1649" customHeight="1" spans="21:21">
      <c r="U1649"/>
    </row>
    <row r="1650" customHeight="1" spans="21:21">
      <c r="U1650"/>
    </row>
    <row r="1651" customHeight="1" spans="21:21">
      <c r="U1651"/>
    </row>
    <row r="1652" customHeight="1" spans="21:21">
      <c r="U1652"/>
    </row>
    <row r="1653" customHeight="1" spans="21:21">
      <c r="U1653"/>
    </row>
    <row r="1654" customHeight="1" spans="21:21">
      <c r="U1654"/>
    </row>
    <row r="1655" customHeight="1" spans="21:21">
      <c r="U1655"/>
    </row>
    <row r="1656" customHeight="1" spans="21:21">
      <c r="U1656"/>
    </row>
    <row r="1657" customHeight="1" spans="21:21">
      <c r="U1657"/>
    </row>
    <row r="1658" customHeight="1" spans="21:21">
      <c r="U1658"/>
    </row>
    <row r="1659" customHeight="1" spans="21:21">
      <c r="U1659"/>
    </row>
    <row r="1660" customHeight="1" spans="21:21">
      <c r="U1660"/>
    </row>
    <row r="1661" customHeight="1" spans="21:21">
      <c r="U1661"/>
    </row>
    <row r="1662" customHeight="1" spans="21:21">
      <c r="U1662"/>
    </row>
    <row r="1663" customHeight="1" spans="21:21">
      <c r="U1663"/>
    </row>
    <row r="1664" customHeight="1" spans="21:21">
      <c r="U1664"/>
    </row>
    <row r="1665" customHeight="1" spans="21:21">
      <c r="U1665"/>
    </row>
    <row r="1666" customHeight="1" spans="21:21">
      <c r="U1666"/>
    </row>
    <row r="1667" customHeight="1" spans="21:21">
      <c r="U1667"/>
    </row>
    <row r="1668" customHeight="1" spans="21:21">
      <c r="U1668"/>
    </row>
    <row r="1669" customHeight="1" spans="21:21">
      <c r="U1669"/>
    </row>
    <row r="1670" customHeight="1" spans="21:21">
      <c r="U1670"/>
    </row>
    <row r="1671" customHeight="1" spans="21:21">
      <c r="U1671"/>
    </row>
    <row r="1672" customHeight="1" spans="21:21">
      <c r="U1672"/>
    </row>
    <row r="1673" customHeight="1" spans="21:21">
      <c r="U1673"/>
    </row>
    <row r="1674" customHeight="1" spans="21:21">
      <c r="U1674"/>
    </row>
    <row r="1675" customHeight="1" spans="21:21">
      <c r="U1675"/>
    </row>
    <row r="1676" customHeight="1" spans="21:21">
      <c r="U1676"/>
    </row>
    <row r="1677" customHeight="1" spans="21:21">
      <c r="U1677"/>
    </row>
    <row r="1678" customHeight="1" spans="21:21">
      <c r="U1678"/>
    </row>
    <row r="1679" customHeight="1" spans="21:21">
      <c r="U1679"/>
    </row>
    <row r="1680" customHeight="1" spans="21:21">
      <c r="U1680"/>
    </row>
    <row r="1681" customHeight="1" spans="21:21">
      <c r="U1681"/>
    </row>
    <row r="1682" customHeight="1" spans="21:21">
      <c r="U1682"/>
    </row>
    <row r="1683" customHeight="1" spans="21:21">
      <c r="U1683"/>
    </row>
    <row r="1684" customHeight="1" spans="21:21">
      <c r="U1684"/>
    </row>
    <row r="1685" customHeight="1" spans="21:21">
      <c r="U1685"/>
    </row>
    <row r="1686" customHeight="1" spans="21:21">
      <c r="U1686"/>
    </row>
    <row r="1687" customHeight="1" spans="21:21">
      <c r="U1687"/>
    </row>
    <row r="1688" customHeight="1" spans="21:21">
      <c r="U1688"/>
    </row>
    <row r="1689" customHeight="1" spans="21:21">
      <c r="U1689"/>
    </row>
    <row r="1690" customHeight="1" spans="21:21">
      <c r="U1690"/>
    </row>
    <row r="1691" customHeight="1" spans="21:21">
      <c r="U1691"/>
    </row>
    <row r="1692" customHeight="1" spans="21:21">
      <c r="U1692"/>
    </row>
    <row r="1693" customHeight="1" spans="21:21">
      <c r="U1693"/>
    </row>
    <row r="1694" customHeight="1" spans="21:21">
      <c r="U1694"/>
    </row>
    <row r="1695" customHeight="1" spans="21:21">
      <c r="U1695"/>
    </row>
    <row r="1696" customHeight="1" spans="21:21">
      <c r="U1696"/>
    </row>
    <row r="1697" customHeight="1" spans="21:21">
      <c r="U1697"/>
    </row>
    <row r="1698" customHeight="1" spans="21:21">
      <c r="U1698"/>
    </row>
    <row r="1699" customHeight="1" spans="21:21">
      <c r="U1699"/>
    </row>
    <row r="1700" customHeight="1" spans="21:21">
      <c r="U1700"/>
    </row>
    <row r="1701" customHeight="1" spans="21:21">
      <c r="U1701"/>
    </row>
    <row r="1702" customHeight="1" spans="21:21">
      <c r="U1702"/>
    </row>
    <row r="1703" customHeight="1" spans="21:21">
      <c r="U1703"/>
    </row>
    <row r="1704" customHeight="1" spans="21:21">
      <c r="U1704"/>
    </row>
    <row r="1705" customHeight="1" spans="21:21">
      <c r="U1705"/>
    </row>
    <row r="1706" customHeight="1" spans="21:21">
      <c r="U1706"/>
    </row>
    <row r="1707" customHeight="1" spans="21:21">
      <c r="U1707"/>
    </row>
    <row r="1708" customHeight="1" spans="21:21">
      <c r="U1708"/>
    </row>
    <row r="1709" customHeight="1" spans="21:21">
      <c r="U1709"/>
    </row>
    <row r="1710" customHeight="1" spans="21:21">
      <c r="U1710"/>
    </row>
    <row r="1711" customHeight="1" spans="21:21">
      <c r="U1711"/>
    </row>
    <row r="1712" customHeight="1" spans="21:21">
      <c r="U1712"/>
    </row>
    <row r="1713" customHeight="1" spans="21:21">
      <c r="U1713"/>
    </row>
    <row r="1714" customHeight="1" spans="21:21">
      <c r="U1714"/>
    </row>
    <row r="1715" customHeight="1" spans="21:21">
      <c r="U1715"/>
    </row>
    <row r="1716" customHeight="1" spans="21:21">
      <c r="U1716"/>
    </row>
    <row r="1717" customHeight="1" spans="21:21">
      <c r="U1717"/>
    </row>
    <row r="1718" customHeight="1" spans="21:21">
      <c r="U1718"/>
    </row>
    <row r="1719" customHeight="1" spans="21:21">
      <c r="U1719"/>
    </row>
    <row r="1720" customHeight="1" spans="21:21">
      <c r="U1720"/>
    </row>
    <row r="1721" customHeight="1" spans="21:21">
      <c r="U1721"/>
    </row>
    <row r="1722" customHeight="1" spans="21:21">
      <c r="U1722"/>
    </row>
    <row r="1723" customHeight="1" spans="21:21">
      <c r="U1723"/>
    </row>
    <row r="1724" customHeight="1" spans="21:21">
      <c r="U1724"/>
    </row>
    <row r="1725" customHeight="1" spans="21:21">
      <c r="U1725"/>
    </row>
    <row r="1726" customHeight="1" spans="21:21">
      <c r="U1726"/>
    </row>
    <row r="1727" customHeight="1" spans="21:21">
      <c r="U1727"/>
    </row>
    <row r="1728" customHeight="1" spans="21:21">
      <c r="U1728"/>
    </row>
    <row r="1729" customHeight="1" spans="21:21">
      <c r="U1729"/>
    </row>
    <row r="1730" customHeight="1" spans="21:21">
      <c r="U1730"/>
    </row>
    <row r="1731" customHeight="1" spans="21:21">
      <c r="U1731"/>
    </row>
    <row r="1732" customHeight="1" spans="21:21">
      <c r="U1732"/>
    </row>
    <row r="1733" customHeight="1" spans="21:21">
      <c r="U1733"/>
    </row>
    <row r="1734" customHeight="1" spans="21:21">
      <c r="U1734"/>
    </row>
    <row r="1735" customHeight="1" spans="21:21">
      <c r="U1735"/>
    </row>
    <row r="1736" customHeight="1" spans="21:21">
      <c r="U1736"/>
    </row>
    <row r="1737" customHeight="1" spans="21:21">
      <c r="U1737"/>
    </row>
    <row r="1738" customHeight="1" spans="21:21">
      <c r="U1738"/>
    </row>
    <row r="1739" customHeight="1" spans="21:21">
      <c r="U1739"/>
    </row>
    <row r="1740" customHeight="1" spans="21:21">
      <c r="U1740"/>
    </row>
    <row r="1741" customHeight="1" spans="21:21">
      <c r="U1741"/>
    </row>
    <row r="1742" customHeight="1" spans="21:21">
      <c r="U1742"/>
    </row>
    <row r="1743" customHeight="1" spans="21:21">
      <c r="U1743"/>
    </row>
    <row r="1744" customHeight="1" spans="21:21">
      <c r="U1744"/>
    </row>
    <row r="1745" customHeight="1" spans="21:21">
      <c r="U1745"/>
    </row>
    <row r="1746" customHeight="1" spans="21:21">
      <c r="U1746"/>
    </row>
    <row r="1747" customHeight="1" spans="21:21">
      <c r="U1747"/>
    </row>
    <row r="1748" customHeight="1" spans="21:21">
      <c r="U1748"/>
    </row>
    <row r="1749" customHeight="1" spans="21:21">
      <c r="U1749"/>
    </row>
    <row r="1750" customHeight="1" spans="21:21">
      <c r="U1750"/>
    </row>
    <row r="1751" customHeight="1" spans="21:21">
      <c r="U1751"/>
    </row>
    <row r="1752" customHeight="1" spans="21:21">
      <c r="U1752"/>
    </row>
    <row r="1753" customHeight="1" spans="21:21">
      <c r="U1753"/>
    </row>
    <row r="1754" customHeight="1" spans="21:21">
      <c r="U1754"/>
    </row>
    <row r="1755" customHeight="1" spans="21:21">
      <c r="U1755"/>
    </row>
    <row r="1756" customHeight="1" spans="21:21">
      <c r="U1756"/>
    </row>
    <row r="1757" customHeight="1" spans="21:21">
      <c r="U1757"/>
    </row>
    <row r="1758" customHeight="1" spans="21:21">
      <c r="U1758"/>
    </row>
    <row r="1759" customHeight="1" spans="21:21">
      <c r="U1759"/>
    </row>
    <row r="1760" customHeight="1" spans="21:21">
      <c r="U1760"/>
    </row>
    <row r="1761" customHeight="1" spans="21:21">
      <c r="U1761"/>
    </row>
    <row r="1762" customHeight="1" spans="21:21">
      <c r="U1762"/>
    </row>
    <row r="1763" customHeight="1" spans="21:21">
      <c r="U1763"/>
    </row>
    <row r="1764" customHeight="1" spans="21:21">
      <c r="U1764"/>
    </row>
    <row r="1765" customHeight="1" spans="21:21">
      <c r="U1765"/>
    </row>
    <row r="1766" customHeight="1" spans="21:21">
      <c r="U1766"/>
    </row>
    <row r="1767" customHeight="1" spans="21:21">
      <c r="U1767"/>
    </row>
    <row r="1768" customHeight="1" spans="21:21">
      <c r="U1768"/>
    </row>
    <row r="1769" customHeight="1" spans="21:21">
      <c r="U1769"/>
    </row>
    <row r="1770" customHeight="1" spans="21:21">
      <c r="U1770"/>
    </row>
    <row r="1771" customHeight="1" spans="21:21">
      <c r="U1771"/>
    </row>
    <row r="1772" customHeight="1" spans="21:21">
      <c r="U1772"/>
    </row>
    <row r="1773" customHeight="1" spans="21:21">
      <c r="U1773"/>
    </row>
    <row r="1774" customHeight="1" spans="21:21">
      <c r="U1774"/>
    </row>
    <row r="1775" customHeight="1" spans="21:21">
      <c r="U1775"/>
    </row>
    <row r="1776" customHeight="1" spans="21:21">
      <c r="U1776"/>
    </row>
    <row r="1777" customHeight="1" spans="21:21">
      <c r="U1777"/>
    </row>
    <row r="1778" customHeight="1" spans="21:21">
      <c r="U1778"/>
    </row>
    <row r="1779" customHeight="1" spans="21:21">
      <c r="U1779"/>
    </row>
    <row r="1780" customHeight="1" spans="21:21">
      <c r="U1780"/>
    </row>
    <row r="1781" customHeight="1" spans="21:21">
      <c r="U1781"/>
    </row>
    <row r="1782" customHeight="1" spans="21:21">
      <c r="U1782"/>
    </row>
    <row r="1783" customHeight="1" spans="21:21">
      <c r="U1783"/>
    </row>
    <row r="1784" customHeight="1" spans="21:21">
      <c r="U1784"/>
    </row>
    <row r="1785" customHeight="1" spans="21:21">
      <c r="U1785"/>
    </row>
    <row r="1786" customHeight="1" spans="21:21">
      <c r="U1786"/>
    </row>
    <row r="1787" customHeight="1" spans="21:21">
      <c r="U1787"/>
    </row>
    <row r="1788" customHeight="1" spans="21:21">
      <c r="U1788"/>
    </row>
    <row r="1789" customHeight="1" spans="21:21">
      <c r="U1789"/>
    </row>
    <row r="1790" customHeight="1" spans="21:21">
      <c r="U1790"/>
    </row>
    <row r="1791" customHeight="1" spans="21:21">
      <c r="U1791"/>
    </row>
    <row r="1792" customHeight="1" spans="21:21">
      <c r="U1792"/>
    </row>
    <row r="1793" customHeight="1" spans="21:21">
      <c r="U1793"/>
    </row>
    <row r="1794" customHeight="1" spans="21:21">
      <c r="U1794"/>
    </row>
    <row r="1795" customHeight="1" spans="21:21">
      <c r="U1795"/>
    </row>
    <row r="1796" customHeight="1" spans="21:21">
      <c r="U1796"/>
    </row>
    <row r="1797" customHeight="1" spans="21:21">
      <c r="U1797"/>
    </row>
    <row r="1798" customHeight="1" spans="21:21">
      <c r="U1798"/>
    </row>
    <row r="1799" customHeight="1" spans="21:21">
      <c r="U1799"/>
    </row>
    <row r="1800" customHeight="1" spans="21:21">
      <c r="U1800"/>
    </row>
    <row r="1801" customHeight="1" spans="21:21">
      <c r="U1801"/>
    </row>
    <row r="1802" customHeight="1" spans="21:21">
      <c r="U1802"/>
    </row>
    <row r="1803" customHeight="1" spans="21:21">
      <c r="U1803"/>
    </row>
    <row r="1804" customHeight="1" spans="21:21">
      <c r="U1804"/>
    </row>
    <row r="1805" customHeight="1" spans="21:21">
      <c r="U1805"/>
    </row>
    <row r="1806" customHeight="1" spans="21:21">
      <c r="U1806"/>
    </row>
    <row r="1807" customHeight="1" spans="21:21">
      <c r="U1807"/>
    </row>
    <row r="1808" customHeight="1" spans="21:21">
      <c r="U1808"/>
    </row>
    <row r="1809" customHeight="1" spans="21:21">
      <c r="U1809"/>
    </row>
    <row r="1810" customHeight="1" spans="21:21">
      <c r="U1810"/>
    </row>
    <row r="1811" customHeight="1" spans="21:21">
      <c r="U1811"/>
    </row>
    <row r="1812" customHeight="1" spans="21:21">
      <c r="U1812"/>
    </row>
    <row r="1813" customHeight="1" spans="21:21">
      <c r="U1813"/>
    </row>
    <row r="1814" customHeight="1" spans="21:21">
      <c r="U1814"/>
    </row>
    <row r="1815" customHeight="1" spans="21:21">
      <c r="U1815"/>
    </row>
    <row r="1816" customHeight="1" spans="21:21">
      <c r="U1816"/>
    </row>
    <row r="1817" customHeight="1" spans="21:21">
      <c r="U1817"/>
    </row>
    <row r="1818" customHeight="1" spans="21:21">
      <c r="U1818"/>
    </row>
    <row r="1819" customHeight="1" spans="21:21">
      <c r="U1819"/>
    </row>
    <row r="1820" customHeight="1" spans="21:21">
      <c r="U1820"/>
    </row>
    <row r="1821" customHeight="1" spans="21:21">
      <c r="U1821"/>
    </row>
    <row r="1822" customHeight="1" spans="21:21">
      <c r="U1822"/>
    </row>
    <row r="1823" customHeight="1" spans="21:21">
      <c r="U1823"/>
    </row>
    <row r="1824" customHeight="1" spans="21:21">
      <c r="U1824"/>
    </row>
    <row r="1825" customHeight="1" spans="21:21">
      <c r="U1825"/>
    </row>
    <row r="1826" customHeight="1" spans="21:21">
      <c r="U1826"/>
    </row>
    <row r="1827" customHeight="1" spans="21:21">
      <c r="U1827"/>
    </row>
    <row r="1828" customHeight="1" spans="21:21">
      <c r="U1828"/>
    </row>
    <row r="1829" customHeight="1" spans="21:21">
      <c r="U1829"/>
    </row>
    <row r="1830" customHeight="1" spans="21:21">
      <c r="U1830"/>
    </row>
    <row r="1831" customHeight="1" spans="21:21">
      <c r="U1831"/>
    </row>
    <row r="1832" customHeight="1" spans="21:21">
      <c r="U1832"/>
    </row>
    <row r="1833" customHeight="1" spans="21:21">
      <c r="U1833"/>
    </row>
    <row r="1834" customHeight="1" spans="21:21">
      <c r="U1834"/>
    </row>
    <row r="1835" customHeight="1" spans="21:21">
      <c r="U1835"/>
    </row>
    <row r="1836" customHeight="1" spans="21:21">
      <c r="U1836"/>
    </row>
    <row r="1837" customHeight="1" spans="21:21">
      <c r="U1837"/>
    </row>
    <row r="1838" customHeight="1" spans="21:21">
      <c r="U1838"/>
    </row>
    <row r="1839" customHeight="1" spans="21:21">
      <c r="U1839"/>
    </row>
    <row r="1840" customHeight="1" spans="21:21">
      <c r="U1840"/>
    </row>
    <row r="1841" customHeight="1" spans="21:21">
      <c r="U1841"/>
    </row>
    <row r="1842" customHeight="1" spans="21:21">
      <c r="U1842"/>
    </row>
    <row r="1843" customHeight="1" spans="21:21">
      <c r="U1843"/>
    </row>
    <row r="1844" customHeight="1" spans="21:21">
      <c r="U1844"/>
    </row>
    <row r="1845" customHeight="1" spans="21:21">
      <c r="U1845"/>
    </row>
    <row r="1846" customHeight="1" spans="21:21">
      <c r="U1846"/>
    </row>
    <row r="1847" customHeight="1" spans="21:21">
      <c r="U1847"/>
    </row>
    <row r="1848" customHeight="1" spans="21:21">
      <c r="U1848"/>
    </row>
    <row r="1849" customHeight="1" spans="21:21">
      <c r="U1849"/>
    </row>
    <row r="1850" customHeight="1" spans="21:21">
      <c r="U1850"/>
    </row>
    <row r="1851" customHeight="1" spans="21:21">
      <c r="U1851"/>
    </row>
    <row r="1852" customHeight="1" spans="21:21">
      <c r="U1852"/>
    </row>
    <row r="1853" customHeight="1" spans="21:21">
      <c r="U1853"/>
    </row>
    <row r="1854" customHeight="1" spans="21:21">
      <c r="U1854"/>
    </row>
    <row r="1855" customHeight="1" spans="21:21">
      <c r="U1855"/>
    </row>
    <row r="1856" customHeight="1" spans="21:21">
      <c r="U1856"/>
    </row>
    <row r="1857" customHeight="1" spans="21:21">
      <c r="U1857"/>
    </row>
    <row r="1858" customHeight="1" spans="21:21">
      <c r="U1858"/>
    </row>
    <row r="1859" customHeight="1" spans="21:21">
      <c r="U1859"/>
    </row>
    <row r="1860" customHeight="1" spans="21:21">
      <c r="U1860"/>
    </row>
    <row r="1861" customHeight="1" spans="21:21">
      <c r="U1861"/>
    </row>
    <row r="1862" customHeight="1" spans="21:21">
      <c r="U1862"/>
    </row>
    <row r="1863" customHeight="1" spans="21:21">
      <c r="U1863"/>
    </row>
    <row r="1864" customHeight="1" spans="21:21">
      <c r="U1864"/>
    </row>
    <row r="1865" customHeight="1" spans="21:21">
      <c r="U1865"/>
    </row>
    <row r="1866" customHeight="1" spans="21:21">
      <c r="U1866"/>
    </row>
    <row r="1867" customHeight="1" spans="21:21">
      <c r="U1867"/>
    </row>
    <row r="1868" customHeight="1" spans="21:21">
      <c r="U1868"/>
    </row>
    <row r="1869" customHeight="1" spans="21:21">
      <c r="U1869"/>
    </row>
    <row r="1870" customHeight="1" spans="21:21">
      <c r="U1870"/>
    </row>
    <row r="1871" customHeight="1" spans="21:21">
      <c r="U1871"/>
    </row>
    <row r="1872" customHeight="1" spans="21:21">
      <c r="U1872"/>
    </row>
    <row r="1873" customHeight="1" spans="21:21">
      <c r="U1873"/>
    </row>
    <row r="1874" customHeight="1" spans="21:21">
      <c r="U1874"/>
    </row>
    <row r="1875" customHeight="1" spans="21:21">
      <c r="U1875"/>
    </row>
    <row r="1876" customHeight="1" spans="21:21">
      <c r="U1876"/>
    </row>
    <row r="1877" customHeight="1" spans="21:21">
      <c r="U1877"/>
    </row>
    <row r="1878" customHeight="1" spans="21:21">
      <c r="U1878"/>
    </row>
    <row r="1879" customHeight="1" spans="21:21">
      <c r="U1879"/>
    </row>
    <row r="1880" customHeight="1" spans="21:21">
      <c r="U1880"/>
    </row>
    <row r="1881" customHeight="1" spans="21:21">
      <c r="U1881"/>
    </row>
    <row r="1882" customHeight="1" spans="21:21">
      <c r="U1882"/>
    </row>
    <row r="1883" customHeight="1" spans="21:21">
      <c r="U1883"/>
    </row>
    <row r="1884" customHeight="1" spans="21:21">
      <c r="U1884"/>
    </row>
    <row r="1885" customHeight="1" spans="21:21">
      <c r="U1885"/>
    </row>
    <row r="1886" customHeight="1" spans="21:21">
      <c r="U1886"/>
    </row>
    <row r="1887" customHeight="1" spans="21:21">
      <c r="U1887"/>
    </row>
    <row r="1888" customHeight="1" spans="21:21">
      <c r="U1888"/>
    </row>
    <row r="1889" customHeight="1" spans="21:21">
      <c r="U1889"/>
    </row>
    <row r="1890" customHeight="1" spans="21:21">
      <c r="U1890"/>
    </row>
    <row r="1891" customHeight="1" spans="21:21">
      <c r="U1891"/>
    </row>
    <row r="1892" customHeight="1" spans="21:21">
      <c r="U1892"/>
    </row>
    <row r="1893" customHeight="1" spans="21:21">
      <c r="U1893"/>
    </row>
    <row r="1894" customHeight="1" spans="21:21">
      <c r="U1894"/>
    </row>
    <row r="1895" customHeight="1" spans="21:21">
      <c r="U1895"/>
    </row>
    <row r="1896" customHeight="1" spans="21:21">
      <c r="U1896"/>
    </row>
    <row r="1897" customHeight="1" spans="21:21">
      <c r="U1897"/>
    </row>
    <row r="1898" customHeight="1" spans="21:21">
      <c r="U1898"/>
    </row>
    <row r="1899" customHeight="1" spans="21:21">
      <c r="U1899"/>
    </row>
    <row r="1900" customHeight="1" spans="21:21">
      <c r="U1900"/>
    </row>
    <row r="1901" customHeight="1" spans="21:21">
      <c r="U1901"/>
    </row>
    <row r="1902" customHeight="1" spans="21:21">
      <c r="U1902"/>
    </row>
    <row r="1903" customHeight="1" spans="21:21">
      <c r="U1903"/>
    </row>
    <row r="1904" customHeight="1" spans="21:21">
      <c r="U1904"/>
    </row>
    <row r="1905" customHeight="1" spans="21:21">
      <c r="U1905"/>
    </row>
    <row r="1906" customHeight="1" spans="21:21">
      <c r="U1906"/>
    </row>
    <row r="1907" customHeight="1" spans="21:21">
      <c r="U1907"/>
    </row>
    <row r="1908" customHeight="1" spans="21:21">
      <c r="U1908"/>
    </row>
    <row r="1909" customHeight="1" spans="21:21">
      <c r="U1909"/>
    </row>
    <row r="1910" customHeight="1" spans="21:21">
      <c r="U1910"/>
    </row>
    <row r="1911" customHeight="1" spans="21:21">
      <c r="U1911"/>
    </row>
    <row r="1912" customHeight="1" spans="21:21">
      <c r="U1912"/>
    </row>
    <row r="1913" customHeight="1" spans="21:21">
      <c r="U1913"/>
    </row>
    <row r="1914" customHeight="1" spans="21:21">
      <c r="U1914"/>
    </row>
    <row r="1915" customHeight="1" spans="21:21">
      <c r="U1915"/>
    </row>
    <row r="1916" customHeight="1" spans="21:21">
      <c r="U1916"/>
    </row>
    <row r="1917" customHeight="1" spans="21:21">
      <c r="U1917"/>
    </row>
    <row r="1918" customHeight="1" spans="21:21">
      <c r="U1918"/>
    </row>
    <row r="1919" customHeight="1" spans="21:21">
      <c r="U1919"/>
    </row>
    <row r="1920" customHeight="1" spans="21:21">
      <c r="U1920"/>
    </row>
    <row r="1921" customHeight="1" spans="21:21">
      <c r="U1921"/>
    </row>
    <row r="1922" customHeight="1" spans="21:21">
      <c r="U1922"/>
    </row>
    <row r="1923" customHeight="1" spans="21:21">
      <c r="U1923"/>
    </row>
    <row r="1924" customHeight="1" spans="21:21">
      <c r="U1924"/>
    </row>
    <row r="1925" customHeight="1" spans="21:21">
      <c r="U1925"/>
    </row>
    <row r="1926" customHeight="1" spans="21:21">
      <c r="U1926"/>
    </row>
    <row r="1927" customHeight="1" spans="21:21">
      <c r="U1927"/>
    </row>
    <row r="1928" customHeight="1" spans="21:21">
      <c r="U1928"/>
    </row>
    <row r="1929" customHeight="1" spans="21:21">
      <c r="U1929"/>
    </row>
    <row r="1930" customHeight="1" spans="21:21">
      <c r="U1930"/>
    </row>
    <row r="1931" customHeight="1" spans="21:21">
      <c r="U1931"/>
    </row>
    <row r="1932" customHeight="1" spans="21:21">
      <c r="U1932"/>
    </row>
    <row r="1933" customHeight="1" spans="21:21">
      <c r="U1933"/>
    </row>
    <row r="1934" customHeight="1" spans="21:21">
      <c r="U1934"/>
    </row>
    <row r="1935" customHeight="1" spans="21:21">
      <c r="U1935"/>
    </row>
    <row r="1936" customHeight="1" spans="21:21">
      <c r="U1936"/>
    </row>
    <row r="1937" customHeight="1" spans="21:21">
      <c r="U1937"/>
    </row>
    <row r="1938" customHeight="1" spans="21:21">
      <c r="U1938"/>
    </row>
    <row r="1939" customHeight="1" spans="21:21">
      <c r="U1939"/>
    </row>
    <row r="1940" customHeight="1" spans="21:21">
      <c r="U1940"/>
    </row>
    <row r="1941" customHeight="1" spans="21:21">
      <c r="U1941"/>
    </row>
    <row r="1942" customHeight="1" spans="21:21">
      <c r="U1942"/>
    </row>
    <row r="1943" customHeight="1" spans="21:21">
      <c r="U1943"/>
    </row>
    <row r="1944" customHeight="1" spans="21:21">
      <c r="U1944"/>
    </row>
    <row r="1945" customHeight="1" spans="21:21">
      <c r="U1945"/>
    </row>
    <row r="1946" customHeight="1" spans="21:21">
      <c r="U1946"/>
    </row>
    <row r="1947" customHeight="1" spans="21:21">
      <c r="U1947"/>
    </row>
    <row r="1948" customHeight="1" spans="21:21">
      <c r="U1948"/>
    </row>
    <row r="1949" customHeight="1" spans="21:21">
      <c r="U1949"/>
    </row>
    <row r="1950" customHeight="1" spans="21:21">
      <c r="U1950"/>
    </row>
    <row r="1951" customHeight="1" spans="21:21">
      <c r="U1951"/>
    </row>
    <row r="1952" customHeight="1" spans="21:21">
      <c r="U1952"/>
    </row>
    <row r="1953" customHeight="1" spans="21:21">
      <c r="U1953"/>
    </row>
    <row r="1954" customHeight="1" spans="21:21">
      <c r="U1954"/>
    </row>
    <row r="1955" customHeight="1" spans="21:21">
      <c r="U1955"/>
    </row>
    <row r="1956" customHeight="1" spans="21:21">
      <c r="U1956"/>
    </row>
    <row r="1957" customHeight="1" spans="21:21">
      <c r="U1957"/>
    </row>
    <row r="1958" customHeight="1" spans="21:21">
      <c r="U1958"/>
    </row>
    <row r="1959" customHeight="1" spans="21:21">
      <c r="U1959"/>
    </row>
    <row r="1960" customHeight="1" spans="21:21">
      <c r="U1960"/>
    </row>
    <row r="1961" customHeight="1" spans="21:21">
      <c r="U1961"/>
    </row>
    <row r="1962" customHeight="1" spans="21:21">
      <c r="U1962"/>
    </row>
    <row r="1963" customHeight="1" spans="21:21">
      <c r="U1963"/>
    </row>
    <row r="1964" customHeight="1" spans="21:21">
      <c r="U1964"/>
    </row>
    <row r="1965" customHeight="1" spans="21:21">
      <c r="U1965"/>
    </row>
    <row r="1966" customHeight="1" spans="21:21">
      <c r="U1966"/>
    </row>
    <row r="1967" customHeight="1" spans="21:21">
      <c r="U1967"/>
    </row>
    <row r="1968" customHeight="1" spans="21:21">
      <c r="U1968"/>
    </row>
    <row r="1969" customHeight="1" spans="21:21">
      <c r="U1969"/>
    </row>
    <row r="1970" customHeight="1" spans="21:21">
      <c r="U1970"/>
    </row>
    <row r="1971" customHeight="1" spans="21:21">
      <c r="U1971"/>
    </row>
    <row r="1972" customHeight="1" spans="21:21">
      <c r="U1972"/>
    </row>
    <row r="1973" customHeight="1" spans="21:21">
      <c r="U1973"/>
    </row>
    <row r="1974" customHeight="1" spans="21:21">
      <c r="U1974"/>
    </row>
    <row r="1975" customHeight="1" spans="21:21">
      <c r="U1975"/>
    </row>
    <row r="1976" customHeight="1" spans="21:21">
      <c r="U1976"/>
    </row>
    <row r="1977" customHeight="1" spans="21:21">
      <c r="U1977"/>
    </row>
    <row r="1978" customHeight="1" spans="21:21">
      <c r="U1978"/>
    </row>
    <row r="1979" customHeight="1" spans="21:21">
      <c r="U1979"/>
    </row>
    <row r="1980" customHeight="1" spans="21:21">
      <c r="U1980"/>
    </row>
    <row r="1981" customHeight="1" spans="21:21">
      <c r="U1981"/>
    </row>
    <row r="1982" customHeight="1" spans="21:21">
      <c r="U1982"/>
    </row>
    <row r="1983" customHeight="1" spans="21:21">
      <c r="U1983"/>
    </row>
    <row r="1984" customHeight="1" spans="21:21">
      <c r="U1984"/>
    </row>
    <row r="1985" customHeight="1" spans="21:21">
      <c r="U1985"/>
    </row>
    <row r="1986" customHeight="1" spans="21:21">
      <c r="U1986"/>
    </row>
    <row r="1987" customHeight="1" spans="21:21">
      <c r="U1987"/>
    </row>
    <row r="1988" customHeight="1" spans="21:21">
      <c r="U1988"/>
    </row>
    <row r="1989" customHeight="1" spans="21:21">
      <c r="U1989"/>
    </row>
    <row r="1990" customHeight="1" spans="21:21">
      <c r="U1990"/>
    </row>
    <row r="1991" customHeight="1" spans="21:21">
      <c r="U1991"/>
    </row>
    <row r="1992" customHeight="1" spans="21:21">
      <c r="U1992"/>
    </row>
    <row r="1993" customHeight="1" spans="21:21">
      <c r="U1993"/>
    </row>
    <row r="1994" customHeight="1" spans="21:21">
      <c r="U1994"/>
    </row>
    <row r="1995" customHeight="1" spans="21:21">
      <c r="U1995"/>
    </row>
    <row r="1996" customHeight="1" spans="21:21">
      <c r="U1996"/>
    </row>
    <row r="1997" customHeight="1" spans="21:21">
      <c r="U1997"/>
    </row>
    <row r="1998" customHeight="1" spans="21:21">
      <c r="U1998"/>
    </row>
    <row r="1999" customHeight="1" spans="21:21">
      <c r="U1999"/>
    </row>
    <row r="2000" customHeight="1" spans="21:21">
      <c r="U2000"/>
    </row>
    <row r="2001" customHeight="1" spans="21:21">
      <c r="U2001"/>
    </row>
    <row r="2002" customHeight="1" spans="21:21">
      <c r="U2002"/>
    </row>
    <row r="2003" customHeight="1" spans="21:21">
      <c r="U2003"/>
    </row>
    <row r="2004" customHeight="1" spans="21:21">
      <c r="U2004"/>
    </row>
    <row r="2005" customHeight="1" spans="21:21">
      <c r="U2005"/>
    </row>
    <row r="2006" customHeight="1" spans="21:21">
      <c r="U2006"/>
    </row>
    <row r="2007" customHeight="1" spans="21:21">
      <c r="U2007"/>
    </row>
    <row r="2008" customHeight="1" spans="21:21">
      <c r="U2008"/>
    </row>
    <row r="2009" customHeight="1" spans="21:21">
      <c r="U2009"/>
    </row>
    <row r="2010" customHeight="1" spans="21:21">
      <c r="U2010"/>
    </row>
    <row r="2011" customHeight="1" spans="21:21">
      <c r="U2011"/>
    </row>
    <row r="2012" customHeight="1" spans="21:21">
      <c r="U2012"/>
    </row>
    <row r="2013" customHeight="1" spans="21:21">
      <c r="U2013"/>
    </row>
    <row r="2014" customHeight="1" spans="21:21">
      <c r="U2014"/>
    </row>
    <row r="2015" customHeight="1" spans="21:21">
      <c r="U2015"/>
    </row>
    <row r="2016" customHeight="1" spans="21:21">
      <c r="U2016"/>
    </row>
    <row r="2017" customHeight="1" spans="21:21">
      <c r="U2017"/>
    </row>
    <row r="2018" customHeight="1" spans="21:21">
      <c r="U2018"/>
    </row>
    <row r="2019" customHeight="1" spans="21:21">
      <c r="U2019"/>
    </row>
    <row r="2020" customHeight="1" spans="21:21">
      <c r="U2020"/>
    </row>
    <row r="2021" customHeight="1" spans="21:21">
      <c r="U2021"/>
    </row>
    <row r="2022" customHeight="1" spans="21:21">
      <c r="U2022"/>
    </row>
    <row r="2023" customHeight="1" spans="21:21">
      <c r="U2023"/>
    </row>
    <row r="2024" customHeight="1" spans="21:21">
      <c r="U2024"/>
    </row>
    <row r="2025" customHeight="1" spans="21:21">
      <c r="U2025"/>
    </row>
    <row r="2026" customHeight="1" spans="21:21">
      <c r="U2026"/>
    </row>
    <row r="2027" customHeight="1" spans="21:21">
      <c r="U2027"/>
    </row>
    <row r="2028" customHeight="1" spans="21:21">
      <c r="U2028"/>
    </row>
    <row r="2029" customHeight="1" spans="21:21">
      <c r="U2029"/>
    </row>
    <row r="2030" customHeight="1" spans="21:21">
      <c r="U2030"/>
    </row>
    <row r="2031" customHeight="1" spans="21:21">
      <c r="U2031"/>
    </row>
    <row r="2032" customHeight="1" spans="21:21">
      <c r="U2032"/>
    </row>
    <row r="2033" customHeight="1" spans="21:21">
      <c r="U2033"/>
    </row>
    <row r="2034" customHeight="1" spans="21:21">
      <c r="U2034"/>
    </row>
    <row r="2035" customHeight="1" spans="21:21">
      <c r="U2035"/>
    </row>
    <row r="2036" customHeight="1" spans="21:21">
      <c r="U2036"/>
    </row>
    <row r="2037" customHeight="1" spans="21:21">
      <c r="U2037"/>
    </row>
    <row r="2038" customHeight="1" spans="21:21">
      <c r="U2038"/>
    </row>
    <row r="2039" customHeight="1" spans="21:21">
      <c r="U2039"/>
    </row>
    <row r="2040" customHeight="1" spans="21:21">
      <c r="U2040"/>
    </row>
    <row r="2041" customHeight="1" spans="21:21">
      <c r="U2041"/>
    </row>
    <row r="2042" customHeight="1" spans="21:21">
      <c r="U2042"/>
    </row>
    <row r="2043" customHeight="1" spans="21:21">
      <c r="U2043"/>
    </row>
    <row r="2044" customHeight="1" spans="21:21">
      <c r="U2044"/>
    </row>
    <row r="2045" customHeight="1" spans="21:21">
      <c r="U2045"/>
    </row>
    <row r="2046" customHeight="1" spans="21:21">
      <c r="U2046"/>
    </row>
    <row r="2047" customHeight="1" spans="21:21">
      <c r="U2047"/>
    </row>
    <row r="2048" customHeight="1" spans="21:21">
      <c r="U2048"/>
    </row>
    <row r="2049" customHeight="1" spans="21:21">
      <c r="U2049"/>
    </row>
    <row r="2050" customHeight="1" spans="21:21">
      <c r="U2050"/>
    </row>
    <row r="2051" customHeight="1" spans="21:21">
      <c r="U2051"/>
    </row>
    <row r="2052" customHeight="1" spans="21:21">
      <c r="U2052"/>
    </row>
    <row r="2053" customHeight="1" spans="21:21">
      <c r="U2053"/>
    </row>
    <row r="2054" customHeight="1" spans="21:21">
      <c r="U2054"/>
    </row>
    <row r="2055" customHeight="1" spans="21:21">
      <c r="U2055"/>
    </row>
    <row r="2056" customHeight="1" spans="21:21">
      <c r="U2056"/>
    </row>
    <row r="2057" customHeight="1" spans="21:21">
      <c r="U2057"/>
    </row>
    <row r="2058" customHeight="1" spans="21:21">
      <c r="U2058"/>
    </row>
    <row r="2059" customHeight="1" spans="21:21">
      <c r="U2059"/>
    </row>
    <row r="2060" customHeight="1" spans="21:21">
      <c r="U2060"/>
    </row>
    <row r="2061" customHeight="1" spans="21:21">
      <c r="U2061"/>
    </row>
    <row r="2062" customHeight="1" spans="21:21">
      <c r="U2062"/>
    </row>
    <row r="2063" customHeight="1" spans="21:21">
      <c r="U2063"/>
    </row>
    <row r="2064" customHeight="1" spans="21:21">
      <c r="U2064"/>
    </row>
    <row r="2065" customHeight="1" spans="21:21">
      <c r="U2065"/>
    </row>
    <row r="2066" customHeight="1" spans="21:21">
      <c r="U2066"/>
    </row>
    <row r="2067" customHeight="1" spans="21:21">
      <c r="U2067"/>
    </row>
    <row r="2068" customHeight="1" spans="21:21">
      <c r="U2068"/>
    </row>
    <row r="2069" customHeight="1" spans="21:21">
      <c r="U2069"/>
    </row>
    <row r="2070" customHeight="1" spans="21:21">
      <c r="U2070"/>
    </row>
    <row r="2071" customHeight="1" spans="21:21">
      <c r="U2071"/>
    </row>
    <row r="2072" customHeight="1" spans="21:21">
      <c r="U2072"/>
    </row>
    <row r="2073" customHeight="1" spans="21:21">
      <c r="U2073"/>
    </row>
    <row r="2074" customHeight="1" spans="21:21">
      <c r="U2074"/>
    </row>
    <row r="2075" customHeight="1" spans="21:21">
      <c r="U2075"/>
    </row>
    <row r="2076" customHeight="1" spans="21:21">
      <c r="U2076"/>
    </row>
    <row r="2077" customHeight="1" spans="21:21">
      <c r="U2077"/>
    </row>
    <row r="2078" customHeight="1" spans="21:21">
      <c r="U2078"/>
    </row>
    <row r="2079" customHeight="1" spans="21:21">
      <c r="U2079"/>
    </row>
    <row r="2080" customHeight="1" spans="21:21">
      <c r="U2080"/>
    </row>
    <row r="2081" customHeight="1" spans="21:21">
      <c r="U2081"/>
    </row>
    <row r="2082" customHeight="1" spans="21:21">
      <c r="U2082"/>
    </row>
    <row r="2083" customHeight="1" spans="21:21">
      <c r="U2083"/>
    </row>
    <row r="2084" customHeight="1" spans="21:21">
      <c r="U2084"/>
    </row>
    <row r="2085" customHeight="1" spans="21:21">
      <c r="U2085"/>
    </row>
    <row r="2086" customHeight="1" spans="21:21">
      <c r="U2086"/>
    </row>
    <row r="2087" customHeight="1" spans="21:21">
      <c r="U2087"/>
    </row>
    <row r="2088" customHeight="1" spans="21:21">
      <c r="U2088"/>
    </row>
    <row r="2089" customHeight="1" spans="21:21">
      <c r="U2089"/>
    </row>
    <row r="2090" customHeight="1" spans="21:21">
      <c r="U2090"/>
    </row>
    <row r="2091" customHeight="1" spans="21:21">
      <c r="U2091"/>
    </row>
    <row r="2092" customHeight="1" spans="21:21">
      <c r="U2092"/>
    </row>
    <row r="2093" customHeight="1" spans="21:21">
      <c r="U2093"/>
    </row>
    <row r="2094" customHeight="1" spans="21:21">
      <c r="U2094"/>
    </row>
    <row r="2095" customHeight="1" spans="21:21">
      <c r="U2095"/>
    </row>
    <row r="2096" customHeight="1" spans="21:21">
      <c r="U2096"/>
    </row>
    <row r="2097" customHeight="1" spans="21:21">
      <c r="U2097"/>
    </row>
    <row r="2098" customHeight="1" spans="21:21">
      <c r="U2098"/>
    </row>
    <row r="2099" customHeight="1" spans="21:21">
      <c r="U2099"/>
    </row>
    <row r="2100" customHeight="1" spans="21:21">
      <c r="U2100"/>
    </row>
    <row r="2101" customHeight="1" spans="21:21">
      <c r="U2101"/>
    </row>
    <row r="2102" customHeight="1" spans="21:21">
      <c r="U2102"/>
    </row>
    <row r="2103" customHeight="1" spans="21:21">
      <c r="U2103"/>
    </row>
    <row r="2104" customHeight="1" spans="21:21">
      <c r="U2104"/>
    </row>
    <row r="2105" customHeight="1" spans="21:21">
      <c r="U2105"/>
    </row>
    <row r="2106" customHeight="1" spans="21:21">
      <c r="U2106"/>
    </row>
    <row r="2107" customHeight="1" spans="21:21">
      <c r="U2107"/>
    </row>
    <row r="2108" customHeight="1" spans="21:21">
      <c r="U2108"/>
    </row>
    <row r="2109" customHeight="1" spans="21:21">
      <c r="U2109"/>
    </row>
    <row r="2110" customHeight="1" spans="21:21">
      <c r="U2110"/>
    </row>
    <row r="2111" customHeight="1" spans="21:21">
      <c r="U2111"/>
    </row>
    <row r="2112" customHeight="1" spans="21:21">
      <c r="U2112"/>
    </row>
    <row r="2113" customHeight="1" spans="21:21">
      <c r="U2113"/>
    </row>
    <row r="2114" customHeight="1" spans="21:21">
      <c r="U2114"/>
    </row>
    <row r="2115" customHeight="1" spans="21:21">
      <c r="U2115"/>
    </row>
    <row r="2116" customHeight="1" spans="21:21">
      <c r="U2116"/>
    </row>
    <row r="2117" customHeight="1" spans="21:21">
      <c r="U2117"/>
    </row>
    <row r="2118" customHeight="1" spans="21:21">
      <c r="U2118"/>
    </row>
    <row r="2119" customHeight="1" spans="21:21">
      <c r="U2119"/>
    </row>
    <row r="2120" customHeight="1" spans="21:21">
      <c r="U2120"/>
    </row>
    <row r="2121" customHeight="1" spans="21:21">
      <c r="U2121"/>
    </row>
    <row r="2122" customHeight="1" spans="21:21">
      <c r="U2122"/>
    </row>
    <row r="2123" customHeight="1" spans="21:21">
      <c r="U2123"/>
    </row>
    <row r="2124" customHeight="1" spans="21:21">
      <c r="U2124"/>
    </row>
    <row r="2125" customHeight="1" spans="21:21">
      <c r="U2125"/>
    </row>
    <row r="2126" customHeight="1" spans="21:21">
      <c r="U2126"/>
    </row>
    <row r="2127" customHeight="1" spans="21:21">
      <c r="U2127"/>
    </row>
    <row r="2128" customHeight="1" spans="21:21">
      <c r="U2128"/>
    </row>
    <row r="2129" customHeight="1" spans="21:21">
      <c r="U2129"/>
    </row>
    <row r="2130" customHeight="1" spans="21:21">
      <c r="U2130"/>
    </row>
    <row r="2131" customHeight="1" spans="21:21">
      <c r="U2131"/>
    </row>
    <row r="2132" customHeight="1" spans="21:21">
      <c r="U2132"/>
    </row>
    <row r="2133" customHeight="1" spans="21:21">
      <c r="U2133"/>
    </row>
    <row r="2134" customHeight="1" spans="21:21">
      <c r="U2134"/>
    </row>
    <row r="2135" customHeight="1" spans="21:21">
      <c r="U2135"/>
    </row>
    <row r="2136" customHeight="1" spans="21:21">
      <c r="U2136"/>
    </row>
    <row r="2137" customHeight="1" spans="21:21">
      <c r="U2137"/>
    </row>
    <row r="2138" customHeight="1" spans="21:21">
      <c r="U2138"/>
    </row>
    <row r="2139" customHeight="1" spans="21:21">
      <c r="U2139"/>
    </row>
    <row r="2140" customHeight="1" spans="21:21">
      <c r="U2140"/>
    </row>
    <row r="2141" customHeight="1" spans="21:21">
      <c r="U2141"/>
    </row>
    <row r="2142" customHeight="1" spans="21:21">
      <c r="U2142"/>
    </row>
    <row r="2143" customHeight="1" spans="21:21">
      <c r="U2143"/>
    </row>
    <row r="2144" customHeight="1" spans="21:21">
      <c r="U2144"/>
    </row>
    <row r="2145" customHeight="1" spans="21:21">
      <c r="U2145"/>
    </row>
    <row r="2146" customHeight="1" spans="21:21">
      <c r="U2146"/>
    </row>
    <row r="2147" customHeight="1" spans="21:21">
      <c r="U2147"/>
    </row>
    <row r="2148" customHeight="1" spans="21:21">
      <c r="U2148"/>
    </row>
    <row r="2149" customHeight="1" spans="21:21">
      <c r="U2149"/>
    </row>
    <row r="2150" customHeight="1" spans="21:21">
      <c r="U2150"/>
    </row>
    <row r="2151" customHeight="1" spans="21:21">
      <c r="U2151"/>
    </row>
    <row r="2152" customHeight="1" spans="21:21">
      <c r="U2152"/>
    </row>
    <row r="2153" customHeight="1" spans="21:21">
      <c r="U2153"/>
    </row>
    <row r="2154" customHeight="1" spans="21:21">
      <c r="U2154"/>
    </row>
    <row r="2155" customHeight="1" spans="21:21">
      <c r="U2155"/>
    </row>
    <row r="2156" customHeight="1" spans="21:21">
      <c r="U2156"/>
    </row>
    <row r="2157" customHeight="1" spans="21:21">
      <c r="U2157"/>
    </row>
    <row r="2158" customHeight="1" spans="21:21">
      <c r="U2158"/>
    </row>
    <row r="2159" customHeight="1" spans="21:21">
      <c r="U2159"/>
    </row>
    <row r="2160" customHeight="1" spans="21:21">
      <c r="U2160"/>
    </row>
    <row r="2161" customHeight="1" spans="21:21">
      <c r="U2161"/>
    </row>
    <row r="2162" customHeight="1" spans="21:21">
      <c r="U2162"/>
    </row>
    <row r="2163" customHeight="1" spans="21:21">
      <c r="U2163"/>
    </row>
    <row r="2164" customHeight="1" spans="21:21">
      <c r="U2164"/>
    </row>
    <row r="2165" customHeight="1" spans="21:21">
      <c r="U2165"/>
    </row>
    <row r="2166" customHeight="1" spans="21:21">
      <c r="U2166"/>
    </row>
    <row r="2167" customHeight="1" spans="21:21">
      <c r="U2167"/>
    </row>
    <row r="2168" customHeight="1" spans="21:21">
      <c r="U2168"/>
    </row>
    <row r="2169" customHeight="1" spans="21:21">
      <c r="U2169"/>
    </row>
    <row r="2170" customHeight="1" spans="21:21">
      <c r="U2170"/>
    </row>
    <row r="2171" customHeight="1" spans="21:21">
      <c r="U2171"/>
    </row>
    <row r="2172" customHeight="1" spans="21:21">
      <c r="U2172"/>
    </row>
    <row r="2173" customHeight="1" spans="21:21">
      <c r="U2173"/>
    </row>
    <row r="2174" customHeight="1" spans="21:21">
      <c r="U2174"/>
    </row>
    <row r="2175" customHeight="1" spans="21:21">
      <c r="U2175"/>
    </row>
    <row r="2176" customHeight="1" spans="21:21">
      <c r="U2176"/>
    </row>
    <row r="2177" customHeight="1" spans="21:21">
      <c r="U2177"/>
    </row>
    <row r="2178" customHeight="1" spans="21:21">
      <c r="U2178"/>
    </row>
    <row r="2179" customHeight="1" spans="21:21">
      <c r="U2179"/>
    </row>
    <row r="2180" customHeight="1" spans="21:21">
      <c r="U2180"/>
    </row>
    <row r="2181" customHeight="1" spans="21:21">
      <c r="U2181"/>
    </row>
    <row r="2182" customHeight="1" spans="21:21">
      <c r="U2182"/>
    </row>
    <row r="2183" customHeight="1" spans="21:21">
      <c r="U2183"/>
    </row>
    <row r="2184" customHeight="1" spans="21:21">
      <c r="U2184"/>
    </row>
    <row r="2185" customHeight="1" spans="21:21">
      <c r="U2185"/>
    </row>
    <row r="2186" customHeight="1" spans="21:21">
      <c r="U2186"/>
    </row>
    <row r="2187" customHeight="1" spans="21:21">
      <c r="U2187"/>
    </row>
    <row r="2188" customHeight="1" spans="21:21">
      <c r="U2188"/>
    </row>
    <row r="2189" customHeight="1" spans="21:21">
      <c r="U2189"/>
    </row>
    <row r="2190" customHeight="1" spans="21:21">
      <c r="U2190"/>
    </row>
    <row r="2191" customHeight="1" spans="21:21">
      <c r="U2191"/>
    </row>
    <row r="2192" customHeight="1" spans="21:21">
      <c r="U2192"/>
    </row>
    <row r="2193" customHeight="1" spans="21:21">
      <c r="U2193"/>
    </row>
    <row r="2194" customHeight="1" spans="21:21">
      <c r="U2194"/>
    </row>
    <row r="2195" customHeight="1" spans="21:21">
      <c r="U2195"/>
    </row>
    <row r="2196" customHeight="1" spans="21:21">
      <c r="U2196"/>
    </row>
    <row r="2197" customHeight="1" spans="21:21">
      <c r="U2197"/>
    </row>
    <row r="2198" customHeight="1" spans="21:21">
      <c r="U2198"/>
    </row>
    <row r="2199" customHeight="1" spans="21:21">
      <c r="U2199"/>
    </row>
    <row r="2200" customHeight="1" spans="21:21">
      <c r="U2200"/>
    </row>
    <row r="2201" customHeight="1" spans="21:21">
      <c r="U2201"/>
    </row>
    <row r="2202" customHeight="1" spans="21:21">
      <c r="U2202"/>
    </row>
    <row r="2203" customHeight="1" spans="21:21">
      <c r="U2203"/>
    </row>
    <row r="2204" customHeight="1" spans="21:21">
      <c r="U2204"/>
    </row>
    <row r="2205" customHeight="1" spans="21:21">
      <c r="U2205"/>
    </row>
    <row r="2206" customHeight="1" spans="21:21">
      <c r="U2206"/>
    </row>
    <row r="2207" customHeight="1" spans="21:21">
      <c r="U2207"/>
    </row>
    <row r="2208" customHeight="1" spans="21:21">
      <c r="U2208"/>
    </row>
    <row r="2209" customHeight="1" spans="21:21">
      <c r="U2209"/>
    </row>
    <row r="2210" customHeight="1" spans="21:21">
      <c r="U2210"/>
    </row>
    <row r="2211" customHeight="1" spans="21:21">
      <c r="U2211"/>
    </row>
    <row r="2212" customHeight="1" spans="21:21">
      <c r="U2212"/>
    </row>
    <row r="2213" customHeight="1" spans="21:21">
      <c r="U2213"/>
    </row>
    <row r="2214" customHeight="1" spans="21:21">
      <c r="U2214"/>
    </row>
    <row r="2215" customHeight="1" spans="21:21">
      <c r="U2215"/>
    </row>
    <row r="2216" customHeight="1" spans="21:21">
      <c r="U2216"/>
    </row>
    <row r="2217" customHeight="1" spans="21:21">
      <c r="U2217"/>
    </row>
    <row r="2218" customHeight="1" spans="21:21">
      <c r="U2218"/>
    </row>
    <row r="2219" customHeight="1" spans="21:21">
      <c r="U2219"/>
    </row>
    <row r="2220" customHeight="1" spans="21:21">
      <c r="U2220"/>
    </row>
    <row r="2221" customHeight="1" spans="21:21">
      <c r="U2221"/>
    </row>
    <row r="2222" customHeight="1" spans="21:21">
      <c r="U2222"/>
    </row>
    <row r="2223" customHeight="1" spans="21:21">
      <c r="U2223"/>
    </row>
    <row r="2224" customHeight="1" spans="21:21">
      <c r="U2224"/>
    </row>
    <row r="2225" customHeight="1" spans="21:21">
      <c r="U2225"/>
    </row>
    <row r="2226" customHeight="1" spans="21:21">
      <c r="U2226"/>
    </row>
    <row r="2227" customHeight="1" spans="21:21">
      <c r="U2227"/>
    </row>
    <row r="2228" customHeight="1" spans="21:21">
      <c r="U2228"/>
    </row>
    <row r="2229" customHeight="1" spans="21:21">
      <c r="U2229"/>
    </row>
    <row r="2230" customHeight="1" spans="21:21">
      <c r="U2230"/>
    </row>
    <row r="2231" customHeight="1" spans="21:21">
      <c r="U2231"/>
    </row>
    <row r="2232" customHeight="1" spans="21:21">
      <c r="U2232"/>
    </row>
    <row r="2233" customHeight="1" spans="21:21">
      <c r="U2233"/>
    </row>
    <row r="2234" customHeight="1" spans="21:21">
      <c r="U2234"/>
    </row>
    <row r="2235" customHeight="1" spans="21:21">
      <c r="U2235"/>
    </row>
    <row r="2236" customHeight="1" spans="21:21">
      <c r="U2236"/>
    </row>
    <row r="2237" customHeight="1" spans="21:21">
      <c r="U2237"/>
    </row>
    <row r="2238" customHeight="1" spans="21:21">
      <c r="U2238"/>
    </row>
    <row r="2239" customHeight="1" spans="21:21">
      <c r="U2239"/>
    </row>
    <row r="2240" customHeight="1" spans="21:21">
      <c r="U2240"/>
    </row>
    <row r="2241" customHeight="1" spans="21:21">
      <c r="U2241"/>
    </row>
    <row r="2242" customHeight="1" spans="21:21">
      <c r="U2242"/>
    </row>
    <row r="2243" customHeight="1" spans="21:21">
      <c r="U2243"/>
    </row>
    <row r="2244" customHeight="1" spans="21:21">
      <c r="U2244"/>
    </row>
    <row r="2245" customHeight="1" spans="21:21">
      <c r="U2245"/>
    </row>
    <row r="2246" customHeight="1" spans="21:21">
      <c r="U2246"/>
    </row>
    <row r="2247" customHeight="1" spans="21:21">
      <c r="U2247"/>
    </row>
    <row r="2248" customHeight="1" spans="21:21">
      <c r="U2248"/>
    </row>
    <row r="2249" customHeight="1" spans="21:21">
      <c r="U2249"/>
    </row>
    <row r="2250" customHeight="1" spans="21:21">
      <c r="U2250"/>
    </row>
    <row r="2251" customHeight="1" spans="21:21">
      <c r="U2251"/>
    </row>
    <row r="2252" customHeight="1" spans="21:21">
      <c r="U2252"/>
    </row>
    <row r="2253" customHeight="1" spans="21:21">
      <c r="U2253"/>
    </row>
    <row r="2254" customHeight="1" spans="21:21">
      <c r="U2254"/>
    </row>
    <row r="2255" customHeight="1" spans="21:21">
      <c r="U2255"/>
    </row>
    <row r="2256" customHeight="1" spans="21:21">
      <c r="U2256"/>
    </row>
    <row r="2257" customHeight="1" spans="21:21">
      <c r="U2257"/>
    </row>
    <row r="2258" customHeight="1" spans="21:21">
      <c r="U2258"/>
    </row>
    <row r="2259" customHeight="1" spans="21:21">
      <c r="U2259"/>
    </row>
    <row r="2260" customHeight="1" spans="21:21">
      <c r="U2260"/>
    </row>
    <row r="2261" customHeight="1" spans="21:21">
      <c r="U2261"/>
    </row>
    <row r="2262" customHeight="1" spans="21:21">
      <c r="U2262"/>
    </row>
    <row r="2263" customHeight="1" spans="21:21">
      <c r="U2263"/>
    </row>
    <row r="2264" customHeight="1" spans="21:21">
      <c r="U2264"/>
    </row>
    <row r="2265" customHeight="1" spans="21:21">
      <c r="U2265"/>
    </row>
    <row r="2266" customHeight="1" spans="21:21">
      <c r="U2266"/>
    </row>
    <row r="2267" customHeight="1" spans="21:21">
      <c r="U2267"/>
    </row>
    <row r="2268" customHeight="1" spans="21:21">
      <c r="U2268"/>
    </row>
    <row r="2269" customHeight="1" spans="21:21">
      <c r="U2269"/>
    </row>
    <row r="2270" customHeight="1" spans="21:21">
      <c r="U2270"/>
    </row>
    <row r="2271" customHeight="1" spans="21:21">
      <c r="U2271"/>
    </row>
    <row r="2272" customHeight="1" spans="21:21">
      <c r="U2272"/>
    </row>
    <row r="2273" customHeight="1" spans="21:21">
      <c r="U2273"/>
    </row>
    <row r="2274" customHeight="1" spans="21:21">
      <c r="U2274"/>
    </row>
    <row r="2275" customHeight="1" spans="21:21">
      <c r="U2275"/>
    </row>
    <row r="2276" customHeight="1" spans="21:21">
      <c r="U2276"/>
    </row>
    <row r="2277" customHeight="1" spans="21:21">
      <c r="U2277"/>
    </row>
    <row r="2278" customHeight="1" spans="21:21">
      <c r="U2278"/>
    </row>
    <row r="2279" customHeight="1" spans="21:21">
      <c r="U2279"/>
    </row>
    <row r="2280" customHeight="1" spans="21:21">
      <c r="U2280"/>
    </row>
    <row r="2281" customHeight="1" spans="21:21">
      <c r="U2281"/>
    </row>
    <row r="2282" customHeight="1" spans="21:21">
      <c r="U2282"/>
    </row>
    <row r="2283" customHeight="1" spans="21:21">
      <c r="U2283"/>
    </row>
    <row r="2284" customHeight="1" spans="21:21">
      <c r="U2284"/>
    </row>
    <row r="2285" customHeight="1" spans="21:21">
      <c r="U2285"/>
    </row>
    <row r="2286" customHeight="1" spans="21:21">
      <c r="U2286"/>
    </row>
    <row r="2287" customHeight="1" spans="21:21">
      <c r="U2287"/>
    </row>
    <row r="2288" customHeight="1" spans="21:21">
      <c r="U2288"/>
    </row>
    <row r="2289" customHeight="1" spans="21:21">
      <c r="U2289"/>
    </row>
    <row r="2290" customHeight="1" spans="21:21">
      <c r="U2290"/>
    </row>
    <row r="2291" customHeight="1" spans="21:21">
      <c r="U2291"/>
    </row>
    <row r="2292" customHeight="1" spans="21:21">
      <c r="U2292"/>
    </row>
    <row r="2293" customHeight="1" spans="21:21">
      <c r="U2293"/>
    </row>
    <row r="2294" customHeight="1" spans="21:21">
      <c r="U2294"/>
    </row>
    <row r="2295" customHeight="1" spans="21:21">
      <c r="U2295"/>
    </row>
    <row r="2296" customHeight="1" spans="21:21">
      <c r="U2296"/>
    </row>
    <row r="2297" customHeight="1" spans="21:21">
      <c r="U2297"/>
    </row>
    <row r="2298" customHeight="1" spans="21:21">
      <c r="U2298"/>
    </row>
    <row r="2299" customHeight="1" spans="21:21">
      <c r="U2299"/>
    </row>
    <row r="2300" customHeight="1" spans="21:21">
      <c r="U2300"/>
    </row>
    <row r="2301" customHeight="1" spans="21:21">
      <c r="U2301"/>
    </row>
    <row r="2302" customHeight="1" spans="21:21">
      <c r="U2302"/>
    </row>
    <row r="2303" customHeight="1" spans="21:21">
      <c r="U2303"/>
    </row>
    <row r="2304" customHeight="1" spans="21:21">
      <c r="U2304"/>
    </row>
    <row r="2305" customHeight="1" spans="21:21">
      <c r="U2305"/>
    </row>
    <row r="2306" customHeight="1" spans="21:21">
      <c r="U2306"/>
    </row>
    <row r="2307" customHeight="1" spans="21:21">
      <c r="U2307"/>
    </row>
    <row r="2308" customHeight="1" spans="21:21">
      <c r="U2308"/>
    </row>
    <row r="2309" customHeight="1" spans="21:21">
      <c r="U2309"/>
    </row>
    <row r="2310" customHeight="1" spans="21:21">
      <c r="U2310"/>
    </row>
    <row r="2311" customHeight="1" spans="21:21">
      <c r="U2311"/>
    </row>
    <row r="2312" customHeight="1" spans="21:21">
      <c r="U2312"/>
    </row>
    <row r="2313" customHeight="1" spans="21:21">
      <c r="U2313"/>
    </row>
    <row r="2314" customHeight="1" spans="21:21">
      <c r="U2314"/>
    </row>
    <row r="2315" customHeight="1" spans="21:21">
      <c r="U2315"/>
    </row>
    <row r="2316" customHeight="1" spans="21:21">
      <c r="U2316"/>
    </row>
    <row r="2317" customHeight="1" spans="21:21">
      <c r="U2317"/>
    </row>
    <row r="2318" customHeight="1" spans="21:21">
      <c r="U2318"/>
    </row>
    <row r="2319" customHeight="1" spans="21:21">
      <c r="U2319"/>
    </row>
    <row r="2320" customHeight="1" spans="21:21">
      <c r="U2320"/>
    </row>
    <row r="2321" customHeight="1" spans="21:21">
      <c r="U2321"/>
    </row>
    <row r="2322" customHeight="1" spans="21:21">
      <c r="U2322"/>
    </row>
    <row r="2323" customHeight="1" spans="21:21">
      <c r="U2323"/>
    </row>
    <row r="2324" customHeight="1" spans="21:21">
      <c r="U2324"/>
    </row>
    <row r="2325" customHeight="1" spans="21:21">
      <c r="U2325"/>
    </row>
    <row r="2326" customHeight="1" spans="21:21">
      <c r="U2326"/>
    </row>
    <row r="2327" customHeight="1" spans="21:21">
      <c r="U2327"/>
    </row>
    <row r="2328" customHeight="1" spans="21:21">
      <c r="U2328"/>
    </row>
    <row r="2329" customHeight="1" spans="21:21">
      <c r="U2329"/>
    </row>
    <row r="2330" customHeight="1" spans="21:21">
      <c r="U2330"/>
    </row>
    <row r="2331" customHeight="1" spans="21:21">
      <c r="U2331"/>
    </row>
    <row r="2332" customHeight="1" spans="21:21">
      <c r="U2332"/>
    </row>
    <row r="2333" customHeight="1" spans="21:21">
      <c r="U2333"/>
    </row>
    <row r="2334" customHeight="1" spans="21:21">
      <c r="U2334"/>
    </row>
    <row r="2335" customHeight="1" spans="21:21">
      <c r="U2335"/>
    </row>
    <row r="2336" customHeight="1" spans="21:21">
      <c r="U2336"/>
    </row>
    <row r="2337" customHeight="1" spans="21:21">
      <c r="U2337"/>
    </row>
    <row r="2338" customHeight="1" spans="21:21">
      <c r="U2338"/>
    </row>
    <row r="2339" customHeight="1" spans="21:21">
      <c r="U2339"/>
    </row>
    <row r="2340" customHeight="1" spans="21:21">
      <c r="U2340"/>
    </row>
    <row r="2341" customHeight="1" spans="21:21">
      <c r="U2341"/>
    </row>
    <row r="2342" customHeight="1" spans="21:21">
      <c r="U2342"/>
    </row>
    <row r="2343" customHeight="1" spans="21:21">
      <c r="U2343"/>
    </row>
    <row r="2344" customHeight="1" spans="21:21">
      <c r="U2344"/>
    </row>
    <row r="2345" customHeight="1" spans="21:21">
      <c r="U2345"/>
    </row>
    <row r="2346" customHeight="1" spans="21:21">
      <c r="U2346"/>
    </row>
    <row r="2347" customHeight="1" spans="21:21">
      <c r="U2347"/>
    </row>
    <row r="2348" customHeight="1" spans="21:21">
      <c r="U2348"/>
    </row>
    <row r="2349" customHeight="1" spans="21:21">
      <c r="U2349"/>
    </row>
    <row r="2350" customHeight="1" spans="21:21">
      <c r="U2350"/>
    </row>
    <row r="2351" customHeight="1" spans="21:21">
      <c r="U2351"/>
    </row>
    <row r="2352" customHeight="1" spans="21:21">
      <c r="U2352"/>
    </row>
    <row r="2353" customHeight="1" spans="21:21">
      <c r="U2353"/>
    </row>
    <row r="2354" customHeight="1" spans="21:21">
      <c r="U2354"/>
    </row>
    <row r="2355" customHeight="1" spans="21:21">
      <c r="U2355"/>
    </row>
    <row r="2356" customHeight="1" spans="21:21">
      <c r="U2356"/>
    </row>
    <row r="2357" customHeight="1" spans="21:21">
      <c r="U2357"/>
    </row>
    <row r="2358" customHeight="1" spans="21:21">
      <c r="U2358"/>
    </row>
    <row r="2359" customHeight="1" spans="21:21">
      <c r="U2359"/>
    </row>
    <row r="2360" customHeight="1" spans="21:21">
      <c r="U2360"/>
    </row>
    <row r="2361" customHeight="1" spans="21:21">
      <c r="U2361"/>
    </row>
    <row r="2362" customHeight="1" spans="21:21">
      <c r="U2362"/>
    </row>
    <row r="2363" customHeight="1" spans="21:21">
      <c r="U2363"/>
    </row>
    <row r="2364" customHeight="1" spans="21:21">
      <c r="U2364"/>
    </row>
    <row r="2365" customHeight="1" spans="21:21">
      <c r="U2365"/>
    </row>
    <row r="2366" customHeight="1" spans="21:21">
      <c r="U2366"/>
    </row>
    <row r="2367" customHeight="1" spans="21:21">
      <c r="U2367"/>
    </row>
    <row r="2368" customHeight="1" spans="21:21">
      <c r="U2368"/>
    </row>
    <row r="2369" customHeight="1" spans="21:21">
      <c r="U2369"/>
    </row>
    <row r="2370" customHeight="1" spans="21:21">
      <c r="U2370"/>
    </row>
    <row r="2371" customHeight="1" spans="21:21">
      <c r="U2371"/>
    </row>
    <row r="2372" customHeight="1" spans="21:21">
      <c r="U2372"/>
    </row>
    <row r="2373" customHeight="1" spans="21:21">
      <c r="U2373"/>
    </row>
    <row r="2374" customHeight="1" spans="21:21">
      <c r="U2374"/>
    </row>
    <row r="2375" customHeight="1" spans="21:21">
      <c r="U2375"/>
    </row>
    <row r="2376" customHeight="1" spans="21:21">
      <c r="U2376"/>
    </row>
    <row r="2377" customHeight="1" spans="21:21">
      <c r="U2377"/>
    </row>
    <row r="2378" customHeight="1" spans="21:21">
      <c r="U2378"/>
    </row>
    <row r="2379" customHeight="1" spans="21:21">
      <c r="U2379"/>
    </row>
    <row r="2380" customHeight="1" spans="21:21">
      <c r="U2380"/>
    </row>
    <row r="2381" customHeight="1" spans="21:21">
      <c r="U2381"/>
    </row>
    <row r="2382" customHeight="1" spans="21:21">
      <c r="U2382"/>
    </row>
    <row r="2383" customHeight="1" spans="21:21">
      <c r="U2383"/>
    </row>
    <row r="2384" customHeight="1" spans="21:21">
      <c r="U2384"/>
    </row>
    <row r="2385" customHeight="1" spans="21:21">
      <c r="U2385"/>
    </row>
    <row r="2386" customHeight="1" spans="21:21">
      <c r="U2386"/>
    </row>
    <row r="2387" customHeight="1" spans="21:21">
      <c r="U2387"/>
    </row>
    <row r="2388" customHeight="1" spans="21:21">
      <c r="U2388"/>
    </row>
    <row r="2389" customHeight="1" spans="21:21">
      <c r="U2389"/>
    </row>
    <row r="2390" customHeight="1" spans="21:21">
      <c r="U2390"/>
    </row>
    <row r="2391" customHeight="1" spans="21:21">
      <c r="U2391"/>
    </row>
    <row r="2392" customHeight="1" spans="21:21">
      <c r="U2392"/>
    </row>
    <row r="2393" customHeight="1" spans="21:21">
      <c r="U2393"/>
    </row>
    <row r="2394" customHeight="1" spans="21:21">
      <c r="U2394"/>
    </row>
    <row r="2395" customHeight="1" spans="21:21">
      <c r="U2395"/>
    </row>
    <row r="2396" customHeight="1" spans="21:21">
      <c r="U2396"/>
    </row>
    <row r="2397" customHeight="1" spans="21:21">
      <c r="U2397"/>
    </row>
    <row r="2398" customHeight="1" spans="21:21">
      <c r="U2398"/>
    </row>
    <row r="2399" customHeight="1" spans="21:21">
      <c r="U2399"/>
    </row>
    <row r="2400" customHeight="1" spans="21:21">
      <c r="U2400"/>
    </row>
    <row r="2401" customHeight="1" spans="21:21">
      <c r="U2401"/>
    </row>
    <row r="2402" customHeight="1" spans="21:21">
      <c r="U2402"/>
    </row>
    <row r="2403" customHeight="1" spans="21:21">
      <c r="U2403"/>
    </row>
    <row r="2404" customHeight="1" spans="21:21">
      <c r="U2404"/>
    </row>
    <row r="2405" customHeight="1" spans="21:21">
      <c r="U2405"/>
    </row>
    <row r="2406" customHeight="1" spans="21:21">
      <c r="U2406"/>
    </row>
    <row r="2407" customHeight="1" spans="21:21">
      <c r="U2407"/>
    </row>
    <row r="2408" customHeight="1" spans="21:21">
      <c r="U2408"/>
    </row>
    <row r="2409" customHeight="1" spans="21:21">
      <c r="U2409"/>
    </row>
    <row r="2410" customHeight="1" spans="21:21">
      <c r="U2410"/>
    </row>
    <row r="2411" customHeight="1" spans="21:21">
      <c r="U2411"/>
    </row>
    <row r="2412" customHeight="1" spans="21:21">
      <c r="U2412"/>
    </row>
    <row r="2413" customHeight="1" spans="21:21">
      <c r="U2413"/>
    </row>
    <row r="2414" customHeight="1" spans="21:21">
      <c r="U2414"/>
    </row>
    <row r="2415" customHeight="1" spans="21:21">
      <c r="U2415"/>
    </row>
    <row r="2416" customHeight="1" spans="21:21">
      <c r="U2416"/>
    </row>
    <row r="2417" customHeight="1" spans="21:21">
      <c r="U2417"/>
    </row>
    <row r="2418" customHeight="1" spans="21:21">
      <c r="U2418"/>
    </row>
    <row r="2419" customHeight="1" spans="21:21">
      <c r="U2419"/>
    </row>
    <row r="2420" customHeight="1" spans="21:21">
      <c r="U2420"/>
    </row>
    <row r="2421" customHeight="1" spans="21:21">
      <c r="U2421"/>
    </row>
    <row r="2422" customHeight="1" spans="21:21">
      <c r="U2422"/>
    </row>
    <row r="2423" customHeight="1" spans="21:21">
      <c r="U2423"/>
    </row>
    <row r="2424" customHeight="1" spans="21:21">
      <c r="U2424"/>
    </row>
    <row r="2425" customHeight="1" spans="21:21">
      <c r="U2425"/>
    </row>
    <row r="2426" customHeight="1" spans="21:21">
      <c r="U2426"/>
    </row>
    <row r="2427" customHeight="1" spans="21:21">
      <c r="U2427"/>
    </row>
    <row r="2428" customHeight="1" spans="21:21">
      <c r="U2428"/>
    </row>
    <row r="2429" customHeight="1" spans="21:21">
      <c r="U2429"/>
    </row>
    <row r="2430" customHeight="1" spans="21:21">
      <c r="U2430"/>
    </row>
    <row r="2431" customHeight="1" spans="21:21">
      <c r="U2431"/>
    </row>
    <row r="2432" customHeight="1" spans="21:21">
      <c r="U2432"/>
    </row>
    <row r="2433" customHeight="1" spans="21:21">
      <c r="U2433"/>
    </row>
    <row r="2434" customHeight="1" spans="21:21">
      <c r="U2434"/>
    </row>
    <row r="2435" customHeight="1" spans="21:21">
      <c r="U2435"/>
    </row>
    <row r="2436" customHeight="1" spans="21:21">
      <c r="U2436"/>
    </row>
    <row r="2437" customHeight="1" spans="21:21">
      <c r="U2437"/>
    </row>
    <row r="2438" customHeight="1" spans="21:21">
      <c r="U2438"/>
    </row>
    <row r="2439" customHeight="1" spans="21:21">
      <c r="U2439"/>
    </row>
    <row r="2440" customHeight="1" spans="21:21">
      <c r="U2440"/>
    </row>
    <row r="2441" customHeight="1" spans="21:21">
      <c r="U2441"/>
    </row>
    <row r="2442" customHeight="1" spans="21:21">
      <c r="U2442"/>
    </row>
    <row r="2443" customHeight="1" spans="21:21">
      <c r="U2443"/>
    </row>
    <row r="2444" customHeight="1" spans="21:21">
      <c r="U2444"/>
    </row>
    <row r="2445" customHeight="1" spans="21:21">
      <c r="U2445"/>
    </row>
    <row r="2446" customHeight="1" spans="21:21">
      <c r="U2446"/>
    </row>
    <row r="2447" customHeight="1" spans="21:21">
      <c r="U2447"/>
    </row>
    <row r="2448" customHeight="1" spans="21:21">
      <c r="U2448"/>
    </row>
    <row r="2449" customHeight="1" spans="21:21">
      <c r="U2449"/>
    </row>
    <row r="2450" customHeight="1" spans="21:21">
      <c r="U2450"/>
    </row>
    <row r="2451" customHeight="1" spans="21:21">
      <c r="U2451"/>
    </row>
    <row r="2452" customHeight="1" spans="21:21">
      <c r="U2452"/>
    </row>
    <row r="2453" customHeight="1" spans="21:21">
      <c r="U2453"/>
    </row>
    <row r="2454" customHeight="1" spans="21:21">
      <c r="U2454"/>
    </row>
    <row r="2455" customHeight="1" spans="21:21">
      <c r="U2455"/>
    </row>
    <row r="2456" customHeight="1" spans="21:21">
      <c r="U2456"/>
    </row>
    <row r="2457" customHeight="1" spans="21:21">
      <c r="U2457"/>
    </row>
    <row r="2458" customHeight="1" spans="21:21">
      <c r="U2458"/>
    </row>
    <row r="2459" customHeight="1" spans="21:21">
      <c r="U2459"/>
    </row>
    <row r="2460" customHeight="1" spans="21:21">
      <c r="U2460"/>
    </row>
    <row r="2461" customHeight="1" spans="21:21">
      <c r="U2461"/>
    </row>
    <row r="2462" customHeight="1" spans="21:21">
      <c r="U2462"/>
    </row>
    <row r="2463" customHeight="1" spans="21:21">
      <c r="U2463"/>
    </row>
    <row r="2464" customHeight="1" spans="21:21">
      <c r="U2464"/>
    </row>
    <row r="2465" customHeight="1" spans="21:21">
      <c r="U2465"/>
    </row>
    <row r="2466" customHeight="1" spans="21:21">
      <c r="U2466"/>
    </row>
    <row r="2467" customHeight="1" spans="21:21">
      <c r="U2467"/>
    </row>
    <row r="2468" customHeight="1" spans="21:21">
      <c r="U2468"/>
    </row>
    <row r="2469" customHeight="1" spans="21:21">
      <c r="U2469"/>
    </row>
    <row r="2470" customHeight="1" spans="21:21">
      <c r="U2470"/>
    </row>
    <row r="2471" customHeight="1" spans="21:21">
      <c r="U2471"/>
    </row>
    <row r="2472" customHeight="1" spans="21:21">
      <c r="U2472"/>
    </row>
    <row r="2473" customHeight="1" spans="21:21">
      <c r="U2473"/>
    </row>
    <row r="2474" customHeight="1" spans="21:21">
      <c r="U2474"/>
    </row>
    <row r="2475" customHeight="1" spans="21:21">
      <c r="U2475"/>
    </row>
    <row r="2476" customHeight="1" spans="21:21">
      <c r="U2476"/>
    </row>
    <row r="2477" customHeight="1" spans="21:21">
      <c r="U2477"/>
    </row>
    <row r="2478" customHeight="1" spans="21:21">
      <c r="U2478"/>
    </row>
    <row r="2479" customHeight="1" spans="21:21">
      <c r="U2479"/>
    </row>
    <row r="2480" customHeight="1" spans="21:21">
      <c r="U2480"/>
    </row>
    <row r="2481" customHeight="1" spans="21:21">
      <c r="U2481"/>
    </row>
    <row r="2482" customHeight="1" spans="21:21">
      <c r="U2482"/>
    </row>
    <row r="2483" customHeight="1" spans="21:21">
      <c r="U2483"/>
    </row>
    <row r="2484" customHeight="1" spans="21:21">
      <c r="U2484"/>
    </row>
    <row r="2485" customHeight="1" spans="21:21">
      <c r="U2485"/>
    </row>
    <row r="2486" customHeight="1" spans="21:21">
      <c r="U2486"/>
    </row>
    <row r="2487" customHeight="1" spans="21:21">
      <c r="U2487"/>
    </row>
    <row r="2488" customHeight="1" spans="21:21">
      <c r="U2488"/>
    </row>
    <row r="2489" customHeight="1" spans="21:21">
      <c r="U2489"/>
    </row>
    <row r="2490" customHeight="1" spans="21:21">
      <c r="U2490"/>
    </row>
    <row r="2491" customHeight="1" spans="21:21">
      <c r="U2491"/>
    </row>
    <row r="2492" customHeight="1" spans="21:21">
      <c r="U2492"/>
    </row>
    <row r="2493" customHeight="1" spans="21:21">
      <c r="U2493"/>
    </row>
    <row r="2494" customHeight="1" spans="21:21">
      <c r="U2494"/>
    </row>
    <row r="2495" customHeight="1" spans="21:21">
      <c r="U2495"/>
    </row>
    <row r="2496" customHeight="1" spans="21:21">
      <c r="U2496"/>
    </row>
    <row r="2497" customHeight="1" spans="21:21">
      <c r="U2497"/>
    </row>
    <row r="2498" customHeight="1" spans="21:21">
      <c r="U2498"/>
    </row>
    <row r="2499" customHeight="1" spans="21:21">
      <c r="U2499"/>
    </row>
    <row r="2500" customHeight="1" spans="21:21">
      <c r="U2500"/>
    </row>
    <row r="2501" customHeight="1" spans="21:21">
      <c r="U2501"/>
    </row>
    <row r="2502" customHeight="1" spans="21:21">
      <c r="U2502"/>
    </row>
    <row r="2503" customHeight="1" spans="21:21">
      <c r="U2503"/>
    </row>
    <row r="2504" customHeight="1" spans="21:21">
      <c r="U2504"/>
    </row>
    <row r="2505" customHeight="1" spans="21:21">
      <c r="U2505"/>
    </row>
    <row r="2506" customHeight="1" spans="21:21">
      <c r="U2506"/>
    </row>
    <row r="2507" customHeight="1" spans="21:21">
      <c r="U2507"/>
    </row>
    <row r="2508" customHeight="1" spans="21:21">
      <c r="U2508"/>
    </row>
    <row r="2509" customHeight="1" spans="21:21">
      <c r="U2509"/>
    </row>
    <row r="2510" customHeight="1" spans="21:21">
      <c r="U2510"/>
    </row>
    <row r="2511" customHeight="1" spans="21:21">
      <c r="U2511"/>
    </row>
    <row r="2512" customHeight="1" spans="21:21">
      <c r="U2512"/>
    </row>
    <row r="2513" customHeight="1" spans="21:21">
      <c r="U2513"/>
    </row>
    <row r="2514" customHeight="1" spans="21:21">
      <c r="U2514"/>
    </row>
    <row r="2515" customHeight="1" spans="21:21">
      <c r="U2515"/>
    </row>
    <row r="2516" customHeight="1" spans="21:21">
      <c r="U2516"/>
    </row>
    <row r="2517" customHeight="1" spans="21:21">
      <c r="U2517"/>
    </row>
    <row r="2518" customHeight="1" spans="21:21">
      <c r="U2518"/>
    </row>
    <row r="2519" customHeight="1" spans="21:21">
      <c r="U2519"/>
    </row>
    <row r="2520" customHeight="1" spans="21:21">
      <c r="U2520"/>
    </row>
    <row r="2521" customHeight="1" spans="21:21">
      <c r="U2521"/>
    </row>
    <row r="2522" customHeight="1" spans="21:21">
      <c r="U2522"/>
    </row>
    <row r="2523" customHeight="1" spans="21:21">
      <c r="U2523"/>
    </row>
    <row r="2524" customHeight="1" spans="21:21">
      <c r="U2524"/>
    </row>
    <row r="2525" customHeight="1" spans="21:21">
      <c r="U2525"/>
    </row>
    <row r="2526" customHeight="1" spans="21:21">
      <c r="U2526"/>
    </row>
    <row r="2527" customHeight="1" spans="21:21">
      <c r="U2527"/>
    </row>
    <row r="2528" customHeight="1" spans="21:21">
      <c r="U2528"/>
    </row>
    <row r="2529" customHeight="1" spans="21:21">
      <c r="U2529"/>
    </row>
    <row r="2530" customHeight="1" spans="21:21">
      <c r="U2530"/>
    </row>
    <row r="2531" customHeight="1" spans="21:21">
      <c r="U2531"/>
    </row>
    <row r="2532" customHeight="1" spans="21:21">
      <c r="U2532"/>
    </row>
    <row r="2533" customHeight="1" spans="21:21">
      <c r="U2533"/>
    </row>
    <row r="2534" customHeight="1" spans="21:21">
      <c r="U2534"/>
    </row>
    <row r="2535" customHeight="1" spans="21:21">
      <c r="U2535"/>
    </row>
    <row r="2536" customHeight="1" spans="21:21">
      <c r="U2536"/>
    </row>
    <row r="2537" customHeight="1" spans="21:21">
      <c r="U2537"/>
    </row>
    <row r="2538" customHeight="1" spans="21:21">
      <c r="U2538"/>
    </row>
    <row r="2539" customHeight="1" spans="21:21">
      <c r="U2539"/>
    </row>
    <row r="2540" customHeight="1" spans="21:21">
      <c r="U2540"/>
    </row>
    <row r="2541" customHeight="1" spans="21:21">
      <c r="U2541"/>
    </row>
    <row r="2542" customHeight="1" spans="21:21">
      <c r="U2542"/>
    </row>
    <row r="2543" customHeight="1" spans="21:21">
      <c r="U2543"/>
    </row>
    <row r="2544" customHeight="1" spans="21:21">
      <c r="U2544"/>
    </row>
    <row r="2545" customHeight="1" spans="21:21">
      <c r="U2545"/>
    </row>
    <row r="2546" customHeight="1" spans="21:21">
      <c r="U2546"/>
    </row>
    <row r="2547" customHeight="1" spans="21:21">
      <c r="U2547"/>
    </row>
    <row r="2548" customHeight="1" spans="21:21">
      <c r="U2548"/>
    </row>
    <row r="2549" customHeight="1" spans="21:21">
      <c r="U2549"/>
    </row>
    <row r="2550" customHeight="1" spans="21:21">
      <c r="U2550"/>
    </row>
    <row r="2551" customHeight="1" spans="21:21">
      <c r="U2551"/>
    </row>
    <row r="2552" customHeight="1" spans="21:21">
      <c r="U2552"/>
    </row>
    <row r="2553" customHeight="1" spans="21:21">
      <c r="U2553"/>
    </row>
    <row r="2554" customHeight="1" spans="21:21">
      <c r="U2554"/>
    </row>
    <row r="2555" customHeight="1" spans="21:21">
      <c r="U2555"/>
    </row>
    <row r="2556" customHeight="1" spans="21:21">
      <c r="U2556"/>
    </row>
    <row r="2557" customHeight="1" spans="21:21">
      <c r="U2557"/>
    </row>
    <row r="2558" customHeight="1" spans="21:21">
      <c r="U2558"/>
    </row>
    <row r="2559" customHeight="1" spans="21:21">
      <c r="U2559"/>
    </row>
    <row r="2560" customHeight="1" spans="21:21">
      <c r="U2560"/>
    </row>
    <row r="2561" customHeight="1" spans="21:21">
      <c r="U2561"/>
    </row>
    <row r="2562" customHeight="1" spans="21:21">
      <c r="U2562"/>
    </row>
    <row r="2563" customHeight="1" spans="21:21">
      <c r="U2563"/>
    </row>
    <row r="2564" customHeight="1" spans="21:21">
      <c r="U2564"/>
    </row>
    <row r="2565" customHeight="1" spans="21:21">
      <c r="U2565"/>
    </row>
    <row r="2566" customHeight="1" spans="21:21">
      <c r="U2566"/>
    </row>
    <row r="2567" customHeight="1" spans="21:21">
      <c r="U2567"/>
    </row>
    <row r="2568" customHeight="1" spans="21:21">
      <c r="U2568"/>
    </row>
    <row r="2569" customHeight="1" spans="21:21">
      <c r="U2569"/>
    </row>
    <row r="2570" customHeight="1" spans="21:21">
      <c r="U2570"/>
    </row>
    <row r="2571" customHeight="1" spans="21:21">
      <c r="U2571"/>
    </row>
    <row r="2572" customHeight="1" spans="21:21">
      <c r="U2572"/>
    </row>
    <row r="2573" customHeight="1" spans="21:21">
      <c r="U2573"/>
    </row>
    <row r="2574" customHeight="1" spans="21:21">
      <c r="U2574"/>
    </row>
    <row r="2575" customHeight="1" spans="21:21">
      <c r="U2575"/>
    </row>
    <row r="2576" customHeight="1" spans="21:21">
      <c r="U2576"/>
    </row>
    <row r="2577" customHeight="1" spans="21:21">
      <c r="U2577"/>
    </row>
    <row r="2578" customHeight="1" spans="21:21">
      <c r="U2578"/>
    </row>
    <row r="2579" customHeight="1" spans="21:21">
      <c r="U2579"/>
    </row>
    <row r="2580" customHeight="1" spans="21:21">
      <c r="U2580"/>
    </row>
    <row r="2581" customHeight="1" spans="21:21">
      <c r="U2581"/>
    </row>
    <row r="2582" customHeight="1" spans="21:21">
      <c r="U2582"/>
    </row>
    <row r="2583" customHeight="1" spans="21:21">
      <c r="U2583"/>
    </row>
    <row r="2584" customHeight="1" spans="21:21">
      <c r="U2584"/>
    </row>
    <row r="2585" customHeight="1" spans="21:21">
      <c r="U2585"/>
    </row>
    <row r="2586" customHeight="1" spans="21:21">
      <c r="U2586"/>
    </row>
    <row r="2587" customHeight="1" spans="21:21">
      <c r="U2587"/>
    </row>
    <row r="2588" customHeight="1" spans="21:21">
      <c r="U2588"/>
    </row>
    <row r="2589" customHeight="1" spans="21:21">
      <c r="U2589"/>
    </row>
    <row r="2590" customHeight="1" spans="21:21">
      <c r="U2590"/>
    </row>
    <row r="2591" customHeight="1" spans="21:21">
      <c r="U2591"/>
    </row>
    <row r="2592" customHeight="1" spans="21:21">
      <c r="U2592"/>
    </row>
    <row r="2593" customHeight="1" spans="21:21">
      <c r="U2593"/>
    </row>
    <row r="2594" customHeight="1" spans="21:21">
      <c r="U2594"/>
    </row>
    <row r="2595" customHeight="1" spans="21:21">
      <c r="U2595"/>
    </row>
    <row r="2596" customHeight="1" spans="21:21">
      <c r="U2596"/>
    </row>
    <row r="2597" customHeight="1" spans="21:21">
      <c r="U2597"/>
    </row>
    <row r="2598" customHeight="1" spans="21:21">
      <c r="U2598"/>
    </row>
    <row r="2599" customHeight="1" spans="21:21">
      <c r="U2599"/>
    </row>
    <row r="2600" customHeight="1" spans="21:21">
      <c r="U2600"/>
    </row>
    <row r="2601" customHeight="1" spans="21:21">
      <c r="U2601"/>
    </row>
    <row r="2602" customHeight="1" spans="21:21">
      <c r="U2602"/>
    </row>
    <row r="2603" customHeight="1" spans="21:21">
      <c r="U2603"/>
    </row>
    <row r="2604" customHeight="1" spans="21:21">
      <c r="U2604"/>
    </row>
    <row r="2605" customHeight="1" spans="21:21">
      <c r="U2605"/>
    </row>
    <row r="2606" customHeight="1" spans="21:21">
      <c r="U2606"/>
    </row>
    <row r="2607" customHeight="1" spans="21:21">
      <c r="U2607"/>
    </row>
    <row r="2608" customHeight="1" spans="21:21">
      <c r="U2608"/>
    </row>
    <row r="2609" customHeight="1" spans="21:21">
      <c r="U2609"/>
    </row>
    <row r="2610" customHeight="1" spans="21:21">
      <c r="U2610"/>
    </row>
    <row r="2611" customHeight="1" spans="21:21">
      <c r="U2611"/>
    </row>
    <row r="2612" customHeight="1" spans="21:21">
      <c r="U2612"/>
    </row>
    <row r="2613" customHeight="1" spans="21:21">
      <c r="U2613"/>
    </row>
    <row r="2614" customHeight="1" spans="21:21">
      <c r="U2614"/>
    </row>
    <row r="2615" customHeight="1" spans="21:21">
      <c r="U2615"/>
    </row>
    <row r="2616" customHeight="1" spans="21:21">
      <c r="U2616"/>
    </row>
    <row r="2617" customHeight="1" spans="21:21">
      <c r="U2617"/>
    </row>
    <row r="2618" customHeight="1" spans="21:21">
      <c r="U2618"/>
    </row>
    <row r="2619" customHeight="1" spans="21:21">
      <c r="U2619"/>
    </row>
    <row r="2620" customHeight="1" spans="21:21">
      <c r="U2620"/>
    </row>
    <row r="2621" customHeight="1" spans="21:21">
      <c r="U2621"/>
    </row>
    <row r="2622" customHeight="1" spans="21:21">
      <c r="U2622"/>
    </row>
    <row r="2623" customHeight="1" spans="21:21">
      <c r="U2623"/>
    </row>
    <row r="2624" customHeight="1" spans="21:21">
      <c r="U2624"/>
    </row>
    <row r="2625" customHeight="1" spans="21:21">
      <c r="U2625"/>
    </row>
    <row r="2626" customHeight="1" spans="21:21">
      <c r="U2626"/>
    </row>
    <row r="2627" customHeight="1" spans="21:21">
      <c r="U2627"/>
    </row>
    <row r="2628" customHeight="1" spans="21:21">
      <c r="U2628"/>
    </row>
    <row r="2629" customHeight="1" spans="21:21">
      <c r="U2629"/>
    </row>
    <row r="2630" customHeight="1" spans="21:21">
      <c r="U2630"/>
    </row>
    <row r="2631" customHeight="1" spans="21:21">
      <c r="U2631"/>
    </row>
    <row r="2632" customHeight="1" spans="21:21">
      <c r="U2632"/>
    </row>
    <row r="2633" customHeight="1" spans="21:21">
      <c r="U2633"/>
    </row>
    <row r="2634" customHeight="1" spans="21:21">
      <c r="U2634"/>
    </row>
    <row r="2635" customHeight="1" spans="21:21">
      <c r="U2635"/>
    </row>
    <row r="2636" customHeight="1" spans="21:21">
      <c r="U2636"/>
    </row>
    <row r="2637" customHeight="1" spans="21:21">
      <c r="U2637"/>
    </row>
    <row r="2638" customHeight="1" spans="21:21">
      <c r="U2638"/>
    </row>
    <row r="2639" customHeight="1" spans="21:21">
      <c r="U2639"/>
    </row>
    <row r="2640" customHeight="1" spans="21:21">
      <c r="U2640"/>
    </row>
    <row r="2641" customHeight="1" spans="21:21">
      <c r="U2641"/>
    </row>
    <row r="2642" customHeight="1" spans="21:21">
      <c r="U2642"/>
    </row>
    <row r="2643" customHeight="1" spans="21:21">
      <c r="U2643"/>
    </row>
    <row r="2644" customHeight="1" spans="21:21">
      <c r="U2644"/>
    </row>
    <row r="2645" customHeight="1" spans="21:21">
      <c r="U2645"/>
    </row>
    <row r="2646" customHeight="1" spans="21:21">
      <c r="U2646"/>
    </row>
    <row r="2647" customHeight="1" spans="21:21">
      <c r="U2647"/>
    </row>
    <row r="2648" customHeight="1" spans="21:21">
      <c r="U2648"/>
    </row>
    <row r="2649" customHeight="1" spans="21:21">
      <c r="U2649"/>
    </row>
    <row r="2650" customHeight="1" spans="21:21">
      <c r="U2650"/>
    </row>
    <row r="2651" customHeight="1" spans="21:21">
      <c r="U2651"/>
    </row>
    <row r="2652" customHeight="1" spans="21:21">
      <c r="U2652"/>
    </row>
    <row r="2653" customHeight="1" spans="21:21">
      <c r="U2653"/>
    </row>
    <row r="2654" customHeight="1" spans="21:21">
      <c r="U2654"/>
    </row>
    <row r="2655" customHeight="1" spans="21:21">
      <c r="U2655"/>
    </row>
    <row r="2656" customHeight="1" spans="21:21">
      <c r="U2656"/>
    </row>
    <row r="2657" customHeight="1" spans="21:21">
      <c r="U2657"/>
    </row>
    <row r="2658" customHeight="1" spans="21:21">
      <c r="U2658"/>
    </row>
    <row r="2659" customHeight="1" spans="21:21">
      <c r="U2659"/>
    </row>
    <row r="2660" customHeight="1" spans="21:21">
      <c r="U2660"/>
    </row>
    <row r="2661" customHeight="1" spans="21:21">
      <c r="U2661"/>
    </row>
    <row r="2662" customHeight="1" spans="21:21">
      <c r="U2662"/>
    </row>
    <row r="2663" customHeight="1" spans="21:21">
      <c r="U2663"/>
    </row>
    <row r="2664" customHeight="1" spans="21:21">
      <c r="U2664"/>
    </row>
    <row r="2665" customHeight="1" spans="21:21">
      <c r="U2665"/>
    </row>
    <row r="2666" customHeight="1" spans="21:21">
      <c r="U2666"/>
    </row>
    <row r="2667" customHeight="1" spans="21:21">
      <c r="U2667"/>
    </row>
    <row r="2668" customHeight="1" spans="21:21">
      <c r="U2668"/>
    </row>
    <row r="2669" customHeight="1" spans="21:21">
      <c r="U2669"/>
    </row>
    <row r="2670" customHeight="1" spans="21:21">
      <c r="U2670"/>
    </row>
    <row r="2671" customHeight="1" spans="21:21">
      <c r="U2671"/>
    </row>
    <row r="2672" customHeight="1" spans="21:21">
      <c r="U2672"/>
    </row>
    <row r="2673" customHeight="1" spans="21:21">
      <c r="U2673"/>
    </row>
    <row r="2674" customHeight="1" spans="21:21">
      <c r="U2674"/>
    </row>
    <row r="2675" customHeight="1" spans="21:21">
      <c r="U2675"/>
    </row>
    <row r="2676" customHeight="1" spans="21:21">
      <c r="U2676"/>
    </row>
    <row r="2677" customHeight="1" spans="21:21">
      <c r="U2677"/>
    </row>
    <row r="2678" customHeight="1" spans="21:21">
      <c r="U2678"/>
    </row>
    <row r="2679" customHeight="1" spans="21:21">
      <c r="U2679"/>
    </row>
    <row r="2680" customHeight="1" spans="21:21">
      <c r="U2680"/>
    </row>
    <row r="2681" customHeight="1" spans="21:21">
      <c r="U2681"/>
    </row>
    <row r="2682" customHeight="1" spans="21:21">
      <c r="U2682"/>
    </row>
    <row r="2683" customHeight="1" spans="21:21">
      <c r="U2683"/>
    </row>
    <row r="2684" customHeight="1" spans="21:21">
      <c r="U2684"/>
    </row>
    <row r="2685" customHeight="1" spans="21:21">
      <c r="U2685"/>
    </row>
    <row r="2686" customHeight="1" spans="21:21">
      <c r="U2686"/>
    </row>
    <row r="2687" customHeight="1" spans="21:21">
      <c r="U2687"/>
    </row>
    <row r="2688" customHeight="1" spans="21:21">
      <c r="U2688"/>
    </row>
    <row r="2689" customHeight="1" spans="21:21">
      <c r="U2689"/>
    </row>
    <row r="2690" customHeight="1" spans="21:21">
      <c r="U2690"/>
    </row>
    <row r="2691" customHeight="1" spans="21:21">
      <c r="U2691"/>
    </row>
    <row r="2692" customHeight="1" spans="21:21">
      <c r="U2692"/>
    </row>
    <row r="2693" customHeight="1" spans="21:21">
      <c r="U2693"/>
    </row>
    <row r="2694" customHeight="1" spans="21:21">
      <c r="U2694"/>
    </row>
    <row r="2695" customHeight="1" spans="21:21">
      <c r="U2695"/>
    </row>
    <row r="2696" customHeight="1" spans="21:21">
      <c r="U2696"/>
    </row>
    <row r="2697" customHeight="1" spans="21:21">
      <c r="U2697"/>
    </row>
    <row r="2698" customHeight="1" spans="21:21">
      <c r="U2698"/>
    </row>
    <row r="2699" customHeight="1" spans="21:21">
      <c r="U2699"/>
    </row>
    <row r="2700" customHeight="1" spans="21:21">
      <c r="U2700"/>
    </row>
    <row r="2701" customHeight="1" spans="21:21">
      <c r="U2701"/>
    </row>
    <row r="2702" customHeight="1" spans="21:21">
      <c r="U2702"/>
    </row>
    <row r="2703" customHeight="1" spans="21:21">
      <c r="U2703"/>
    </row>
    <row r="2704" customHeight="1" spans="21:21">
      <c r="U2704"/>
    </row>
    <row r="2705" customHeight="1" spans="21:21">
      <c r="U2705"/>
    </row>
    <row r="2706" customHeight="1" spans="21:21">
      <c r="U2706"/>
    </row>
    <row r="2707" customHeight="1" spans="21:21">
      <c r="U2707"/>
    </row>
    <row r="2708" customHeight="1" spans="21:21">
      <c r="U2708"/>
    </row>
    <row r="2709" customHeight="1" spans="21:21">
      <c r="U2709"/>
    </row>
    <row r="2710" customHeight="1" spans="21:21">
      <c r="U2710"/>
    </row>
    <row r="2711" customHeight="1" spans="21:21">
      <c r="U2711"/>
    </row>
    <row r="2712" customHeight="1" spans="21:21">
      <c r="U2712"/>
    </row>
    <row r="2713" customHeight="1" spans="21:21">
      <c r="U2713"/>
    </row>
    <row r="2714" customHeight="1" spans="21:21">
      <c r="U2714"/>
    </row>
    <row r="2715" customHeight="1" spans="21:21">
      <c r="U2715"/>
    </row>
    <row r="2716" customHeight="1" spans="21:21">
      <c r="U2716"/>
    </row>
    <row r="2717" customHeight="1" spans="21:21">
      <c r="U2717"/>
    </row>
    <row r="2718" customHeight="1" spans="21:21">
      <c r="U2718"/>
    </row>
    <row r="2719" customHeight="1" spans="21:21">
      <c r="U2719"/>
    </row>
    <row r="2720" customHeight="1" spans="21:21">
      <c r="U2720"/>
    </row>
    <row r="2721" customHeight="1" spans="21:21">
      <c r="U2721"/>
    </row>
    <row r="2722" customHeight="1" spans="21:21">
      <c r="U2722"/>
    </row>
    <row r="2723" customHeight="1" spans="21:21">
      <c r="U2723"/>
    </row>
    <row r="2724" customHeight="1" spans="21:21">
      <c r="U2724"/>
    </row>
    <row r="2725" customHeight="1" spans="21:21">
      <c r="U2725"/>
    </row>
    <row r="2726" customHeight="1" spans="21:21">
      <c r="U2726"/>
    </row>
    <row r="2727" customHeight="1" spans="21:21">
      <c r="U2727"/>
    </row>
    <row r="2728" customHeight="1" spans="21:21">
      <c r="U2728"/>
    </row>
    <row r="2729" customHeight="1" spans="21:21">
      <c r="U2729"/>
    </row>
    <row r="2730" customHeight="1" spans="21:21">
      <c r="U2730"/>
    </row>
    <row r="2731" customHeight="1" spans="21:21">
      <c r="U2731"/>
    </row>
    <row r="2732" customHeight="1" spans="21:21">
      <c r="U2732"/>
    </row>
    <row r="2733" customHeight="1" spans="21:21">
      <c r="U2733"/>
    </row>
    <row r="2734" customHeight="1" spans="21:21">
      <c r="U2734"/>
    </row>
    <row r="2735" customHeight="1" spans="21:21">
      <c r="U2735"/>
    </row>
    <row r="2736" customHeight="1" spans="21:21">
      <c r="U2736"/>
    </row>
    <row r="2737" customHeight="1" spans="21:21">
      <c r="U2737"/>
    </row>
    <row r="2738" customHeight="1" spans="21:21">
      <c r="U2738"/>
    </row>
    <row r="2739" customHeight="1" spans="21:21">
      <c r="U2739"/>
    </row>
    <row r="2740" customHeight="1" spans="21:21">
      <c r="U2740"/>
    </row>
    <row r="2741" customHeight="1" spans="21:21">
      <c r="U2741"/>
    </row>
    <row r="2742" customHeight="1" spans="21:21">
      <c r="U2742"/>
    </row>
    <row r="2743" customHeight="1" spans="21:21">
      <c r="U2743"/>
    </row>
    <row r="2744" customHeight="1" spans="21:21">
      <c r="U2744"/>
    </row>
    <row r="2745" customHeight="1" spans="21:21">
      <c r="U2745"/>
    </row>
    <row r="2746" customHeight="1" spans="21:21">
      <c r="U2746"/>
    </row>
    <row r="2747" customHeight="1" spans="21:21">
      <c r="U2747"/>
    </row>
    <row r="2748" customHeight="1" spans="21:21">
      <c r="U2748"/>
    </row>
    <row r="2749" customHeight="1" spans="21:21">
      <c r="U2749"/>
    </row>
    <row r="2750" customHeight="1" spans="21:21">
      <c r="U2750"/>
    </row>
    <row r="2751" customHeight="1" spans="21:21">
      <c r="U2751"/>
    </row>
    <row r="2752" customHeight="1" spans="21:21">
      <c r="U2752"/>
    </row>
    <row r="2753" customHeight="1" spans="21:21">
      <c r="U2753"/>
    </row>
    <row r="2754" customHeight="1" spans="21:21">
      <c r="U2754"/>
    </row>
    <row r="2755" customHeight="1" spans="21:21">
      <c r="U2755"/>
    </row>
    <row r="2756" customHeight="1" spans="21:21">
      <c r="U2756"/>
    </row>
    <row r="2757" customHeight="1" spans="21:21">
      <c r="U2757"/>
    </row>
    <row r="2758" customHeight="1" spans="21:21">
      <c r="U2758"/>
    </row>
    <row r="2759" customHeight="1" spans="21:21">
      <c r="U2759"/>
    </row>
    <row r="2760" customHeight="1" spans="21:21">
      <c r="U2760"/>
    </row>
    <row r="2761" customHeight="1" spans="21:21">
      <c r="U2761"/>
    </row>
    <row r="2762" customHeight="1" spans="21:21">
      <c r="U2762"/>
    </row>
    <row r="2763" customHeight="1" spans="21:21">
      <c r="U2763"/>
    </row>
    <row r="2764" customHeight="1" spans="21:21">
      <c r="U2764"/>
    </row>
    <row r="2765" customHeight="1" spans="21:21">
      <c r="U2765"/>
    </row>
    <row r="2766" customHeight="1" spans="21:21">
      <c r="U2766"/>
    </row>
    <row r="2767" customHeight="1" spans="21:21">
      <c r="U2767"/>
    </row>
    <row r="2768" customHeight="1" spans="21:21">
      <c r="U2768"/>
    </row>
    <row r="2769" customHeight="1" spans="21:21">
      <c r="U2769"/>
    </row>
    <row r="2770" customHeight="1" spans="21:21">
      <c r="U2770"/>
    </row>
    <row r="2771" customHeight="1" spans="21:21">
      <c r="U2771"/>
    </row>
    <row r="2772" customHeight="1" spans="21:21">
      <c r="U2772"/>
    </row>
    <row r="2773" customHeight="1" spans="21:21">
      <c r="U2773"/>
    </row>
    <row r="2774" customHeight="1" spans="21:21">
      <c r="U2774"/>
    </row>
    <row r="2775" customHeight="1" spans="21:21">
      <c r="U2775"/>
    </row>
    <row r="2776" customHeight="1" spans="21:21">
      <c r="U2776"/>
    </row>
    <row r="2777" customHeight="1" spans="21:21">
      <c r="U2777"/>
    </row>
    <row r="2778" customHeight="1" spans="21:21">
      <c r="U2778"/>
    </row>
    <row r="2779" customHeight="1" spans="21:21">
      <c r="U2779"/>
    </row>
    <row r="2780" customHeight="1" spans="21:21">
      <c r="U2780"/>
    </row>
    <row r="2781" customHeight="1" spans="21:21">
      <c r="U2781"/>
    </row>
    <row r="2782" customHeight="1" spans="21:21">
      <c r="U2782"/>
    </row>
    <row r="2783" customHeight="1" spans="21:21">
      <c r="U2783"/>
    </row>
    <row r="2784" customHeight="1" spans="21:21">
      <c r="U2784"/>
    </row>
    <row r="2785" customHeight="1" spans="21:21">
      <c r="U2785"/>
    </row>
    <row r="2786" customHeight="1" spans="21:21">
      <c r="U2786"/>
    </row>
    <row r="2787" customHeight="1" spans="21:21">
      <c r="U2787"/>
    </row>
    <row r="2788" customHeight="1" spans="21:21">
      <c r="U2788"/>
    </row>
    <row r="2789" customHeight="1" spans="21:21">
      <c r="U2789"/>
    </row>
    <row r="2790" customHeight="1" spans="21:21">
      <c r="U2790"/>
    </row>
    <row r="2791" customHeight="1" spans="21:21">
      <c r="U2791"/>
    </row>
    <row r="2792" customHeight="1" spans="21:21">
      <c r="U2792"/>
    </row>
    <row r="2793" customHeight="1" spans="21:21">
      <c r="U2793"/>
    </row>
    <row r="2794" customHeight="1" spans="21:21">
      <c r="U2794"/>
    </row>
    <row r="2795" customHeight="1" spans="21:21">
      <c r="U2795"/>
    </row>
    <row r="2796" customHeight="1" spans="21:21">
      <c r="U2796"/>
    </row>
    <row r="2797" customHeight="1" spans="21:21">
      <c r="U2797"/>
    </row>
    <row r="2798" customHeight="1" spans="21:21">
      <c r="U2798"/>
    </row>
    <row r="2799" customHeight="1" spans="21:21">
      <c r="U2799"/>
    </row>
    <row r="2800" customHeight="1" spans="21:21">
      <c r="U2800"/>
    </row>
    <row r="2801" customHeight="1" spans="21:21">
      <c r="U2801"/>
    </row>
    <row r="2802" customHeight="1" spans="21:21">
      <c r="U2802"/>
    </row>
    <row r="2803" customHeight="1" spans="21:21">
      <c r="U2803"/>
    </row>
    <row r="2804" customHeight="1" spans="21:21">
      <c r="U2804"/>
    </row>
    <row r="2805" customHeight="1" spans="21:21">
      <c r="U2805"/>
    </row>
    <row r="2806" customHeight="1" spans="21:21">
      <c r="U2806"/>
    </row>
    <row r="2807" customHeight="1" spans="21:21">
      <c r="U2807"/>
    </row>
    <row r="2808" customHeight="1" spans="21:21">
      <c r="U2808"/>
    </row>
    <row r="2809" customHeight="1" spans="21:21">
      <c r="U2809"/>
    </row>
    <row r="2810" customHeight="1" spans="21:21">
      <c r="U2810"/>
    </row>
    <row r="2811" customHeight="1" spans="21:21">
      <c r="U2811"/>
    </row>
    <row r="2812" customHeight="1" spans="21:21">
      <c r="U2812"/>
    </row>
    <row r="2813" customHeight="1" spans="21:21">
      <c r="U2813"/>
    </row>
    <row r="2814" customHeight="1" spans="21:21">
      <c r="U2814"/>
    </row>
    <row r="2815" customHeight="1" spans="21:21">
      <c r="U2815"/>
    </row>
    <row r="2816" customHeight="1" spans="21:21">
      <c r="U2816"/>
    </row>
    <row r="2817" customHeight="1" spans="21:21">
      <c r="U2817"/>
    </row>
    <row r="2818" customHeight="1" spans="21:21">
      <c r="U2818"/>
    </row>
    <row r="2819" customHeight="1" spans="21:21">
      <c r="U2819"/>
    </row>
    <row r="2820" customHeight="1" spans="21:21">
      <c r="U2820"/>
    </row>
    <row r="2821" customHeight="1" spans="21:21">
      <c r="U2821"/>
    </row>
    <row r="2822" customHeight="1" spans="21:21">
      <c r="U2822"/>
    </row>
    <row r="2823" customHeight="1" spans="21:21">
      <c r="U2823"/>
    </row>
    <row r="2824" customHeight="1" spans="21:21">
      <c r="U2824"/>
    </row>
    <row r="2825" customHeight="1" spans="21:21">
      <c r="U2825"/>
    </row>
    <row r="2826" customHeight="1" spans="21:21">
      <c r="U2826"/>
    </row>
    <row r="2827" customHeight="1" spans="21:21">
      <c r="U2827"/>
    </row>
    <row r="2828" customHeight="1" spans="21:21">
      <c r="U2828"/>
    </row>
    <row r="2829" customHeight="1" spans="21:21">
      <c r="U2829"/>
    </row>
    <row r="2830" customHeight="1" spans="21:21">
      <c r="U2830"/>
    </row>
    <row r="2831" customHeight="1" spans="21:21">
      <c r="U2831"/>
    </row>
    <row r="2832" customHeight="1" spans="21:21">
      <c r="U2832"/>
    </row>
    <row r="2833" customHeight="1" spans="21:21">
      <c r="U2833"/>
    </row>
    <row r="2834" customHeight="1" spans="21:21">
      <c r="U2834"/>
    </row>
    <row r="2835" customHeight="1" spans="21:21">
      <c r="U2835"/>
    </row>
    <row r="2836" customHeight="1" spans="21:21">
      <c r="U2836"/>
    </row>
    <row r="2837" customHeight="1" spans="21:21">
      <c r="U2837"/>
    </row>
    <row r="2838" customHeight="1" spans="21:21">
      <c r="U2838"/>
    </row>
    <row r="2839" customHeight="1" spans="21:21">
      <c r="U2839"/>
    </row>
    <row r="2840" customHeight="1" spans="21:21">
      <c r="U2840"/>
    </row>
    <row r="2841" customHeight="1" spans="21:21">
      <c r="U2841"/>
    </row>
    <row r="2842" customHeight="1" spans="21:21">
      <c r="U2842"/>
    </row>
    <row r="2843" customHeight="1" spans="21:21">
      <c r="U2843"/>
    </row>
    <row r="2844" customHeight="1" spans="21:21">
      <c r="U2844"/>
    </row>
    <row r="2845" customHeight="1" spans="21:21">
      <c r="U2845"/>
    </row>
    <row r="2846" customHeight="1" spans="21:21">
      <c r="U2846"/>
    </row>
    <row r="2847" customHeight="1" spans="21:21">
      <c r="U2847"/>
    </row>
    <row r="2848" customHeight="1" spans="21:21">
      <c r="U2848"/>
    </row>
    <row r="2849" customHeight="1" spans="21:21">
      <c r="U2849"/>
    </row>
    <row r="2850" customHeight="1" spans="21:21">
      <c r="U2850"/>
    </row>
    <row r="2851" customHeight="1" spans="21:21">
      <c r="U2851"/>
    </row>
    <row r="2852" customHeight="1" spans="21:21">
      <c r="U2852"/>
    </row>
    <row r="2853" customHeight="1" spans="21:21">
      <c r="U2853"/>
    </row>
    <row r="2854" customHeight="1" spans="21:21">
      <c r="U2854"/>
    </row>
    <row r="2855" customHeight="1" spans="21:21">
      <c r="U2855"/>
    </row>
    <row r="2856" customHeight="1" spans="21:21">
      <c r="U2856"/>
    </row>
    <row r="2857" customHeight="1" spans="21:21">
      <c r="U2857"/>
    </row>
    <row r="2858" customHeight="1" spans="21:21">
      <c r="U2858"/>
    </row>
    <row r="2859" customHeight="1" spans="21:21">
      <c r="U2859"/>
    </row>
    <row r="2860" customHeight="1" spans="21:21">
      <c r="U2860"/>
    </row>
    <row r="2861" customHeight="1" spans="21:21">
      <c r="U2861"/>
    </row>
    <row r="2862" customHeight="1" spans="21:21">
      <c r="U2862"/>
    </row>
    <row r="2863" customHeight="1" spans="21:21">
      <c r="U2863"/>
    </row>
    <row r="2864" customHeight="1" spans="21:21">
      <c r="U2864"/>
    </row>
    <row r="2865" customHeight="1" spans="21:21">
      <c r="U2865"/>
    </row>
    <row r="2866" customHeight="1" spans="21:21">
      <c r="U2866"/>
    </row>
    <row r="2867" customHeight="1" spans="21:21">
      <c r="U2867"/>
    </row>
    <row r="2868" customHeight="1" spans="21:21">
      <c r="U2868"/>
    </row>
    <row r="2869" customHeight="1" spans="21:21">
      <c r="U2869"/>
    </row>
    <row r="2870" customHeight="1" spans="21:21">
      <c r="U2870"/>
    </row>
    <row r="2871" customHeight="1" spans="21:21">
      <c r="U2871"/>
    </row>
    <row r="2872" customHeight="1" spans="21:21">
      <c r="U2872"/>
    </row>
    <row r="2873" customHeight="1" spans="21:21">
      <c r="U2873"/>
    </row>
    <row r="2874" customHeight="1" spans="21:21">
      <c r="U2874"/>
    </row>
    <row r="2875" customHeight="1" spans="21:21">
      <c r="U2875"/>
    </row>
    <row r="2876" customHeight="1" spans="21:21">
      <c r="U2876"/>
    </row>
    <row r="2877" customHeight="1" spans="21:21">
      <c r="U2877"/>
    </row>
    <row r="2878" customHeight="1" spans="21:21">
      <c r="U2878"/>
    </row>
    <row r="2879" customHeight="1" spans="21:21">
      <c r="U2879"/>
    </row>
    <row r="2880" customHeight="1" spans="21:21">
      <c r="U2880"/>
    </row>
    <row r="2881" customHeight="1" spans="21:21">
      <c r="U2881"/>
    </row>
    <row r="2882" customHeight="1" spans="21:21">
      <c r="U2882"/>
    </row>
    <row r="2883" customHeight="1" spans="21:21">
      <c r="U2883"/>
    </row>
    <row r="2884" customHeight="1" spans="21:21">
      <c r="U2884"/>
    </row>
    <row r="2885" customHeight="1" spans="21:21">
      <c r="U2885"/>
    </row>
    <row r="2886" customHeight="1" spans="21:21">
      <c r="U2886"/>
    </row>
    <row r="2887" customHeight="1" spans="21:21">
      <c r="U2887"/>
    </row>
    <row r="2888" customHeight="1" spans="21:21">
      <c r="U2888"/>
    </row>
    <row r="2889" customHeight="1" spans="21:21">
      <c r="U2889"/>
    </row>
    <row r="2890" customHeight="1" spans="21:21">
      <c r="U2890"/>
    </row>
    <row r="2891" customHeight="1" spans="21:21">
      <c r="U2891"/>
    </row>
    <row r="2892" customHeight="1" spans="21:21">
      <c r="U2892"/>
    </row>
    <row r="2893" customHeight="1" spans="21:21">
      <c r="U2893"/>
    </row>
    <row r="2894" customHeight="1" spans="21:21">
      <c r="U2894"/>
    </row>
    <row r="2895" customHeight="1" spans="21:21">
      <c r="U2895"/>
    </row>
    <row r="2896" customHeight="1" spans="21:21">
      <c r="U2896"/>
    </row>
    <row r="2897" customHeight="1" spans="21:21">
      <c r="U2897"/>
    </row>
    <row r="2898" customHeight="1" spans="21:21">
      <c r="U2898"/>
    </row>
    <row r="2899" customHeight="1" spans="21:21">
      <c r="U2899"/>
    </row>
    <row r="2900" customHeight="1" spans="21:21">
      <c r="U2900"/>
    </row>
    <row r="2901" customHeight="1" spans="21:21">
      <c r="U2901"/>
    </row>
    <row r="2902" customHeight="1" spans="21:21">
      <c r="U2902"/>
    </row>
    <row r="2903" customHeight="1" spans="21:21">
      <c r="U2903"/>
    </row>
    <row r="2904" customHeight="1" spans="21:21">
      <c r="U2904"/>
    </row>
    <row r="2905" customHeight="1" spans="21:21">
      <c r="U2905"/>
    </row>
    <row r="2906" customHeight="1" spans="21:21">
      <c r="U2906"/>
    </row>
    <row r="2907" customHeight="1" spans="21:21">
      <c r="U2907"/>
    </row>
    <row r="2908" customHeight="1" spans="21:21">
      <c r="U2908"/>
    </row>
    <row r="2909" customHeight="1" spans="21:21">
      <c r="U2909"/>
    </row>
    <row r="2910" customHeight="1" spans="21:21">
      <c r="U2910"/>
    </row>
    <row r="2911" customHeight="1" spans="21:21">
      <c r="U2911"/>
    </row>
    <row r="2912" customHeight="1" spans="21:21">
      <c r="U2912"/>
    </row>
    <row r="2913" customHeight="1" spans="21:21">
      <c r="U2913"/>
    </row>
    <row r="2914" customHeight="1" spans="21:21">
      <c r="U2914"/>
    </row>
    <row r="2915" customHeight="1" spans="21:21">
      <c r="U2915"/>
    </row>
    <row r="2916" customHeight="1" spans="21:21">
      <c r="U2916"/>
    </row>
    <row r="2917" customHeight="1" spans="21:21">
      <c r="U2917"/>
    </row>
    <row r="2918" customHeight="1" spans="21:21">
      <c r="U2918"/>
    </row>
    <row r="2919" customHeight="1" spans="21:21">
      <c r="U2919"/>
    </row>
    <row r="2920" customHeight="1" spans="21:21">
      <c r="U2920"/>
    </row>
    <row r="2921" customHeight="1" spans="21:21">
      <c r="U2921"/>
    </row>
    <row r="2922" customHeight="1" spans="21:21">
      <c r="U2922"/>
    </row>
    <row r="2923" customHeight="1" spans="21:21">
      <c r="U2923"/>
    </row>
    <row r="2924" customHeight="1" spans="21:21">
      <c r="U2924"/>
    </row>
    <row r="2925" customHeight="1" spans="21:21">
      <c r="U2925"/>
    </row>
    <row r="2926" customHeight="1" spans="21:21">
      <c r="U2926"/>
    </row>
    <row r="2927" customHeight="1" spans="21:21">
      <c r="U2927"/>
    </row>
    <row r="2928" customHeight="1" spans="21:21">
      <c r="U2928"/>
    </row>
    <row r="2929" customHeight="1" spans="21:21">
      <c r="U2929"/>
    </row>
    <row r="2930" customHeight="1" spans="21:21">
      <c r="U2930"/>
    </row>
    <row r="2931" customHeight="1" spans="21:21">
      <c r="U2931"/>
    </row>
    <row r="2932" customHeight="1" spans="21:21">
      <c r="U2932"/>
    </row>
    <row r="2933" customHeight="1" spans="21:21">
      <c r="U2933"/>
    </row>
    <row r="2934" customHeight="1" spans="21:21">
      <c r="U2934"/>
    </row>
    <row r="2935" customHeight="1" spans="21:21">
      <c r="U2935"/>
    </row>
    <row r="2936" customHeight="1" spans="21:21">
      <c r="U2936"/>
    </row>
    <row r="2937" customHeight="1" spans="21:21">
      <c r="U2937"/>
    </row>
    <row r="2938" customHeight="1" spans="21:21">
      <c r="U2938"/>
    </row>
    <row r="2939" customHeight="1" spans="21:21">
      <c r="U2939"/>
    </row>
    <row r="2940" customHeight="1" spans="21:21">
      <c r="U2940"/>
    </row>
    <row r="2941" customHeight="1" spans="21:21">
      <c r="U2941"/>
    </row>
    <row r="2942" customHeight="1" spans="21:21">
      <c r="U2942"/>
    </row>
    <row r="2943" customHeight="1" spans="21:21">
      <c r="U2943"/>
    </row>
    <row r="2944" customHeight="1" spans="21:21">
      <c r="U2944"/>
    </row>
    <row r="2945" customHeight="1" spans="21:21">
      <c r="U2945"/>
    </row>
    <row r="2946" customHeight="1" spans="21:21">
      <c r="U2946"/>
    </row>
    <row r="2947" customHeight="1" spans="21:21">
      <c r="U2947"/>
    </row>
    <row r="2948" customHeight="1" spans="21:21">
      <c r="U2948"/>
    </row>
    <row r="2949" customHeight="1" spans="21:21">
      <c r="U2949"/>
    </row>
    <row r="2950" customHeight="1" spans="21:21">
      <c r="U2950"/>
    </row>
    <row r="2951" customHeight="1" spans="21:21">
      <c r="U2951"/>
    </row>
    <row r="2952" customHeight="1" spans="21:21">
      <c r="U2952"/>
    </row>
    <row r="2953" customHeight="1" spans="21:21">
      <c r="U2953"/>
    </row>
    <row r="2954" customHeight="1" spans="21:21">
      <c r="U2954"/>
    </row>
    <row r="2955" customHeight="1" spans="21:21">
      <c r="U2955"/>
    </row>
    <row r="2956" customHeight="1" spans="21:21">
      <c r="U2956"/>
    </row>
    <row r="2957" customHeight="1" spans="21:21">
      <c r="U2957"/>
    </row>
    <row r="2958" customHeight="1" spans="21:21">
      <c r="U2958"/>
    </row>
    <row r="2959" customHeight="1" spans="21:21">
      <c r="U2959"/>
    </row>
    <row r="2960" customHeight="1" spans="21:21">
      <c r="U2960"/>
    </row>
    <row r="2961" customHeight="1" spans="21:21">
      <c r="U2961"/>
    </row>
    <row r="2962" customHeight="1" spans="21:21">
      <c r="U2962"/>
    </row>
    <row r="2963" customHeight="1" spans="21:21">
      <c r="U2963"/>
    </row>
    <row r="2964" customHeight="1" spans="21:21">
      <c r="U2964"/>
    </row>
    <row r="2965" customHeight="1" spans="21:21">
      <c r="U2965"/>
    </row>
    <row r="2966" customHeight="1" spans="21:21">
      <c r="U2966"/>
    </row>
    <row r="2967" customHeight="1" spans="21:21">
      <c r="U2967"/>
    </row>
    <row r="2968" customHeight="1" spans="21:21">
      <c r="U2968"/>
    </row>
    <row r="2969" customHeight="1" spans="21:21">
      <c r="U2969"/>
    </row>
    <row r="2970" customHeight="1" spans="21:21">
      <c r="U2970"/>
    </row>
    <row r="2971" customHeight="1" spans="21:21">
      <c r="U2971"/>
    </row>
    <row r="2972" customHeight="1" spans="21:21">
      <c r="U2972"/>
    </row>
    <row r="2973" customHeight="1" spans="21:21">
      <c r="U2973"/>
    </row>
    <row r="2974" customHeight="1" spans="21:21">
      <c r="U2974"/>
    </row>
    <row r="2975" customHeight="1" spans="21:21">
      <c r="U2975"/>
    </row>
    <row r="2976" customHeight="1" spans="21:21">
      <c r="U2976"/>
    </row>
    <row r="2977" customHeight="1" spans="21:21">
      <c r="U2977"/>
    </row>
    <row r="2978" customHeight="1" spans="21:21">
      <c r="U2978"/>
    </row>
    <row r="2979" customHeight="1" spans="21:21">
      <c r="U2979"/>
    </row>
    <row r="2980" customHeight="1" spans="21:21">
      <c r="U2980"/>
    </row>
    <row r="2981" customHeight="1" spans="21:21">
      <c r="U2981"/>
    </row>
    <row r="2982" customHeight="1" spans="21:21">
      <c r="U2982"/>
    </row>
    <row r="2983" customHeight="1" spans="21:21">
      <c r="U2983"/>
    </row>
    <row r="2984" customHeight="1" spans="21:21">
      <c r="U2984"/>
    </row>
    <row r="2985" customHeight="1" spans="21:21">
      <c r="U2985"/>
    </row>
    <row r="2986" customHeight="1" spans="21:21">
      <c r="U2986"/>
    </row>
    <row r="2987" customHeight="1" spans="21:21">
      <c r="U2987"/>
    </row>
    <row r="2988" customHeight="1" spans="21:21">
      <c r="U2988"/>
    </row>
    <row r="2989" customHeight="1" spans="21:21">
      <c r="U2989"/>
    </row>
    <row r="2990" customHeight="1" spans="21:21">
      <c r="U2990"/>
    </row>
    <row r="2991" customHeight="1" spans="21:21">
      <c r="U2991"/>
    </row>
    <row r="2992" customHeight="1" spans="21:21">
      <c r="U2992"/>
    </row>
    <row r="2993" customHeight="1" spans="21:21">
      <c r="U2993"/>
    </row>
    <row r="2994" customHeight="1" spans="21:21">
      <c r="U2994"/>
    </row>
    <row r="2995" customHeight="1" spans="21:21">
      <c r="U2995"/>
    </row>
    <row r="2996" customHeight="1" spans="21:21">
      <c r="U2996"/>
    </row>
    <row r="2997" customHeight="1" spans="21:21">
      <c r="U2997"/>
    </row>
    <row r="2998" customHeight="1" spans="21:21">
      <c r="U2998"/>
    </row>
    <row r="2999" customHeight="1" spans="21:21">
      <c r="U2999"/>
    </row>
    <row r="3000" customHeight="1" spans="21:21">
      <c r="U3000"/>
    </row>
    <row r="3001" customHeight="1" spans="21:21">
      <c r="U3001"/>
    </row>
    <row r="3002" customHeight="1" spans="21:21">
      <c r="U3002"/>
    </row>
    <row r="3003" customHeight="1" spans="21:21">
      <c r="U3003"/>
    </row>
    <row r="3004" customHeight="1" spans="21:21">
      <c r="U3004"/>
    </row>
    <row r="3005" customHeight="1" spans="21:21">
      <c r="U3005"/>
    </row>
    <row r="3006" customHeight="1" spans="21:21">
      <c r="U3006"/>
    </row>
    <row r="3007" customHeight="1" spans="21:21">
      <c r="U3007"/>
    </row>
    <row r="3008" customHeight="1" spans="21:21">
      <c r="U3008"/>
    </row>
    <row r="3009" customHeight="1" spans="21:21">
      <c r="U3009"/>
    </row>
    <row r="3010" customHeight="1" spans="21:21">
      <c r="U3010"/>
    </row>
    <row r="3011" customHeight="1" spans="21:21">
      <c r="U3011"/>
    </row>
    <row r="3012" customHeight="1" spans="21:21">
      <c r="U3012"/>
    </row>
    <row r="3013" customHeight="1" spans="21:21">
      <c r="U3013"/>
    </row>
    <row r="3014" customHeight="1" spans="21:21">
      <c r="U3014"/>
    </row>
    <row r="3015" customHeight="1" spans="21:21">
      <c r="U3015"/>
    </row>
    <row r="3016" customHeight="1" spans="21:21">
      <c r="U3016"/>
    </row>
    <row r="3017" customHeight="1" spans="21:21">
      <c r="U3017"/>
    </row>
    <row r="3018" customHeight="1" spans="21:21">
      <c r="U3018"/>
    </row>
    <row r="3019" customHeight="1" spans="21:21">
      <c r="U3019"/>
    </row>
    <row r="3020" customHeight="1" spans="21:21">
      <c r="U3020"/>
    </row>
    <row r="3021" customHeight="1" spans="21:21">
      <c r="U3021"/>
    </row>
    <row r="3022" customHeight="1" spans="21:21">
      <c r="U3022"/>
    </row>
    <row r="3023" customHeight="1" spans="21:21">
      <c r="U3023"/>
    </row>
    <row r="3024" customHeight="1" spans="21:21">
      <c r="U3024"/>
    </row>
    <row r="3025" customHeight="1" spans="21:21">
      <c r="U3025"/>
    </row>
    <row r="3026" customHeight="1" spans="21:21">
      <c r="U3026"/>
    </row>
    <row r="3027" customHeight="1" spans="21:21">
      <c r="U3027"/>
    </row>
    <row r="3028" customHeight="1" spans="21:21">
      <c r="U3028"/>
    </row>
    <row r="3029" customHeight="1" spans="21:21">
      <c r="U3029"/>
    </row>
    <row r="3030" customHeight="1" spans="21:21">
      <c r="U3030"/>
    </row>
    <row r="3031" customHeight="1" spans="21:21">
      <c r="U3031"/>
    </row>
    <row r="3032" customHeight="1" spans="21:21">
      <c r="U3032"/>
    </row>
    <row r="3033" customHeight="1" spans="21:21">
      <c r="U3033"/>
    </row>
    <row r="3034" customHeight="1" spans="21:21">
      <c r="U3034"/>
    </row>
    <row r="3035" customHeight="1" spans="21:21">
      <c r="U3035"/>
    </row>
    <row r="3036" customHeight="1" spans="21:21">
      <c r="U3036"/>
    </row>
    <row r="3037" customHeight="1" spans="21:21">
      <c r="U3037"/>
    </row>
    <row r="3038" customHeight="1" spans="21:21">
      <c r="U3038"/>
    </row>
    <row r="3039" customHeight="1" spans="21:21">
      <c r="U3039"/>
    </row>
    <row r="3040" customHeight="1" spans="21:21">
      <c r="U3040"/>
    </row>
    <row r="3041" customHeight="1" spans="21:21">
      <c r="U3041"/>
    </row>
    <row r="3042" customHeight="1" spans="21:21">
      <c r="U3042"/>
    </row>
    <row r="3043" customHeight="1" spans="21:21">
      <c r="U3043"/>
    </row>
    <row r="3044" customHeight="1" spans="21:21">
      <c r="U3044"/>
    </row>
    <row r="3045" customHeight="1" spans="21:21">
      <c r="U3045"/>
    </row>
    <row r="3046" customHeight="1" spans="21:21">
      <c r="U3046"/>
    </row>
    <row r="3047" customHeight="1" spans="21:21">
      <c r="U3047"/>
    </row>
    <row r="3048" customHeight="1" spans="21:21">
      <c r="U3048"/>
    </row>
    <row r="3049" customHeight="1" spans="21:21">
      <c r="U3049"/>
    </row>
    <row r="3050" customHeight="1" spans="21:21">
      <c r="U3050"/>
    </row>
    <row r="3051" customHeight="1" spans="21:21">
      <c r="U3051"/>
    </row>
    <row r="3052" customHeight="1" spans="21:21">
      <c r="U3052"/>
    </row>
    <row r="3053" customHeight="1" spans="21:21">
      <c r="U3053"/>
    </row>
    <row r="3054" customHeight="1" spans="21:21">
      <c r="U3054"/>
    </row>
    <row r="3055" customHeight="1" spans="21:21">
      <c r="U3055"/>
    </row>
    <row r="3056" customHeight="1" spans="21:21">
      <c r="U3056"/>
    </row>
    <row r="3057" customHeight="1" spans="21:21">
      <c r="U3057"/>
    </row>
    <row r="3058" customHeight="1" spans="21:21">
      <c r="U3058"/>
    </row>
    <row r="3059" customHeight="1" spans="21:21">
      <c r="U3059"/>
    </row>
    <row r="3060" customHeight="1" spans="21:21">
      <c r="U3060"/>
    </row>
    <row r="3061" customHeight="1" spans="21:21">
      <c r="U3061"/>
    </row>
    <row r="3062" customHeight="1" spans="21:21">
      <c r="U3062"/>
    </row>
    <row r="3063" customHeight="1" spans="21:21">
      <c r="U3063"/>
    </row>
    <row r="3064" customHeight="1" spans="21:21">
      <c r="U3064"/>
    </row>
    <row r="3065" customHeight="1" spans="21:21">
      <c r="U3065"/>
    </row>
    <row r="3066" customHeight="1" spans="21:21">
      <c r="U3066"/>
    </row>
    <row r="3067" customHeight="1" spans="21:21">
      <c r="U3067"/>
    </row>
    <row r="3068" customHeight="1" spans="21:21">
      <c r="U3068"/>
    </row>
    <row r="3069" customHeight="1" spans="21:21">
      <c r="U3069"/>
    </row>
    <row r="3070" customHeight="1" spans="21:21">
      <c r="U3070"/>
    </row>
    <row r="3071" customHeight="1" spans="21:21">
      <c r="U3071"/>
    </row>
    <row r="3072" customHeight="1" spans="21:21">
      <c r="U3072"/>
    </row>
    <row r="3073" customHeight="1" spans="21:21">
      <c r="U3073"/>
    </row>
    <row r="3074" customHeight="1" spans="21:21">
      <c r="U3074"/>
    </row>
    <row r="3075" customHeight="1" spans="21:21">
      <c r="U3075"/>
    </row>
    <row r="3076" customHeight="1" spans="21:21">
      <c r="U3076"/>
    </row>
    <row r="3077" customHeight="1" spans="21:21">
      <c r="U3077"/>
    </row>
    <row r="3078" customHeight="1" spans="21:21">
      <c r="U3078"/>
    </row>
    <row r="3079" customHeight="1" spans="21:21">
      <c r="U3079"/>
    </row>
    <row r="3080" customHeight="1" spans="21:21">
      <c r="U3080"/>
    </row>
    <row r="3081" customHeight="1" spans="21:21">
      <c r="U3081"/>
    </row>
    <row r="3082" customHeight="1" spans="21:21">
      <c r="U3082"/>
    </row>
    <row r="3083" customHeight="1" spans="21:21">
      <c r="U3083"/>
    </row>
    <row r="3084" customHeight="1" spans="21:21">
      <c r="U3084"/>
    </row>
    <row r="3085" customHeight="1" spans="21:21">
      <c r="U3085"/>
    </row>
    <row r="3086" customHeight="1" spans="21:21">
      <c r="U3086"/>
    </row>
    <row r="3087" customHeight="1" spans="21:21">
      <c r="U3087"/>
    </row>
    <row r="3088" customHeight="1" spans="21:21">
      <c r="U3088"/>
    </row>
    <row r="3089" customHeight="1" spans="21:21">
      <c r="U3089"/>
    </row>
    <row r="3090" customHeight="1" spans="21:21">
      <c r="U3090"/>
    </row>
    <row r="3091" customHeight="1" spans="21:21">
      <c r="U3091"/>
    </row>
    <row r="3092" customHeight="1" spans="21:21">
      <c r="U3092"/>
    </row>
    <row r="3093" customHeight="1" spans="21:21">
      <c r="U3093"/>
    </row>
    <row r="3094" customHeight="1" spans="21:21">
      <c r="U3094"/>
    </row>
    <row r="3095" customHeight="1" spans="21:21">
      <c r="U3095"/>
    </row>
    <row r="3096" customHeight="1" spans="21:21">
      <c r="U3096"/>
    </row>
    <row r="3097" customHeight="1" spans="21:21">
      <c r="U3097"/>
    </row>
    <row r="3098" customHeight="1" spans="21:21">
      <c r="U3098"/>
    </row>
    <row r="3099" customHeight="1" spans="21:21">
      <c r="U3099"/>
    </row>
    <row r="3100" customHeight="1" spans="21:21">
      <c r="U3100"/>
    </row>
    <row r="3101" customHeight="1" spans="21:21">
      <c r="U3101"/>
    </row>
    <row r="3102" customHeight="1" spans="21:21">
      <c r="U3102"/>
    </row>
    <row r="3103" customHeight="1" spans="21:21">
      <c r="U3103"/>
    </row>
    <row r="3104" customHeight="1" spans="21:21">
      <c r="U3104"/>
    </row>
    <row r="3105" customHeight="1" spans="21:21">
      <c r="U3105"/>
    </row>
    <row r="3106" customHeight="1" spans="21:21">
      <c r="U3106"/>
    </row>
    <row r="3107" customHeight="1" spans="21:21">
      <c r="U3107"/>
    </row>
    <row r="3108" customHeight="1" spans="21:21">
      <c r="U3108"/>
    </row>
    <row r="3109" customHeight="1" spans="21:21">
      <c r="U3109"/>
    </row>
    <row r="3110" customHeight="1" spans="21:21">
      <c r="U3110"/>
    </row>
    <row r="3111" customHeight="1" spans="21:21">
      <c r="U3111"/>
    </row>
    <row r="3112" customHeight="1" spans="21:21">
      <c r="U3112"/>
    </row>
    <row r="3113" customHeight="1" spans="21:21">
      <c r="U3113"/>
    </row>
    <row r="3114" customHeight="1" spans="21:21">
      <c r="U3114"/>
    </row>
    <row r="3115" customHeight="1" spans="21:21">
      <c r="U3115"/>
    </row>
    <row r="3116" customHeight="1" spans="21:21">
      <c r="U3116"/>
    </row>
    <row r="3117" customHeight="1" spans="21:21">
      <c r="U3117"/>
    </row>
    <row r="3118" customHeight="1" spans="21:21">
      <c r="U3118"/>
    </row>
    <row r="3119" customHeight="1" spans="21:21">
      <c r="U3119"/>
    </row>
    <row r="3120" customHeight="1" spans="21:21">
      <c r="U3120"/>
    </row>
    <row r="3121" customHeight="1" spans="21:21">
      <c r="U3121"/>
    </row>
    <row r="3122" customHeight="1" spans="21:21">
      <c r="U3122"/>
    </row>
    <row r="3123" customHeight="1" spans="21:21">
      <c r="U3123"/>
    </row>
    <row r="3124" customHeight="1" spans="21:21">
      <c r="U3124"/>
    </row>
    <row r="3125" customHeight="1" spans="21:21">
      <c r="U3125"/>
    </row>
    <row r="3126" customHeight="1" spans="21:21">
      <c r="U3126"/>
    </row>
    <row r="3127" customHeight="1" spans="21:21">
      <c r="U3127"/>
    </row>
    <row r="3128" customHeight="1" spans="21:21">
      <c r="U3128"/>
    </row>
    <row r="3129" customHeight="1" spans="21:21">
      <c r="U3129"/>
    </row>
    <row r="3130" customHeight="1" spans="21:21">
      <c r="U3130"/>
    </row>
    <row r="3131" customHeight="1" spans="21:21">
      <c r="U3131"/>
    </row>
    <row r="3132" customHeight="1" spans="21:21">
      <c r="U3132"/>
    </row>
    <row r="3133" customHeight="1" spans="21:21">
      <c r="U3133"/>
    </row>
    <row r="3134" customHeight="1" spans="21:21">
      <c r="U3134"/>
    </row>
    <row r="3135" customHeight="1" spans="21:21">
      <c r="U3135"/>
    </row>
    <row r="3136" customHeight="1" spans="21:21">
      <c r="U3136"/>
    </row>
    <row r="3137" customHeight="1" spans="21:21">
      <c r="U3137"/>
    </row>
    <row r="3138" customHeight="1" spans="21:21">
      <c r="U3138"/>
    </row>
    <row r="3139" customHeight="1" spans="21:21">
      <c r="U3139"/>
    </row>
    <row r="3140" customHeight="1" spans="21:21">
      <c r="U3140"/>
    </row>
    <row r="3141" customHeight="1" spans="21:21">
      <c r="U3141"/>
    </row>
    <row r="3142" customHeight="1" spans="21:21">
      <c r="U3142"/>
    </row>
    <row r="3143" customHeight="1" spans="21:21">
      <c r="U3143"/>
    </row>
    <row r="3144" customHeight="1" spans="21:21">
      <c r="U3144"/>
    </row>
    <row r="3145" customHeight="1" spans="21:21">
      <c r="U3145"/>
    </row>
    <row r="3146" customHeight="1" spans="21:21">
      <c r="U3146"/>
    </row>
    <row r="3147" customHeight="1" spans="21:21">
      <c r="U3147"/>
    </row>
    <row r="3148" customHeight="1" spans="21:21">
      <c r="U3148"/>
    </row>
    <row r="3149" customHeight="1" spans="21:21">
      <c r="U3149"/>
    </row>
    <row r="3150" customHeight="1" spans="21:21">
      <c r="U3150"/>
    </row>
    <row r="3151" customHeight="1" spans="21:21">
      <c r="U3151"/>
    </row>
    <row r="3152" customHeight="1" spans="21:21">
      <c r="U3152"/>
    </row>
    <row r="3153" customHeight="1" spans="21:21">
      <c r="U3153"/>
    </row>
    <row r="3154" customHeight="1" spans="21:21">
      <c r="U3154"/>
    </row>
    <row r="3155" customHeight="1" spans="21:21">
      <c r="U3155"/>
    </row>
    <row r="3156" customHeight="1" spans="21:21">
      <c r="U3156"/>
    </row>
    <row r="3157" customHeight="1" spans="21:21">
      <c r="U3157"/>
    </row>
    <row r="3158" customHeight="1" spans="21:21">
      <c r="U3158"/>
    </row>
    <row r="3159" customHeight="1" spans="21:21">
      <c r="U3159"/>
    </row>
    <row r="3160" customHeight="1" spans="21:21">
      <c r="U3160"/>
    </row>
    <row r="3161" customHeight="1" spans="21:21">
      <c r="U3161"/>
    </row>
    <row r="3162" customHeight="1" spans="21:21">
      <c r="U3162"/>
    </row>
    <row r="3163" customHeight="1" spans="21:21">
      <c r="U3163"/>
    </row>
    <row r="3164" customHeight="1" spans="21:21">
      <c r="U3164"/>
    </row>
    <row r="3165" customHeight="1" spans="21:21">
      <c r="U3165"/>
    </row>
    <row r="3166" customHeight="1" spans="21:21">
      <c r="U3166"/>
    </row>
    <row r="3167" customHeight="1" spans="21:21">
      <c r="U3167"/>
    </row>
    <row r="3168" customHeight="1" spans="21:21">
      <c r="U3168"/>
    </row>
    <row r="3169" customHeight="1" spans="21:21">
      <c r="U3169"/>
    </row>
    <row r="3170" customHeight="1" spans="21:21">
      <c r="U3170"/>
    </row>
    <row r="3171" customHeight="1" spans="21:21">
      <c r="U3171"/>
    </row>
    <row r="3172" customHeight="1" spans="21:21">
      <c r="U3172"/>
    </row>
    <row r="3173" customHeight="1" spans="21:21">
      <c r="U3173"/>
    </row>
    <row r="3174" customHeight="1" spans="21:21">
      <c r="U3174"/>
    </row>
    <row r="3175" customHeight="1" spans="21:21">
      <c r="U3175"/>
    </row>
    <row r="3176" customHeight="1" spans="21:21">
      <c r="U3176"/>
    </row>
    <row r="3177" customHeight="1" spans="21:21">
      <c r="U3177"/>
    </row>
    <row r="3178" customHeight="1" spans="21:21">
      <c r="U3178"/>
    </row>
    <row r="3179" customHeight="1" spans="21:21">
      <c r="U3179"/>
    </row>
    <row r="3180" customHeight="1" spans="21:21">
      <c r="U3180"/>
    </row>
    <row r="3181" customHeight="1" spans="21:21">
      <c r="U3181"/>
    </row>
    <row r="3182" customHeight="1" spans="21:21">
      <c r="U3182"/>
    </row>
    <row r="3183" customHeight="1" spans="21:21">
      <c r="U3183"/>
    </row>
    <row r="3184" customHeight="1" spans="21:21">
      <c r="U3184"/>
    </row>
    <row r="3185" customHeight="1" spans="21:21">
      <c r="U3185"/>
    </row>
    <row r="3186" customHeight="1" spans="21:21">
      <c r="U3186"/>
    </row>
    <row r="3187" customHeight="1" spans="21:21">
      <c r="U3187"/>
    </row>
    <row r="3188" customHeight="1" spans="21:21">
      <c r="U3188"/>
    </row>
    <row r="3189" customHeight="1" spans="21:21">
      <c r="U3189"/>
    </row>
    <row r="3190" customHeight="1" spans="21:21">
      <c r="U3190"/>
    </row>
    <row r="3191" customHeight="1" spans="21:21">
      <c r="U3191"/>
    </row>
    <row r="3192" customHeight="1" spans="21:21">
      <c r="U3192"/>
    </row>
    <row r="3193" customHeight="1" spans="21:21">
      <c r="U3193"/>
    </row>
    <row r="3194" customHeight="1" spans="21:21">
      <c r="U3194"/>
    </row>
    <row r="3195" customHeight="1" spans="21:21">
      <c r="U3195"/>
    </row>
    <row r="3196" customHeight="1" spans="21:21">
      <c r="U3196"/>
    </row>
    <row r="3197" customHeight="1" spans="21:21">
      <c r="U3197"/>
    </row>
    <row r="3198" customHeight="1" spans="21:21">
      <c r="U3198"/>
    </row>
    <row r="3199" customHeight="1" spans="21:21">
      <c r="U3199"/>
    </row>
    <row r="3200" customHeight="1" spans="21:21">
      <c r="U3200"/>
    </row>
    <row r="3201" customHeight="1" spans="21:21">
      <c r="U3201"/>
    </row>
    <row r="3202" customHeight="1" spans="21:21">
      <c r="U3202"/>
    </row>
    <row r="3203" customHeight="1" spans="21:21">
      <c r="U3203"/>
    </row>
    <row r="3204" customHeight="1" spans="21:21">
      <c r="U3204"/>
    </row>
    <row r="3205" customHeight="1" spans="21:21">
      <c r="U3205"/>
    </row>
    <row r="3206" customHeight="1" spans="21:21">
      <c r="U3206"/>
    </row>
    <row r="3207" customHeight="1" spans="21:21">
      <c r="U3207"/>
    </row>
    <row r="3208" customHeight="1" spans="21:21">
      <c r="U3208"/>
    </row>
    <row r="3209" customHeight="1" spans="21:21">
      <c r="U3209"/>
    </row>
    <row r="3210" customHeight="1" spans="21:21">
      <c r="U3210"/>
    </row>
    <row r="3211" customHeight="1" spans="21:21">
      <c r="U3211"/>
    </row>
    <row r="3212" customHeight="1" spans="21:21">
      <c r="U3212"/>
    </row>
    <row r="3213" customHeight="1" spans="21:21">
      <c r="U3213"/>
    </row>
    <row r="3214" customHeight="1" spans="21:21">
      <c r="U3214"/>
    </row>
    <row r="3215" customHeight="1" spans="21:21">
      <c r="U3215"/>
    </row>
    <row r="3216" customHeight="1" spans="21:21">
      <c r="U3216"/>
    </row>
    <row r="3217" customHeight="1" spans="21:21">
      <c r="U3217"/>
    </row>
    <row r="3218" customHeight="1" spans="21:21">
      <c r="U3218"/>
    </row>
    <row r="3219" customHeight="1" spans="21:21">
      <c r="U3219"/>
    </row>
    <row r="3220" customHeight="1" spans="21:21">
      <c r="U3220"/>
    </row>
    <row r="3221" customHeight="1" spans="21:21">
      <c r="U3221"/>
    </row>
    <row r="3222" customHeight="1" spans="21:21">
      <c r="U3222"/>
    </row>
    <row r="3223" customHeight="1" spans="21:21">
      <c r="U3223"/>
    </row>
    <row r="3224" customHeight="1" spans="21:21">
      <c r="U3224"/>
    </row>
    <row r="3225" customHeight="1" spans="21:21">
      <c r="U3225"/>
    </row>
    <row r="3226" customHeight="1" spans="21:21">
      <c r="U3226"/>
    </row>
    <row r="3227" customHeight="1" spans="21:21">
      <c r="U3227"/>
    </row>
    <row r="3228" customHeight="1" spans="21:21">
      <c r="U3228"/>
    </row>
    <row r="3229" customHeight="1" spans="21:21">
      <c r="U3229"/>
    </row>
    <row r="3230" customHeight="1" spans="21:21">
      <c r="U3230"/>
    </row>
    <row r="3231" customHeight="1" spans="21:21">
      <c r="U3231"/>
    </row>
    <row r="3232" customHeight="1" spans="21:21">
      <c r="U3232"/>
    </row>
    <row r="3233" customHeight="1" spans="21:21">
      <c r="U3233"/>
    </row>
    <row r="3234" customHeight="1" spans="21:21">
      <c r="U3234"/>
    </row>
    <row r="3235" customHeight="1" spans="21:21">
      <c r="U3235"/>
    </row>
    <row r="3236" customHeight="1" spans="21:21">
      <c r="U3236"/>
    </row>
    <row r="3237" customHeight="1" spans="21:21">
      <c r="U3237"/>
    </row>
    <row r="3238" customHeight="1" spans="21:21">
      <c r="U3238"/>
    </row>
    <row r="3239" customHeight="1" spans="21:21">
      <c r="U3239"/>
    </row>
    <row r="3240" customHeight="1" spans="21:21">
      <c r="U3240"/>
    </row>
    <row r="3241" customHeight="1" spans="21:21">
      <c r="U3241"/>
    </row>
    <row r="3242" customHeight="1" spans="21:21">
      <c r="U3242"/>
    </row>
    <row r="3243" customHeight="1" spans="21:21">
      <c r="U3243"/>
    </row>
    <row r="3244" customHeight="1" spans="21:21">
      <c r="U3244"/>
    </row>
    <row r="3245" customHeight="1" spans="21:21">
      <c r="U3245"/>
    </row>
    <row r="3246" customHeight="1" spans="21:21">
      <c r="U3246"/>
    </row>
    <row r="3247" customHeight="1" spans="21:21">
      <c r="U3247"/>
    </row>
    <row r="3248" customHeight="1" spans="21:21">
      <c r="U3248"/>
    </row>
    <row r="3249" customHeight="1" spans="21:21">
      <c r="U3249"/>
    </row>
    <row r="3250" customHeight="1" spans="21:21">
      <c r="U3250"/>
    </row>
    <row r="3251" customHeight="1" spans="21:21">
      <c r="U3251"/>
    </row>
    <row r="3252" customHeight="1" spans="21:21">
      <c r="U3252"/>
    </row>
    <row r="3253" customHeight="1" spans="21:21">
      <c r="U3253"/>
    </row>
    <row r="3254" customHeight="1" spans="21:21">
      <c r="U3254"/>
    </row>
    <row r="3255" customHeight="1" spans="21:21">
      <c r="U3255"/>
    </row>
    <row r="3256" customHeight="1" spans="21:21">
      <c r="U3256"/>
    </row>
    <row r="3257" customHeight="1" spans="21:21">
      <c r="U3257"/>
    </row>
    <row r="3258" customHeight="1" spans="21:21">
      <c r="U3258"/>
    </row>
    <row r="3259" customHeight="1" spans="21:21">
      <c r="U3259"/>
    </row>
    <row r="3260" customHeight="1" spans="21:21">
      <c r="U3260"/>
    </row>
    <row r="3261" customHeight="1" spans="21:21">
      <c r="U3261"/>
    </row>
    <row r="3262" customHeight="1" spans="21:21">
      <c r="U3262"/>
    </row>
    <row r="3263" customHeight="1" spans="21:21">
      <c r="U3263"/>
    </row>
    <row r="3264" customHeight="1" spans="21:21">
      <c r="U3264"/>
    </row>
    <row r="3265" customHeight="1" spans="21:21">
      <c r="U3265"/>
    </row>
    <row r="3266" customHeight="1" spans="21:21">
      <c r="U3266"/>
    </row>
    <row r="3267" customHeight="1" spans="21:21">
      <c r="U3267"/>
    </row>
    <row r="3268" customHeight="1" spans="21:21">
      <c r="U3268"/>
    </row>
    <row r="3269" customHeight="1" spans="21:21">
      <c r="U3269"/>
    </row>
    <row r="3270" customHeight="1" spans="21:21">
      <c r="U3270"/>
    </row>
    <row r="3271" customHeight="1" spans="21:21">
      <c r="U3271"/>
    </row>
    <row r="3272" customHeight="1" spans="21:21">
      <c r="U3272"/>
    </row>
    <row r="3273" customHeight="1" spans="21:21">
      <c r="U3273"/>
    </row>
    <row r="3274" customHeight="1" spans="21:21">
      <c r="U3274"/>
    </row>
    <row r="3275" customHeight="1" spans="21:21">
      <c r="U3275"/>
    </row>
    <row r="3276" customHeight="1" spans="21:21">
      <c r="U3276"/>
    </row>
    <row r="3277" customHeight="1" spans="21:21">
      <c r="U3277"/>
    </row>
    <row r="3278" customHeight="1" spans="21:21">
      <c r="U3278"/>
    </row>
    <row r="3279" customHeight="1" spans="21:21">
      <c r="U3279"/>
    </row>
    <row r="3280" customHeight="1" spans="21:21">
      <c r="U3280"/>
    </row>
    <row r="3281" customHeight="1" spans="21:21">
      <c r="U3281"/>
    </row>
    <row r="3282" customHeight="1" spans="21:21">
      <c r="U3282"/>
    </row>
    <row r="3283" customHeight="1" spans="21:21">
      <c r="U3283"/>
    </row>
    <row r="3284" customHeight="1" spans="21:21">
      <c r="U3284"/>
    </row>
    <row r="3285" customHeight="1" spans="21:21">
      <c r="U3285"/>
    </row>
    <row r="3286" customHeight="1" spans="21:21">
      <c r="U3286"/>
    </row>
    <row r="3287" customHeight="1" spans="21:21">
      <c r="U3287"/>
    </row>
    <row r="3288" customHeight="1" spans="21:21">
      <c r="U3288"/>
    </row>
    <row r="3289" customHeight="1" spans="21:21">
      <c r="U3289"/>
    </row>
    <row r="3290" customHeight="1" spans="21:21">
      <c r="U3290"/>
    </row>
    <row r="3291" customHeight="1" spans="21:21">
      <c r="U3291"/>
    </row>
    <row r="3292" customHeight="1" spans="21:21">
      <c r="U3292"/>
    </row>
    <row r="3293" customHeight="1" spans="21:21">
      <c r="U3293"/>
    </row>
    <row r="3294" customHeight="1" spans="21:21">
      <c r="U3294"/>
    </row>
    <row r="3295" customHeight="1" spans="21:21">
      <c r="U3295"/>
    </row>
    <row r="3296" customHeight="1" spans="21:21">
      <c r="U3296"/>
    </row>
    <row r="3297" customHeight="1" spans="21:21">
      <c r="U3297"/>
    </row>
    <row r="3298" customHeight="1" spans="21:21">
      <c r="U3298"/>
    </row>
    <row r="3299" customHeight="1" spans="21:21">
      <c r="U3299"/>
    </row>
    <row r="3300" customHeight="1" spans="21:21">
      <c r="U3300"/>
    </row>
    <row r="3301" customHeight="1" spans="21:21">
      <c r="U3301"/>
    </row>
    <row r="3302" customHeight="1" spans="21:21">
      <c r="U3302"/>
    </row>
    <row r="3303" customHeight="1" spans="21:21">
      <c r="U3303"/>
    </row>
    <row r="3304" customHeight="1" spans="21:21">
      <c r="U3304"/>
    </row>
    <row r="3305" customHeight="1" spans="21:21">
      <c r="U3305"/>
    </row>
    <row r="3306" customHeight="1" spans="21:21">
      <c r="U3306"/>
    </row>
    <row r="3307" customHeight="1" spans="21:21">
      <c r="U3307"/>
    </row>
    <row r="3308" customHeight="1" spans="21:21">
      <c r="U3308"/>
    </row>
    <row r="3309" customHeight="1" spans="21:21">
      <c r="U3309"/>
    </row>
    <row r="3310" customHeight="1" spans="21:21">
      <c r="U3310"/>
    </row>
    <row r="3311" customHeight="1" spans="21:21">
      <c r="U3311"/>
    </row>
    <row r="3312" customHeight="1" spans="21:21">
      <c r="U3312"/>
    </row>
    <row r="3313" customHeight="1" spans="21:21">
      <c r="U3313"/>
    </row>
    <row r="3314" customHeight="1" spans="21:21">
      <c r="U3314"/>
    </row>
    <row r="3315" customHeight="1" spans="21:21">
      <c r="U3315"/>
    </row>
    <row r="3316" customHeight="1" spans="21:21">
      <c r="U3316"/>
    </row>
    <row r="3317" customHeight="1" spans="21:21">
      <c r="U3317"/>
    </row>
    <row r="3318" customHeight="1" spans="21:21">
      <c r="U3318"/>
    </row>
    <row r="3319" customHeight="1" spans="21:21">
      <c r="U3319"/>
    </row>
    <row r="3320" customHeight="1" spans="21:21">
      <c r="U3320"/>
    </row>
    <row r="3321" customHeight="1" spans="21:21">
      <c r="U3321"/>
    </row>
    <row r="3322" customHeight="1" spans="21:21">
      <c r="U3322"/>
    </row>
    <row r="3323" customHeight="1" spans="21:21">
      <c r="U3323"/>
    </row>
    <row r="3324" customHeight="1" spans="21:21">
      <c r="U3324"/>
    </row>
    <row r="3325" customHeight="1" spans="21:21">
      <c r="U3325"/>
    </row>
    <row r="3326" customHeight="1" spans="21:21">
      <c r="U3326"/>
    </row>
    <row r="3327" customHeight="1" spans="21:21">
      <c r="U3327"/>
    </row>
    <row r="3328" customHeight="1" spans="21:21">
      <c r="U3328"/>
    </row>
    <row r="3329" customHeight="1" spans="21:21">
      <c r="U3329"/>
    </row>
    <row r="3330" customHeight="1" spans="21:21">
      <c r="U3330"/>
    </row>
    <row r="3331" customHeight="1" spans="21:21">
      <c r="U3331"/>
    </row>
    <row r="3332" customHeight="1" spans="21:21">
      <c r="U3332"/>
    </row>
    <row r="3333" customHeight="1" spans="21:21">
      <c r="U3333"/>
    </row>
    <row r="3334" customHeight="1" spans="21:21">
      <c r="U3334"/>
    </row>
    <row r="3335" customHeight="1" spans="21:21">
      <c r="U3335"/>
    </row>
    <row r="3336" customHeight="1" spans="21:21">
      <c r="U3336"/>
    </row>
    <row r="3337" customHeight="1" spans="21:21">
      <c r="U3337"/>
    </row>
    <row r="3338" customHeight="1" spans="21:21">
      <c r="U3338"/>
    </row>
    <row r="3339" customHeight="1" spans="21:21">
      <c r="U3339"/>
    </row>
    <row r="3340" customHeight="1" spans="21:21">
      <c r="U3340"/>
    </row>
    <row r="3341" customHeight="1" spans="21:21">
      <c r="U3341"/>
    </row>
    <row r="3342" customHeight="1" spans="21:21">
      <c r="U3342"/>
    </row>
    <row r="3343" customHeight="1" spans="21:21">
      <c r="U3343"/>
    </row>
    <row r="3344" customHeight="1" spans="21:21">
      <c r="U3344"/>
    </row>
    <row r="3345" customHeight="1" spans="21:21">
      <c r="U3345"/>
    </row>
    <row r="3346" customHeight="1" spans="21:21">
      <c r="U3346"/>
    </row>
    <row r="3347" customHeight="1" spans="21:21">
      <c r="U3347"/>
    </row>
    <row r="3348" customHeight="1" spans="21:21">
      <c r="U3348"/>
    </row>
    <row r="3349" customHeight="1" spans="21:21">
      <c r="U3349"/>
    </row>
    <row r="3350" customHeight="1" spans="21:21">
      <c r="U3350"/>
    </row>
    <row r="3351" customHeight="1" spans="21:21">
      <c r="U3351"/>
    </row>
    <row r="3352" customHeight="1" spans="21:21">
      <c r="U3352"/>
    </row>
    <row r="3353" customHeight="1" spans="21:21">
      <c r="U3353"/>
    </row>
    <row r="3354" customHeight="1" spans="21:21">
      <c r="U3354"/>
    </row>
    <row r="3355" customHeight="1" spans="21:21">
      <c r="U3355"/>
    </row>
    <row r="3356" customHeight="1" spans="21:21">
      <c r="U3356"/>
    </row>
    <row r="3357" customHeight="1" spans="21:21">
      <c r="U3357"/>
    </row>
    <row r="3358" customHeight="1" spans="21:21">
      <c r="U3358"/>
    </row>
    <row r="3359" customHeight="1" spans="21:21">
      <c r="U3359"/>
    </row>
    <row r="3360" customHeight="1" spans="21:21">
      <c r="U3360"/>
    </row>
    <row r="3361" customHeight="1" spans="21:21">
      <c r="U3361"/>
    </row>
    <row r="3362" customHeight="1" spans="21:21">
      <c r="U3362"/>
    </row>
    <row r="3363" customHeight="1" spans="21:21">
      <c r="U3363"/>
    </row>
    <row r="3364" customHeight="1" spans="21:21">
      <c r="U3364"/>
    </row>
    <row r="3365" customHeight="1" spans="21:21">
      <c r="U3365"/>
    </row>
    <row r="3366" customHeight="1" spans="21:21">
      <c r="U3366"/>
    </row>
    <row r="3367" customHeight="1" spans="21:21">
      <c r="U3367"/>
    </row>
    <row r="3368" customHeight="1" spans="21:21">
      <c r="U3368"/>
    </row>
    <row r="3369" customHeight="1" spans="21:21">
      <c r="U3369"/>
    </row>
    <row r="3370" customHeight="1" spans="21:21">
      <c r="U3370"/>
    </row>
    <row r="3371" customHeight="1" spans="21:21">
      <c r="U3371"/>
    </row>
    <row r="3372" customHeight="1" spans="21:21">
      <c r="U3372"/>
    </row>
    <row r="3373" customHeight="1" spans="21:21">
      <c r="U3373"/>
    </row>
    <row r="3374" customHeight="1" spans="21:21">
      <c r="U3374"/>
    </row>
    <row r="3375" customHeight="1" spans="21:21">
      <c r="U3375"/>
    </row>
    <row r="3376" customHeight="1" spans="21:21">
      <c r="U3376"/>
    </row>
    <row r="3377" customHeight="1" spans="21:21">
      <c r="U3377"/>
    </row>
    <row r="3378" customHeight="1" spans="21:21">
      <c r="U3378"/>
    </row>
    <row r="3379" customHeight="1" spans="21:21">
      <c r="U3379"/>
    </row>
    <row r="3380" customHeight="1" spans="21:21">
      <c r="U3380"/>
    </row>
    <row r="3381" customHeight="1" spans="21:21">
      <c r="U3381"/>
    </row>
    <row r="3382" customHeight="1" spans="21:21">
      <c r="U3382"/>
    </row>
    <row r="3383" customHeight="1" spans="21:21">
      <c r="U3383"/>
    </row>
    <row r="3384" customHeight="1" spans="21:21">
      <c r="U3384"/>
    </row>
    <row r="3385" customHeight="1" spans="21:21">
      <c r="U3385"/>
    </row>
    <row r="3386" customHeight="1" spans="21:21">
      <c r="U3386"/>
    </row>
    <row r="3387" customHeight="1" spans="21:21">
      <c r="U3387"/>
    </row>
    <row r="3388" customHeight="1" spans="21:21">
      <c r="U3388"/>
    </row>
    <row r="3389" customHeight="1" spans="21:21">
      <c r="U3389"/>
    </row>
    <row r="3390" customHeight="1" spans="21:21">
      <c r="U3390"/>
    </row>
    <row r="3391" customHeight="1" spans="21:21">
      <c r="U3391"/>
    </row>
    <row r="3392" customHeight="1" spans="21:21">
      <c r="U3392"/>
    </row>
    <row r="3393" customHeight="1" spans="21:21">
      <c r="U3393"/>
    </row>
    <row r="3394" customHeight="1" spans="21:21">
      <c r="U3394"/>
    </row>
    <row r="3395" customHeight="1" spans="21:21">
      <c r="U3395"/>
    </row>
    <row r="3396" customHeight="1" spans="21:21">
      <c r="U3396"/>
    </row>
    <row r="3397" customHeight="1" spans="21:21">
      <c r="U3397"/>
    </row>
    <row r="3398" customHeight="1" spans="21:21">
      <c r="U3398"/>
    </row>
    <row r="3399" customHeight="1" spans="21:21">
      <c r="U3399"/>
    </row>
    <row r="3400" customHeight="1" spans="21:21">
      <c r="U3400"/>
    </row>
    <row r="3401" customHeight="1" spans="21:21">
      <c r="U3401"/>
    </row>
    <row r="3402" customHeight="1" spans="21:21">
      <c r="U3402"/>
    </row>
    <row r="3403" customHeight="1" spans="21:21">
      <c r="U3403"/>
    </row>
    <row r="3404" customHeight="1" spans="21:21">
      <c r="U3404"/>
    </row>
    <row r="3405" customHeight="1" spans="21:21">
      <c r="U3405"/>
    </row>
    <row r="3406" customHeight="1" spans="21:21">
      <c r="U3406"/>
    </row>
    <row r="3407" customHeight="1" spans="21:21">
      <c r="U3407"/>
    </row>
    <row r="3408" customHeight="1" spans="21:21">
      <c r="U3408"/>
    </row>
    <row r="3409" customHeight="1" spans="21:21">
      <c r="U3409"/>
    </row>
    <row r="3410" customHeight="1" spans="21:21">
      <c r="U3410"/>
    </row>
    <row r="3411" customHeight="1" spans="21:21">
      <c r="U3411"/>
    </row>
    <row r="3412" customHeight="1" spans="21:21">
      <c r="U3412"/>
    </row>
    <row r="3413" customHeight="1" spans="21:21">
      <c r="U3413"/>
    </row>
    <row r="3414" customHeight="1" spans="21:21">
      <c r="U3414"/>
    </row>
    <row r="3415" customHeight="1" spans="21:21">
      <c r="U3415"/>
    </row>
    <row r="3416" customHeight="1" spans="21:21">
      <c r="U3416"/>
    </row>
    <row r="3417" customHeight="1" spans="21:21">
      <c r="U3417"/>
    </row>
    <row r="3418" customHeight="1" spans="21:21">
      <c r="U3418"/>
    </row>
    <row r="3419" customHeight="1" spans="21:21">
      <c r="U3419"/>
    </row>
    <row r="3420" customHeight="1" spans="21:21">
      <c r="U3420"/>
    </row>
    <row r="3421" customHeight="1" spans="21:21">
      <c r="U3421"/>
    </row>
    <row r="3422" customHeight="1" spans="21:21">
      <c r="U3422"/>
    </row>
    <row r="3423" customHeight="1" spans="21:21">
      <c r="U3423"/>
    </row>
    <row r="3424" customHeight="1" spans="21:21">
      <c r="U3424"/>
    </row>
    <row r="3425" customHeight="1" spans="21:21">
      <c r="U3425"/>
    </row>
    <row r="3426" customHeight="1" spans="21:21">
      <c r="U3426"/>
    </row>
    <row r="3427" customHeight="1" spans="21:21">
      <c r="U3427"/>
    </row>
    <row r="3428" customHeight="1" spans="21:21">
      <c r="U3428"/>
    </row>
    <row r="3429" customHeight="1" spans="21:21">
      <c r="U3429"/>
    </row>
    <row r="3430" customHeight="1" spans="21:21">
      <c r="U3430"/>
    </row>
    <row r="3431" customHeight="1" spans="21:21">
      <c r="U3431"/>
    </row>
    <row r="3432" customHeight="1" spans="21:21">
      <c r="U3432"/>
    </row>
    <row r="3433" customHeight="1" spans="21:21">
      <c r="U3433"/>
    </row>
    <row r="3434" customHeight="1" spans="21:21">
      <c r="U3434"/>
    </row>
    <row r="3435" customHeight="1" spans="21:21">
      <c r="U3435"/>
    </row>
    <row r="3436" customHeight="1" spans="21:21">
      <c r="U3436"/>
    </row>
    <row r="3437" customHeight="1" spans="21:21">
      <c r="U3437"/>
    </row>
    <row r="3438" customHeight="1" spans="21:21">
      <c r="U3438"/>
    </row>
    <row r="3439" customHeight="1" spans="21:21">
      <c r="U3439"/>
    </row>
    <row r="3440" customHeight="1" spans="21:21">
      <c r="U3440"/>
    </row>
    <row r="3441" customHeight="1" spans="21:21">
      <c r="U3441"/>
    </row>
    <row r="3442" customHeight="1" spans="21:21">
      <c r="U3442"/>
    </row>
    <row r="3443" customHeight="1" spans="21:21">
      <c r="U3443"/>
    </row>
    <row r="3444" customHeight="1" spans="21:21">
      <c r="U3444"/>
    </row>
    <row r="3445" customHeight="1" spans="21:21">
      <c r="U3445"/>
    </row>
    <row r="3446" customHeight="1" spans="21:21">
      <c r="U3446"/>
    </row>
    <row r="3447" customHeight="1" spans="21:21">
      <c r="U3447"/>
    </row>
    <row r="3448" customHeight="1" spans="21:21">
      <c r="U3448"/>
    </row>
    <row r="3449" customHeight="1" spans="21:21">
      <c r="U3449"/>
    </row>
    <row r="3450" customHeight="1" spans="21:21">
      <c r="U3450"/>
    </row>
    <row r="3451" customHeight="1" spans="21:21">
      <c r="U3451"/>
    </row>
    <row r="3452" customHeight="1" spans="21:21">
      <c r="U3452"/>
    </row>
    <row r="3453" customHeight="1" spans="21:21">
      <c r="U3453"/>
    </row>
    <row r="3454" customHeight="1" spans="21:21">
      <c r="U3454"/>
    </row>
    <row r="3455" customHeight="1" spans="21:21">
      <c r="U3455"/>
    </row>
    <row r="3456" customHeight="1" spans="21:21">
      <c r="U3456"/>
    </row>
    <row r="3457" customHeight="1" spans="21:21">
      <c r="U3457"/>
    </row>
    <row r="3458" customHeight="1" spans="21:21">
      <c r="U3458"/>
    </row>
    <row r="3459" customHeight="1" spans="21:21">
      <c r="U3459"/>
    </row>
    <row r="3460" customHeight="1" spans="21:21">
      <c r="U3460"/>
    </row>
    <row r="3461" customHeight="1" spans="21:21">
      <c r="U3461"/>
    </row>
    <row r="3462" customHeight="1" spans="21:21">
      <c r="U3462"/>
    </row>
    <row r="3463" customHeight="1" spans="21:21">
      <c r="U3463"/>
    </row>
    <row r="3464" customHeight="1" spans="21:21">
      <c r="U3464"/>
    </row>
    <row r="3465" customHeight="1" spans="21:21">
      <c r="U3465"/>
    </row>
    <row r="3466" customHeight="1" spans="21:21">
      <c r="U3466"/>
    </row>
    <row r="3467" customHeight="1" spans="21:21">
      <c r="U3467"/>
    </row>
    <row r="3468" customHeight="1" spans="21:21">
      <c r="U3468"/>
    </row>
    <row r="3469" customHeight="1" spans="21:21">
      <c r="U3469"/>
    </row>
    <row r="3470" customHeight="1" spans="21:21">
      <c r="U3470"/>
    </row>
    <row r="3471" customHeight="1" spans="21:21">
      <c r="U3471"/>
    </row>
    <row r="3472" customHeight="1" spans="21:21">
      <c r="U3472"/>
    </row>
    <row r="3473" customHeight="1" spans="21:21">
      <c r="U3473"/>
    </row>
    <row r="3474" customHeight="1" spans="21:21">
      <c r="U3474"/>
    </row>
    <row r="3475" customHeight="1" spans="21:21">
      <c r="U3475"/>
    </row>
    <row r="3476" customHeight="1" spans="21:21">
      <c r="U3476"/>
    </row>
    <row r="3477" customHeight="1" spans="21:21">
      <c r="U3477"/>
    </row>
    <row r="3478" customHeight="1" spans="21:21">
      <c r="U3478"/>
    </row>
    <row r="3479" customHeight="1" spans="21:21">
      <c r="U3479"/>
    </row>
    <row r="3480" customHeight="1" spans="21:21">
      <c r="U3480"/>
    </row>
    <row r="3481" customHeight="1" spans="21:21">
      <c r="U3481"/>
    </row>
    <row r="3482" customHeight="1" spans="21:21">
      <c r="U3482"/>
    </row>
    <row r="3483" customHeight="1" spans="21:21">
      <c r="U3483"/>
    </row>
    <row r="3484" customHeight="1" spans="21:21">
      <c r="U3484"/>
    </row>
    <row r="3485" customHeight="1" spans="21:21">
      <c r="U3485"/>
    </row>
    <row r="3486" customHeight="1" spans="21:21">
      <c r="U3486"/>
    </row>
    <row r="3487" customHeight="1" spans="21:21">
      <c r="U3487"/>
    </row>
    <row r="3488" customHeight="1" spans="21:21">
      <c r="U3488"/>
    </row>
    <row r="3489" customHeight="1" spans="21:21">
      <c r="U3489"/>
    </row>
    <row r="3490" customHeight="1" spans="21:21">
      <c r="U3490"/>
    </row>
    <row r="3491" customHeight="1" spans="21:21">
      <c r="U3491"/>
    </row>
    <row r="3492" customHeight="1" spans="21:21">
      <c r="U3492"/>
    </row>
    <row r="3493" customHeight="1" spans="21:21">
      <c r="U3493"/>
    </row>
    <row r="3494" customHeight="1" spans="21:21">
      <c r="U3494"/>
    </row>
    <row r="3495" customHeight="1" spans="21:21">
      <c r="U3495"/>
    </row>
    <row r="3496" customHeight="1" spans="21:21">
      <c r="U3496"/>
    </row>
    <row r="3497" customHeight="1" spans="21:21">
      <c r="U3497"/>
    </row>
    <row r="3498" customHeight="1" spans="21:21">
      <c r="U3498"/>
    </row>
    <row r="3499" customHeight="1" spans="21:21">
      <c r="U3499"/>
    </row>
    <row r="3500" customHeight="1" spans="21:21">
      <c r="U3500"/>
    </row>
    <row r="3501" customHeight="1" spans="21:21">
      <c r="U3501"/>
    </row>
    <row r="3502" customHeight="1" spans="21:21">
      <c r="U3502"/>
    </row>
    <row r="3503" customHeight="1" spans="21:21">
      <c r="U3503"/>
    </row>
    <row r="3504" customHeight="1" spans="21:21">
      <c r="U3504"/>
    </row>
    <row r="3505" customHeight="1" spans="21:21">
      <c r="U3505"/>
    </row>
    <row r="3506" customHeight="1" spans="21:21">
      <c r="U3506"/>
    </row>
    <row r="3507" customHeight="1" spans="21:21">
      <c r="U3507"/>
    </row>
    <row r="3508" customHeight="1" spans="21:21">
      <c r="U3508"/>
    </row>
    <row r="3509" customHeight="1" spans="21:21">
      <c r="U3509"/>
    </row>
    <row r="3510" customHeight="1" spans="21:21">
      <c r="U3510"/>
    </row>
    <row r="3511" customHeight="1" spans="21:21">
      <c r="U3511"/>
    </row>
    <row r="3512" customHeight="1" spans="21:21">
      <c r="U3512"/>
    </row>
    <row r="3513" customHeight="1" spans="21:21">
      <c r="U3513"/>
    </row>
    <row r="3514" customHeight="1" spans="21:21">
      <c r="U3514"/>
    </row>
    <row r="3515" customHeight="1" spans="21:21">
      <c r="U3515"/>
    </row>
    <row r="3516" customHeight="1" spans="21:21">
      <c r="U3516"/>
    </row>
    <row r="3517" customHeight="1" spans="21:21">
      <c r="U3517"/>
    </row>
    <row r="3518" customHeight="1" spans="21:21">
      <c r="U3518"/>
    </row>
    <row r="3519" customHeight="1" spans="21:21">
      <c r="U3519"/>
    </row>
    <row r="3520" customHeight="1" spans="21:21">
      <c r="U3520"/>
    </row>
    <row r="3521" customHeight="1" spans="21:21">
      <c r="U3521"/>
    </row>
    <row r="3522" customHeight="1" spans="21:21">
      <c r="U3522"/>
    </row>
    <row r="3523" customHeight="1" spans="21:21">
      <c r="U3523"/>
    </row>
    <row r="3524" customHeight="1" spans="21:21">
      <c r="U3524"/>
    </row>
    <row r="3525" customHeight="1" spans="21:21">
      <c r="U3525"/>
    </row>
    <row r="3526" customHeight="1" spans="21:21">
      <c r="U3526"/>
    </row>
    <row r="3527" customHeight="1" spans="21:21">
      <c r="U3527"/>
    </row>
    <row r="3528" customHeight="1" spans="21:21">
      <c r="U3528"/>
    </row>
    <row r="3529" customHeight="1" spans="21:21">
      <c r="U3529"/>
    </row>
    <row r="3530" customHeight="1" spans="21:21">
      <c r="U3530"/>
    </row>
    <row r="3531" customHeight="1" spans="21:21">
      <c r="U3531"/>
    </row>
    <row r="3532" customHeight="1" spans="21:21">
      <c r="U3532"/>
    </row>
    <row r="3533" customHeight="1" spans="21:21">
      <c r="U3533"/>
    </row>
    <row r="3534" customHeight="1" spans="21:21">
      <c r="U3534"/>
    </row>
    <row r="3535" customHeight="1" spans="21:21">
      <c r="U3535"/>
    </row>
    <row r="3536" customHeight="1" spans="21:21">
      <c r="U3536"/>
    </row>
    <row r="3537" customHeight="1" spans="21:21">
      <c r="U3537"/>
    </row>
    <row r="3538" customHeight="1" spans="21:21">
      <c r="U3538"/>
    </row>
    <row r="3539" customHeight="1" spans="21:21">
      <c r="U3539"/>
    </row>
    <row r="3540" customHeight="1" spans="21:21">
      <c r="U3540"/>
    </row>
    <row r="3541" customHeight="1" spans="21:21">
      <c r="U3541"/>
    </row>
    <row r="3542" customHeight="1" spans="21:21">
      <c r="U3542"/>
    </row>
    <row r="3543" customHeight="1" spans="21:21">
      <c r="U3543"/>
    </row>
    <row r="3544" customHeight="1" spans="21:21">
      <c r="U3544"/>
    </row>
    <row r="3545" customHeight="1" spans="21:21">
      <c r="U3545"/>
    </row>
    <row r="3546" customHeight="1" spans="21:21">
      <c r="U3546"/>
    </row>
    <row r="3547" customHeight="1" spans="21:21">
      <c r="U3547"/>
    </row>
    <row r="3548" customHeight="1" spans="21:21">
      <c r="U3548"/>
    </row>
    <row r="3549" customHeight="1" spans="21:21">
      <c r="U3549"/>
    </row>
    <row r="3550" customHeight="1" spans="21:21">
      <c r="U3550"/>
    </row>
    <row r="3551" customHeight="1" spans="21:21">
      <c r="U3551"/>
    </row>
    <row r="3552" customHeight="1" spans="21:21">
      <c r="U3552"/>
    </row>
    <row r="3553" customHeight="1" spans="21:21">
      <c r="U3553"/>
    </row>
    <row r="3554" customHeight="1" spans="21:21">
      <c r="U3554"/>
    </row>
    <row r="3555" customHeight="1" spans="21:21">
      <c r="U3555"/>
    </row>
    <row r="3556" customHeight="1" spans="21:21">
      <c r="U3556"/>
    </row>
    <row r="3557" customHeight="1" spans="21:21">
      <c r="U3557"/>
    </row>
    <row r="3558" customHeight="1" spans="21:21">
      <c r="U3558"/>
    </row>
    <row r="3559" customHeight="1" spans="21:21">
      <c r="U3559"/>
    </row>
    <row r="3560" customHeight="1" spans="21:21">
      <c r="U3560"/>
    </row>
    <row r="3561" customHeight="1" spans="21:21">
      <c r="U3561"/>
    </row>
    <row r="3562" customHeight="1" spans="21:21">
      <c r="U3562"/>
    </row>
    <row r="3563" customHeight="1" spans="21:21">
      <c r="U3563"/>
    </row>
    <row r="3564" customHeight="1" spans="21:21">
      <c r="U3564"/>
    </row>
    <row r="3565" customHeight="1" spans="21:21">
      <c r="U3565"/>
    </row>
    <row r="3566" customHeight="1" spans="21:21">
      <c r="U3566"/>
    </row>
    <row r="3567" customHeight="1" spans="21:21">
      <c r="U3567"/>
    </row>
    <row r="3568" customHeight="1" spans="21:21">
      <c r="U3568"/>
    </row>
    <row r="3569" customHeight="1" spans="21:21">
      <c r="U3569"/>
    </row>
    <row r="3570" customHeight="1" spans="21:21">
      <c r="U3570"/>
    </row>
    <row r="3571" customHeight="1" spans="21:21">
      <c r="U3571"/>
    </row>
    <row r="3572" customHeight="1" spans="21:21">
      <c r="U3572"/>
    </row>
    <row r="3573" customHeight="1" spans="21:21">
      <c r="U3573"/>
    </row>
    <row r="3574" customHeight="1" spans="21:21">
      <c r="U3574"/>
    </row>
    <row r="3575" customHeight="1" spans="21:21">
      <c r="U3575"/>
    </row>
    <row r="3576" customHeight="1" spans="21:21">
      <c r="U3576"/>
    </row>
    <row r="3577" customHeight="1" spans="21:21">
      <c r="U3577"/>
    </row>
    <row r="3578" customHeight="1" spans="21:21">
      <c r="U3578"/>
    </row>
    <row r="3579" customHeight="1" spans="21:21">
      <c r="U3579"/>
    </row>
    <row r="3580" customHeight="1" spans="21:21">
      <c r="U3580"/>
    </row>
    <row r="3581" customHeight="1" spans="21:21">
      <c r="U3581"/>
    </row>
    <row r="3582" customHeight="1" spans="21:21">
      <c r="U3582"/>
    </row>
    <row r="3583" customHeight="1" spans="21:21">
      <c r="U3583"/>
    </row>
    <row r="3584" customHeight="1" spans="21:21">
      <c r="U3584"/>
    </row>
    <row r="3585" customHeight="1" spans="21:21">
      <c r="U3585"/>
    </row>
    <row r="3586" customHeight="1" spans="21:21">
      <c r="U3586"/>
    </row>
    <row r="3587" customHeight="1" spans="21:21">
      <c r="U3587"/>
    </row>
    <row r="3588" customHeight="1" spans="21:21">
      <c r="U3588"/>
    </row>
    <row r="3589" customHeight="1" spans="21:21">
      <c r="U3589"/>
    </row>
    <row r="3590" customHeight="1" spans="21:21">
      <c r="U3590"/>
    </row>
    <row r="3591" customHeight="1" spans="21:21">
      <c r="U3591"/>
    </row>
    <row r="3592" customHeight="1" spans="21:21">
      <c r="U3592"/>
    </row>
    <row r="3593" customHeight="1" spans="21:21">
      <c r="U3593"/>
    </row>
    <row r="3594" customHeight="1" spans="21:21">
      <c r="U3594"/>
    </row>
    <row r="3595" customHeight="1" spans="21:21">
      <c r="U3595"/>
    </row>
    <row r="3596" customHeight="1" spans="21:21">
      <c r="U3596"/>
    </row>
    <row r="3597" customHeight="1" spans="21:21">
      <c r="U3597"/>
    </row>
    <row r="3598" customHeight="1" spans="21:21">
      <c r="U3598"/>
    </row>
    <row r="3599" customHeight="1" spans="21:21">
      <c r="U3599"/>
    </row>
    <row r="3600" customHeight="1" spans="21:21">
      <c r="U3600"/>
    </row>
    <row r="3601" customHeight="1" spans="21:21">
      <c r="U3601"/>
    </row>
    <row r="3602" customHeight="1" spans="21:21">
      <c r="U3602"/>
    </row>
    <row r="3603" customHeight="1" spans="21:21">
      <c r="U3603"/>
    </row>
    <row r="3604" customHeight="1" spans="21:21">
      <c r="U3604"/>
    </row>
    <row r="3605" customHeight="1" spans="21:21">
      <c r="U3605"/>
    </row>
    <row r="3606" customHeight="1" spans="21:21">
      <c r="U3606"/>
    </row>
    <row r="3607" customHeight="1" spans="21:21">
      <c r="U3607"/>
    </row>
    <row r="3608" customHeight="1" spans="21:21">
      <c r="U3608"/>
    </row>
    <row r="3609" customHeight="1" spans="21:21">
      <c r="U3609"/>
    </row>
    <row r="3610" customHeight="1" spans="21:21">
      <c r="U3610"/>
    </row>
    <row r="3611" customHeight="1" spans="21:21">
      <c r="U3611"/>
    </row>
    <row r="3612" customHeight="1" spans="21:21">
      <c r="U3612"/>
    </row>
    <row r="3613" customHeight="1" spans="21:21">
      <c r="U3613"/>
    </row>
    <row r="3614" customHeight="1" spans="21:21">
      <c r="U3614"/>
    </row>
    <row r="3615" customHeight="1" spans="21:21">
      <c r="U3615"/>
    </row>
    <row r="3616" customHeight="1" spans="21:21">
      <c r="U3616"/>
    </row>
    <row r="3617" customHeight="1" spans="21:21">
      <c r="U3617"/>
    </row>
    <row r="3618" customHeight="1" spans="21:21">
      <c r="U3618"/>
    </row>
    <row r="3619" customHeight="1" spans="21:21">
      <c r="U3619"/>
    </row>
    <row r="3620" customHeight="1" spans="21:21">
      <c r="U3620"/>
    </row>
    <row r="3621" customHeight="1" spans="21:21">
      <c r="U3621"/>
    </row>
    <row r="3622" customHeight="1" spans="21:21">
      <c r="U3622"/>
    </row>
    <row r="3623" customHeight="1" spans="21:21">
      <c r="U3623"/>
    </row>
    <row r="3624" customHeight="1" spans="21:21">
      <c r="U3624"/>
    </row>
    <row r="3625" customHeight="1" spans="21:21">
      <c r="U3625"/>
    </row>
    <row r="3626" customHeight="1" spans="21:21">
      <c r="U3626"/>
    </row>
    <row r="3627" customHeight="1" spans="21:21">
      <c r="U3627"/>
    </row>
    <row r="3628" customHeight="1" spans="21:21">
      <c r="U3628"/>
    </row>
    <row r="3629" customHeight="1" spans="21:21">
      <c r="U3629"/>
    </row>
    <row r="3630" customHeight="1" spans="21:21">
      <c r="U3630"/>
    </row>
    <row r="3631" customHeight="1" spans="21:21">
      <c r="U3631"/>
    </row>
    <row r="3632" customHeight="1" spans="21:21">
      <c r="U3632"/>
    </row>
    <row r="3633" customHeight="1" spans="21:21">
      <c r="U3633"/>
    </row>
    <row r="3634" customHeight="1" spans="21:21">
      <c r="U3634"/>
    </row>
    <row r="3635" customHeight="1" spans="21:21">
      <c r="U3635"/>
    </row>
    <row r="3636" customHeight="1" spans="21:21">
      <c r="U3636"/>
    </row>
    <row r="3637" customHeight="1" spans="21:21">
      <c r="U3637"/>
    </row>
    <row r="3638" customHeight="1" spans="21:21">
      <c r="U3638"/>
    </row>
    <row r="3639" customHeight="1" spans="21:21">
      <c r="U3639"/>
    </row>
    <row r="3640" customHeight="1" spans="21:21">
      <c r="U3640"/>
    </row>
    <row r="3641" customHeight="1" spans="21:21">
      <c r="U3641"/>
    </row>
    <row r="3642" customHeight="1" spans="21:21">
      <c r="U3642"/>
    </row>
    <row r="3643" customHeight="1" spans="21:21">
      <c r="U3643"/>
    </row>
    <row r="3644" customHeight="1" spans="21:21">
      <c r="U3644"/>
    </row>
    <row r="3645" customHeight="1" spans="21:21">
      <c r="U3645"/>
    </row>
    <row r="3646" customHeight="1" spans="21:21">
      <c r="U3646"/>
    </row>
    <row r="3647" customHeight="1" spans="21:21">
      <c r="U3647"/>
    </row>
    <row r="3648" customHeight="1" spans="21:21">
      <c r="U3648"/>
    </row>
    <row r="3649" customHeight="1" spans="21:21">
      <c r="U3649"/>
    </row>
    <row r="3650" customHeight="1" spans="21:21">
      <c r="U3650"/>
    </row>
    <row r="3651" customHeight="1" spans="21:21">
      <c r="U3651"/>
    </row>
    <row r="3652" customHeight="1" spans="21:21">
      <c r="U3652"/>
    </row>
    <row r="3653" customHeight="1" spans="21:21">
      <c r="U3653"/>
    </row>
    <row r="3654" customHeight="1" spans="21:21">
      <c r="U3654"/>
    </row>
    <row r="3655" customHeight="1" spans="21:21">
      <c r="U3655"/>
    </row>
    <row r="3656" customHeight="1" spans="21:21">
      <c r="U3656"/>
    </row>
    <row r="3657" customHeight="1" spans="21:21">
      <c r="U3657"/>
    </row>
    <row r="3658" customHeight="1" spans="21:21">
      <c r="U3658"/>
    </row>
    <row r="3659" customHeight="1" spans="21:21">
      <c r="U3659"/>
    </row>
    <row r="3660" customHeight="1" spans="21:21">
      <c r="U3660"/>
    </row>
    <row r="3661" customHeight="1" spans="21:21">
      <c r="U3661"/>
    </row>
    <row r="3662" customHeight="1" spans="21:21">
      <c r="U3662"/>
    </row>
    <row r="3663" customHeight="1" spans="21:21">
      <c r="U3663"/>
    </row>
    <row r="3664" customHeight="1" spans="21:21">
      <c r="U3664"/>
    </row>
    <row r="3665" customHeight="1" spans="21:21">
      <c r="U3665"/>
    </row>
    <row r="3666" customHeight="1" spans="21:21">
      <c r="U3666"/>
    </row>
    <row r="3667" customHeight="1" spans="21:21">
      <c r="U3667"/>
    </row>
    <row r="3668" customHeight="1" spans="21:21">
      <c r="U3668"/>
    </row>
    <row r="3669" customHeight="1" spans="21:21">
      <c r="U3669"/>
    </row>
    <row r="3670" customHeight="1" spans="21:21">
      <c r="U3670"/>
    </row>
    <row r="3671" customHeight="1" spans="21:21">
      <c r="U3671"/>
    </row>
    <row r="3672" customHeight="1" spans="21:21">
      <c r="U3672"/>
    </row>
    <row r="3673" customHeight="1" spans="21:21">
      <c r="U3673"/>
    </row>
    <row r="3674" customHeight="1" spans="21:21">
      <c r="U3674"/>
    </row>
    <row r="3675" customHeight="1" spans="21:21">
      <c r="U3675"/>
    </row>
    <row r="3676" customHeight="1" spans="21:21">
      <c r="U3676"/>
    </row>
    <row r="3677" customHeight="1" spans="21:21">
      <c r="U3677"/>
    </row>
    <row r="3678" customHeight="1" spans="21:21">
      <c r="U3678"/>
    </row>
    <row r="3679" customHeight="1" spans="21:21">
      <c r="U3679"/>
    </row>
    <row r="3680" customHeight="1" spans="21:21">
      <c r="U3680"/>
    </row>
    <row r="3681" customHeight="1" spans="21:21">
      <c r="U3681"/>
    </row>
    <row r="3682" customHeight="1" spans="21:21">
      <c r="U3682"/>
    </row>
    <row r="3683" customHeight="1" spans="21:21">
      <c r="U3683"/>
    </row>
    <row r="3684" customHeight="1" spans="21:21">
      <c r="U3684"/>
    </row>
    <row r="3685" customHeight="1" spans="21:21">
      <c r="U3685"/>
    </row>
    <row r="3686" customHeight="1" spans="21:21">
      <c r="U3686"/>
    </row>
    <row r="3687" customHeight="1" spans="21:21">
      <c r="U3687"/>
    </row>
    <row r="3688" customHeight="1" spans="21:21">
      <c r="U3688"/>
    </row>
    <row r="3689" customHeight="1" spans="21:21">
      <c r="U3689"/>
    </row>
    <row r="3690" customHeight="1" spans="21:21">
      <c r="U3690"/>
    </row>
    <row r="3691" customHeight="1" spans="21:21">
      <c r="U3691"/>
    </row>
    <row r="3692" customHeight="1" spans="21:21">
      <c r="U3692"/>
    </row>
    <row r="3693" customHeight="1" spans="21:21">
      <c r="U3693"/>
    </row>
    <row r="3694" customHeight="1" spans="21:21">
      <c r="U3694"/>
    </row>
    <row r="3695" customHeight="1" spans="21:21">
      <c r="U3695"/>
    </row>
    <row r="3696" customHeight="1" spans="21:21">
      <c r="U3696"/>
    </row>
    <row r="3697" customHeight="1" spans="21:21">
      <c r="U3697"/>
    </row>
    <row r="3698" customHeight="1" spans="21:21">
      <c r="U3698"/>
    </row>
    <row r="3699" customHeight="1" spans="21:21">
      <c r="U3699"/>
    </row>
    <row r="3700" customHeight="1" spans="21:21">
      <c r="U3700"/>
    </row>
    <row r="3701" customHeight="1" spans="21:21">
      <c r="U3701"/>
    </row>
    <row r="3702" customHeight="1" spans="21:21">
      <c r="U3702"/>
    </row>
    <row r="3703" customHeight="1" spans="21:21">
      <c r="U3703"/>
    </row>
    <row r="3704" customHeight="1" spans="21:21">
      <c r="U3704"/>
    </row>
    <row r="3705" customHeight="1" spans="21:21">
      <c r="U3705"/>
    </row>
    <row r="3706" customHeight="1" spans="21:21">
      <c r="U3706"/>
    </row>
    <row r="3707" customHeight="1" spans="21:21">
      <c r="U3707"/>
    </row>
    <row r="3708" customHeight="1" spans="21:21">
      <c r="U3708"/>
    </row>
    <row r="3709" customHeight="1" spans="21:21">
      <c r="U3709"/>
    </row>
    <row r="3710" customHeight="1" spans="21:21">
      <c r="U3710"/>
    </row>
    <row r="3711" customHeight="1" spans="21:21">
      <c r="U3711"/>
    </row>
    <row r="3712" customHeight="1" spans="21:21">
      <c r="U3712"/>
    </row>
    <row r="3713" customHeight="1" spans="21:21">
      <c r="U3713"/>
    </row>
    <row r="3714" customHeight="1" spans="21:21">
      <c r="U3714"/>
    </row>
    <row r="3715" customHeight="1" spans="21:21">
      <c r="U3715"/>
    </row>
    <row r="3716" customHeight="1" spans="21:21">
      <c r="U3716"/>
    </row>
    <row r="3717" customHeight="1" spans="21:21">
      <c r="U3717"/>
    </row>
    <row r="3718" customHeight="1" spans="21:21">
      <c r="U3718"/>
    </row>
    <row r="3719" customHeight="1" spans="21:21">
      <c r="U3719"/>
    </row>
    <row r="3720" customHeight="1" spans="21:21">
      <c r="U3720"/>
    </row>
    <row r="3721" customHeight="1" spans="21:21">
      <c r="U3721"/>
    </row>
    <row r="3722" customHeight="1" spans="21:21">
      <c r="U3722"/>
    </row>
    <row r="3723" customHeight="1" spans="21:21">
      <c r="U3723"/>
    </row>
    <row r="3724" customHeight="1" spans="21:21">
      <c r="U3724"/>
    </row>
    <row r="3725" customHeight="1" spans="21:21">
      <c r="U3725"/>
    </row>
    <row r="3726" customHeight="1" spans="21:21">
      <c r="U3726"/>
    </row>
    <row r="3727" customHeight="1" spans="21:21">
      <c r="U3727"/>
    </row>
    <row r="3728" customHeight="1" spans="21:21">
      <c r="U3728"/>
    </row>
    <row r="3729" customHeight="1" spans="21:21">
      <c r="U3729"/>
    </row>
    <row r="3730" customHeight="1" spans="21:21">
      <c r="U3730"/>
    </row>
    <row r="3731" customHeight="1" spans="21:21">
      <c r="U3731"/>
    </row>
    <row r="3732" customHeight="1" spans="21:21">
      <c r="U3732"/>
    </row>
    <row r="3733" customHeight="1" spans="21:21">
      <c r="U3733"/>
    </row>
    <row r="3734" customHeight="1" spans="21:21">
      <c r="U3734"/>
    </row>
    <row r="3735" customHeight="1" spans="21:21">
      <c r="U3735"/>
    </row>
    <row r="3736" customHeight="1" spans="21:21">
      <c r="U3736"/>
    </row>
    <row r="3737" customHeight="1" spans="21:21">
      <c r="U3737"/>
    </row>
    <row r="3738" customHeight="1" spans="21:21">
      <c r="U3738"/>
    </row>
    <row r="3739" customHeight="1" spans="21:21">
      <c r="U3739"/>
    </row>
    <row r="3740" customHeight="1" spans="21:21">
      <c r="U3740"/>
    </row>
    <row r="3741" customHeight="1" spans="21:21">
      <c r="U3741"/>
    </row>
    <row r="3742" customHeight="1" spans="21:21">
      <c r="U3742"/>
    </row>
    <row r="3743" customHeight="1" spans="21:21">
      <c r="U3743"/>
    </row>
    <row r="3744" customHeight="1" spans="21:21">
      <c r="U3744"/>
    </row>
    <row r="3745" customHeight="1" spans="21:21">
      <c r="U3745"/>
    </row>
    <row r="3746" customHeight="1" spans="21:21">
      <c r="U3746"/>
    </row>
    <row r="3747" customHeight="1" spans="21:21">
      <c r="U3747"/>
    </row>
    <row r="3748" customHeight="1" spans="21:21">
      <c r="U3748"/>
    </row>
    <row r="3749" customHeight="1" spans="21:21">
      <c r="U3749"/>
    </row>
    <row r="3750" customHeight="1" spans="21:21">
      <c r="U3750"/>
    </row>
    <row r="3751" customHeight="1" spans="21:21">
      <c r="U3751"/>
    </row>
    <row r="3752" customHeight="1" spans="21:21">
      <c r="U3752"/>
    </row>
    <row r="3753" customHeight="1" spans="21:21">
      <c r="U3753"/>
    </row>
    <row r="3754" customHeight="1" spans="21:21">
      <c r="U3754"/>
    </row>
    <row r="3755" customHeight="1" spans="21:21">
      <c r="U3755"/>
    </row>
    <row r="3756" customHeight="1" spans="21:21">
      <c r="U3756"/>
    </row>
    <row r="3757" customHeight="1" spans="21:21">
      <c r="U3757"/>
    </row>
    <row r="3758" customHeight="1" spans="21:21">
      <c r="U3758"/>
    </row>
    <row r="3759" customHeight="1" spans="21:21">
      <c r="U3759"/>
    </row>
    <row r="3760" customHeight="1" spans="21:21">
      <c r="U3760"/>
    </row>
    <row r="3761" customHeight="1" spans="21:21">
      <c r="U3761"/>
    </row>
    <row r="3762" customHeight="1" spans="21:21">
      <c r="U3762"/>
    </row>
    <row r="3763" customHeight="1" spans="21:21">
      <c r="U3763"/>
    </row>
    <row r="3764" customHeight="1" spans="21:21">
      <c r="U3764"/>
    </row>
    <row r="3765" customHeight="1" spans="21:21">
      <c r="U3765"/>
    </row>
    <row r="3766" customHeight="1" spans="21:21">
      <c r="U3766"/>
    </row>
    <row r="3767" customHeight="1" spans="21:21">
      <c r="U3767"/>
    </row>
    <row r="3768" customHeight="1" spans="21:21">
      <c r="U3768"/>
    </row>
    <row r="3769" customHeight="1" spans="21:21">
      <c r="U3769"/>
    </row>
    <row r="3770" customHeight="1" spans="21:21">
      <c r="U3770"/>
    </row>
    <row r="3771" customHeight="1" spans="21:21">
      <c r="U3771"/>
    </row>
    <row r="3772" customHeight="1" spans="21:21">
      <c r="U3772"/>
    </row>
    <row r="3773" customHeight="1" spans="21:21">
      <c r="U3773"/>
    </row>
    <row r="3774" customHeight="1" spans="21:21">
      <c r="U3774"/>
    </row>
    <row r="3775" customHeight="1" spans="21:21">
      <c r="U3775"/>
    </row>
    <row r="3776" customHeight="1" spans="21:21">
      <c r="U3776"/>
    </row>
    <row r="3777" customHeight="1" spans="21:21">
      <c r="U3777"/>
    </row>
    <row r="3778" customHeight="1" spans="21:21">
      <c r="U3778"/>
    </row>
    <row r="3779" customHeight="1" spans="21:21">
      <c r="U3779"/>
    </row>
    <row r="3780" customHeight="1" spans="21:21">
      <c r="U3780"/>
    </row>
    <row r="3781" customHeight="1" spans="21:21">
      <c r="U3781"/>
    </row>
    <row r="3782" customHeight="1" spans="21:21">
      <c r="U3782"/>
    </row>
    <row r="3783" customHeight="1" spans="21:21">
      <c r="U3783"/>
    </row>
    <row r="3784" customHeight="1" spans="21:21">
      <c r="U3784"/>
    </row>
    <row r="3785" customHeight="1" spans="21:21">
      <c r="U3785"/>
    </row>
    <row r="3786" customHeight="1" spans="21:21">
      <c r="U3786"/>
    </row>
    <row r="3787" customHeight="1" spans="21:21">
      <c r="U3787"/>
    </row>
    <row r="3788" customHeight="1" spans="21:21">
      <c r="U3788"/>
    </row>
    <row r="3789" customHeight="1" spans="21:21">
      <c r="U3789"/>
    </row>
    <row r="3790" customHeight="1" spans="21:21">
      <c r="U3790"/>
    </row>
    <row r="3791" customHeight="1" spans="21:21">
      <c r="U3791"/>
    </row>
    <row r="3792" customHeight="1" spans="21:21">
      <c r="U3792"/>
    </row>
    <row r="3793" customHeight="1" spans="21:21">
      <c r="U3793"/>
    </row>
    <row r="3794" customHeight="1" spans="21:21">
      <c r="U3794"/>
    </row>
    <row r="3795" customHeight="1" spans="21:21">
      <c r="U3795"/>
    </row>
    <row r="3796" customHeight="1" spans="21:21">
      <c r="U3796"/>
    </row>
    <row r="3797" customHeight="1" spans="21:21">
      <c r="U3797"/>
    </row>
    <row r="3798" customHeight="1" spans="21:21">
      <c r="U3798"/>
    </row>
    <row r="3799" customHeight="1" spans="21:21">
      <c r="U3799"/>
    </row>
    <row r="3800" customHeight="1" spans="21:21">
      <c r="U3800"/>
    </row>
    <row r="3801" customHeight="1" spans="21:21">
      <c r="U3801"/>
    </row>
    <row r="3802" customHeight="1" spans="21:21">
      <c r="U3802"/>
    </row>
    <row r="3803" customHeight="1" spans="21:21">
      <c r="U3803"/>
    </row>
    <row r="3804" customHeight="1" spans="21:21">
      <c r="U3804"/>
    </row>
    <row r="3805" customHeight="1" spans="21:21">
      <c r="U3805"/>
    </row>
    <row r="3806" customHeight="1" spans="21:21">
      <c r="U3806"/>
    </row>
    <row r="3807" customHeight="1" spans="21:21">
      <c r="U3807"/>
    </row>
    <row r="3808" customHeight="1" spans="21:21">
      <c r="U3808"/>
    </row>
    <row r="3809" customHeight="1" spans="21:21">
      <c r="U3809"/>
    </row>
    <row r="3810" customHeight="1" spans="21:21">
      <c r="U3810"/>
    </row>
    <row r="3811" customHeight="1" spans="21:21">
      <c r="U3811"/>
    </row>
    <row r="3812" customHeight="1" spans="21:21">
      <c r="U3812"/>
    </row>
    <row r="3813" customHeight="1" spans="21:21">
      <c r="U3813"/>
    </row>
    <row r="3814" customHeight="1" spans="21:21">
      <c r="U3814"/>
    </row>
    <row r="3815" customHeight="1" spans="21:21">
      <c r="U3815"/>
    </row>
    <row r="3816" customHeight="1" spans="21:21">
      <c r="U3816"/>
    </row>
    <row r="3817" customHeight="1" spans="21:21">
      <c r="U3817"/>
    </row>
    <row r="3818" customHeight="1" spans="21:21">
      <c r="U3818"/>
    </row>
    <row r="3819" customHeight="1" spans="21:21">
      <c r="U3819"/>
    </row>
    <row r="3820" customHeight="1" spans="21:21">
      <c r="U3820"/>
    </row>
    <row r="3821" customHeight="1" spans="21:21">
      <c r="U3821"/>
    </row>
    <row r="3822" customHeight="1" spans="21:21">
      <c r="U3822"/>
    </row>
    <row r="3823" customHeight="1" spans="21:21">
      <c r="U3823"/>
    </row>
    <row r="3824" customHeight="1" spans="21:21">
      <c r="U3824"/>
    </row>
    <row r="3825" customHeight="1" spans="21:21">
      <c r="U3825"/>
    </row>
    <row r="3826" customHeight="1" spans="21:21">
      <c r="U3826"/>
    </row>
    <row r="3827" customHeight="1" spans="21:21">
      <c r="U3827"/>
    </row>
    <row r="3828" customHeight="1" spans="21:21">
      <c r="U3828"/>
    </row>
    <row r="3829" customHeight="1" spans="21:21">
      <c r="U3829"/>
    </row>
    <row r="3830" customHeight="1" spans="21:21">
      <c r="U3830"/>
    </row>
    <row r="3831" customHeight="1" spans="21:21">
      <c r="U3831"/>
    </row>
    <row r="3832" customHeight="1" spans="21:21">
      <c r="U3832"/>
    </row>
    <row r="3833" customHeight="1" spans="21:21">
      <c r="U3833"/>
    </row>
    <row r="3834" customHeight="1" spans="21:21">
      <c r="U3834"/>
    </row>
    <row r="3835" customHeight="1" spans="21:21">
      <c r="U3835"/>
    </row>
    <row r="3836" customHeight="1" spans="21:21">
      <c r="U3836"/>
    </row>
    <row r="3837" customHeight="1" spans="21:21">
      <c r="U3837"/>
    </row>
    <row r="3838" customHeight="1" spans="21:21">
      <c r="U3838"/>
    </row>
    <row r="3839" customHeight="1" spans="21:21">
      <c r="U3839"/>
    </row>
    <row r="3840" customHeight="1" spans="21:21">
      <c r="U3840"/>
    </row>
    <row r="3841" customHeight="1" spans="21:21">
      <c r="U3841"/>
    </row>
    <row r="3842" customHeight="1" spans="21:21">
      <c r="U3842"/>
    </row>
    <row r="3843" customHeight="1" spans="21:21">
      <c r="U3843"/>
    </row>
    <row r="3844" customHeight="1" spans="21:21">
      <c r="U3844"/>
    </row>
    <row r="3845" customHeight="1" spans="21:21">
      <c r="U3845"/>
    </row>
    <row r="3846" customHeight="1" spans="21:21">
      <c r="U3846"/>
    </row>
    <row r="3847" customHeight="1" spans="21:21">
      <c r="U3847"/>
    </row>
    <row r="3848" customHeight="1" spans="21:21">
      <c r="U3848"/>
    </row>
    <row r="3849" customHeight="1" spans="21:21">
      <c r="U3849"/>
    </row>
    <row r="3850" customHeight="1" spans="21:21">
      <c r="U3850"/>
    </row>
    <row r="3851" customHeight="1" spans="21:21">
      <c r="U3851"/>
    </row>
    <row r="3852" customHeight="1" spans="21:21">
      <c r="U3852"/>
    </row>
    <row r="3853" customHeight="1" spans="21:21">
      <c r="U3853"/>
    </row>
    <row r="3854" customHeight="1" spans="21:21">
      <c r="U3854"/>
    </row>
    <row r="3855" customHeight="1" spans="21:21">
      <c r="U3855"/>
    </row>
    <row r="3856" customHeight="1" spans="21:21">
      <c r="U3856"/>
    </row>
    <row r="3857" customHeight="1" spans="21:21">
      <c r="U3857"/>
    </row>
    <row r="3858" customHeight="1" spans="21:21">
      <c r="U3858"/>
    </row>
    <row r="3859" customHeight="1" spans="21:21">
      <c r="U3859"/>
    </row>
    <row r="3860" customHeight="1" spans="21:21">
      <c r="U3860"/>
    </row>
    <row r="3861" customHeight="1" spans="21:21">
      <c r="U3861"/>
    </row>
    <row r="3862" customHeight="1" spans="21:21">
      <c r="U3862"/>
    </row>
    <row r="3863" customHeight="1" spans="21:21">
      <c r="U3863"/>
    </row>
    <row r="3864" customHeight="1" spans="21:21">
      <c r="U3864"/>
    </row>
    <row r="3865" customHeight="1" spans="21:21">
      <c r="U3865"/>
    </row>
    <row r="3866" customHeight="1" spans="21:21">
      <c r="U3866"/>
    </row>
    <row r="3867" customHeight="1" spans="21:21">
      <c r="U3867"/>
    </row>
    <row r="3868" customHeight="1" spans="21:21">
      <c r="U3868"/>
    </row>
    <row r="3869" customHeight="1" spans="21:21">
      <c r="U3869"/>
    </row>
    <row r="3870" customHeight="1" spans="21:21">
      <c r="U3870"/>
    </row>
    <row r="3871" customHeight="1" spans="21:21">
      <c r="U3871"/>
    </row>
    <row r="3872" customHeight="1" spans="21:21">
      <c r="U3872"/>
    </row>
    <row r="3873" customHeight="1" spans="21:21">
      <c r="U3873"/>
    </row>
    <row r="3874" customHeight="1" spans="21:21">
      <c r="U3874"/>
    </row>
    <row r="3875" customHeight="1" spans="21:21">
      <c r="U3875"/>
    </row>
    <row r="3876" customHeight="1" spans="21:21">
      <c r="U3876"/>
    </row>
    <row r="3877" customHeight="1" spans="21:21">
      <c r="U3877"/>
    </row>
    <row r="3878" customHeight="1" spans="21:21">
      <c r="U3878"/>
    </row>
    <row r="3879" customHeight="1" spans="21:21">
      <c r="U3879"/>
    </row>
    <row r="3880" customHeight="1" spans="21:21">
      <c r="U3880"/>
    </row>
    <row r="3881" customHeight="1" spans="21:21">
      <c r="U3881"/>
    </row>
    <row r="3882" customHeight="1" spans="21:21">
      <c r="U3882"/>
    </row>
    <row r="3883" customHeight="1" spans="21:21">
      <c r="U3883"/>
    </row>
    <row r="3884" customHeight="1" spans="21:21">
      <c r="U3884"/>
    </row>
    <row r="3885" customHeight="1" spans="21:21">
      <c r="U3885"/>
    </row>
    <row r="3886" customHeight="1" spans="21:21">
      <c r="U3886"/>
    </row>
    <row r="3887" customHeight="1" spans="21:21">
      <c r="U3887"/>
    </row>
    <row r="3888" customHeight="1" spans="21:21">
      <c r="U3888"/>
    </row>
    <row r="3889" customHeight="1" spans="21:21">
      <c r="U3889"/>
    </row>
    <row r="3890" customHeight="1" spans="21:21">
      <c r="U3890"/>
    </row>
    <row r="3891" customHeight="1" spans="21:21">
      <c r="U3891"/>
    </row>
    <row r="3892" customHeight="1" spans="21:21">
      <c r="U3892"/>
    </row>
    <row r="3893" customHeight="1" spans="21:21">
      <c r="U3893"/>
    </row>
    <row r="3894" customHeight="1" spans="21:21">
      <c r="U3894"/>
    </row>
    <row r="3895" customHeight="1" spans="21:21">
      <c r="U3895"/>
    </row>
    <row r="3896" customHeight="1" spans="21:21">
      <c r="U3896"/>
    </row>
    <row r="3897" customHeight="1" spans="21:21">
      <c r="U3897"/>
    </row>
    <row r="3898" customHeight="1" spans="21:21">
      <c r="U3898"/>
    </row>
    <row r="3899" customHeight="1" spans="21:21">
      <c r="U3899"/>
    </row>
    <row r="3900" customHeight="1" spans="21:21">
      <c r="U3900"/>
    </row>
    <row r="3901" customHeight="1" spans="21:21">
      <c r="U3901"/>
    </row>
    <row r="3902" customHeight="1" spans="21:21">
      <c r="U3902"/>
    </row>
    <row r="3903" customHeight="1" spans="21:21">
      <c r="U3903"/>
    </row>
    <row r="3904" customHeight="1" spans="21:21">
      <c r="U3904"/>
    </row>
    <row r="3905" customHeight="1" spans="21:21">
      <c r="U3905"/>
    </row>
    <row r="3906" customHeight="1" spans="21:21">
      <c r="U3906"/>
    </row>
    <row r="3907" customHeight="1" spans="21:21">
      <c r="U3907"/>
    </row>
    <row r="3908" customHeight="1" spans="21:21">
      <c r="U3908"/>
    </row>
    <row r="3909" customHeight="1" spans="21:21">
      <c r="U3909"/>
    </row>
    <row r="3910" customHeight="1" spans="21:21">
      <c r="U3910"/>
    </row>
    <row r="3911" customHeight="1" spans="21:21">
      <c r="U3911"/>
    </row>
    <row r="3912" customHeight="1" spans="21:21">
      <c r="U3912"/>
    </row>
    <row r="3913" customHeight="1" spans="21:21">
      <c r="U3913"/>
    </row>
    <row r="3914" customHeight="1" spans="21:21">
      <c r="U3914"/>
    </row>
    <row r="3915" customHeight="1" spans="21:21">
      <c r="U3915"/>
    </row>
    <row r="3916" customHeight="1" spans="21:21">
      <c r="U3916"/>
    </row>
    <row r="3917" customHeight="1" spans="21:21">
      <c r="U3917"/>
    </row>
    <row r="3918" customHeight="1" spans="21:21">
      <c r="U3918"/>
    </row>
    <row r="3919" customHeight="1" spans="21:21">
      <c r="U3919"/>
    </row>
    <row r="3920" customHeight="1" spans="21:21">
      <c r="U3920"/>
    </row>
    <row r="3921" customHeight="1" spans="21:21">
      <c r="U3921"/>
    </row>
    <row r="3922" customHeight="1" spans="21:21">
      <c r="U3922"/>
    </row>
    <row r="3923" customHeight="1" spans="21:21">
      <c r="U3923"/>
    </row>
    <row r="3924" customHeight="1" spans="21:21">
      <c r="U3924"/>
    </row>
    <row r="3925" customHeight="1" spans="21:21">
      <c r="U3925"/>
    </row>
    <row r="3926" customHeight="1" spans="21:21">
      <c r="U3926"/>
    </row>
    <row r="3927" customHeight="1" spans="21:21">
      <c r="U3927"/>
    </row>
    <row r="3928" customHeight="1" spans="21:21">
      <c r="U3928"/>
    </row>
    <row r="3929" customHeight="1" spans="21:21">
      <c r="U3929"/>
    </row>
    <row r="3930" customHeight="1" spans="21:21">
      <c r="U3930"/>
    </row>
    <row r="3931" customHeight="1" spans="21:21">
      <c r="U3931"/>
    </row>
    <row r="3932" customHeight="1" spans="21:21">
      <c r="U3932"/>
    </row>
    <row r="3933" customHeight="1" spans="21:21">
      <c r="U3933"/>
    </row>
    <row r="3934" customHeight="1" spans="21:21">
      <c r="U3934"/>
    </row>
    <row r="3935" customHeight="1" spans="21:21">
      <c r="U3935"/>
    </row>
    <row r="3936" customHeight="1" spans="21:21">
      <c r="U3936"/>
    </row>
    <row r="3937" customHeight="1" spans="21:21">
      <c r="U3937"/>
    </row>
    <row r="3938" customHeight="1" spans="21:21">
      <c r="U3938"/>
    </row>
    <row r="3939" customHeight="1" spans="21:21">
      <c r="U3939"/>
    </row>
    <row r="3940" customHeight="1" spans="21:21">
      <c r="U3940"/>
    </row>
    <row r="3941" customHeight="1" spans="21:21">
      <c r="U3941"/>
    </row>
    <row r="3942" customHeight="1" spans="21:21">
      <c r="U3942"/>
    </row>
    <row r="3943" customHeight="1" spans="21:21">
      <c r="U3943"/>
    </row>
    <row r="3944" customHeight="1" spans="21:21">
      <c r="U3944"/>
    </row>
    <row r="3945" customHeight="1" spans="21:21">
      <c r="U3945"/>
    </row>
    <row r="3946" customHeight="1" spans="21:21">
      <c r="U3946"/>
    </row>
    <row r="3947" customHeight="1" spans="21:21">
      <c r="U3947"/>
    </row>
    <row r="3948" customHeight="1" spans="21:21">
      <c r="U3948"/>
    </row>
    <row r="3949" customHeight="1" spans="21:21">
      <c r="U3949"/>
    </row>
    <row r="3950" customHeight="1" spans="21:21">
      <c r="U3950"/>
    </row>
    <row r="3951" customHeight="1" spans="21:21">
      <c r="U3951"/>
    </row>
    <row r="3952" customHeight="1" spans="21:21">
      <c r="U3952"/>
    </row>
    <row r="3953" customHeight="1" spans="21:21">
      <c r="U3953"/>
    </row>
    <row r="3954" customHeight="1" spans="21:21">
      <c r="U3954"/>
    </row>
    <row r="3955" customHeight="1" spans="21:21">
      <c r="U3955"/>
    </row>
    <row r="3956" customHeight="1" spans="21:21">
      <c r="U3956"/>
    </row>
    <row r="3957" customHeight="1" spans="21:21">
      <c r="U3957"/>
    </row>
    <row r="3958" customHeight="1" spans="21:21">
      <c r="U3958"/>
    </row>
    <row r="3959" customHeight="1" spans="21:21">
      <c r="U3959"/>
    </row>
    <row r="3960" customHeight="1" spans="21:21">
      <c r="U3960"/>
    </row>
    <row r="3961" customHeight="1" spans="21:21">
      <c r="U3961"/>
    </row>
    <row r="3962" customHeight="1" spans="21:21">
      <c r="U3962"/>
    </row>
    <row r="3963" customHeight="1" spans="21:21">
      <c r="U3963"/>
    </row>
    <row r="3964" customHeight="1" spans="21:21">
      <c r="U3964"/>
    </row>
    <row r="3965" customHeight="1" spans="21:21">
      <c r="U3965"/>
    </row>
    <row r="3966" customHeight="1" spans="21:21">
      <c r="U3966"/>
    </row>
    <row r="3967" customHeight="1" spans="21:21">
      <c r="U3967"/>
    </row>
    <row r="3968" customHeight="1" spans="21:21">
      <c r="U3968"/>
    </row>
    <row r="3969" customHeight="1" spans="21:21">
      <c r="U3969"/>
    </row>
    <row r="3970" customHeight="1" spans="21:21">
      <c r="U3970"/>
    </row>
    <row r="3971" customHeight="1" spans="21:21">
      <c r="U3971"/>
    </row>
    <row r="3972" customHeight="1" spans="21:21">
      <c r="U3972"/>
    </row>
    <row r="3973" customHeight="1" spans="21:21">
      <c r="U3973"/>
    </row>
    <row r="3974" customHeight="1" spans="21:21">
      <c r="U3974"/>
    </row>
    <row r="3975" customHeight="1" spans="21:21">
      <c r="U3975"/>
    </row>
    <row r="3976" customHeight="1" spans="21:21">
      <c r="U3976"/>
    </row>
    <row r="3977" customHeight="1" spans="21:21">
      <c r="U3977"/>
    </row>
    <row r="3978" customHeight="1" spans="21:21">
      <c r="U3978"/>
    </row>
    <row r="3979" customHeight="1" spans="21:21">
      <c r="U3979"/>
    </row>
    <row r="3980" customHeight="1" spans="21:21">
      <c r="U3980"/>
    </row>
    <row r="3981" customHeight="1" spans="21:21">
      <c r="U3981"/>
    </row>
    <row r="3982" customHeight="1" spans="21:21">
      <c r="U3982"/>
    </row>
    <row r="3983" customHeight="1" spans="21:21">
      <c r="U3983"/>
    </row>
    <row r="3984" customHeight="1" spans="21:21">
      <c r="U3984"/>
    </row>
    <row r="3985" customHeight="1" spans="21:21">
      <c r="U3985"/>
    </row>
    <row r="3986" customHeight="1" spans="21:21">
      <c r="U3986"/>
    </row>
    <row r="3987" customHeight="1" spans="21:21">
      <c r="U3987"/>
    </row>
    <row r="3988" customHeight="1" spans="21:21">
      <c r="U3988"/>
    </row>
    <row r="3989" customHeight="1" spans="21:21">
      <c r="U3989"/>
    </row>
    <row r="3990" customHeight="1" spans="21:21">
      <c r="U3990"/>
    </row>
    <row r="3991" customHeight="1" spans="21:21">
      <c r="U3991"/>
    </row>
    <row r="3992" customHeight="1" spans="21:21">
      <c r="U3992"/>
    </row>
    <row r="3993" customHeight="1" spans="21:21">
      <c r="U3993"/>
    </row>
    <row r="3994" customHeight="1" spans="21:21">
      <c r="U3994"/>
    </row>
    <row r="3995" customHeight="1" spans="21:21">
      <c r="U3995"/>
    </row>
    <row r="3996" customHeight="1" spans="21:21">
      <c r="U3996"/>
    </row>
    <row r="3997" customHeight="1" spans="21:21">
      <c r="U3997"/>
    </row>
    <row r="3998" customHeight="1" spans="21:21">
      <c r="U3998"/>
    </row>
    <row r="3999" customHeight="1" spans="21:21">
      <c r="U3999"/>
    </row>
    <row r="4000" customHeight="1" spans="21:21">
      <c r="U4000"/>
    </row>
    <row r="4001" customHeight="1" spans="21:21">
      <c r="U4001"/>
    </row>
    <row r="4002" customHeight="1" spans="21:21">
      <c r="U4002"/>
    </row>
    <row r="4003" customHeight="1" spans="21:21">
      <c r="U4003"/>
    </row>
    <row r="4004" customHeight="1" spans="21:21">
      <c r="U4004"/>
    </row>
    <row r="4005" customHeight="1" spans="21:21">
      <c r="U4005"/>
    </row>
    <row r="4006" customHeight="1" spans="21:21">
      <c r="U4006"/>
    </row>
    <row r="4007" customHeight="1" spans="21:21">
      <c r="U4007"/>
    </row>
    <row r="4008" customHeight="1" spans="21:21">
      <c r="U4008"/>
    </row>
    <row r="4009" customHeight="1" spans="21:21">
      <c r="U4009"/>
    </row>
    <row r="4010" customHeight="1" spans="21:21">
      <c r="U4010"/>
    </row>
    <row r="4011" customHeight="1" spans="21:21">
      <c r="U4011"/>
    </row>
    <row r="4012" customHeight="1" spans="21:21">
      <c r="U4012"/>
    </row>
    <row r="4013" customHeight="1" spans="21:21">
      <c r="U4013"/>
    </row>
    <row r="4014" customHeight="1" spans="21:21">
      <c r="U4014"/>
    </row>
    <row r="4015" customHeight="1" spans="21:21">
      <c r="U4015"/>
    </row>
    <row r="4016" customHeight="1" spans="21:21">
      <c r="U4016"/>
    </row>
    <row r="4017" customHeight="1" spans="21:21">
      <c r="U4017"/>
    </row>
    <row r="4018" customHeight="1" spans="21:21">
      <c r="U4018"/>
    </row>
    <row r="4019" customHeight="1" spans="21:21">
      <c r="U4019"/>
    </row>
    <row r="4020" customHeight="1" spans="21:21">
      <c r="U4020"/>
    </row>
    <row r="4021" customHeight="1" spans="21:21">
      <c r="U4021"/>
    </row>
    <row r="4022" customHeight="1" spans="21:21">
      <c r="U4022"/>
    </row>
    <row r="4023" customHeight="1" spans="21:21">
      <c r="U4023"/>
    </row>
    <row r="4024" customHeight="1" spans="21:21">
      <c r="U4024"/>
    </row>
    <row r="4025" customHeight="1" spans="21:21">
      <c r="U4025"/>
    </row>
    <row r="4026" customHeight="1" spans="21:21">
      <c r="U4026"/>
    </row>
    <row r="4027" customHeight="1" spans="21:21">
      <c r="U4027"/>
    </row>
    <row r="4028" customHeight="1" spans="21:21">
      <c r="U4028"/>
    </row>
    <row r="4029" customHeight="1" spans="21:21">
      <c r="U4029"/>
    </row>
    <row r="4030" customHeight="1" spans="21:21">
      <c r="U4030"/>
    </row>
    <row r="4031" customHeight="1" spans="21:21">
      <c r="U4031"/>
    </row>
    <row r="4032" customHeight="1" spans="21:21">
      <c r="U4032"/>
    </row>
    <row r="4033" customHeight="1" spans="21:21">
      <c r="U4033"/>
    </row>
    <row r="4034" customHeight="1" spans="21:21">
      <c r="U4034"/>
    </row>
    <row r="4035" customHeight="1" spans="21:21">
      <c r="U4035"/>
    </row>
    <row r="4036" customHeight="1" spans="21:21">
      <c r="U4036"/>
    </row>
    <row r="4037" customHeight="1" spans="21:21">
      <c r="U4037"/>
    </row>
    <row r="4038" customHeight="1" spans="21:21">
      <c r="U4038"/>
    </row>
    <row r="4039" customHeight="1" spans="21:21">
      <c r="U4039"/>
    </row>
    <row r="4040" customHeight="1" spans="21:21">
      <c r="U4040"/>
    </row>
    <row r="4041" customHeight="1" spans="21:21">
      <c r="U4041"/>
    </row>
    <row r="4042" customHeight="1" spans="21:21">
      <c r="U4042"/>
    </row>
    <row r="4043" customHeight="1" spans="21:21">
      <c r="U4043"/>
    </row>
    <row r="4044" customHeight="1" spans="21:21">
      <c r="U4044"/>
    </row>
    <row r="4045" customHeight="1" spans="21:21">
      <c r="U4045"/>
    </row>
    <row r="4046" customHeight="1" spans="21:21">
      <c r="U4046"/>
    </row>
    <row r="4047" customHeight="1" spans="21:21">
      <c r="U4047"/>
    </row>
    <row r="4048" customHeight="1" spans="21:21">
      <c r="U4048"/>
    </row>
    <row r="4049" customHeight="1" spans="21:21">
      <c r="U4049"/>
    </row>
    <row r="4050" customHeight="1" spans="21:21">
      <c r="U4050"/>
    </row>
    <row r="4051" customHeight="1" spans="21:21">
      <c r="U4051"/>
    </row>
    <row r="4052" customHeight="1" spans="21:21">
      <c r="U4052"/>
    </row>
    <row r="4053" customHeight="1" spans="21:21">
      <c r="U4053"/>
    </row>
    <row r="4054" customHeight="1" spans="21:21">
      <c r="U4054"/>
    </row>
    <row r="4055" customHeight="1" spans="21:21">
      <c r="U4055"/>
    </row>
    <row r="4056" customHeight="1" spans="21:21">
      <c r="U4056"/>
    </row>
    <row r="4057" customHeight="1" spans="21:21">
      <c r="U4057"/>
    </row>
    <row r="4058" customHeight="1" spans="21:21">
      <c r="U4058"/>
    </row>
    <row r="4059" customHeight="1" spans="21:21">
      <c r="U4059"/>
    </row>
    <row r="4060" customHeight="1" spans="21:21">
      <c r="U4060"/>
    </row>
    <row r="4061" customHeight="1" spans="21:21">
      <c r="U4061"/>
    </row>
    <row r="4062" customHeight="1" spans="21:21">
      <c r="U4062"/>
    </row>
    <row r="4063" customHeight="1" spans="21:21">
      <c r="U4063"/>
    </row>
    <row r="4064" customHeight="1" spans="21:21">
      <c r="U4064"/>
    </row>
    <row r="4065" customHeight="1" spans="21:21">
      <c r="U4065"/>
    </row>
    <row r="4066" customHeight="1" spans="21:21">
      <c r="U4066"/>
    </row>
    <row r="4067" customHeight="1" spans="21:21">
      <c r="U4067"/>
    </row>
    <row r="4068" customHeight="1" spans="21:21">
      <c r="U4068"/>
    </row>
    <row r="4069" customHeight="1" spans="21:21">
      <c r="U4069"/>
    </row>
    <row r="4070" customHeight="1" spans="21:21">
      <c r="U4070"/>
    </row>
    <row r="4071" customHeight="1" spans="21:21">
      <c r="U4071"/>
    </row>
    <row r="4072" customHeight="1" spans="21:21">
      <c r="U4072"/>
    </row>
    <row r="4073" customHeight="1" spans="21:21">
      <c r="U4073"/>
    </row>
    <row r="4074" customHeight="1" spans="21:21">
      <c r="U4074"/>
    </row>
    <row r="4075" customHeight="1" spans="21:21">
      <c r="U4075"/>
    </row>
    <row r="4076" customHeight="1" spans="21:21">
      <c r="U4076"/>
    </row>
    <row r="4077" customHeight="1" spans="21:21">
      <c r="U4077"/>
    </row>
    <row r="4078" customHeight="1" spans="21:21">
      <c r="U4078"/>
    </row>
    <row r="4079" customHeight="1" spans="21:21">
      <c r="U4079"/>
    </row>
    <row r="4080" customHeight="1" spans="21:21">
      <c r="U4080"/>
    </row>
    <row r="4081" customHeight="1" spans="21:21">
      <c r="U4081"/>
    </row>
    <row r="4082" customHeight="1" spans="21:21">
      <c r="U4082"/>
    </row>
    <row r="4083" customHeight="1" spans="21:21">
      <c r="U4083"/>
    </row>
    <row r="4084" customHeight="1" spans="21:21">
      <c r="U4084"/>
    </row>
    <row r="4085" customHeight="1" spans="21:21">
      <c r="U4085"/>
    </row>
    <row r="4086" customHeight="1" spans="21:21">
      <c r="U4086"/>
    </row>
    <row r="4087" customHeight="1" spans="21:21">
      <c r="U4087"/>
    </row>
    <row r="4088" customHeight="1" spans="21:21">
      <c r="U4088"/>
    </row>
    <row r="4089" customHeight="1" spans="21:21">
      <c r="U4089"/>
    </row>
    <row r="4090" customHeight="1" spans="21:21">
      <c r="U4090"/>
    </row>
    <row r="4091" customHeight="1" spans="21:21">
      <c r="U4091"/>
    </row>
    <row r="4092" customHeight="1" spans="21:21">
      <c r="U4092"/>
    </row>
    <row r="4093" customHeight="1" spans="21:21">
      <c r="U4093"/>
    </row>
    <row r="4094" customHeight="1" spans="21:21">
      <c r="U4094"/>
    </row>
    <row r="4095" customHeight="1" spans="21:21">
      <c r="U4095"/>
    </row>
    <row r="4096" customHeight="1" spans="21:21">
      <c r="U4096"/>
    </row>
    <row r="4097" customHeight="1" spans="21:21">
      <c r="U4097"/>
    </row>
    <row r="4098" customHeight="1" spans="21:21">
      <c r="U4098"/>
    </row>
    <row r="4099" customHeight="1" spans="21:21">
      <c r="U4099"/>
    </row>
    <row r="4100" customHeight="1" spans="21:21">
      <c r="U4100"/>
    </row>
    <row r="4101" customHeight="1" spans="21:21">
      <c r="U4101"/>
    </row>
    <row r="4102" customHeight="1" spans="21:21">
      <c r="U4102"/>
    </row>
    <row r="4103" customHeight="1" spans="21:21">
      <c r="U4103"/>
    </row>
    <row r="4104" customHeight="1" spans="21:21">
      <c r="U4104"/>
    </row>
    <row r="4105" customHeight="1" spans="21:21">
      <c r="U4105"/>
    </row>
    <row r="4106" customHeight="1" spans="21:21">
      <c r="U4106"/>
    </row>
    <row r="4107" customHeight="1" spans="21:21">
      <c r="U4107"/>
    </row>
    <row r="4108" customHeight="1" spans="21:21">
      <c r="U4108"/>
    </row>
    <row r="4109" customHeight="1" spans="21:21">
      <c r="U4109"/>
    </row>
    <row r="4110" customHeight="1" spans="21:21">
      <c r="U4110"/>
    </row>
    <row r="4111" customHeight="1" spans="21:21">
      <c r="U4111"/>
    </row>
    <row r="4112" customHeight="1" spans="21:21">
      <c r="U4112"/>
    </row>
    <row r="4113" customHeight="1" spans="21:21">
      <c r="U4113"/>
    </row>
    <row r="4114" customHeight="1" spans="21:21">
      <c r="U4114"/>
    </row>
    <row r="4115" customHeight="1" spans="21:21">
      <c r="U4115"/>
    </row>
    <row r="4116" customHeight="1" spans="21:21">
      <c r="U4116"/>
    </row>
    <row r="4117" customHeight="1" spans="21:21">
      <c r="U4117"/>
    </row>
    <row r="4118" customHeight="1" spans="21:21">
      <c r="U4118"/>
    </row>
    <row r="4119" customHeight="1" spans="21:21">
      <c r="U4119"/>
    </row>
    <row r="4120" customHeight="1" spans="21:21">
      <c r="U4120"/>
    </row>
    <row r="4121" customHeight="1" spans="21:21">
      <c r="U4121"/>
    </row>
    <row r="4122" customHeight="1" spans="21:21">
      <c r="U4122"/>
    </row>
    <row r="4123" customHeight="1" spans="21:21">
      <c r="U4123"/>
    </row>
    <row r="4124" customHeight="1" spans="21:21">
      <c r="U4124"/>
    </row>
    <row r="4125" customHeight="1" spans="21:21">
      <c r="U4125"/>
    </row>
    <row r="4126" customHeight="1" spans="21:21">
      <c r="U4126"/>
    </row>
    <row r="4127" customHeight="1" spans="21:21">
      <c r="U4127"/>
    </row>
    <row r="4128" customHeight="1" spans="21:21">
      <c r="U4128"/>
    </row>
    <row r="4129" customHeight="1" spans="21:21">
      <c r="U4129"/>
    </row>
    <row r="4130" customHeight="1" spans="21:21">
      <c r="U4130"/>
    </row>
    <row r="4131" customHeight="1" spans="21:21">
      <c r="U4131"/>
    </row>
    <row r="4132" customHeight="1" spans="21:21">
      <c r="U4132"/>
    </row>
    <row r="4133" customHeight="1" spans="21:21">
      <c r="U4133"/>
    </row>
    <row r="4134" customHeight="1" spans="21:21">
      <c r="U4134"/>
    </row>
    <row r="4135" customHeight="1" spans="21:21">
      <c r="U4135"/>
    </row>
    <row r="4136" customHeight="1" spans="21:21">
      <c r="U4136"/>
    </row>
    <row r="4137" customHeight="1" spans="21:21">
      <c r="U4137"/>
    </row>
    <row r="4138" customHeight="1" spans="21:21">
      <c r="U4138"/>
    </row>
    <row r="4139" customHeight="1" spans="21:21">
      <c r="U4139"/>
    </row>
    <row r="4140" customHeight="1" spans="21:21">
      <c r="U4140"/>
    </row>
    <row r="4141" customHeight="1" spans="21:21">
      <c r="U4141"/>
    </row>
    <row r="4142" customHeight="1" spans="21:21">
      <c r="U4142"/>
    </row>
    <row r="4143" customHeight="1" spans="21:21">
      <c r="U4143"/>
    </row>
    <row r="4144" customHeight="1" spans="21:21">
      <c r="U4144"/>
    </row>
    <row r="4145" customHeight="1" spans="21:21">
      <c r="U4145"/>
    </row>
    <row r="4146" customHeight="1" spans="21:21">
      <c r="U4146"/>
    </row>
    <row r="4147" customHeight="1" spans="21:21">
      <c r="U4147"/>
    </row>
    <row r="4148" customHeight="1" spans="21:21">
      <c r="U4148"/>
    </row>
    <row r="4149" customHeight="1" spans="21:21">
      <c r="U4149"/>
    </row>
    <row r="4150" customHeight="1" spans="21:21">
      <c r="U4150"/>
    </row>
    <row r="4151" customHeight="1" spans="21:21">
      <c r="U4151"/>
    </row>
    <row r="4152" customHeight="1" spans="21:21">
      <c r="U4152"/>
    </row>
    <row r="4153" customHeight="1" spans="21:21">
      <c r="U4153"/>
    </row>
    <row r="4154" customHeight="1" spans="21:21">
      <c r="U4154"/>
    </row>
    <row r="4155" customHeight="1" spans="21:21">
      <c r="U4155"/>
    </row>
    <row r="4156" customHeight="1" spans="21:21">
      <c r="U4156"/>
    </row>
    <row r="4157" customHeight="1" spans="21:21">
      <c r="U4157"/>
    </row>
    <row r="4158" customHeight="1" spans="21:21">
      <c r="U4158"/>
    </row>
    <row r="4159" customHeight="1" spans="21:21">
      <c r="U4159"/>
    </row>
    <row r="4160" customHeight="1" spans="21:21">
      <c r="U4160"/>
    </row>
    <row r="4161" customHeight="1" spans="21:21">
      <c r="U4161"/>
    </row>
    <row r="4162" customHeight="1" spans="21:21">
      <c r="U4162"/>
    </row>
    <row r="4163" customHeight="1" spans="21:21">
      <c r="U4163"/>
    </row>
    <row r="4164" customHeight="1" spans="21:21">
      <c r="U4164"/>
    </row>
    <row r="4165" customHeight="1" spans="21:21">
      <c r="U4165"/>
    </row>
    <row r="4166" customHeight="1" spans="21:21">
      <c r="U4166"/>
    </row>
    <row r="4167" customHeight="1" spans="21:21">
      <c r="U4167"/>
    </row>
    <row r="4168" customHeight="1" spans="21:21">
      <c r="U4168"/>
    </row>
    <row r="4169" customHeight="1" spans="21:21">
      <c r="U4169"/>
    </row>
    <row r="4170" customHeight="1" spans="21:21">
      <c r="U4170"/>
    </row>
    <row r="4171" customHeight="1" spans="21:21">
      <c r="U4171"/>
    </row>
    <row r="4172" customHeight="1" spans="21:21">
      <c r="U4172"/>
    </row>
    <row r="4173" customHeight="1" spans="21:21">
      <c r="U4173"/>
    </row>
    <row r="4174" customHeight="1" spans="21:21">
      <c r="U4174"/>
    </row>
    <row r="4175" customHeight="1" spans="21:21">
      <c r="U4175"/>
    </row>
    <row r="4176" customHeight="1" spans="21:21">
      <c r="U4176"/>
    </row>
    <row r="4177" customHeight="1" spans="21:21">
      <c r="U4177"/>
    </row>
    <row r="4178" customHeight="1" spans="21:21">
      <c r="U4178"/>
    </row>
    <row r="4179" customHeight="1" spans="21:21">
      <c r="U4179"/>
    </row>
    <row r="4180" customHeight="1" spans="21:21">
      <c r="U4180"/>
    </row>
    <row r="4181" customHeight="1" spans="21:21">
      <c r="U4181"/>
    </row>
    <row r="4182" customHeight="1" spans="21:21">
      <c r="U4182"/>
    </row>
    <row r="4183" customHeight="1" spans="21:21">
      <c r="U4183"/>
    </row>
    <row r="4184" customHeight="1" spans="21:21">
      <c r="U4184"/>
    </row>
    <row r="4185" customHeight="1" spans="21:21">
      <c r="U4185"/>
    </row>
    <row r="4186" customHeight="1" spans="21:21">
      <c r="U4186"/>
    </row>
    <row r="4187" customHeight="1" spans="21:21">
      <c r="U4187"/>
    </row>
    <row r="4188" customHeight="1" spans="21:21">
      <c r="U4188"/>
    </row>
    <row r="4189" customHeight="1" spans="21:21">
      <c r="U4189"/>
    </row>
    <row r="4190" customHeight="1" spans="21:21">
      <c r="U4190"/>
    </row>
    <row r="4191" customHeight="1" spans="21:21">
      <c r="U4191"/>
    </row>
    <row r="4192" customHeight="1" spans="21:21">
      <c r="U4192"/>
    </row>
    <row r="4193" customHeight="1" spans="21:21">
      <c r="U4193"/>
    </row>
    <row r="4194" customHeight="1" spans="21:21">
      <c r="U4194"/>
    </row>
    <row r="4195" customHeight="1" spans="21:21">
      <c r="U4195"/>
    </row>
    <row r="4196" customHeight="1" spans="21:21">
      <c r="U4196"/>
    </row>
    <row r="4197" customHeight="1" spans="21:21">
      <c r="U4197"/>
    </row>
    <row r="4198" customHeight="1" spans="21:21">
      <c r="U4198"/>
    </row>
    <row r="4199" customHeight="1" spans="21:21">
      <c r="U4199"/>
    </row>
    <row r="4200" customHeight="1" spans="21:21">
      <c r="U4200"/>
    </row>
    <row r="4201" customHeight="1" spans="21:21">
      <c r="U4201"/>
    </row>
    <row r="4202" customHeight="1" spans="21:21">
      <c r="U4202"/>
    </row>
    <row r="4203" customHeight="1" spans="21:21">
      <c r="U4203"/>
    </row>
    <row r="4204" customHeight="1" spans="21:21">
      <c r="U4204"/>
    </row>
    <row r="4205" customHeight="1" spans="21:21">
      <c r="U4205"/>
    </row>
    <row r="4206" customHeight="1" spans="21:21">
      <c r="U4206"/>
    </row>
    <row r="4207" customHeight="1" spans="21:21">
      <c r="U4207"/>
    </row>
    <row r="4208" customHeight="1" spans="21:21">
      <c r="U4208"/>
    </row>
    <row r="4209" customHeight="1" spans="21:21">
      <c r="U4209"/>
    </row>
    <row r="4210" customHeight="1" spans="21:21">
      <c r="U4210"/>
    </row>
    <row r="4211" customHeight="1" spans="21:21">
      <c r="U4211"/>
    </row>
    <row r="4212" customHeight="1" spans="21:21">
      <c r="U4212"/>
    </row>
    <row r="4213" customHeight="1" spans="21:21">
      <c r="U4213"/>
    </row>
    <row r="4214" customHeight="1" spans="21:21">
      <c r="U4214"/>
    </row>
    <row r="4215" customHeight="1" spans="21:21">
      <c r="U4215"/>
    </row>
    <row r="4216" customHeight="1" spans="21:21">
      <c r="U4216"/>
    </row>
    <row r="4217" customHeight="1" spans="21:21">
      <c r="U4217"/>
    </row>
    <row r="4218" customHeight="1" spans="21:21">
      <c r="U4218"/>
    </row>
    <row r="4219" customHeight="1" spans="21:21">
      <c r="U4219"/>
    </row>
    <row r="4220" customHeight="1" spans="21:21">
      <c r="U4220"/>
    </row>
    <row r="4221" customHeight="1" spans="21:21">
      <c r="U4221"/>
    </row>
    <row r="4222" customHeight="1" spans="21:21">
      <c r="U4222"/>
    </row>
    <row r="4223" customHeight="1" spans="21:21">
      <c r="U4223"/>
    </row>
    <row r="4224" customHeight="1" spans="21:21">
      <c r="U4224"/>
    </row>
    <row r="4225" customHeight="1" spans="21:21">
      <c r="U4225"/>
    </row>
    <row r="4226" customHeight="1" spans="21:21">
      <c r="U4226"/>
    </row>
    <row r="4227" customHeight="1" spans="21:21">
      <c r="U4227"/>
    </row>
    <row r="4228" customHeight="1" spans="21:21">
      <c r="U4228"/>
    </row>
    <row r="4229" customHeight="1" spans="21:21">
      <c r="U4229"/>
    </row>
    <row r="4230" customHeight="1" spans="21:21">
      <c r="U4230"/>
    </row>
    <row r="4231" customHeight="1" spans="21:21">
      <c r="U4231"/>
    </row>
    <row r="4232" customHeight="1" spans="21:21">
      <c r="U4232"/>
    </row>
    <row r="4233" customHeight="1" spans="21:21">
      <c r="U4233"/>
    </row>
    <row r="4234" customHeight="1" spans="21:21">
      <c r="U4234"/>
    </row>
    <row r="4235" customHeight="1" spans="21:21">
      <c r="U4235"/>
    </row>
    <row r="4236" customHeight="1" spans="21:21">
      <c r="U4236"/>
    </row>
    <row r="4237" customHeight="1" spans="21:21">
      <c r="U4237"/>
    </row>
    <row r="4238" customHeight="1" spans="21:21">
      <c r="U4238"/>
    </row>
    <row r="4239" customHeight="1" spans="21:21">
      <c r="U4239"/>
    </row>
    <row r="4240" customHeight="1" spans="21:21">
      <c r="U4240"/>
    </row>
    <row r="4241" customHeight="1" spans="21:21">
      <c r="U4241"/>
    </row>
    <row r="4242" customHeight="1" spans="21:21">
      <c r="U4242"/>
    </row>
    <row r="4243" customHeight="1" spans="21:21">
      <c r="U4243"/>
    </row>
    <row r="4244" customHeight="1" spans="21:21">
      <c r="U4244"/>
    </row>
    <row r="4245" customHeight="1" spans="21:21">
      <c r="U4245"/>
    </row>
    <row r="4246" customHeight="1" spans="21:21">
      <c r="U4246"/>
    </row>
    <row r="4247" customHeight="1" spans="21:21">
      <c r="U4247"/>
    </row>
    <row r="4248" customHeight="1" spans="21:21">
      <c r="U4248"/>
    </row>
    <row r="4249" customHeight="1" spans="21:21">
      <c r="U4249"/>
    </row>
    <row r="4250" customHeight="1" spans="21:21">
      <c r="U4250"/>
    </row>
    <row r="4251" customHeight="1" spans="21:21">
      <c r="U4251"/>
    </row>
    <row r="4252" customHeight="1" spans="21:21">
      <c r="U4252"/>
    </row>
    <row r="4253" customHeight="1" spans="21:21">
      <c r="U4253"/>
    </row>
    <row r="4254" customHeight="1" spans="21:21">
      <c r="U4254"/>
    </row>
    <row r="4255" customHeight="1" spans="21:21">
      <c r="U4255"/>
    </row>
    <row r="4256" customHeight="1" spans="21:21">
      <c r="U4256"/>
    </row>
    <row r="4257" customHeight="1" spans="21:21">
      <c r="U4257"/>
    </row>
    <row r="4258" customHeight="1" spans="21:21">
      <c r="U4258"/>
    </row>
    <row r="4259" customHeight="1" spans="21:21">
      <c r="U4259"/>
    </row>
    <row r="4260" customHeight="1" spans="21:21">
      <c r="U4260"/>
    </row>
    <row r="4261" customHeight="1" spans="21:21">
      <c r="U4261"/>
    </row>
    <row r="4262" customHeight="1" spans="21:21">
      <c r="U4262"/>
    </row>
    <row r="4263" customHeight="1" spans="21:21">
      <c r="U4263"/>
    </row>
    <row r="4264" customHeight="1" spans="21:21">
      <c r="U4264"/>
    </row>
    <row r="4265" customHeight="1" spans="21:21">
      <c r="U4265"/>
    </row>
    <row r="4266" customHeight="1" spans="21:21">
      <c r="U4266"/>
    </row>
    <row r="4267" customHeight="1" spans="21:21">
      <c r="U4267"/>
    </row>
    <row r="4268" customHeight="1" spans="21:21">
      <c r="U4268"/>
    </row>
    <row r="4269" customHeight="1" spans="21:21">
      <c r="U4269"/>
    </row>
    <row r="4270" customHeight="1" spans="21:21">
      <c r="U4270"/>
    </row>
    <row r="4271" customHeight="1" spans="21:21">
      <c r="U4271"/>
    </row>
    <row r="4272" customHeight="1" spans="21:21">
      <c r="U4272"/>
    </row>
    <row r="4273" customHeight="1" spans="21:21">
      <c r="U4273"/>
    </row>
    <row r="4274" customHeight="1" spans="21:21">
      <c r="U4274"/>
    </row>
    <row r="4275" customHeight="1" spans="21:21">
      <c r="U4275"/>
    </row>
    <row r="4276" customHeight="1" spans="21:21">
      <c r="U4276"/>
    </row>
    <row r="4277" customHeight="1" spans="21:21">
      <c r="U4277"/>
    </row>
    <row r="4278" customHeight="1" spans="21:21">
      <c r="U4278"/>
    </row>
    <row r="4279" customHeight="1" spans="21:21">
      <c r="U4279"/>
    </row>
    <row r="4280" customHeight="1" spans="21:21">
      <c r="U4280"/>
    </row>
    <row r="4281" customHeight="1" spans="21:21">
      <c r="U4281"/>
    </row>
    <row r="4282" customHeight="1" spans="21:21">
      <c r="U4282"/>
    </row>
    <row r="4283" customHeight="1" spans="21:21">
      <c r="U4283"/>
    </row>
    <row r="4284" customHeight="1" spans="21:21">
      <c r="U4284"/>
    </row>
    <row r="4285" customHeight="1" spans="21:21">
      <c r="U4285"/>
    </row>
    <row r="4286" customHeight="1" spans="21:21">
      <c r="U4286"/>
    </row>
    <row r="4287" customHeight="1" spans="21:21">
      <c r="U4287"/>
    </row>
    <row r="4288" customHeight="1" spans="21:21">
      <c r="U4288"/>
    </row>
    <row r="4289" customHeight="1" spans="21:21">
      <c r="U4289"/>
    </row>
    <row r="4290" customHeight="1" spans="21:21">
      <c r="U4290"/>
    </row>
    <row r="4291" customHeight="1" spans="21:21">
      <c r="U4291"/>
    </row>
    <row r="4292" customHeight="1" spans="21:21">
      <c r="U4292"/>
    </row>
    <row r="4293" customHeight="1" spans="21:21">
      <c r="U4293"/>
    </row>
    <row r="4294" customHeight="1" spans="21:21">
      <c r="U4294"/>
    </row>
    <row r="4295" customHeight="1" spans="21:21">
      <c r="U4295"/>
    </row>
    <row r="4296" customHeight="1" spans="21:21">
      <c r="U4296"/>
    </row>
    <row r="4297" customHeight="1" spans="21:21">
      <c r="U4297"/>
    </row>
    <row r="4298" customHeight="1" spans="21:21">
      <c r="U4298"/>
    </row>
    <row r="4299" customHeight="1" spans="21:21">
      <c r="U4299"/>
    </row>
    <row r="4300" customHeight="1" spans="21:21">
      <c r="U4300"/>
    </row>
    <row r="4301" customHeight="1" spans="21:21">
      <c r="U4301"/>
    </row>
    <row r="4302" customHeight="1" spans="21:21">
      <c r="U4302"/>
    </row>
    <row r="4303" customHeight="1" spans="21:21">
      <c r="U4303"/>
    </row>
    <row r="4304" customHeight="1" spans="21:21">
      <c r="U4304"/>
    </row>
    <row r="4305" customHeight="1" spans="21:21">
      <c r="U4305"/>
    </row>
    <row r="4306" customHeight="1" spans="21:21">
      <c r="U4306"/>
    </row>
    <row r="4307" customHeight="1" spans="21:21">
      <c r="U4307"/>
    </row>
    <row r="4308" customHeight="1" spans="21:21">
      <c r="U4308"/>
    </row>
    <row r="4309" customHeight="1" spans="21:21">
      <c r="U4309"/>
    </row>
    <row r="4310" customHeight="1" spans="21:21">
      <c r="U4310"/>
    </row>
    <row r="4311" customHeight="1" spans="21:21">
      <c r="U4311"/>
    </row>
    <row r="4312" customHeight="1" spans="21:21">
      <c r="U4312"/>
    </row>
    <row r="4313" customHeight="1" spans="21:21">
      <c r="U4313"/>
    </row>
    <row r="4314" customHeight="1" spans="21:21">
      <c r="U4314"/>
    </row>
    <row r="4315" customHeight="1" spans="21:21">
      <c r="U4315"/>
    </row>
    <row r="4316" customHeight="1" spans="21:21">
      <c r="U4316"/>
    </row>
    <row r="4317" customHeight="1" spans="21:21">
      <c r="U4317"/>
    </row>
    <row r="4318" customHeight="1" spans="21:21">
      <c r="U4318"/>
    </row>
    <row r="4319" customHeight="1" spans="21:21">
      <c r="U4319"/>
    </row>
    <row r="4320" customHeight="1" spans="21:21">
      <c r="U4320"/>
    </row>
  </sheetData>
  <mergeCells count="279">
    <mergeCell ref="B5:D5"/>
    <mergeCell ref="B16:D16"/>
    <mergeCell ref="A17:D17"/>
    <mergeCell ref="B19:D19"/>
    <mergeCell ref="B30:D30"/>
    <mergeCell ref="A31:D31"/>
    <mergeCell ref="B33:D33"/>
    <mergeCell ref="B44:D44"/>
    <mergeCell ref="A45:D45"/>
    <mergeCell ref="B47:D47"/>
    <mergeCell ref="B59:D59"/>
    <mergeCell ref="A60:D60"/>
    <mergeCell ref="B62:D62"/>
    <mergeCell ref="B74:D74"/>
    <mergeCell ref="A75:D75"/>
    <mergeCell ref="B77:D77"/>
    <mergeCell ref="B89:D89"/>
    <mergeCell ref="A90:D90"/>
    <mergeCell ref="B92:D92"/>
    <mergeCell ref="B103:D103"/>
    <mergeCell ref="A104:D104"/>
    <mergeCell ref="B107:D107"/>
    <mergeCell ref="B118:D118"/>
    <mergeCell ref="A119:D119"/>
    <mergeCell ref="B121:D121"/>
    <mergeCell ref="B132:D132"/>
    <mergeCell ref="A133:D133"/>
    <mergeCell ref="B135:D135"/>
    <mergeCell ref="B146:D146"/>
    <mergeCell ref="A147:D147"/>
    <mergeCell ref="B149:D149"/>
    <mergeCell ref="B161:D161"/>
    <mergeCell ref="A162:D162"/>
    <mergeCell ref="B165:D165"/>
    <mergeCell ref="B177:D177"/>
    <mergeCell ref="A178:D178"/>
    <mergeCell ref="B181:D181"/>
    <mergeCell ref="B189:D189"/>
    <mergeCell ref="A190:D190"/>
    <mergeCell ref="B193:D193"/>
    <mergeCell ref="B201:D201"/>
    <mergeCell ref="A202:D202"/>
    <mergeCell ref="B205:D205"/>
    <mergeCell ref="B213:D213"/>
    <mergeCell ref="A214:D214"/>
    <mergeCell ref="B217:D217"/>
    <mergeCell ref="B225:D225"/>
    <mergeCell ref="A226:D226"/>
    <mergeCell ref="B229:D229"/>
    <mergeCell ref="B237:D237"/>
    <mergeCell ref="A238:D238"/>
    <mergeCell ref="B241:D241"/>
    <mergeCell ref="B249:D249"/>
    <mergeCell ref="A250:D250"/>
    <mergeCell ref="B253:D253"/>
    <mergeCell ref="B260:D260"/>
    <mergeCell ref="A261:D261"/>
    <mergeCell ref="B264:D264"/>
    <mergeCell ref="B272:D272"/>
    <mergeCell ref="A273:D273"/>
    <mergeCell ref="B276:D276"/>
    <mergeCell ref="B284:D284"/>
    <mergeCell ref="A285:D285"/>
    <mergeCell ref="B288:D288"/>
    <mergeCell ref="B296:D296"/>
    <mergeCell ref="A297:D297"/>
    <mergeCell ref="B300:D300"/>
    <mergeCell ref="B308:D308"/>
    <mergeCell ref="A309:D309"/>
    <mergeCell ref="B312:D312"/>
    <mergeCell ref="B320:D320"/>
    <mergeCell ref="A321:D321"/>
    <mergeCell ref="B324:D324"/>
    <mergeCell ref="B332:D332"/>
    <mergeCell ref="A333:D333"/>
    <mergeCell ref="B336:D336"/>
    <mergeCell ref="B344:D344"/>
    <mergeCell ref="A345:D345"/>
    <mergeCell ref="B348:D348"/>
    <mergeCell ref="B356:D356"/>
    <mergeCell ref="A357:D357"/>
    <mergeCell ref="B362:D362"/>
    <mergeCell ref="B370:D370"/>
    <mergeCell ref="A371:D371"/>
    <mergeCell ref="B376:D376"/>
    <mergeCell ref="B384:D384"/>
    <mergeCell ref="A385:D385"/>
    <mergeCell ref="B390:D390"/>
    <mergeCell ref="B398:D398"/>
    <mergeCell ref="A399:D399"/>
    <mergeCell ref="B404:D404"/>
    <mergeCell ref="B412:D412"/>
    <mergeCell ref="A413:D413"/>
    <mergeCell ref="B418:D418"/>
    <mergeCell ref="B427:D427"/>
    <mergeCell ref="A428:D428"/>
    <mergeCell ref="B433:D433"/>
    <mergeCell ref="B442:D442"/>
    <mergeCell ref="A443:D443"/>
    <mergeCell ref="B448:D448"/>
    <mergeCell ref="B457:D457"/>
    <mergeCell ref="A458:D458"/>
    <mergeCell ref="B465:D465"/>
    <mergeCell ref="B474:D474"/>
    <mergeCell ref="A475:D475"/>
    <mergeCell ref="B482:D482"/>
    <mergeCell ref="B491:D491"/>
    <mergeCell ref="A492:D492"/>
    <mergeCell ref="B499:D499"/>
    <mergeCell ref="B508:D508"/>
    <mergeCell ref="A509:D509"/>
    <mergeCell ref="B516:D516"/>
    <mergeCell ref="B525:D525"/>
    <mergeCell ref="A526:D526"/>
    <mergeCell ref="B533:D533"/>
    <mergeCell ref="B542:D542"/>
    <mergeCell ref="A543:D543"/>
    <mergeCell ref="B551:D551"/>
    <mergeCell ref="B561:D561"/>
    <mergeCell ref="A562:D562"/>
    <mergeCell ref="B567:D567"/>
    <mergeCell ref="B577:D577"/>
    <mergeCell ref="A578:D578"/>
    <mergeCell ref="B581:D581"/>
    <mergeCell ref="B591:D591"/>
    <mergeCell ref="A592:D592"/>
    <mergeCell ref="B595:D595"/>
    <mergeCell ref="B605:D605"/>
    <mergeCell ref="A606:D606"/>
    <mergeCell ref="B609:D609"/>
    <mergeCell ref="B619:D619"/>
    <mergeCell ref="A620:D620"/>
    <mergeCell ref="B623:D623"/>
    <mergeCell ref="B633:D633"/>
    <mergeCell ref="A634:D634"/>
    <mergeCell ref="B637:D637"/>
    <mergeCell ref="B647:D647"/>
    <mergeCell ref="A648:D648"/>
    <mergeCell ref="B651:D651"/>
    <mergeCell ref="B661:D661"/>
    <mergeCell ref="A662:D662"/>
    <mergeCell ref="B665:D665"/>
    <mergeCell ref="B675:D675"/>
    <mergeCell ref="A676:D676"/>
    <mergeCell ref="A4:A16"/>
    <mergeCell ref="A18:A30"/>
    <mergeCell ref="A32:A44"/>
    <mergeCell ref="A46:A59"/>
    <mergeCell ref="A61:A74"/>
    <mergeCell ref="A76:A89"/>
    <mergeCell ref="A91:A103"/>
    <mergeCell ref="A105:A118"/>
    <mergeCell ref="A120:A132"/>
    <mergeCell ref="A134:A146"/>
    <mergeCell ref="A148:A161"/>
    <mergeCell ref="A163:A177"/>
    <mergeCell ref="A179:A189"/>
    <mergeCell ref="A191:A201"/>
    <mergeCell ref="A203:A213"/>
    <mergeCell ref="A215:A225"/>
    <mergeCell ref="A227:A237"/>
    <mergeCell ref="A239:A249"/>
    <mergeCell ref="A251:A260"/>
    <mergeCell ref="A262:A272"/>
    <mergeCell ref="A274:A284"/>
    <mergeCell ref="A286:A296"/>
    <mergeCell ref="A298:A308"/>
    <mergeCell ref="A310:A320"/>
    <mergeCell ref="A322:A332"/>
    <mergeCell ref="A334:A344"/>
    <mergeCell ref="A346:A356"/>
    <mergeCell ref="A358:A370"/>
    <mergeCell ref="A372:A384"/>
    <mergeCell ref="A386:A398"/>
    <mergeCell ref="A400:A412"/>
    <mergeCell ref="A414:A427"/>
    <mergeCell ref="A429:A442"/>
    <mergeCell ref="A444:A457"/>
    <mergeCell ref="A459:A474"/>
    <mergeCell ref="A476:A491"/>
    <mergeCell ref="A493:A508"/>
    <mergeCell ref="A510:A525"/>
    <mergeCell ref="A527:A542"/>
    <mergeCell ref="A544:A561"/>
    <mergeCell ref="A563:A577"/>
    <mergeCell ref="A579:A591"/>
    <mergeCell ref="A593:A605"/>
    <mergeCell ref="A607:A619"/>
    <mergeCell ref="A621:A633"/>
    <mergeCell ref="A635:A647"/>
    <mergeCell ref="A649:A661"/>
    <mergeCell ref="A663:A675"/>
    <mergeCell ref="B6:B15"/>
    <mergeCell ref="B20:B29"/>
    <mergeCell ref="B34:B43"/>
    <mergeCell ref="B48:B58"/>
    <mergeCell ref="B63:B73"/>
    <mergeCell ref="B78:B88"/>
    <mergeCell ref="B93:B102"/>
    <mergeCell ref="B105:B106"/>
    <mergeCell ref="B108:B117"/>
    <mergeCell ref="B122:B131"/>
    <mergeCell ref="B136:B145"/>
    <mergeCell ref="B150:B160"/>
    <mergeCell ref="B163:B164"/>
    <mergeCell ref="B166:B176"/>
    <mergeCell ref="B179:B180"/>
    <mergeCell ref="B182:B188"/>
    <mergeCell ref="B191:B192"/>
    <mergeCell ref="B194:B200"/>
    <mergeCell ref="B203:B204"/>
    <mergeCell ref="B206:B212"/>
    <mergeCell ref="B215:B216"/>
    <mergeCell ref="B218:B224"/>
    <mergeCell ref="B227:B228"/>
    <mergeCell ref="B230:B236"/>
    <mergeCell ref="B239:B240"/>
    <mergeCell ref="B242:B248"/>
    <mergeCell ref="B251:B252"/>
    <mergeCell ref="B254:B259"/>
    <mergeCell ref="B262:B263"/>
    <mergeCell ref="B265:B271"/>
    <mergeCell ref="B274:B275"/>
    <mergeCell ref="B277:B283"/>
    <mergeCell ref="B286:B287"/>
    <mergeCell ref="B289:B295"/>
    <mergeCell ref="B298:B299"/>
    <mergeCell ref="B301:B307"/>
    <mergeCell ref="B310:B311"/>
    <mergeCell ref="B313:B319"/>
    <mergeCell ref="B322:B323"/>
    <mergeCell ref="B325:B331"/>
    <mergeCell ref="B334:B335"/>
    <mergeCell ref="B337:B343"/>
    <mergeCell ref="B346:B347"/>
    <mergeCell ref="B349:B355"/>
    <mergeCell ref="B358:B361"/>
    <mergeCell ref="B363:B369"/>
    <mergeCell ref="B372:B375"/>
    <mergeCell ref="B377:B383"/>
    <mergeCell ref="B386:B389"/>
    <mergeCell ref="B391:B397"/>
    <mergeCell ref="B400:B403"/>
    <mergeCell ref="B405:B411"/>
    <mergeCell ref="B414:B417"/>
    <mergeCell ref="B419:B426"/>
    <mergeCell ref="B429:B432"/>
    <mergeCell ref="B434:B441"/>
    <mergeCell ref="B444:B447"/>
    <mergeCell ref="B449:B456"/>
    <mergeCell ref="B459:B464"/>
    <mergeCell ref="B466:B473"/>
    <mergeCell ref="B476:B481"/>
    <mergeCell ref="B483:B490"/>
    <mergeCell ref="B493:B498"/>
    <mergeCell ref="B500:B507"/>
    <mergeCell ref="B510:B515"/>
    <mergeCell ref="B517:B524"/>
    <mergeCell ref="B527:B532"/>
    <mergeCell ref="B534:B541"/>
    <mergeCell ref="B544:B550"/>
    <mergeCell ref="B552:B560"/>
    <mergeCell ref="B563:B566"/>
    <mergeCell ref="B568:B576"/>
    <mergeCell ref="B579:B580"/>
    <mergeCell ref="B582:B590"/>
    <mergeCell ref="B593:B594"/>
    <mergeCell ref="B596:B604"/>
    <mergeCell ref="B607:B608"/>
    <mergeCell ref="B610:B618"/>
    <mergeCell ref="B621:B622"/>
    <mergeCell ref="B624:B632"/>
    <mergeCell ref="B635:B636"/>
    <mergeCell ref="B638:B646"/>
    <mergeCell ref="B649:B650"/>
    <mergeCell ref="B652:B660"/>
    <mergeCell ref="B663:B664"/>
    <mergeCell ref="B666:B674"/>
    <mergeCell ref="A1:U2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241"/>
  <sheetViews>
    <sheetView zoomScale="85" zoomScaleNormal="85" workbookViewId="0">
      <pane ySplit="3" topLeftCell="A4" activePane="bottomLeft" state="frozen"/>
      <selection/>
      <selection pane="bottomLeft" activeCell="U14" sqref="D14:U14"/>
    </sheetView>
  </sheetViews>
  <sheetFormatPr defaultColWidth="9" defaultRowHeight="20" customHeight="1"/>
  <cols>
    <col min="1" max="1" width="15.0462962962963"/>
    <col min="2" max="2" width="15.1296296296296" customWidth="1"/>
    <col min="3" max="3" width="28" customWidth="1"/>
    <col min="4" max="4" width="39.3796296296296" customWidth="1"/>
    <col min="5" max="5" width="8.12962962962963" customWidth="1"/>
    <col min="6" max="6" width="6.75925925925926" customWidth="1"/>
    <col min="7" max="10" width="8.62962962962963" customWidth="1"/>
    <col min="11" max="15" width="4.87962962962963" customWidth="1"/>
    <col min="16" max="16" width="6.75" customWidth="1"/>
    <col min="17" max="19" width="8.62962962962963" customWidth="1"/>
    <col min="20" max="20" width="9.12962962962963"/>
    <col min="21" max="21" width="8.62962962962963" style="1" customWidth="1"/>
    <col min="22" max="22" width="9.11111111111111"/>
  </cols>
  <sheetData>
    <row r="1" customHeight="1" spans="1:22">
      <c r="A1" s="50" t="s">
        <v>173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</row>
    <row r="2" customHeight="1" spans="1:22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</row>
    <row r="3" customHeight="1" spans="1:22">
      <c r="A3" s="8" t="s">
        <v>1</v>
      </c>
      <c r="B3" s="8" t="s">
        <v>71</v>
      </c>
      <c r="C3" s="8" t="s">
        <v>72</v>
      </c>
      <c r="D3" s="8" t="s">
        <v>174</v>
      </c>
      <c r="E3" s="3" t="s">
        <v>2</v>
      </c>
      <c r="F3" s="3" t="s">
        <v>3</v>
      </c>
      <c r="G3" s="3" t="s">
        <v>4</v>
      </c>
      <c r="H3" s="3" t="s">
        <v>5</v>
      </c>
      <c r="I3" s="3" t="s">
        <v>6</v>
      </c>
      <c r="J3" s="3" t="s">
        <v>7</v>
      </c>
      <c r="K3" s="3" t="s">
        <v>8</v>
      </c>
      <c r="L3" s="3" t="s">
        <v>9</v>
      </c>
      <c r="M3" s="3" t="s">
        <v>10</v>
      </c>
      <c r="N3" s="3" t="s">
        <v>11</v>
      </c>
      <c r="O3" s="3" t="s">
        <v>12</v>
      </c>
      <c r="P3" s="3" t="s">
        <v>13</v>
      </c>
      <c r="Q3" s="3" t="s">
        <v>14</v>
      </c>
      <c r="R3" s="3" t="s">
        <v>15</v>
      </c>
      <c r="S3" s="3" t="s">
        <v>16</v>
      </c>
      <c r="T3" s="3" t="s">
        <v>74</v>
      </c>
      <c r="U3" s="3" t="s">
        <v>18</v>
      </c>
      <c r="V3" s="10" t="s">
        <v>19</v>
      </c>
    </row>
    <row r="4" customHeight="1" spans="1:22">
      <c r="A4" s="4" t="s">
        <v>67</v>
      </c>
      <c r="B4" s="4" t="s">
        <v>75</v>
      </c>
      <c r="C4" s="4" t="s">
        <v>76</v>
      </c>
      <c r="D4" s="4" t="s">
        <v>175</v>
      </c>
      <c r="E4" s="5">
        <v>131.93</v>
      </c>
      <c r="F4" s="5">
        <v>8815</v>
      </c>
      <c r="G4" s="5">
        <v>431</v>
      </c>
      <c r="H4" s="6">
        <v>0.0488939307997731</v>
      </c>
      <c r="I4" s="7">
        <v>0.306102088167053</v>
      </c>
      <c r="J4" s="7">
        <v>14.966534316506</v>
      </c>
      <c r="K4" s="5">
        <v>3</v>
      </c>
      <c r="L4" s="8">
        <v>0</v>
      </c>
      <c r="M4" s="5">
        <v>0</v>
      </c>
      <c r="N4" s="5">
        <v>3</v>
      </c>
      <c r="O4" s="5">
        <v>2</v>
      </c>
      <c r="P4" s="5">
        <v>8</v>
      </c>
      <c r="Q4" s="7">
        <v>16.49125</v>
      </c>
      <c r="R4" s="5">
        <v>3</v>
      </c>
      <c r="S4" s="9">
        <v>43.9766666666667</v>
      </c>
      <c r="T4" s="5">
        <v>1</v>
      </c>
      <c r="U4" s="9">
        <v>131.93</v>
      </c>
      <c r="V4" s="11">
        <v>0.00696055684454756</v>
      </c>
    </row>
    <row r="5" customHeight="1" spans="1:22">
      <c r="A5" s="47"/>
      <c r="B5" s="4" t="s">
        <v>78</v>
      </c>
      <c r="C5" s="47"/>
      <c r="D5" s="47"/>
      <c r="E5" s="5">
        <v>131.93</v>
      </c>
      <c r="F5" s="5">
        <v>8815</v>
      </c>
      <c r="G5" s="5">
        <v>431</v>
      </c>
      <c r="H5" s="6">
        <v>0.0488939307997731</v>
      </c>
      <c r="I5" s="7">
        <v>0.306102088167053</v>
      </c>
      <c r="J5" s="7">
        <v>14.966534316506</v>
      </c>
      <c r="K5" s="5">
        <v>3</v>
      </c>
      <c r="L5" s="8">
        <v>0</v>
      </c>
      <c r="M5" s="5">
        <v>0</v>
      </c>
      <c r="N5" s="5">
        <v>3</v>
      </c>
      <c r="O5" s="5">
        <v>2</v>
      </c>
      <c r="P5" s="5">
        <v>8</v>
      </c>
      <c r="Q5" s="7">
        <v>16.49125</v>
      </c>
      <c r="R5" s="5">
        <v>3</v>
      </c>
      <c r="S5" s="9">
        <v>43.9766666666667</v>
      </c>
      <c r="T5" s="5">
        <v>1</v>
      </c>
      <c r="U5" s="9">
        <v>131.93</v>
      </c>
      <c r="V5" s="11">
        <v>0.00696055684454756</v>
      </c>
    </row>
    <row r="6" customHeight="1" spans="1:22">
      <c r="A6" s="47"/>
      <c r="B6" s="4" t="s">
        <v>79</v>
      </c>
      <c r="C6" s="4" t="s">
        <v>80</v>
      </c>
      <c r="D6" s="4" t="s">
        <v>176</v>
      </c>
      <c r="E6" s="5">
        <v>98.62</v>
      </c>
      <c r="F6" s="5">
        <v>1981</v>
      </c>
      <c r="G6" s="5">
        <v>157</v>
      </c>
      <c r="H6" s="6">
        <v>0.0792529025744573</v>
      </c>
      <c r="I6" s="7">
        <v>0.628152866242038</v>
      </c>
      <c r="J6" s="7">
        <v>49.7829379101464</v>
      </c>
      <c r="K6" s="5">
        <v>1</v>
      </c>
      <c r="L6" s="8">
        <v>2</v>
      </c>
      <c r="M6" s="5">
        <v>1</v>
      </c>
      <c r="N6" s="5">
        <v>2</v>
      </c>
      <c r="O6" s="5">
        <v>0</v>
      </c>
      <c r="P6" s="5">
        <v>6</v>
      </c>
      <c r="Q6" s="7">
        <v>16.4366666666667</v>
      </c>
      <c r="R6" s="5">
        <v>3</v>
      </c>
      <c r="S6" s="9">
        <v>32.8733333333333</v>
      </c>
      <c r="T6" s="5">
        <v>1</v>
      </c>
      <c r="U6" s="9">
        <v>98.62</v>
      </c>
      <c r="V6" s="11">
        <v>0.0191082802547771</v>
      </c>
    </row>
    <row r="7" customHeight="1" spans="1:22">
      <c r="A7" s="47"/>
      <c r="B7" s="47"/>
      <c r="C7" s="4" t="s">
        <v>82</v>
      </c>
      <c r="D7" s="4" t="s">
        <v>177</v>
      </c>
      <c r="E7" s="5">
        <v>65.27</v>
      </c>
      <c r="F7" s="5">
        <v>1852</v>
      </c>
      <c r="G7" s="5">
        <v>135</v>
      </c>
      <c r="H7" s="6">
        <v>0.0728941684665227</v>
      </c>
      <c r="I7" s="7">
        <v>0.483481481481481</v>
      </c>
      <c r="J7" s="7">
        <v>35.2429805615551</v>
      </c>
      <c r="K7" s="5">
        <v>0</v>
      </c>
      <c r="L7" s="8">
        <v>0</v>
      </c>
      <c r="M7" s="5">
        <v>0</v>
      </c>
      <c r="N7" s="5">
        <v>0</v>
      </c>
      <c r="O7" s="5">
        <v>0</v>
      </c>
      <c r="P7" s="5">
        <v>0</v>
      </c>
      <c r="Q7" s="7" t="e">
        <v>#DIV/0!</v>
      </c>
      <c r="R7" s="5">
        <v>1</v>
      </c>
      <c r="S7" s="9">
        <v>65.27</v>
      </c>
      <c r="T7" s="5">
        <v>1</v>
      </c>
      <c r="U7" s="9">
        <v>65.27</v>
      </c>
      <c r="V7" s="11">
        <v>0.00740740740740741</v>
      </c>
    </row>
    <row r="8" customHeight="1" spans="1:22">
      <c r="A8" s="47"/>
      <c r="B8" s="47"/>
      <c r="C8" s="4" t="s">
        <v>84</v>
      </c>
      <c r="D8" s="4" t="s">
        <v>178</v>
      </c>
      <c r="E8" s="5">
        <v>153.35</v>
      </c>
      <c r="F8" s="5">
        <v>10288</v>
      </c>
      <c r="G8" s="5">
        <v>447</v>
      </c>
      <c r="H8" s="6">
        <v>0.0434486780715397</v>
      </c>
      <c r="I8" s="7">
        <v>0.343064876957494</v>
      </c>
      <c r="J8" s="7">
        <v>14.9057153965785</v>
      </c>
      <c r="K8" s="5">
        <v>6</v>
      </c>
      <c r="L8" s="8">
        <v>3</v>
      </c>
      <c r="M8" s="5">
        <v>0</v>
      </c>
      <c r="N8" s="5">
        <v>2</v>
      </c>
      <c r="O8" s="5">
        <v>1</v>
      </c>
      <c r="P8" s="5">
        <v>12</v>
      </c>
      <c r="Q8" s="7">
        <v>12.7791666666667</v>
      </c>
      <c r="R8" s="5">
        <v>3</v>
      </c>
      <c r="S8" s="9">
        <v>51.1166666666667</v>
      </c>
      <c r="T8" s="5">
        <v>0</v>
      </c>
      <c r="U8" s="9" t="e">
        <v>#DIV/0!</v>
      </c>
      <c r="V8" s="11">
        <v>0.00671140939597315</v>
      </c>
    </row>
    <row r="9" customHeight="1" spans="1:22">
      <c r="A9" s="47"/>
      <c r="B9" s="47"/>
      <c r="C9" s="4" t="s">
        <v>86</v>
      </c>
      <c r="D9" s="4" t="s">
        <v>179</v>
      </c>
      <c r="E9" s="5">
        <v>111.11</v>
      </c>
      <c r="F9" s="5">
        <v>5451</v>
      </c>
      <c r="G9" s="5">
        <v>360</v>
      </c>
      <c r="H9" s="6">
        <v>0.066042927903137</v>
      </c>
      <c r="I9" s="7">
        <v>0.308638888888889</v>
      </c>
      <c r="J9" s="7">
        <v>20.3834158869932</v>
      </c>
      <c r="K9" s="5">
        <v>2</v>
      </c>
      <c r="L9" s="8">
        <v>1</v>
      </c>
      <c r="M9" s="5">
        <v>1</v>
      </c>
      <c r="N9" s="5">
        <v>2</v>
      </c>
      <c r="O9" s="5">
        <v>0</v>
      </c>
      <c r="P9" s="5">
        <v>6</v>
      </c>
      <c r="Q9" s="7">
        <v>18.5183333333333</v>
      </c>
      <c r="R9" s="5">
        <v>5</v>
      </c>
      <c r="S9" s="9">
        <v>22.222</v>
      </c>
      <c r="T9" s="5">
        <v>1</v>
      </c>
      <c r="U9" s="9">
        <v>111.11</v>
      </c>
      <c r="V9" s="11">
        <v>0.0138888888888889</v>
      </c>
    </row>
    <row r="10" customHeight="1" spans="1:22">
      <c r="A10" s="47"/>
      <c r="B10" s="47"/>
      <c r="C10" s="4" t="s">
        <v>88</v>
      </c>
      <c r="D10" s="4" t="s">
        <v>180</v>
      </c>
      <c r="E10" s="5">
        <v>52.54</v>
      </c>
      <c r="F10" s="5">
        <v>2413</v>
      </c>
      <c r="G10" s="5">
        <v>231</v>
      </c>
      <c r="H10" s="6">
        <v>0.095731454620804</v>
      </c>
      <c r="I10" s="7">
        <v>0.227445887445887</v>
      </c>
      <c r="J10" s="7">
        <v>21.7737256527145</v>
      </c>
      <c r="K10" s="5">
        <v>2</v>
      </c>
      <c r="L10" s="8">
        <v>0</v>
      </c>
      <c r="M10" s="5">
        <v>0</v>
      </c>
      <c r="N10" s="5">
        <v>0</v>
      </c>
      <c r="O10" s="5">
        <v>0</v>
      </c>
      <c r="P10" s="5">
        <v>2</v>
      </c>
      <c r="Q10" s="7">
        <v>26.27</v>
      </c>
      <c r="R10" s="5">
        <v>2</v>
      </c>
      <c r="S10" s="9">
        <v>26.27</v>
      </c>
      <c r="T10" s="5">
        <v>0</v>
      </c>
      <c r="U10" s="9" t="e">
        <v>#DIV/0!</v>
      </c>
      <c r="V10" s="11">
        <v>0.00865800865800866</v>
      </c>
    </row>
    <row r="11" customHeight="1" spans="1:22">
      <c r="A11" s="47"/>
      <c r="B11" s="47"/>
      <c r="C11" s="4" t="s">
        <v>90</v>
      </c>
      <c r="D11" s="4" t="s">
        <v>181</v>
      </c>
      <c r="E11" s="5">
        <v>71.74</v>
      </c>
      <c r="F11" s="5">
        <v>4171</v>
      </c>
      <c r="G11" s="5">
        <v>266</v>
      </c>
      <c r="H11" s="6">
        <v>0.0637736753776073</v>
      </c>
      <c r="I11" s="7">
        <v>0.269699248120301</v>
      </c>
      <c r="J11" s="7">
        <v>17.1997122992088</v>
      </c>
      <c r="K11" s="5">
        <v>0</v>
      </c>
      <c r="L11" s="8">
        <v>0</v>
      </c>
      <c r="M11" s="5">
        <v>0</v>
      </c>
      <c r="N11" s="5">
        <v>1</v>
      </c>
      <c r="O11" s="5">
        <v>0</v>
      </c>
      <c r="P11" s="5">
        <v>1</v>
      </c>
      <c r="Q11" s="7">
        <v>71.74</v>
      </c>
      <c r="R11" s="5">
        <v>3</v>
      </c>
      <c r="S11" s="9">
        <v>23.9133333333333</v>
      </c>
      <c r="T11" s="5">
        <v>0</v>
      </c>
      <c r="U11" s="9" t="e">
        <v>#DIV/0!</v>
      </c>
      <c r="V11" s="11">
        <v>0.0112781954887218</v>
      </c>
    </row>
    <row r="12" customHeight="1" spans="1:22">
      <c r="A12" s="47"/>
      <c r="B12" s="47"/>
      <c r="C12" s="4" t="s">
        <v>92</v>
      </c>
      <c r="D12" s="4" t="s">
        <v>182</v>
      </c>
      <c r="E12" s="5">
        <v>136.2</v>
      </c>
      <c r="F12" s="5">
        <v>8573</v>
      </c>
      <c r="G12" s="5">
        <v>457</v>
      </c>
      <c r="H12" s="6">
        <v>0.0533068937361484</v>
      </c>
      <c r="I12" s="7">
        <v>0.298030634573304</v>
      </c>
      <c r="J12" s="7">
        <v>15.887087367316</v>
      </c>
      <c r="K12" s="5">
        <v>1</v>
      </c>
      <c r="L12" s="8">
        <v>0</v>
      </c>
      <c r="M12" s="5">
        <v>0</v>
      </c>
      <c r="N12" s="5">
        <v>1</v>
      </c>
      <c r="O12" s="5">
        <v>0</v>
      </c>
      <c r="P12" s="5">
        <v>2</v>
      </c>
      <c r="Q12" s="7">
        <v>68.1</v>
      </c>
      <c r="R12" s="5">
        <v>4</v>
      </c>
      <c r="S12" s="9">
        <v>34.05</v>
      </c>
      <c r="T12" s="5">
        <v>0</v>
      </c>
      <c r="U12" s="9" t="e">
        <v>#DIV/0!</v>
      </c>
      <c r="V12" s="11">
        <v>0.0087527352297593</v>
      </c>
    </row>
    <row r="13" customHeight="1" spans="1:22">
      <c r="A13" s="47"/>
      <c r="B13" s="47"/>
      <c r="C13" s="4" t="s">
        <v>94</v>
      </c>
      <c r="D13" s="4" t="s">
        <v>183</v>
      </c>
      <c r="E13" s="5">
        <v>9.69</v>
      </c>
      <c r="F13" s="5">
        <v>524</v>
      </c>
      <c r="G13" s="5">
        <v>32</v>
      </c>
      <c r="H13" s="6">
        <v>0.0610687022900763</v>
      </c>
      <c r="I13" s="7">
        <v>0.3028125</v>
      </c>
      <c r="J13" s="7">
        <v>18.4923664122137</v>
      </c>
      <c r="K13" s="5">
        <v>1</v>
      </c>
      <c r="L13" s="8">
        <v>1</v>
      </c>
      <c r="M13" s="5">
        <v>1</v>
      </c>
      <c r="N13" s="5">
        <v>1</v>
      </c>
      <c r="O13" s="5">
        <v>0</v>
      </c>
      <c r="P13" s="5">
        <v>4</v>
      </c>
      <c r="Q13" s="7">
        <v>2.4225</v>
      </c>
      <c r="R13" s="5">
        <v>1</v>
      </c>
      <c r="S13" s="9">
        <v>9.69</v>
      </c>
      <c r="T13" s="5">
        <v>1</v>
      </c>
      <c r="U13" s="9">
        <v>9.69</v>
      </c>
      <c r="V13" s="11">
        <v>0.03125</v>
      </c>
    </row>
    <row r="14" customHeight="1" spans="1:22">
      <c r="A14" s="47"/>
      <c r="B14" s="47"/>
      <c r="C14" s="4" t="s">
        <v>96</v>
      </c>
      <c r="D14" s="4" t="s">
        <v>184</v>
      </c>
      <c r="E14" s="5">
        <v>53.38</v>
      </c>
      <c r="F14" s="5">
        <v>4101</v>
      </c>
      <c r="G14" s="5">
        <v>246</v>
      </c>
      <c r="H14" s="6">
        <v>0.0599853694220922</v>
      </c>
      <c r="I14" s="7">
        <v>0.216991869918699</v>
      </c>
      <c r="J14" s="7">
        <v>13.0163374786637</v>
      </c>
      <c r="K14" s="5">
        <v>0</v>
      </c>
      <c r="L14" s="8">
        <v>0</v>
      </c>
      <c r="M14" s="5">
        <v>1</v>
      </c>
      <c r="N14" s="5">
        <v>0</v>
      </c>
      <c r="O14" s="5">
        <v>0</v>
      </c>
      <c r="P14" s="5">
        <v>1</v>
      </c>
      <c r="Q14" s="7">
        <v>53.38</v>
      </c>
      <c r="R14" s="5">
        <v>1</v>
      </c>
      <c r="S14" s="9">
        <v>53.38</v>
      </c>
      <c r="T14" s="5">
        <v>0</v>
      </c>
      <c r="U14" s="9" t="e">
        <v>#DIV/0!</v>
      </c>
      <c r="V14" s="11">
        <v>0.0040650406504065</v>
      </c>
    </row>
    <row r="15" customHeight="1" spans="1:22">
      <c r="A15" s="47"/>
      <c r="B15" s="47"/>
      <c r="C15" s="4" t="s">
        <v>98</v>
      </c>
      <c r="D15" s="4" t="s">
        <v>185</v>
      </c>
      <c r="E15" s="5">
        <v>137.43</v>
      </c>
      <c r="F15" s="5">
        <v>7576</v>
      </c>
      <c r="G15" s="5">
        <v>519</v>
      </c>
      <c r="H15" s="6">
        <v>0.06850580781415</v>
      </c>
      <c r="I15" s="7">
        <v>0.264797687861272</v>
      </c>
      <c r="J15" s="7">
        <v>18.1401795142555</v>
      </c>
      <c r="K15" s="5">
        <v>2</v>
      </c>
      <c r="L15" s="8">
        <v>0</v>
      </c>
      <c r="M15" s="5">
        <v>0</v>
      </c>
      <c r="N15" s="5">
        <v>2</v>
      </c>
      <c r="O15" s="5">
        <v>0</v>
      </c>
      <c r="P15" s="5">
        <v>4</v>
      </c>
      <c r="Q15" s="7">
        <v>34.3575</v>
      </c>
      <c r="R15" s="5">
        <v>1</v>
      </c>
      <c r="S15" s="9">
        <v>137.43</v>
      </c>
      <c r="T15" s="5">
        <v>0</v>
      </c>
      <c r="U15" s="9" t="e">
        <v>#DIV/0!</v>
      </c>
      <c r="V15" s="11">
        <v>0.00192678227360308</v>
      </c>
    </row>
    <row r="16" customHeight="1" spans="1:22">
      <c r="A16" s="47"/>
      <c r="B16" s="4" t="s">
        <v>100</v>
      </c>
      <c r="C16" s="47"/>
      <c r="D16" s="47"/>
      <c r="E16" s="5">
        <v>889.33</v>
      </c>
      <c r="F16" s="5">
        <v>46930</v>
      </c>
      <c r="G16" s="5">
        <v>2850</v>
      </c>
      <c r="H16" s="6">
        <v>0.0607287449392713</v>
      </c>
      <c r="I16" s="7">
        <v>0.312045614035088</v>
      </c>
      <c r="J16" s="7">
        <v>18.9501385041551</v>
      </c>
      <c r="K16" s="5">
        <v>15</v>
      </c>
      <c r="L16" s="8">
        <v>7</v>
      </c>
      <c r="M16" s="5">
        <v>4</v>
      </c>
      <c r="N16" s="5">
        <v>11</v>
      </c>
      <c r="O16" s="5">
        <v>1</v>
      </c>
      <c r="P16" s="5">
        <v>38</v>
      </c>
      <c r="Q16" s="7">
        <v>23.4034210526316</v>
      </c>
      <c r="R16" s="5">
        <v>24</v>
      </c>
      <c r="S16" s="9">
        <v>37.0554166666667</v>
      </c>
      <c r="T16" s="5">
        <v>4</v>
      </c>
      <c r="U16" s="9">
        <v>222.3325</v>
      </c>
      <c r="V16" s="11">
        <v>0.00842105263157895</v>
      </c>
    </row>
    <row r="17" customHeight="1" spans="1:22">
      <c r="A17" s="4" t="s">
        <v>101</v>
      </c>
      <c r="B17" s="47"/>
      <c r="C17" s="47"/>
      <c r="D17" s="47"/>
      <c r="E17" s="5">
        <v>1021.26</v>
      </c>
      <c r="F17" s="5">
        <v>55745</v>
      </c>
      <c r="G17" s="5">
        <v>3281</v>
      </c>
      <c r="H17" s="6">
        <v>0.0588572966185308</v>
      </c>
      <c r="I17" s="7">
        <v>0.311264858274916</v>
      </c>
      <c r="J17" s="7">
        <v>18.3202080904117</v>
      </c>
      <c r="K17" s="5">
        <v>18</v>
      </c>
      <c r="L17" s="8">
        <v>7</v>
      </c>
      <c r="M17" s="5">
        <v>4</v>
      </c>
      <c r="N17" s="5">
        <v>14</v>
      </c>
      <c r="O17" s="5">
        <v>3</v>
      </c>
      <c r="P17" s="5">
        <v>46</v>
      </c>
      <c r="Q17" s="7">
        <v>22.2013043478261</v>
      </c>
      <c r="R17" s="5">
        <v>27</v>
      </c>
      <c r="S17" s="9">
        <v>37.8244444444444</v>
      </c>
      <c r="T17" s="5">
        <v>5</v>
      </c>
      <c r="U17" s="9">
        <v>204.252</v>
      </c>
      <c r="V17" s="11">
        <v>0.00822919841511734</v>
      </c>
    </row>
    <row r="18" customHeight="1" spans="1:22">
      <c r="A18" s="4" t="s">
        <v>66</v>
      </c>
      <c r="B18" s="4" t="s">
        <v>75</v>
      </c>
      <c r="C18" s="4" t="s">
        <v>76</v>
      </c>
      <c r="D18" s="4" t="s">
        <v>175</v>
      </c>
      <c r="E18" s="5">
        <v>134.8</v>
      </c>
      <c r="F18" s="5">
        <v>9420</v>
      </c>
      <c r="G18" s="5">
        <v>392</v>
      </c>
      <c r="H18" s="6">
        <v>0.0416135881104034</v>
      </c>
      <c r="I18" s="7">
        <v>0.343877551020408</v>
      </c>
      <c r="J18" s="7">
        <v>14.3099787685775</v>
      </c>
      <c r="K18" s="5">
        <v>5</v>
      </c>
      <c r="L18" s="8">
        <v>1</v>
      </c>
      <c r="M18" s="5">
        <v>1</v>
      </c>
      <c r="N18" s="5">
        <v>3</v>
      </c>
      <c r="O18" s="5">
        <v>1</v>
      </c>
      <c r="P18" s="5">
        <v>11</v>
      </c>
      <c r="Q18" s="7">
        <v>12.2545454545455</v>
      </c>
      <c r="R18" s="5">
        <v>4</v>
      </c>
      <c r="S18" s="9">
        <v>33.7</v>
      </c>
      <c r="T18" s="5">
        <v>2</v>
      </c>
      <c r="U18" s="9">
        <v>67.4</v>
      </c>
      <c r="V18" s="11">
        <v>0.0102040816326531</v>
      </c>
    </row>
    <row r="19" customHeight="1" spans="1:22">
      <c r="A19" s="47"/>
      <c r="B19" s="4" t="s">
        <v>78</v>
      </c>
      <c r="C19" s="47"/>
      <c r="D19" s="47"/>
      <c r="E19" s="5">
        <v>134.8</v>
      </c>
      <c r="F19" s="5">
        <v>9420</v>
      </c>
      <c r="G19" s="5">
        <v>392</v>
      </c>
      <c r="H19" s="6">
        <v>0.0416135881104034</v>
      </c>
      <c r="I19" s="7">
        <v>0.343877551020408</v>
      </c>
      <c r="J19" s="7">
        <v>14.3099787685775</v>
      </c>
      <c r="K19" s="5">
        <v>5</v>
      </c>
      <c r="L19" s="8">
        <v>1</v>
      </c>
      <c r="M19" s="5">
        <v>1</v>
      </c>
      <c r="N19" s="5">
        <v>3</v>
      </c>
      <c r="O19" s="5">
        <v>1</v>
      </c>
      <c r="P19" s="5">
        <v>11</v>
      </c>
      <c r="Q19" s="7">
        <v>12.2545454545455</v>
      </c>
      <c r="R19" s="5">
        <v>4</v>
      </c>
      <c r="S19" s="9">
        <v>33.7</v>
      </c>
      <c r="T19" s="5">
        <v>2</v>
      </c>
      <c r="U19" s="9">
        <v>67.4</v>
      </c>
      <c r="V19" s="11">
        <v>0.0102040816326531</v>
      </c>
    </row>
    <row r="20" customHeight="1" spans="1:22">
      <c r="A20" s="47"/>
      <c r="B20" s="4" t="s">
        <v>79</v>
      </c>
      <c r="C20" s="4" t="s">
        <v>80</v>
      </c>
      <c r="D20" s="4" t="s">
        <v>176</v>
      </c>
      <c r="E20" s="5">
        <v>95.63</v>
      </c>
      <c r="F20" s="5">
        <v>2125</v>
      </c>
      <c r="G20" s="5">
        <v>140</v>
      </c>
      <c r="H20" s="6">
        <v>0.0658823529411765</v>
      </c>
      <c r="I20" s="7">
        <v>0.683071428571429</v>
      </c>
      <c r="J20" s="7">
        <v>45.0023529411765</v>
      </c>
      <c r="K20" s="5">
        <v>1</v>
      </c>
      <c r="L20" s="8">
        <v>3</v>
      </c>
      <c r="M20" s="5">
        <v>1</v>
      </c>
      <c r="N20" s="5">
        <v>3</v>
      </c>
      <c r="O20" s="5">
        <v>0</v>
      </c>
      <c r="P20" s="5">
        <v>8</v>
      </c>
      <c r="Q20" s="7">
        <v>11.95375</v>
      </c>
      <c r="R20" s="5">
        <v>6</v>
      </c>
      <c r="S20" s="9">
        <v>15.9383333333333</v>
      </c>
      <c r="T20" s="5">
        <v>5</v>
      </c>
      <c r="U20" s="9">
        <v>19.126</v>
      </c>
      <c r="V20" s="11">
        <v>0.0428571428571429</v>
      </c>
    </row>
    <row r="21" customHeight="1" spans="1:22">
      <c r="A21" s="47"/>
      <c r="B21" s="47"/>
      <c r="C21" s="4" t="s">
        <v>82</v>
      </c>
      <c r="D21" s="4" t="s">
        <v>177</v>
      </c>
      <c r="E21" s="5">
        <v>32.23</v>
      </c>
      <c r="F21" s="5">
        <v>1199</v>
      </c>
      <c r="G21" s="5">
        <v>94</v>
      </c>
      <c r="H21" s="6">
        <v>0.0783986655546289</v>
      </c>
      <c r="I21" s="7">
        <v>0.342872340425532</v>
      </c>
      <c r="J21" s="7">
        <v>26.8807339449541</v>
      </c>
      <c r="K21" s="5">
        <v>0</v>
      </c>
      <c r="L21" s="8">
        <v>0</v>
      </c>
      <c r="M21" s="5">
        <v>0</v>
      </c>
      <c r="N21" s="5">
        <v>0</v>
      </c>
      <c r="O21" s="5">
        <v>0</v>
      </c>
      <c r="P21" s="5">
        <v>0</v>
      </c>
      <c r="Q21" s="7" t="e">
        <v>#DIV/0!</v>
      </c>
      <c r="R21" s="5">
        <v>0</v>
      </c>
      <c r="S21" s="9" t="e">
        <v>#DIV/0!</v>
      </c>
      <c r="T21" s="5">
        <v>0</v>
      </c>
      <c r="U21" s="9" t="e">
        <v>#DIV/0!</v>
      </c>
      <c r="V21" s="11">
        <v>0</v>
      </c>
    </row>
    <row r="22" customHeight="1" spans="1:22">
      <c r="A22" s="47"/>
      <c r="B22" s="47"/>
      <c r="C22" s="4" t="s">
        <v>84</v>
      </c>
      <c r="D22" s="4" t="s">
        <v>178</v>
      </c>
      <c r="E22" s="5">
        <v>196.24</v>
      </c>
      <c r="F22" s="5">
        <v>13121</v>
      </c>
      <c r="G22" s="5">
        <v>563</v>
      </c>
      <c r="H22" s="6">
        <v>0.0429083149150217</v>
      </c>
      <c r="I22" s="7">
        <v>0.348561278863233</v>
      </c>
      <c r="J22" s="7">
        <v>14.9561771206463</v>
      </c>
      <c r="K22" s="5">
        <v>4</v>
      </c>
      <c r="L22" s="8">
        <v>0</v>
      </c>
      <c r="M22" s="5">
        <v>2</v>
      </c>
      <c r="N22" s="5">
        <v>1</v>
      </c>
      <c r="O22" s="5">
        <v>0</v>
      </c>
      <c r="P22" s="5">
        <v>7</v>
      </c>
      <c r="Q22" s="7">
        <v>28.0342857142857</v>
      </c>
      <c r="R22" s="5">
        <v>9</v>
      </c>
      <c r="S22" s="9">
        <v>21.8044444444444</v>
      </c>
      <c r="T22" s="5">
        <v>1</v>
      </c>
      <c r="U22" s="9">
        <v>196.24</v>
      </c>
      <c r="V22" s="11">
        <v>0.0159857904085258</v>
      </c>
    </row>
    <row r="23" customHeight="1" spans="1:22">
      <c r="A23" s="47"/>
      <c r="B23" s="47"/>
      <c r="C23" s="4" t="s">
        <v>86</v>
      </c>
      <c r="D23" s="4" t="s">
        <v>179</v>
      </c>
      <c r="E23" s="5">
        <v>115.67</v>
      </c>
      <c r="F23" s="5">
        <v>5242</v>
      </c>
      <c r="G23" s="5">
        <v>372</v>
      </c>
      <c r="H23" s="6">
        <v>0.0709652804273178</v>
      </c>
      <c r="I23" s="7">
        <v>0.310940860215054</v>
      </c>
      <c r="J23" s="7">
        <v>22.0660053414727</v>
      </c>
      <c r="K23" s="5">
        <v>0</v>
      </c>
      <c r="L23" s="8">
        <v>2</v>
      </c>
      <c r="M23" s="5">
        <v>3</v>
      </c>
      <c r="N23" s="5">
        <v>4</v>
      </c>
      <c r="O23" s="5">
        <v>2</v>
      </c>
      <c r="P23" s="5">
        <v>11</v>
      </c>
      <c r="Q23" s="7">
        <v>10.5154545454545</v>
      </c>
      <c r="R23" s="5">
        <v>8</v>
      </c>
      <c r="S23" s="9">
        <v>14.45875</v>
      </c>
      <c r="T23" s="5">
        <v>4</v>
      </c>
      <c r="U23" s="9">
        <v>28.9175</v>
      </c>
      <c r="V23" s="11">
        <v>0.021505376344086</v>
      </c>
    </row>
    <row r="24" customHeight="1" spans="1:22">
      <c r="A24" s="47"/>
      <c r="B24" s="47"/>
      <c r="C24" s="4" t="s">
        <v>88</v>
      </c>
      <c r="D24" s="4" t="s">
        <v>180</v>
      </c>
      <c r="E24" s="5">
        <v>69.32</v>
      </c>
      <c r="F24" s="5">
        <v>2939</v>
      </c>
      <c r="G24" s="5">
        <v>295</v>
      </c>
      <c r="H24" s="6">
        <v>0.100374276964954</v>
      </c>
      <c r="I24" s="7">
        <v>0.234983050847458</v>
      </c>
      <c r="J24" s="7">
        <v>23.5862538278326</v>
      </c>
      <c r="K24" s="5">
        <v>1</v>
      </c>
      <c r="L24" s="8">
        <v>1</v>
      </c>
      <c r="M24" s="5">
        <v>1</v>
      </c>
      <c r="N24" s="5">
        <v>0</v>
      </c>
      <c r="O24" s="5">
        <v>0</v>
      </c>
      <c r="P24" s="5">
        <v>3</v>
      </c>
      <c r="Q24" s="7">
        <v>23.1066666666667</v>
      </c>
      <c r="R24" s="5">
        <v>3</v>
      </c>
      <c r="S24" s="9">
        <v>23.1066666666667</v>
      </c>
      <c r="T24" s="5">
        <v>1</v>
      </c>
      <c r="U24" s="9">
        <v>69.32</v>
      </c>
      <c r="V24" s="11">
        <v>0.0101694915254237</v>
      </c>
    </row>
    <row r="25" customHeight="1" spans="1:22">
      <c r="A25" s="47"/>
      <c r="B25" s="47"/>
      <c r="C25" s="4" t="s">
        <v>90</v>
      </c>
      <c r="D25" s="4" t="s">
        <v>181</v>
      </c>
      <c r="E25" s="5">
        <v>58.49</v>
      </c>
      <c r="F25" s="5">
        <v>3086</v>
      </c>
      <c r="G25" s="5">
        <v>210</v>
      </c>
      <c r="H25" s="6">
        <v>0.068049254698639</v>
      </c>
      <c r="I25" s="7">
        <v>0.27852380952381</v>
      </c>
      <c r="J25" s="7">
        <v>18.9533376539209</v>
      </c>
      <c r="K25" s="5">
        <v>1</v>
      </c>
      <c r="L25" s="8">
        <v>0</v>
      </c>
      <c r="M25" s="5">
        <v>0</v>
      </c>
      <c r="N25" s="5">
        <v>0</v>
      </c>
      <c r="O25" s="5">
        <v>0</v>
      </c>
      <c r="P25" s="5">
        <v>1</v>
      </c>
      <c r="Q25" s="7">
        <v>58.49</v>
      </c>
      <c r="R25" s="5">
        <v>0</v>
      </c>
      <c r="S25" s="9" t="e">
        <v>#DIV/0!</v>
      </c>
      <c r="T25" s="5">
        <v>0</v>
      </c>
      <c r="U25" s="9" t="e">
        <v>#DIV/0!</v>
      </c>
      <c r="V25" s="11">
        <v>0</v>
      </c>
    </row>
    <row r="26" customHeight="1" spans="1:22">
      <c r="A26" s="47"/>
      <c r="B26" s="47"/>
      <c r="C26" s="4" t="s">
        <v>92</v>
      </c>
      <c r="D26" s="4" t="s">
        <v>182</v>
      </c>
      <c r="E26" s="5">
        <v>128.16</v>
      </c>
      <c r="F26" s="5">
        <v>7856</v>
      </c>
      <c r="G26" s="5">
        <v>423</v>
      </c>
      <c r="H26" s="6">
        <v>0.0538441955193483</v>
      </c>
      <c r="I26" s="7">
        <v>0.302978723404255</v>
      </c>
      <c r="J26" s="7">
        <v>16.3136456211813</v>
      </c>
      <c r="K26" s="5">
        <v>2</v>
      </c>
      <c r="L26" s="8">
        <v>1</v>
      </c>
      <c r="M26" s="5">
        <v>1</v>
      </c>
      <c r="N26" s="5">
        <v>2</v>
      </c>
      <c r="O26" s="5">
        <v>2</v>
      </c>
      <c r="P26" s="5">
        <v>8</v>
      </c>
      <c r="Q26" s="7">
        <v>16.02</v>
      </c>
      <c r="R26" s="5">
        <v>5</v>
      </c>
      <c r="S26" s="9">
        <v>25.632</v>
      </c>
      <c r="T26" s="5">
        <v>2</v>
      </c>
      <c r="U26" s="9">
        <v>64.08</v>
      </c>
      <c r="V26" s="11">
        <v>0.0118203309692671</v>
      </c>
    </row>
    <row r="27" customHeight="1" spans="1:22">
      <c r="A27" s="47"/>
      <c r="B27" s="47"/>
      <c r="C27" s="4" t="s">
        <v>94</v>
      </c>
      <c r="D27" s="4" t="s">
        <v>183</v>
      </c>
      <c r="E27" s="5">
        <v>12.26</v>
      </c>
      <c r="F27" s="5">
        <v>437</v>
      </c>
      <c r="G27" s="5">
        <v>32</v>
      </c>
      <c r="H27" s="6">
        <v>0.0732265446224256</v>
      </c>
      <c r="I27" s="7">
        <v>0.383125</v>
      </c>
      <c r="J27" s="7">
        <v>28.0549199084668</v>
      </c>
      <c r="K27" s="5">
        <v>0</v>
      </c>
      <c r="L27" s="8">
        <v>0</v>
      </c>
      <c r="M27" s="5">
        <v>0</v>
      </c>
      <c r="N27" s="5">
        <v>0</v>
      </c>
      <c r="O27" s="5">
        <v>0</v>
      </c>
      <c r="P27" s="5">
        <v>0</v>
      </c>
      <c r="Q27" s="7" t="e">
        <v>#DIV/0!</v>
      </c>
      <c r="R27" s="5">
        <v>0</v>
      </c>
      <c r="S27" s="9" t="e">
        <v>#DIV/0!</v>
      </c>
      <c r="T27" s="5">
        <v>0</v>
      </c>
      <c r="U27" s="9" t="e">
        <v>#DIV/0!</v>
      </c>
      <c r="V27" s="11">
        <v>0</v>
      </c>
    </row>
    <row r="28" customHeight="1" spans="1:22">
      <c r="A28" s="47"/>
      <c r="B28" s="47"/>
      <c r="C28" s="4" t="s">
        <v>96</v>
      </c>
      <c r="D28" s="4" t="s">
        <v>184</v>
      </c>
      <c r="E28" s="5">
        <v>71.73</v>
      </c>
      <c r="F28" s="5">
        <v>4591</v>
      </c>
      <c r="G28" s="5">
        <v>346</v>
      </c>
      <c r="H28" s="6">
        <v>0.0753648442605097</v>
      </c>
      <c r="I28" s="7">
        <v>0.207312138728324</v>
      </c>
      <c r="J28" s="7">
        <v>15.6240470485733</v>
      </c>
      <c r="K28" s="5">
        <v>2</v>
      </c>
      <c r="L28" s="8">
        <v>0</v>
      </c>
      <c r="M28" s="5">
        <v>1</v>
      </c>
      <c r="N28" s="5">
        <v>0</v>
      </c>
      <c r="O28" s="5">
        <v>0</v>
      </c>
      <c r="P28" s="5">
        <v>3</v>
      </c>
      <c r="Q28" s="7">
        <v>23.91</v>
      </c>
      <c r="R28" s="5">
        <v>1</v>
      </c>
      <c r="S28" s="9">
        <v>71.73</v>
      </c>
      <c r="T28" s="5">
        <v>0</v>
      </c>
      <c r="U28" s="9" t="e">
        <v>#DIV/0!</v>
      </c>
      <c r="V28" s="11">
        <v>0.00289017341040462</v>
      </c>
    </row>
    <row r="29" customHeight="1" spans="1:22">
      <c r="A29" s="47"/>
      <c r="B29" s="47"/>
      <c r="C29" s="4" t="s">
        <v>98</v>
      </c>
      <c r="D29" s="4" t="s">
        <v>185</v>
      </c>
      <c r="E29" s="5">
        <v>99.02</v>
      </c>
      <c r="F29" s="5">
        <v>5275</v>
      </c>
      <c r="G29" s="5">
        <v>386</v>
      </c>
      <c r="H29" s="6">
        <v>0.073175355450237</v>
      </c>
      <c r="I29" s="7">
        <v>0.256528497409326</v>
      </c>
      <c r="J29" s="7">
        <v>18.7715639810427</v>
      </c>
      <c r="K29" s="5">
        <v>1</v>
      </c>
      <c r="L29" s="8">
        <v>1</v>
      </c>
      <c r="M29" s="5">
        <v>0</v>
      </c>
      <c r="N29" s="5">
        <v>0</v>
      </c>
      <c r="O29" s="5">
        <v>0</v>
      </c>
      <c r="P29" s="5">
        <v>2</v>
      </c>
      <c r="Q29" s="7">
        <v>49.51</v>
      </c>
      <c r="R29" s="5">
        <v>1</v>
      </c>
      <c r="S29" s="9">
        <v>99.02</v>
      </c>
      <c r="T29" s="5">
        <v>0</v>
      </c>
      <c r="U29" s="9" t="e">
        <v>#DIV/0!</v>
      </c>
      <c r="V29" s="11">
        <v>0.00259067357512953</v>
      </c>
    </row>
    <row r="30" customHeight="1" spans="1:22">
      <c r="A30" s="47"/>
      <c r="B30" s="4" t="s">
        <v>100</v>
      </c>
      <c r="C30" s="47"/>
      <c r="D30" s="47"/>
      <c r="E30" s="5">
        <v>878.75</v>
      </c>
      <c r="F30" s="5">
        <v>45871</v>
      </c>
      <c r="G30" s="5">
        <v>2861</v>
      </c>
      <c r="H30" s="6">
        <v>0.0623705609208432</v>
      </c>
      <c r="I30" s="7">
        <v>0.307147850401957</v>
      </c>
      <c r="J30" s="7">
        <v>19.1569837152013</v>
      </c>
      <c r="K30" s="5">
        <v>12</v>
      </c>
      <c r="L30" s="8">
        <v>8</v>
      </c>
      <c r="M30" s="5">
        <v>9</v>
      </c>
      <c r="N30" s="5">
        <v>10</v>
      </c>
      <c r="O30" s="5">
        <v>4</v>
      </c>
      <c r="P30" s="5">
        <v>43</v>
      </c>
      <c r="Q30" s="7">
        <v>20.4360465116279</v>
      </c>
      <c r="R30" s="5">
        <v>33</v>
      </c>
      <c r="S30" s="9">
        <v>26.6287878787879</v>
      </c>
      <c r="T30" s="5">
        <v>13</v>
      </c>
      <c r="U30" s="9">
        <v>67.5961538461538</v>
      </c>
      <c r="V30" s="11">
        <v>0.011534428521496</v>
      </c>
    </row>
    <row r="31" customHeight="1" spans="1:22">
      <c r="A31" s="4" t="s">
        <v>102</v>
      </c>
      <c r="B31" s="47"/>
      <c r="C31" s="47"/>
      <c r="D31" s="47"/>
      <c r="E31" s="5">
        <v>1013.55</v>
      </c>
      <c r="F31" s="5">
        <v>55291</v>
      </c>
      <c r="G31" s="5">
        <v>3253</v>
      </c>
      <c r="H31" s="6">
        <v>0.0588341683094898</v>
      </c>
      <c r="I31" s="7">
        <v>0.311573931755303</v>
      </c>
      <c r="J31" s="7">
        <v>18.331193141741</v>
      </c>
      <c r="K31" s="5">
        <v>17</v>
      </c>
      <c r="L31" s="8">
        <v>9</v>
      </c>
      <c r="M31" s="5">
        <v>10</v>
      </c>
      <c r="N31" s="5">
        <v>13</v>
      </c>
      <c r="O31" s="5">
        <v>5</v>
      </c>
      <c r="P31" s="5">
        <v>54</v>
      </c>
      <c r="Q31" s="7">
        <v>18.7694444444444</v>
      </c>
      <c r="R31" s="5">
        <v>37</v>
      </c>
      <c r="S31" s="9">
        <v>27.3932432432432</v>
      </c>
      <c r="T31" s="5">
        <v>15</v>
      </c>
      <c r="U31" s="9">
        <v>67.57</v>
      </c>
      <c r="V31" s="11">
        <v>0.0113741162004304</v>
      </c>
    </row>
    <row r="32" customHeight="1" spans="1:22">
      <c r="A32" s="4" t="s">
        <v>65</v>
      </c>
      <c r="B32" s="4" t="s">
        <v>75</v>
      </c>
      <c r="C32" s="4" t="s">
        <v>76</v>
      </c>
      <c r="D32" s="4" t="s">
        <v>175</v>
      </c>
      <c r="E32" s="5">
        <v>75.1</v>
      </c>
      <c r="F32" s="5">
        <v>4459</v>
      </c>
      <c r="G32" s="5">
        <v>250</v>
      </c>
      <c r="H32" s="6">
        <v>0.0560663825969948</v>
      </c>
      <c r="I32" s="7">
        <v>0.3004</v>
      </c>
      <c r="J32" s="7">
        <v>16.8423413321373</v>
      </c>
      <c r="K32" s="5">
        <v>1</v>
      </c>
      <c r="L32" s="8">
        <v>0</v>
      </c>
      <c r="M32" s="5">
        <v>1</v>
      </c>
      <c r="N32" s="5">
        <v>2</v>
      </c>
      <c r="O32" s="5">
        <v>0</v>
      </c>
      <c r="P32" s="5">
        <v>4</v>
      </c>
      <c r="Q32" s="7">
        <v>18.775</v>
      </c>
      <c r="R32" s="5">
        <v>1</v>
      </c>
      <c r="S32" s="9">
        <v>75.1</v>
      </c>
      <c r="T32" s="5">
        <v>1</v>
      </c>
      <c r="U32" s="9">
        <v>75.1</v>
      </c>
      <c r="V32" s="11">
        <v>0.004</v>
      </c>
    </row>
    <row r="33" customHeight="1" spans="1:22">
      <c r="A33" s="47"/>
      <c r="B33" s="4" t="s">
        <v>78</v>
      </c>
      <c r="C33" s="47"/>
      <c r="D33" s="47"/>
      <c r="E33" s="5">
        <v>75.1</v>
      </c>
      <c r="F33" s="5">
        <v>4459</v>
      </c>
      <c r="G33" s="5">
        <v>250</v>
      </c>
      <c r="H33" s="6">
        <v>0.0560663825969948</v>
      </c>
      <c r="I33" s="7">
        <v>0.3004</v>
      </c>
      <c r="J33" s="7">
        <v>16.8423413321373</v>
      </c>
      <c r="K33" s="5">
        <v>1</v>
      </c>
      <c r="L33" s="8">
        <v>0</v>
      </c>
      <c r="M33" s="5">
        <v>1</v>
      </c>
      <c r="N33" s="5">
        <v>2</v>
      </c>
      <c r="O33" s="5">
        <v>0</v>
      </c>
      <c r="P33" s="5">
        <v>4</v>
      </c>
      <c r="Q33" s="7">
        <v>18.775</v>
      </c>
      <c r="R33" s="5">
        <v>1</v>
      </c>
      <c r="S33" s="9">
        <v>75.1</v>
      </c>
      <c r="T33" s="5">
        <v>1</v>
      </c>
      <c r="U33" s="9">
        <v>75.1</v>
      </c>
      <c r="V33" s="11">
        <v>0.004</v>
      </c>
    </row>
    <row r="34" customHeight="1" spans="1:22">
      <c r="A34" s="47"/>
      <c r="B34" s="4" t="s">
        <v>79</v>
      </c>
      <c r="C34" s="4" t="s">
        <v>80</v>
      </c>
      <c r="D34" s="4" t="s">
        <v>176</v>
      </c>
      <c r="E34" s="5">
        <v>96.05</v>
      </c>
      <c r="F34" s="5">
        <v>1969</v>
      </c>
      <c r="G34" s="5">
        <v>117</v>
      </c>
      <c r="H34" s="6">
        <v>0.0594210259014728</v>
      </c>
      <c r="I34" s="7">
        <v>0.820940170940171</v>
      </c>
      <c r="J34" s="7">
        <v>48.7811071609954</v>
      </c>
      <c r="K34" s="5">
        <v>0</v>
      </c>
      <c r="L34" s="8">
        <v>2</v>
      </c>
      <c r="M34" s="5">
        <v>1</v>
      </c>
      <c r="N34" s="5">
        <v>0</v>
      </c>
      <c r="O34" s="5">
        <v>0</v>
      </c>
      <c r="P34" s="5">
        <v>3</v>
      </c>
      <c r="Q34" s="7">
        <v>32.0166666666667</v>
      </c>
      <c r="R34" s="5">
        <v>3</v>
      </c>
      <c r="S34" s="9">
        <v>32.0166666666667</v>
      </c>
      <c r="T34" s="5">
        <v>1</v>
      </c>
      <c r="U34" s="9">
        <v>96.05</v>
      </c>
      <c r="V34" s="11">
        <v>0.0256410256410256</v>
      </c>
    </row>
    <row r="35" customHeight="1" spans="1:22">
      <c r="A35" s="47"/>
      <c r="B35" s="47"/>
      <c r="C35" s="4" t="s">
        <v>82</v>
      </c>
      <c r="D35" s="4" t="s">
        <v>177</v>
      </c>
      <c r="E35" s="5">
        <v>137.19</v>
      </c>
      <c r="F35" s="5">
        <v>3324</v>
      </c>
      <c r="G35" s="5">
        <v>238</v>
      </c>
      <c r="H35" s="6">
        <v>0.0716004813477738</v>
      </c>
      <c r="I35" s="7">
        <v>0.576428571428571</v>
      </c>
      <c r="J35" s="7">
        <v>41.2725631768953</v>
      </c>
      <c r="K35" s="5">
        <v>1</v>
      </c>
      <c r="L35" s="8">
        <v>2</v>
      </c>
      <c r="M35" s="5">
        <v>0</v>
      </c>
      <c r="N35" s="5">
        <v>1</v>
      </c>
      <c r="O35" s="5">
        <v>0</v>
      </c>
      <c r="P35" s="5">
        <v>4</v>
      </c>
      <c r="Q35" s="7">
        <v>34.2975</v>
      </c>
      <c r="R35" s="5">
        <v>4</v>
      </c>
      <c r="S35" s="9">
        <v>34.2975</v>
      </c>
      <c r="T35" s="5">
        <v>2</v>
      </c>
      <c r="U35" s="9">
        <v>68.595</v>
      </c>
      <c r="V35" s="11">
        <v>0.0168067226890756</v>
      </c>
    </row>
    <row r="36" customHeight="1" spans="1:22">
      <c r="A36" s="47"/>
      <c r="B36" s="47"/>
      <c r="C36" s="4" t="s">
        <v>84</v>
      </c>
      <c r="D36" s="4" t="s">
        <v>178</v>
      </c>
      <c r="E36" s="5">
        <v>185.97</v>
      </c>
      <c r="F36" s="5">
        <v>8907</v>
      </c>
      <c r="G36" s="5">
        <v>430</v>
      </c>
      <c r="H36" s="6">
        <v>0.0482766363534299</v>
      </c>
      <c r="I36" s="7">
        <v>0.432488372093023</v>
      </c>
      <c r="J36" s="7">
        <v>20.8790838666218</v>
      </c>
      <c r="K36" s="5">
        <v>10</v>
      </c>
      <c r="L36" s="8">
        <v>0</v>
      </c>
      <c r="M36" s="5">
        <v>1</v>
      </c>
      <c r="N36" s="5">
        <v>1</v>
      </c>
      <c r="O36" s="5">
        <v>0</v>
      </c>
      <c r="P36" s="5">
        <v>12</v>
      </c>
      <c r="Q36" s="7">
        <v>15.4975</v>
      </c>
      <c r="R36" s="5">
        <v>6</v>
      </c>
      <c r="S36" s="9">
        <v>30.995</v>
      </c>
      <c r="T36" s="5">
        <v>3</v>
      </c>
      <c r="U36" s="9">
        <v>61.99</v>
      </c>
      <c r="V36" s="11">
        <v>0.013953488372093</v>
      </c>
    </row>
    <row r="37" customHeight="1" spans="1:22">
      <c r="A37" s="47"/>
      <c r="B37" s="47"/>
      <c r="C37" s="4" t="s">
        <v>86</v>
      </c>
      <c r="D37" s="4" t="s">
        <v>179</v>
      </c>
      <c r="E37" s="5">
        <v>84.72</v>
      </c>
      <c r="F37" s="5">
        <v>3678</v>
      </c>
      <c r="G37" s="5">
        <v>267</v>
      </c>
      <c r="H37" s="6">
        <v>0.0725938009787928</v>
      </c>
      <c r="I37" s="7">
        <v>0.317303370786517</v>
      </c>
      <c r="J37" s="7">
        <v>23.0342577487765</v>
      </c>
      <c r="K37" s="5">
        <v>3</v>
      </c>
      <c r="L37" s="8">
        <v>1</v>
      </c>
      <c r="M37" s="5">
        <v>1</v>
      </c>
      <c r="N37" s="5">
        <v>3</v>
      </c>
      <c r="O37" s="5">
        <v>0</v>
      </c>
      <c r="P37" s="5">
        <v>8</v>
      </c>
      <c r="Q37" s="7">
        <v>10.59</v>
      </c>
      <c r="R37" s="5">
        <v>9</v>
      </c>
      <c r="S37" s="9">
        <v>9.41333333333333</v>
      </c>
      <c r="T37" s="5">
        <v>1</v>
      </c>
      <c r="U37" s="9">
        <v>84.72</v>
      </c>
      <c r="V37" s="11">
        <v>0.0337078651685393</v>
      </c>
    </row>
    <row r="38" customHeight="1" spans="1:22">
      <c r="A38" s="47"/>
      <c r="B38" s="47"/>
      <c r="C38" s="4" t="s">
        <v>88</v>
      </c>
      <c r="D38" s="4" t="s">
        <v>180</v>
      </c>
      <c r="E38" s="5">
        <v>63.28</v>
      </c>
      <c r="F38" s="5">
        <v>2955</v>
      </c>
      <c r="G38" s="5">
        <v>264</v>
      </c>
      <c r="H38" s="6">
        <v>0.0893401015228426</v>
      </c>
      <c r="I38" s="7">
        <v>0.23969696969697</v>
      </c>
      <c r="J38" s="7">
        <v>21.414551607445</v>
      </c>
      <c r="K38" s="5">
        <v>3</v>
      </c>
      <c r="L38" s="8">
        <v>2</v>
      </c>
      <c r="M38" s="5">
        <v>1</v>
      </c>
      <c r="N38" s="5">
        <v>0</v>
      </c>
      <c r="O38" s="5">
        <v>0</v>
      </c>
      <c r="P38" s="5">
        <v>6</v>
      </c>
      <c r="Q38" s="7">
        <v>10.5466666666667</v>
      </c>
      <c r="R38" s="5">
        <v>5</v>
      </c>
      <c r="S38" s="9">
        <v>12.656</v>
      </c>
      <c r="T38" s="5">
        <v>3</v>
      </c>
      <c r="U38" s="9">
        <v>21.0933333333333</v>
      </c>
      <c r="V38" s="11">
        <v>0.0189393939393939</v>
      </c>
    </row>
    <row r="39" customHeight="1" spans="1:22">
      <c r="A39" s="47"/>
      <c r="B39" s="47"/>
      <c r="C39" s="4" t="s">
        <v>90</v>
      </c>
      <c r="D39" s="4" t="s">
        <v>181</v>
      </c>
      <c r="E39" s="5">
        <v>42.42</v>
      </c>
      <c r="F39" s="5">
        <v>2285</v>
      </c>
      <c r="G39" s="5">
        <v>148</v>
      </c>
      <c r="H39" s="6">
        <v>0.0647702407002188</v>
      </c>
      <c r="I39" s="7">
        <v>0.286621621621622</v>
      </c>
      <c r="J39" s="7">
        <v>18.5645514223195</v>
      </c>
      <c r="K39" s="5">
        <v>1</v>
      </c>
      <c r="L39" s="8">
        <v>1</v>
      </c>
      <c r="M39" s="5">
        <v>0</v>
      </c>
      <c r="N39" s="5">
        <v>0</v>
      </c>
      <c r="O39" s="5">
        <v>0</v>
      </c>
      <c r="P39" s="5">
        <v>2</v>
      </c>
      <c r="Q39" s="7">
        <v>21.21</v>
      </c>
      <c r="R39" s="5">
        <v>1</v>
      </c>
      <c r="S39" s="9">
        <v>42.42</v>
      </c>
      <c r="T39" s="5">
        <v>1</v>
      </c>
      <c r="U39" s="9">
        <v>42.42</v>
      </c>
      <c r="V39" s="11">
        <v>0.00675675675675676</v>
      </c>
    </row>
    <row r="40" customHeight="1" spans="1:22">
      <c r="A40" s="47"/>
      <c r="B40" s="47"/>
      <c r="C40" s="4" t="s">
        <v>92</v>
      </c>
      <c r="D40" s="4" t="s">
        <v>182</v>
      </c>
      <c r="E40" s="5">
        <v>182.71</v>
      </c>
      <c r="F40" s="5">
        <v>12100</v>
      </c>
      <c r="G40" s="5">
        <v>624</v>
      </c>
      <c r="H40" s="6">
        <v>0.0515702479338843</v>
      </c>
      <c r="I40" s="7">
        <v>0.292804487179487</v>
      </c>
      <c r="J40" s="7">
        <v>15.1</v>
      </c>
      <c r="K40" s="5">
        <v>8</v>
      </c>
      <c r="L40" s="8">
        <v>1</v>
      </c>
      <c r="M40" s="5">
        <v>1</v>
      </c>
      <c r="N40" s="5">
        <v>3</v>
      </c>
      <c r="O40" s="5">
        <v>0</v>
      </c>
      <c r="P40" s="5">
        <v>13</v>
      </c>
      <c r="Q40" s="7">
        <v>14.0546153846154</v>
      </c>
      <c r="R40" s="5">
        <v>5</v>
      </c>
      <c r="S40" s="9">
        <v>36.542</v>
      </c>
      <c r="T40" s="5">
        <v>1</v>
      </c>
      <c r="U40" s="9">
        <v>182.71</v>
      </c>
      <c r="V40" s="11">
        <v>0.00801282051282051</v>
      </c>
    </row>
    <row r="41" customHeight="1" spans="1:22">
      <c r="A41" s="47"/>
      <c r="B41" s="47"/>
      <c r="C41" s="4" t="s">
        <v>94</v>
      </c>
      <c r="D41" s="4" t="s">
        <v>183</v>
      </c>
      <c r="E41" s="5">
        <v>7.71</v>
      </c>
      <c r="F41" s="5">
        <v>343</v>
      </c>
      <c r="G41" s="5">
        <v>22</v>
      </c>
      <c r="H41" s="6">
        <v>0.0641399416909621</v>
      </c>
      <c r="I41" s="7">
        <v>0.350454545454545</v>
      </c>
      <c r="J41" s="7">
        <v>22.4781341107872</v>
      </c>
      <c r="K41" s="5">
        <v>0</v>
      </c>
      <c r="L41" s="8">
        <v>0</v>
      </c>
      <c r="M41" s="5">
        <v>0</v>
      </c>
      <c r="N41" s="5">
        <v>0</v>
      </c>
      <c r="O41" s="5">
        <v>0</v>
      </c>
      <c r="P41" s="5">
        <v>0</v>
      </c>
      <c r="Q41" s="7" t="e">
        <v>#DIV/0!</v>
      </c>
      <c r="R41" s="5">
        <v>0</v>
      </c>
      <c r="S41" s="9" t="e">
        <v>#DIV/0!</v>
      </c>
      <c r="T41" s="5">
        <v>0</v>
      </c>
      <c r="U41" s="9" t="e">
        <v>#DIV/0!</v>
      </c>
      <c r="V41" s="11">
        <v>0</v>
      </c>
    </row>
    <row r="42" customHeight="1" spans="1:22">
      <c r="A42" s="47"/>
      <c r="B42" s="47"/>
      <c r="C42" s="4" t="s">
        <v>96</v>
      </c>
      <c r="D42" s="4" t="s">
        <v>184</v>
      </c>
      <c r="E42" s="5">
        <v>44.96</v>
      </c>
      <c r="F42" s="5">
        <v>2909</v>
      </c>
      <c r="G42" s="5">
        <v>213</v>
      </c>
      <c r="H42" s="6">
        <v>0.0732210381574424</v>
      </c>
      <c r="I42" s="7">
        <v>0.211079812206573</v>
      </c>
      <c r="J42" s="7">
        <v>15.4554829838432</v>
      </c>
      <c r="K42" s="5">
        <v>0</v>
      </c>
      <c r="L42" s="8">
        <v>0</v>
      </c>
      <c r="M42" s="5">
        <v>0</v>
      </c>
      <c r="N42" s="5">
        <v>0</v>
      </c>
      <c r="O42" s="5">
        <v>0</v>
      </c>
      <c r="P42" s="5">
        <v>0</v>
      </c>
      <c r="Q42" s="7" t="e">
        <v>#DIV/0!</v>
      </c>
      <c r="R42" s="5">
        <v>0</v>
      </c>
      <c r="S42" s="9" t="e">
        <v>#DIV/0!</v>
      </c>
      <c r="T42" s="5">
        <v>0</v>
      </c>
      <c r="U42" s="9" t="e">
        <v>#DIV/0!</v>
      </c>
      <c r="V42" s="11">
        <v>0</v>
      </c>
    </row>
    <row r="43" customHeight="1" spans="1:22">
      <c r="A43" s="47"/>
      <c r="B43" s="47"/>
      <c r="C43" s="4" t="s">
        <v>98</v>
      </c>
      <c r="D43" s="4" t="s">
        <v>185</v>
      </c>
      <c r="E43" s="5">
        <v>87.95</v>
      </c>
      <c r="F43" s="5">
        <v>4852</v>
      </c>
      <c r="G43" s="5">
        <v>351</v>
      </c>
      <c r="H43" s="6">
        <v>0.0723413025556472</v>
      </c>
      <c r="I43" s="7">
        <v>0.250569800569801</v>
      </c>
      <c r="J43" s="7">
        <v>18.1265457543281</v>
      </c>
      <c r="K43" s="5">
        <v>1</v>
      </c>
      <c r="L43" s="8">
        <v>1</v>
      </c>
      <c r="M43" s="5">
        <v>0</v>
      </c>
      <c r="N43" s="5">
        <v>0</v>
      </c>
      <c r="O43" s="5">
        <v>0</v>
      </c>
      <c r="P43" s="5">
        <v>2</v>
      </c>
      <c r="Q43" s="7">
        <v>43.975</v>
      </c>
      <c r="R43" s="5">
        <v>0</v>
      </c>
      <c r="S43" s="9" t="e">
        <v>#DIV/0!</v>
      </c>
      <c r="T43" s="5">
        <v>0</v>
      </c>
      <c r="U43" s="9" t="e">
        <v>#DIV/0!</v>
      </c>
      <c r="V43" s="11">
        <v>0</v>
      </c>
    </row>
    <row r="44" customHeight="1" spans="1:22">
      <c r="A44" s="47"/>
      <c r="B44" s="4" t="s">
        <v>100</v>
      </c>
      <c r="C44" s="47"/>
      <c r="D44" s="47"/>
      <c r="E44" s="5">
        <v>932.96</v>
      </c>
      <c r="F44" s="5">
        <v>43322</v>
      </c>
      <c r="G44" s="5">
        <v>2674</v>
      </c>
      <c r="H44" s="6">
        <v>0.06172383546466</v>
      </c>
      <c r="I44" s="7">
        <v>0.348900523560209</v>
      </c>
      <c r="J44" s="7">
        <v>21.5354785097641</v>
      </c>
      <c r="K44" s="5">
        <v>27</v>
      </c>
      <c r="L44" s="8">
        <v>10</v>
      </c>
      <c r="M44" s="5">
        <v>5</v>
      </c>
      <c r="N44" s="5">
        <v>8</v>
      </c>
      <c r="O44" s="5">
        <v>0</v>
      </c>
      <c r="P44" s="5">
        <v>50</v>
      </c>
      <c r="Q44" s="7">
        <v>18.6592</v>
      </c>
      <c r="R44" s="5">
        <v>33</v>
      </c>
      <c r="S44" s="9">
        <v>28.2715151515152</v>
      </c>
      <c r="T44" s="5">
        <v>12</v>
      </c>
      <c r="U44" s="9">
        <v>77.7466666666667</v>
      </c>
      <c r="V44" s="11">
        <v>0.012341062079282</v>
      </c>
    </row>
    <row r="45" customHeight="1" spans="1:22">
      <c r="A45" s="4" t="s">
        <v>103</v>
      </c>
      <c r="B45" s="47"/>
      <c r="C45" s="47"/>
      <c r="D45" s="47"/>
      <c r="E45" s="5">
        <v>1008.06</v>
      </c>
      <c r="F45" s="5">
        <v>47781</v>
      </c>
      <c r="G45" s="5">
        <v>2924</v>
      </c>
      <c r="H45" s="6">
        <v>0.0611958728364831</v>
      </c>
      <c r="I45" s="7">
        <v>0.344753761969904</v>
      </c>
      <c r="J45" s="7">
        <v>21.0975073774094</v>
      </c>
      <c r="K45" s="5">
        <v>28</v>
      </c>
      <c r="L45" s="8">
        <v>10</v>
      </c>
      <c r="M45" s="5">
        <v>6</v>
      </c>
      <c r="N45" s="5">
        <v>10</v>
      </c>
      <c r="O45" s="5">
        <v>0</v>
      </c>
      <c r="P45" s="5">
        <v>54</v>
      </c>
      <c r="Q45" s="7">
        <v>18.6677777777778</v>
      </c>
      <c r="R45" s="5">
        <v>34</v>
      </c>
      <c r="S45" s="9">
        <v>29.6488235294118</v>
      </c>
      <c r="T45" s="5">
        <v>13</v>
      </c>
      <c r="U45" s="9">
        <v>77.5430769230769</v>
      </c>
      <c r="V45" s="11">
        <v>0.0116279069767442</v>
      </c>
    </row>
    <row r="46" customHeight="1" spans="1:22">
      <c r="A46" s="4" t="s">
        <v>64</v>
      </c>
      <c r="B46" s="4" t="s">
        <v>75</v>
      </c>
      <c r="C46" s="4" t="s">
        <v>76</v>
      </c>
      <c r="D46" s="4" t="s">
        <v>175</v>
      </c>
      <c r="E46" s="5">
        <v>90.91</v>
      </c>
      <c r="F46" s="5">
        <v>6055</v>
      </c>
      <c r="G46" s="5">
        <v>272</v>
      </c>
      <c r="H46" s="6">
        <v>0.0449215524360033</v>
      </c>
      <c r="I46" s="7">
        <v>0.334227941176471</v>
      </c>
      <c r="J46" s="7">
        <v>15.0140379851363</v>
      </c>
      <c r="K46" s="5">
        <v>1</v>
      </c>
      <c r="L46" s="8">
        <v>2</v>
      </c>
      <c r="M46" s="5">
        <v>0</v>
      </c>
      <c r="N46" s="5">
        <v>3</v>
      </c>
      <c r="O46" s="5">
        <v>0</v>
      </c>
      <c r="P46" s="5">
        <v>6</v>
      </c>
      <c r="Q46" s="7">
        <v>15.1516666666667</v>
      </c>
      <c r="R46" s="5">
        <v>3</v>
      </c>
      <c r="S46" s="9">
        <v>30.3033333333333</v>
      </c>
      <c r="T46" s="5">
        <v>1</v>
      </c>
      <c r="U46" s="9">
        <v>90.91</v>
      </c>
      <c r="V46" s="11">
        <v>0.0110294117647059</v>
      </c>
    </row>
    <row r="47" customHeight="1" spans="1:22">
      <c r="A47" s="47"/>
      <c r="B47" s="4" t="s">
        <v>78</v>
      </c>
      <c r="C47" s="47"/>
      <c r="D47" s="47"/>
      <c r="E47" s="5">
        <v>90.91</v>
      </c>
      <c r="F47" s="5">
        <v>6055</v>
      </c>
      <c r="G47" s="5">
        <v>272</v>
      </c>
      <c r="H47" s="6">
        <v>0.0449215524360033</v>
      </c>
      <c r="I47" s="7">
        <v>0.334227941176471</v>
      </c>
      <c r="J47" s="7">
        <v>15.0140379851363</v>
      </c>
      <c r="K47" s="5">
        <v>1</v>
      </c>
      <c r="L47" s="8">
        <v>2</v>
      </c>
      <c r="M47" s="5">
        <v>0</v>
      </c>
      <c r="N47" s="5">
        <v>3</v>
      </c>
      <c r="O47" s="5">
        <v>0</v>
      </c>
      <c r="P47" s="5">
        <v>6</v>
      </c>
      <c r="Q47" s="7">
        <v>15.1516666666667</v>
      </c>
      <c r="R47" s="5">
        <v>3</v>
      </c>
      <c r="S47" s="9">
        <v>30.3033333333333</v>
      </c>
      <c r="T47" s="5">
        <v>1</v>
      </c>
      <c r="U47" s="9">
        <v>90.91</v>
      </c>
      <c r="V47" s="11">
        <v>0.0110294117647059</v>
      </c>
    </row>
    <row r="48" customHeight="1" spans="1:22">
      <c r="A48" s="47"/>
      <c r="B48" s="4" t="s">
        <v>79</v>
      </c>
      <c r="C48" s="4" t="s">
        <v>80</v>
      </c>
      <c r="D48" s="4" t="s">
        <v>176</v>
      </c>
      <c r="E48" s="5">
        <v>91.13</v>
      </c>
      <c r="F48" s="5">
        <v>1647</v>
      </c>
      <c r="G48" s="5">
        <v>123</v>
      </c>
      <c r="H48" s="6">
        <v>0.0746812386156649</v>
      </c>
      <c r="I48" s="7">
        <v>0.740894308943089</v>
      </c>
      <c r="J48" s="7">
        <v>55.330904675167</v>
      </c>
      <c r="K48" s="5">
        <v>1</v>
      </c>
      <c r="L48" s="8">
        <v>0</v>
      </c>
      <c r="M48" s="5">
        <v>1</v>
      </c>
      <c r="N48" s="5">
        <v>1</v>
      </c>
      <c r="O48" s="5">
        <v>0</v>
      </c>
      <c r="P48" s="5">
        <v>3</v>
      </c>
      <c r="Q48" s="7">
        <v>30.3766666666667</v>
      </c>
      <c r="R48" s="5">
        <v>3</v>
      </c>
      <c r="S48" s="9">
        <v>30.3766666666667</v>
      </c>
      <c r="T48" s="5">
        <v>1</v>
      </c>
      <c r="U48" s="9">
        <v>91.13</v>
      </c>
      <c r="V48" s="11">
        <v>0.024390243902439</v>
      </c>
    </row>
    <row r="49" customHeight="1" spans="1:22">
      <c r="A49" s="47"/>
      <c r="B49" s="47"/>
      <c r="C49" s="4" t="s">
        <v>82</v>
      </c>
      <c r="D49" s="4" t="s">
        <v>177</v>
      </c>
      <c r="E49" s="5">
        <v>30.68</v>
      </c>
      <c r="F49" s="5">
        <v>953</v>
      </c>
      <c r="G49" s="5">
        <v>103</v>
      </c>
      <c r="H49" s="6">
        <v>0.108079748163694</v>
      </c>
      <c r="I49" s="7">
        <v>0.297864077669903</v>
      </c>
      <c r="J49" s="7">
        <v>32.193074501574</v>
      </c>
      <c r="K49" s="5">
        <v>0</v>
      </c>
      <c r="L49" s="8">
        <v>0</v>
      </c>
      <c r="M49" s="5">
        <v>0</v>
      </c>
      <c r="N49" s="5">
        <v>1</v>
      </c>
      <c r="O49" s="5">
        <v>0</v>
      </c>
      <c r="P49" s="5">
        <v>1</v>
      </c>
      <c r="Q49" s="7">
        <v>30.68</v>
      </c>
      <c r="R49" s="5">
        <v>0</v>
      </c>
      <c r="S49" s="9" t="e">
        <v>#DIV/0!</v>
      </c>
      <c r="T49" s="5">
        <v>0</v>
      </c>
      <c r="U49" s="9" t="e">
        <v>#DIV/0!</v>
      </c>
      <c r="V49" s="11">
        <v>0</v>
      </c>
    </row>
    <row r="50" customHeight="1" spans="1:22">
      <c r="A50" s="47"/>
      <c r="B50" s="47"/>
      <c r="C50" s="4" t="s">
        <v>84</v>
      </c>
      <c r="D50" s="4" t="s">
        <v>178</v>
      </c>
      <c r="E50" s="5">
        <v>166.82</v>
      </c>
      <c r="F50" s="5">
        <v>10891</v>
      </c>
      <c r="G50" s="5">
        <v>490</v>
      </c>
      <c r="H50" s="6">
        <v>0.0449912772013589</v>
      </c>
      <c r="I50" s="7">
        <v>0.340448979591837</v>
      </c>
      <c r="J50" s="7">
        <v>15.3172344137361</v>
      </c>
      <c r="K50" s="5">
        <v>4</v>
      </c>
      <c r="L50" s="8">
        <v>2</v>
      </c>
      <c r="M50" s="5">
        <v>0</v>
      </c>
      <c r="N50" s="5">
        <v>0</v>
      </c>
      <c r="O50" s="5">
        <v>2</v>
      </c>
      <c r="P50" s="5">
        <v>8</v>
      </c>
      <c r="Q50" s="7">
        <v>20.8525</v>
      </c>
      <c r="R50" s="5">
        <v>6</v>
      </c>
      <c r="S50" s="9">
        <v>27.8033333333333</v>
      </c>
      <c r="T50" s="5">
        <v>0</v>
      </c>
      <c r="U50" s="9" t="e">
        <v>#DIV/0!</v>
      </c>
      <c r="V50" s="11">
        <v>0.0122448979591837</v>
      </c>
    </row>
    <row r="51" customHeight="1" spans="1:22">
      <c r="A51" s="47"/>
      <c r="B51" s="47"/>
      <c r="C51" s="4" t="s">
        <v>86</v>
      </c>
      <c r="D51" s="4" t="s">
        <v>179</v>
      </c>
      <c r="E51" s="5">
        <v>67.11</v>
      </c>
      <c r="F51" s="5">
        <v>2656</v>
      </c>
      <c r="G51" s="5">
        <v>210</v>
      </c>
      <c r="H51" s="6">
        <v>0.079066265060241</v>
      </c>
      <c r="I51" s="7">
        <v>0.319571428571429</v>
      </c>
      <c r="J51" s="7">
        <v>25.2673192771084</v>
      </c>
      <c r="K51" s="5">
        <v>0</v>
      </c>
      <c r="L51" s="8">
        <v>1</v>
      </c>
      <c r="M51" s="5">
        <v>1</v>
      </c>
      <c r="N51" s="5">
        <v>0</v>
      </c>
      <c r="O51" s="5">
        <v>0</v>
      </c>
      <c r="P51" s="5">
        <v>2</v>
      </c>
      <c r="Q51" s="7">
        <v>33.555</v>
      </c>
      <c r="R51" s="5">
        <v>4</v>
      </c>
      <c r="S51" s="9">
        <v>16.7775</v>
      </c>
      <c r="T51" s="5">
        <v>0</v>
      </c>
      <c r="U51" s="9" t="e">
        <v>#DIV/0!</v>
      </c>
      <c r="V51" s="11">
        <v>0.0190476190476191</v>
      </c>
    </row>
    <row r="52" customHeight="1" spans="1:22">
      <c r="A52" s="47"/>
      <c r="B52" s="47"/>
      <c r="C52" s="4" t="s">
        <v>88</v>
      </c>
      <c r="D52" s="4" t="s">
        <v>180</v>
      </c>
      <c r="E52" s="5">
        <v>78.26</v>
      </c>
      <c r="F52" s="5">
        <v>3234</v>
      </c>
      <c r="G52" s="5">
        <v>296</v>
      </c>
      <c r="H52" s="6">
        <v>0.0915275200989487</v>
      </c>
      <c r="I52" s="7">
        <v>0.264391891891892</v>
      </c>
      <c r="J52" s="7">
        <v>24.1991341991342</v>
      </c>
      <c r="K52" s="5">
        <v>1</v>
      </c>
      <c r="L52" s="8">
        <v>1</v>
      </c>
      <c r="M52" s="5">
        <v>0</v>
      </c>
      <c r="N52" s="5">
        <v>1</v>
      </c>
      <c r="O52" s="5">
        <v>0</v>
      </c>
      <c r="P52" s="5">
        <v>3</v>
      </c>
      <c r="Q52" s="7">
        <v>26.0866666666667</v>
      </c>
      <c r="R52" s="5">
        <v>1</v>
      </c>
      <c r="S52" s="9">
        <v>78.26</v>
      </c>
      <c r="T52" s="5">
        <v>0</v>
      </c>
      <c r="U52" s="9" t="e">
        <v>#DIV/0!</v>
      </c>
      <c r="V52" s="11">
        <v>0.00337837837837838</v>
      </c>
    </row>
    <row r="53" customHeight="1" spans="1:22">
      <c r="A53" s="47"/>
      <c r="B53" s="47"/>
      <c r="C53" s="4" t="s">
        <v>90</v>
      </c>
      <c r="D53" s="4" t="s">
        <v>181</v>
      </c>
      <c r="E53" s="5">
        <v>74.39</v>
      </c>
      <c r="F53" s="5">
        <v>4542</v>
      </c>
      <c r="G53" s="5">
        <v>275</v>
      </c>
      <c r="H53" s="6">
        <v>0.0605460149713783</v>
      </c>
      <c r="I53" s="7">
        <v>0.270509090909091</v>
      </c>
      <c r="J53" s="7">
        <v>16.3782474680757</v>
      </c>
      <c r="K53" s="5">
        <v>2</v>
      </c>
      <c r="L53" s="8">
        <v>0</v>
      </c>
      <c r="M53" s="5">
        <v>0</v>
      </c>
      <c r="N53" s="5">
        <v>0</v>
      </c>
      <c r="O53" s="5">
        <v>1</v>
      </c>
      <c r="P53" s="5">
        <v>3</v>
      </c>
      <c r="Q53" s="7">
        <v>24.7966666666667</v>
      </c>
      <c r="R53" s="5">
        <v>1</v>
      </c>
      <c r="S53" s="9">
        <v>74.39</v>
      </c>
      <c r="T53" s="5">
        <v>1</v>
      </c>
      <c r="U53" s="9">
        <v>74.39</v>
      </c>
      <c r="V53" s="11">
        <v>0.00363636363636364</v>
      </c>
    </row>
    <row r="54" customHeight="1" spans="1:22">
      <c r="A54" s="47"/>
      <c r="B54" s="47"/>
      <c r="C54" s="4" t="s">
        <v>92</v>
      </c>
      <c r="D54" s="4" t="s">
        <v>182</v>
      </c>
      <c r="E54" s="5">
        <v>160.18</v>
      </c>
      <c r="F54" s="5">
        <v>9849</v>
      </c>
      <c r="G54" s="5">
        <v>562</v>
      </c>
      <c r="H54" s="6">
        <v>0.0570616306223982</v>
      </c>
      <c r="I54" s="7">
        <v>0.285017793594306</v>
      </c>
      <c r="J54" s="7">
        <v>16.2635800588892</v>
      </c>
      <c r="K54" s="5">
        <v>3</v>
      </c>
      <c r="L54" s="8">
        <v>0</v>
      </c>
      <c r="M54" s="5">
        <v>1</v>
      </c>
      <c r="N54" s="5">
        <v>1</v>
      </c>
      <c r="O54" s="5">
        <v>0</v>
      </c>
      <c r="P54" s="5">
        <v>5</v>
      </c>
      <c r="Q54" s="7">
        <v>32.036</v>
      </c>
      <c r="R54" s="5">
        <v>3</v>
      </c>
      <c r="S54" s="9">
        <v>53.3933333333333</v>
      </c>
      <c r="T54" s="5">
        <v>1</v>
      </c>
      <c r="U54" s="9">
        <v>160.18</v>
      </c>
      <c r="V54" s="11">
        <v>0.00533807829181495</v>
      </c>
    </row>
    <row r="55" customHeight="1" spans="1:22">
      <c r="A55" s="47"/>
      <c r="B55" s="47"/>
      <c r="C55" s="4" t="s">
        <v>94</v>
      </c>
      <c r="D55" s="4" t="s">
        <v>183</v>
      </c>
      <c r="E55" s="5">
        <v>8.21</v>
      </c>
      <c r="F55" s="5">
        <v>360</v>
      </c>
      <c r="G55" s="5">
        <v>25</v>
      </c>
      <c r="H55" s="6">
        <v>0.0694444444444445</v>
      </c>
      <c r="I55" s="7">
        <v>0.3284</v>
      </c>
      <c r="J55" s="7">
        <v>22.8055555555556</v>
      </c>
      <c r="K55" s="5">
        <v>0</v>
      </c>
      <c r="L55" s="8">
        <v>0</v>
      </c>
      <c r="M55" s="5">
        <v>0</v>
      </c>
      <c r="N55" s="5">
        <v>0</v>
      </c>
      <c r="O55" s="5">
        <v>0</v>
      </c>
      <c r="P55" s="5">
        <v>0</v>
      </c>
      <c r="Q55" s="7" t="e">
        <v>#DIV/0!</v>
      </c>
      <c r="R55" s="5">
        <v>0</v>
      </c>
      <c r="S55" s="9" t="e">
        <v>#DIV/0!</v>
      </c>
      <c r="T55" s="5">
        <v>0</v>
      </c>
      <c r="U55" s="9" t="e">
        <v>#DIV/0!</v>
      </c>
      <c r="V55" s="11">
        <v>0</v>
      </c>
    </row>
    <row r="56" customHeight="1" spans="1:22">
      <c r="A56" s="47"/>
      <c r="B56" s="47"/>
      <c r="C56" s="4" t="s">
        <v>104</v>
      </c>
      <c r="D56" s="4" t="s">
        <v>186</v>
      </c>
      <c r="E56" s="5">
        <v>0</v>
      </c>
      <c r="F56" s="5">
        <v>0</v>
      </c>
      <c r="G56" s="5">
        <v>0</v>
      </c>
      <c r="H56" s="6" t="e">
        <v>#DIV/0!</v>
      </c>
      <c r="I56" s="7" t="e">
        <v>#DIV/0!</v>
      </c>
      <c r="J56" s="7" t="e">
        <v>#DIV/0!</v>
      </c>
      <c r="K56" s="5">
        <v>0</v>
      </c>
      <c r="L56" s="8">
        <v>0</v>
      </c>
      <c r="M56" s="5">
        <v>0</v>
      </c>
      <c r="N56" s="5">
        <v>0</v>
      </c>
      <c r="O56" s="5">
        <v>0</v>
      </c>
      <c r="P56" s="5">
        <v>0</v>
      </c>
      <c r="Q56" s="7" t="e">
        <v>#DIV/0!</v>
      </c>
      <c r="R56" s="5">
        <v>0</v>
      </c>
      <c r="S56" s="9" t="e">
        <v>#DIV/0!</v>
      </c>
      <c r="T56" s="5">
        <v>0</v>
      </c>
      <c r="U56" s="9" t="e">
        <v>#DIV/0!</v>
      </c>
      <c r="V56" s="11" t="e">
        <v>#DIV/0!</v>
      </c>
    </row>
    <row r="57" customHeight="1" spans="1:22">
      <c r="A57" s="47"/>
      <c r="B57" s="47"/>
      <c r="C57" s="4" t="s">
        <v>96</v>
      </c>
      <c r="D57" s="4" t="s">
        <v>184</v>
      </c>
      <c r="E57" s="5">
        <v>101.41</v>
      </c>
      <c r="F57" s="5">
        <v>5426</v>
      </c>
      <c r="G57" s="5">
        <v>396</v>
      </c>
      <c r="H57" s="6">
        <v>0.072981938813122</v>
      </c>
      <c r="I57" s="7">
        <v>0.256085858585859</v>
      </c>
      <c r="J57" s="7">
        <v>18.6896424622189</v>
      </c>
      <c r="K57" s="5">
        <v>2</v>
      </c>
      <c r="L57" s="8">
        <v>0</v>
      </c>
      <c r="M57" s="5">
        <v>0</v>
      </c>
      <c r="N57" s="5">
        <v>0</v>
      </c>
      <c r="O57" s="5">
        <v>0</v>
      </c>
      <c r="P57" s="5">
        <v>2</v>
      </c>
      <c r="Q57" s="7">
        <v>50.705</v>
      </c>
      <c r="R57" s="5">
        <v>2</v>
      </c>
      <c r="S57" s="9">
        <v>50.705</v>
      </c>
      <c r="T57" s="5">
        <v>0</v>
      </c>
      <c r="U57" s="9" t="e">
        <v>#DIV/0!</v>
      </c>
      <c r="V57" s="11">
        <v>0.00505050505050505</v>
      </c>
    </row>
    <row r="58" customHeight="1" spans="1:22">
      <c r="A58" s="47"/>
      <c r="B58" s="47"/>
      <c r="C58" s="4" t="s">
        <v>98</v>
      </c>
      <c r="D58" s="4" t="s">
        <v>185</v>
      </c>
      <c r="E58" s="5">
        <v>135.23</v>
      </c>
      <c r="F58" s="5">
        <v>6567</v>
      </c>
      <c r="G58" s="5">
        <v>454</v>
      </c>
      <c r="H58" s="6">
        <v>0.0691335465204812</v>
      </c>
      <c r="I58" s="7">
        <v>0.297863436123348</v>
      </c>
      <c r="J58" s="7">
        <v>20.5923557179839</v>
      </c>
      <c r="K58" s="5">
        <v>2</v>
      </c>
      <c r="L58" s="8">
        <v>0</v>
      </c>
      <c r="M58" s="5">
        <v>0</v>
      </c>
      <c r="N58" s="5">
        <v>1</v>
      </c>
      <c r="O58" s="5">
        <v>0</v>
      </c>
      <c r="P58" s="5">
        <v>3</v>
      </c>
      <c r="Q58" s="7">
        <v>45.0766666666667</v>
      </c>
      <c r="R58" s="5">
        <v>3</v>
      </c>
      <c r="S58" s="9">
        <v>45.0766666666667</v>
      </c>
      <c r="T58" s="5">
        <v>0</v>
      </c>
      <c r="U58" s="9" t="e">
        <v>#DIV/0!</v>
      </c>
      <c r="V58" s="11">
        <v>0.0066079295154185</v>
      </c>
    </row>
    <row r="59" customHeight="1" spans="1:22">
      <c r="A59" s="47"/>
      <c r="B59" s="4" t="s">
        <v>100</v>
      </c>
      <c r="C59" s="47"/>
      <c r="D59" s="47"/>
      <c r="E59" s="5">
        <v>913.42</v>
      </c>
      <c r="F59" s="5">
        <v>46125</v>
      </c>
      <c r="G59" s="5">
        <v>2934</v>
      </c>
      <c r="H59" s="6">
        <v>0.063609756097561</v>
      </c>
      <c r="I59" s="7">
        <v>0.3113224267212</v>
      </c>
      <c r="J59" s="7">
        <v>19.8031436314363</v>
      </c>
      <c r="K59" s="5">
        <v>15</v>
      </c>
      <c r="L59" s="8">
        <v>4</v>
      </c>
      <c r="M59" s="5">
        <v>3</v>
      </c>
      <c r="N59" s="5">
        <v>5</v>
      </c>
      <c r="O59" s="5">
        <v>3</v>
      </c>
      <c r="P59" s="5">
        <v>30</v>
      </c>
      <c r="Q59" s="7">
        <v>30.4473333333333</v>
      </c>
      <c r="R59" s="5">
        <v>23</v>
      </c>
      <c r="S59" s="9">
        <v>39.7139130434783</v>
      </c>
      <c r="T59" s="5">
        <v>3</v>
      </c>
      <c r="U59" s="9">
        <v>304.473333333333</v>
      </c>
      <c r="V59" s="11">
        <v>0.00783912747102931</v>
      </c>
    </row>
    <row r="60" customHeight="1" spans="1:22">
      <c r="A60" s="4" t="s">
        <v>106</v>
      </c>
      <c r="B60" s="47"/>
      <c r="C60" s="47"/>
      <c r="D60" s="47"/>
      <c r="E60" s="5">
        <v>1004.33</v>
      </c>
      <c r="F60" s="5">
        <v>52180</v>
      </c>
      <c r="G60" s="5">
        <v>3206</v>
      </c>
      <c r="H60" s="6">
        <v>0.0614411651973936</v>
      </c>
      <c r="I60" s="7">
        <v>0.313265751715533</v>
      </c>
      <c r="J60" s="7">
        <v>19.2474128018398</v>
      </c>
      <c r="K60" s="5">
        <v>16</v>
      </c>
      <c r="L60" s="8">
        <v>6</v>
      </c>
      <c r="M60" s="5">
        <v>3</v>
      </c>
      <c r="N60" s="5">
        <v>8</v>
      </c>
      <c r="O60" s="5">
        <v>3</v>
      </c>
      <c r="P60" s="5">
        <v>36</v>
      </c>
      <c r="Q60" s="7">
        <v>27.8980555555556</v>
      </c>
      <c r="R60" s="5">
        <v>26</v>
      </c>
      <c r="S60" s="9">
        <v>38.6280769230769</v>
      </c>
      <c r="T60" s="5">
        <v>4</v>
      </c>
      <c r="U60" s="9">
        <v>251.0825</v>
      </c>
      <c r="V60" s="11">
        <v>0.00810979413599501</v>
      </c>
    </row>
    <row r="61" customHeight="1" spans="1:22">
      <c r="A61" s="4" t="s">
        <v>63</v>
      </c>
      <c r="B61" s="4" t="s">
        <v>75</v>
      </c>
      <c r="C61" s="4" t="s">
        <v>76</v>
      </c>
      <c r="D61" s="4" t="s">
        <v>175</v>
      </c>
      <c r="E61" s="5">
        <v>76.89</v>
      </c>
      <c r="F61" s="5">
        <v>5492</v>
      </c>
      <c r="G61" s="5">
        <v>275</v>
      </c>
      <c r="H61" s="6">
        <v>0.0500728332119446</v>
      </c>
      <c r="I61" s="7">
        <v>0.2796</v>
      </c>
      <c r="J61" s="7">
        <v>14.0003641660597</v>
      </c>
      <c r="K61" s="5">
        <v>4</v>
      </c>
      <c r="L61" s="8">
        <v>1</v>
      </c>
      <c r="M61" s="5">
        <v>0</v>
      </c>
      <c r="N61" s="5">
        <v>2</v>
      </c>
      <c r="O61" s="5">
        <v>0</v>
      </c>
      <c r="P61" s="5">
        <v>7</v>
      </c>
      <c r="Q61" s="7">
        <v>10.9842857142857</v>
      </c>
      <c r="R61" s="5">
        <v>2</v>
      </c>
      <c r="S61" s="9">
        <v>38.445</v>
      </c>
      <c r="T61" s="5">
        <v>2</v>
      </c>
      <c r="U61" s="9">
        <v>38.445</v>
      </c>
      <c r="V61" s="11">
        <v>0.00727272727272727</v>
      </c>
    </row>
    <row r="62" customHeight="1" spans="1:22">
      <c r="A62" s="47"/>
      <c r="B62" s="4" t="s">
        <v>78</v>
      </c>
      <c r="C62" s="47"/>
      <c r="D62" s="47"/>
      <c r="E62" s="5">
        <v>76.89</v>
      </c>
      <c r="F62" s="5">
        <v>5492</v>
      </c>
      <c r="G62" s="5">
        <v>275</v>
      </c>
      <c r="H62" s="6">
        <v>0.0500728332119446</v>
      </c>
      <c r="I62" s="7">
        <v>0.2796</v>
      </c>
      <c r="J62" s="7">
        <v>14.0003641660597</v>
      </c>
      <c r="K62" s="5">
        <v>4</v>
      </c>
      <c r="L62" s="8">
        <v>1</v>
      </c>
      <c r="M62" s="5">
        <v>0</v>
      </c>
      <c r="N62" s="5">
        <v>2</v>
      </c>
      <c r="O62" s="5">
        <v>0</v>
      </c>
      <c r="P62" s="5">
        <v>7</v>
      </c>
      <c r="Q62" s="7">
        <v>10.9842857142857</v>
      </c>
      <c r="R62" s="5">
        <v>2</v>
      </c>
      <c r="S62" s="9">
        <v>38.445</v>
      </c>
      <c r="T62" s="5">
        <v>2</v>
      </c>
      <c r="U62" s="9">
        <v>38.445</v>
      </c>
      <c r="V62" s="11">
        <v>0.00727272727272727</v>
      </c>
    </row>
    <row r="63" customHeight="1" spans="1:22">
      <c r="A63" s="47"/>
      <c r="B63" s="4" t="s">
        <v>79</v>
      </c>
      <c r="C63" s="4" t="s">
        <v>80</v>
      </c>
      <c r="D63" s="4" t="s">
        <v>176</v>
      </c>
      <c r="E63" s="5">
        <v>86.92</v>
      </c>
      <c r="F63" s="5">
        <v>1994</v>
      </c>
      <c r="G63" s="5">
        <v>136</v>
      </c>
      <c r="H63" s="6">
        <v>0.0682046138415246</v>
      </c>
      <c r="I63" s="7">
        <v>0.639117647058824</v>
      </c>
      <c r="J63" s="7">
        <v>43.5907723169509</v>
      </c>
      <c r="K63" s="5">
        <v>2</v>
      </c>
      <c r="L63" s="8">
        <v>3</v>
      </c>
      <c r="M63" s="5">
        <v>0</v>
      </c>
      <c r="N63" s="5">
        <v>0</v>
      </c>
      <c r="O63" s="5">
        <v>0</v>
      </c>
      <c r="P63" s="5">
        <v>5</v>
      </c>
      <c r="Q63" s="7">
        <v>17.384</v>
      </c>
      <c r="R63" s="5">
        <v>3</v>
      </c>
      <c r="S63" s="9">
        <v>28.9733333333333</v>
      </c>
      <c r="T63" s="5">
        <v>1</v>
      </c>
      <c r="U63" s="9">
        <v>86.92</v>
      </c>
      <c r="V63" s="11">
        <v>0.0220588235294118</v>
      </c>
    </row>
    <row r="64" customHeight="1" spans="1:22">
      <c r="A64" s="47"/>
      <c r="B64" s="47"/>
      <c r="C64" s="4" t="s">
        <v>82</v>
      </c>
      <c r="D64" s="4" t="s">
        <v>177</v>
      </c>
      <c r="E64" s="5">
        <v>78.12</v>
      </c>
      <c r="F64" s="5">
        <v>2413</v>
      </c>
      <c r="G64" s="5">
        <v>165</v>
      </c>
      <c r="H64" s="6">
        <v>0.0683796104434314</v>
      </c>
      <c r="I64" s="7">
        <v>0.473454545454545</v>
      </c>
      <c r="J64" s="7">
        <v>32.3746373808537</v>
      </c>
      <c r="K64" s="5">
        <v>0</v>
      </c>
      <c r="L64" s="8">
        <v>1</v>
      </c>
      <c r="M64" s="5">
        <v>0</v>
      </c>
      <c r="N64" s="5">
        <v>1</v>
      </c>
      <c r="O64" s="5">
        <v>0</v>
      </c>
      <c r="P64" s="5">
        <v>2</v>
      </c>
      <c r="Q64" s="7">
        <v>39.06</v>
      </c>
      <c r="R64" s="5">
        <v>2</v>
      </c>
      <c r="S64" s="9">
        <v>39.06</v>
      </c>
      <c r="T64" s="5">
        <v>1</v>
      </c>
      <c r="U64" s="9">
        <v>78.12</v>
      </c>
      <c r="V64" s="11">
        <v>0.0121212121212121</v>
      </c>
    </row>
    <row r="65" customHeight="1" spans="1:22">
      <c r="A65" s="47"/>
      <c r="B65" s="47"/>
      <c r="C65" s="4" t="s">
        <v>84</v>
      </c>
      <c r="D65" s="4" t="s">
        <v>178</v>
      </c>
      <c r="E65" s="5">
        <v>176.75</v>
      </c>
      <c r="F65" s="5">
        <v>11503</v>
      </c>
      <c r="G65" s="5">
        <v>529</v>
      </c>
      <c r="H65" s="6">
        <v>0.0459880031296184</v>
      </c>
      <c r="I65" s="7">
        <v>0.334120982986768</v>
      </c>
      <c r="J65" s="7">
        <v>15.3655568112666</v>
      </c>
      <c r="K65" s="5">
        <v>5</v>
      </c>
      <c r="L65" s="8">
        <v>2</v>
      </c>
      <c r="M65" s="5">
        <v>1</v>
      </c>
      <c r="N65" s="5">
        <v>3</v>
      </c>
      <c r="O65" s="5">
        <v>1</v>
      </c>
      <c r="P65" s="5">
        <v>12</v>
      </c>
      <c r="Q65" s="7">
        <v>14.7291666666667</v>
      </c>
      <c r="R65" s="5">
        <v>5</v>
      </c>
      <c r="S65" s="9">
        <v>35.35</v>
      </c>
      <c r="T65" s="5">
        <v>2</v>
      </c>
      <c r="U65" s="9">
        <v>88.375</v>
      </c>
      <c r="V65" s="11">
        <v>0.00945179584120983</v>
      </c>
    </row>
    <row r="66" customHeight="1" spans="1:22">
      <c r="A66" s="47"/>
      <c r="B66" s="47"/>
      <c r="C66" s="4" t="s">
        <v>86</v>
      </c>
      <c r="D66" s="4" t="s">
        <v>179</v>
      </c>
      <c r="E66" s="5">
        <v>88.48</v>
      </c>
      <c r="F66" s="5">
        <v>4355</v>
      </c>
      <c r="G66" s="5">
        <v>277</v>
      </c>
      <c r="H66" s="6">
        <v>0.0636050516647532</v>
      </c>
      <c r="I66" s="7">
        <v>0.31942238267148</v>
      </c>
      <c r="J66" s="7">
        <v>20.316877152698</v>
      </c>
      <c r="K66" s="5">
        <v>1</v>
      </c>
      <c r="L66" s="8">
        <v>2</v>
      </c>
      <c r="M66" s="5">
        <v>2</v>
      </c>
      <c r="N66" s="5">
        <v>2</v>
      </c>
      <c r="O66" s="5">
        <v>0</v>
      </c>
      <c r="P66" s="5">
        <v>7</v>
      </c>
      <c r="Q66" s="7">
        <v>12.64</v>
      </c>
      <c r="R66" s="5">
        <v>2</v>
      </c>
      <c r="S66" s="9">
        <v>44.24</v>
      </c>
      <c r="T66" s="5">
        <v>1</v>
      </c>
      <c r="U66" s="9">
        <v>88.48</v>
      </c>
      <c r="V66" s="11">
        <v>0.0072202166064982</v>
      </c>
    </row>
    <row r="67" customHeight="1" spans="1:22">
      <c r="A67" s="47"/>
      <c r="B67" s="47"/>
      <c r="C67" s="4" t="s">
        <v>88</v>
      </c>
      <c r="D67" s="4" t="s">
        <v>180</v>
      </c>
      <c r="E67" s="5">
        <v>75.36</v>
      </c>
      <c r="F67" s="5">
        <v>2644</v>
      </c>
      <c r="G67" s="5">
        <v>279</v>
      </c>
      <c r="H67" s="6">
        <v>0.105521936459909</v>
      </c>
      <c r="I67" s="7">
        <v>0.27010752688172</v>
      </c>
      <c r="J67" s="7">
        <v>28.5022692889561</v>
      </c>
      <c r="K67" s="5">
        <v>2</v>
      </c>
      <c r="L67" s="8">
        <v>1</v>
      </c>
      <c r="M67" s="5">
        <v>1</v>
      </c>
      <c r="N67" s="5">
        <v>1</v>
      </c>
      <c r="O67" s="5">
        <v>0</v>
      </c>
      <c r="P67" s="5">
        <v>5</v>
      </c>
      <c r="Q67" s="7">
        <v>15.072</v>
      </c>
      <c r="R67" s="5">
        <v>5</v>
      </c>
      <c r="S67" s="9">
        <v>15.072</v>
      </c>
      <c r="T67" s="5">
        <v>2</v>
      </c>
      <c r="U67" s="9">
        <v>37.68</v>
      </c>
      <c r="V67" s="11">
        <v>0.017921146953405</v>
      </c>
    </row>
    <row r="68" customHeight="1" spans="1:22">
      <c r="A68" s="47"/>
      <c r="B68" s="47"/>
      <c r="C68" s="4" t="s">
        <v>90</v>
      </c>
      <c r="D68" s="4" t="s">
        <v>181</v>
      </c>
      <c r="E68" s="5">
        <v>102.16</v>
      </c>
      <c r="F68" s="5">
        <v>6754</v>
      </c>
      <c r="G68" s="5">
        <v>373</v>
      </c>
      <c r="H68" s="6">
        <v>0.0552265324252295</v>
      </c>
      <c r="I68" s="7">
        <v>0.273887399463807</v>
      </c>
      <c r="J68" s="7">
        <v>15.1258513473497</v>
      </c>
      <c r="K68" s="5">
        <v>0</v>
      </c>
      <c r="L68" s="8">
        <v>0</v>
      </c>
      <c r="M68" s="5">
        <v>0</v>
      </c>
      <c r="N68" s="5">
        <v>0</v>
      </c>
      <c r="O68" s="5">
        <v>0</v>
      </c>
      <c r="P68" s="5">
        <v>0</v>
      </c>
      <c r="Q68" s="7" t="e">
        <v>#DIV/0!</v>
      </c>
      <c r="R68" s="5">
        <v>1</v>
      </c>
      <c r="S68" s="9">
        <v>102.16</v>
      </c>
      <c r="T68" s="5">
        <v>0</v>
      </c>
      <c r="U68" s="9" t="e">
        <v>#DIV/0!</v>
      </c>
      <c r="V68" s="11">
        <v>0.00268096514745308</v>
      </c>
    </row>
    <row r="69" customHeight="1" spans="1:22">
      <c r="A69" s="47"/>
      <c r="B69" s="47"/>
      <c r="C69" s="4" t="s">
        <v>92</v>
      </c>
      <c r="D69" s="4" t="s">
        <v>182</v>
      </c>
      <c r="E69" s="5">
        <v>176.23</v>
      </c>
      <c r="F69" s="5">
        <v>10761</v>
      </c>
      <c r="G69" s="5">
        <v>630</v>
      </c>
      <c r="H69" s="6">
        <v>0.0585447449121829</v>
      </c>
      <c r="I69" s="7">
        <v>0.279730158730159</v>
      </c>
      <c r="J69" s="7">
        <v>16.3767307871016</v>
      </c>
      <c r="K69" s="5">
        <v>3</v>
      </c>
      <c r="L69" s="8">
        <v>0</v>
      </c>
      <c r="M69" s="5">
        <v>1</v>
      </c>
      <c r="N69" s="5">
        <v>0</v>
      </c>
      <c r="O69" s="5">
        <v>0</v>
      </c>
      <c r="P69" s="5">
        <v>4</v>
      </c>
      <c r="Q69" s="7">
        <v>44.0575</v>
      </c>
      <c r="R69" s="5">
        <v>5</v>
      </c>
      <c r="S69" s="9">
        <v>35.246</v>
      </c>
      <c r="T69" s="5">
        <v>0</v>
      </c>
      <c r="U69" s="9" t="e">
        <v>#DIV/0!</v>
      </c>
      <c r="V69" s="11">
        <v>0.00793650793650794</v>
      </c>
    </row>
    <row r="70" customHeight="1" spans="1:22">
      <c r="A70" s="47"/>
      <c r="B70" s="47"/>
      <c r="C70" s="4" t="s">
        <v>94</v>
      </c>
      <c r="D70" s="4" t="s">
        <v>183</v>
      </c>
      <c r="E70" s="5">
        <v>5.65</v>
      </c>
      <c r="F70" s="5">
        <v>365</v>
      </c>
      <c r="G70" s="5">
        <v>18</v>
      </c>
      <c r="H70" s="6">
        <v>0.0493150684931507</v>
      </c>
      <c r="I70" s="7">
        <v>0.313888888888889</v>
      </c>
      <c r="J70" s="7">
        <v>15.4794520547945</v>
      </c>
      <c r="K70" s="5">
        <v>0</v>
      </c>
      <c r="L70" s="8">
        <v>0</v>
      </c>
      <c r="M70" s="5">
        <v>0</v>
      </c>
      <c r="N70" s="5">
        <v>0</v>
      </c>
      <c r="O70" s="5">
        <v>0</v>
      </c>
      <c r="P70" s="5">
        <v>0</v>
      </c>
      <c r="Q70" s="7" t="e">
        <v>#DIV/0!</v>
      </c>
      <c r="R70" s="5">
        <v>0</v>
      </c>
      <c r="S70" s="9" t="e">
        <v>#DIV/0!</v>
      </c>
      <c r="T70" s="5">
        <v>0</v>
      </c>
      <c r="U70" s="9" t="e">
        <v>#DIV/0!</v>
      </c>
      <c r="V70" s="11">
        <v>0</v>
      </c>
    </row>
    <row r="71" customHeight="1" spans="1:22">
      <c r="A71" s="47"/>
      <c r="B71" s="47"/>
      <c r="C71" s="4" t="s">
        <v>104</v>
      </c>
      <c r="D71" s="4" t="s">
        <v>186</v>
      </c>
      <c r="E71" s="5">
        <v>0</v>
      </c>
      <c r="F71" s="5">
        <v>0</v>
      </c>
      <c r="G71" s="5">
        <v>0</v>
      </c>
      <c r="H71" s="6" t="e">
        <v>#DIV/0!</v>
      </c>
      <c r="I71" s="7" t="e">
        <v>#DIV/0!</v>
      </c>
      <c r="J71" s="7" t="e">
        <v>#DIV/0!</v>
      </c>
      <c r="K71" s="5">
        <v>0</v>
      </c>
      <c r="L71" s="8">
        <v>0</v>
      </c>
      <c r="M71" s="5">
        <v>0</v>
      </c>
      <c r="N71" s="5">
        <v>0</v>
      </c>
      <c r="O71" s="5">
        <v>0</v>
      </c>
      <c r="P71" s="5">
        <v>0</v>
      </c>
      <c r="Q71" s="7" t="e">
        <v>#DIV/0!</v>
      </c>
      <c r="R71" s="5">
        <v>0</v>
      </c>
      <c r="S71" s="9" t="e">
        <v>#DIV/0!</v>
      </c>
      <c r="T71" s="5">
        <v>0</v>
      </c>
      <c r="U71" s="9" t="e">
        <v>#DIV/0!</v>
      </c>
      <c r="V71" s="11" t="e">
        <v>#DIV/0!</v>
      </c>
    </row>
    <row r="72" customHeight="1" spans="1:22">
      <c r="A72" s="47"/>
      <c r="B72" s="47"/>
      <c r="C72" s="4" t="s">
        <v>96</v>
      </c>
      <c r="D72" s="4" t="s">
        <v>184</v>
      </c>
      <c r="E72" s="5">
        <v>48.42</v>
      </c>
      <c r="F72" s="5">
        <v>2784</v>
      </c>
      <c r="G72" s="5">
        <v>150</v>
      </c>
      <c r="H72" s="6">
        <v>0.0538793103448276</v>
      </c>
      <c r="I72" s="7">
        <v>0.3228</v>
      </c>
      <c r="J72" s="7">
        <v>17.3922413793103</v>
      </c>
      <c r="K72" s="5">
        <v>0</v>
      </c>
      <c r="L72" s="8">
        <v>0</v>
      </c>
      <c r="M72" s="5">
        <v>0</v>
      </c>
      <c r="N72" s="5">
        <v>0</v>
      </c>
      <c r="O72" s="5">
        <v>0</v>
      </c>
      <c r="P72" s="5">
        <v>0</v>
      </c>
      <c r="Q72" s="7" t="e">
        <v>#DIV/0!</v>
      </c>
      <c r="R72" s="5">
        <v>0</v>
      </c>
      <c r="S72" s="9" t="e">
        <v>#DIV/0!</v>
      </c>
      <c r="T72" s="5">
        <v>0</v>
      </c>
      <c r="U72" s="9" t="e">
        <v>#DIV/0!</v>
      </c>
      <c r="V72" s="11">
        <v>0</v>
      </c>
    </row>
    <row r="73" customHeight="1" spans="1:22">
      <c r="A73" s="47"/>
      <c r="B73" s="47"/>
      <c r="C73" s="4" t="s">
        <v>98</v>
      </c>
      <c r="D73" s="4" t="s">
        <v>185</v>
      </c>
      <c r="E73" s="5">
        <v>89.58</v>
      </c>
      <c r="F73" s="5">
        <v>3884</v>
      </c>
      <c r="G73" s="5">
        <v>279</v>
      </c>
      <c r="H73" s="6">
        <v>0.0718331616889804</v>
      </c>
      <c r="I73" s="7">
        <v>0.321075268817204</v>
      </c>
      <c r="J73" s="7">
        <v>23.0638516992791</v>
      </c>
      <c r="K73" s="5">
        <v>2</v>
      </c>
      <c r="L73" s="8">
        <v>0</v>
      </c>
      <c r="M73" s="5">
        <v>1</v>
      </c>
      <c r="N73" s="5">
        <v>0</v>
      </c>
      <c r="O73" s="5">
        <v>0</v>
      </c>
      <c r="P73" s="5">
        <v>3</v>
      </c>
      <c r="Q73" s="7">
        <v>29.86</v>
      </c>
      <c r="R73" s="5">
        <v>0</v>
      </c>
      <c r="S73" s="9" t="e">
        <v>#DIV/0!</v>
      </c>
      <c r="T73" s="5">
        <v>0</v>
      </c>
      <c r="U73" s="9" t="e">
        <v>#DIV/0!</v>
      </c>
      <c r="V73" s="11">
        <v>0</v>
      </c>
    </row>
    <row r="74" customHeight="1" spans="1:22">
      <c r="A74" s="47"/>
      <c r="B74" s="4" t="s">
        <v>100</v>
      </c>
      <c r="C74" s="47"/>
      <c r="D74" s="47"/>
      <c r="E74" s="5">
        <v>927.67</v>
      </c>
      <c r="F74" s="5">
        <v>47457</v>
      </c>
      <c r="G74" s="5">
        <v>2836</v>
      </c>
      <c r="H74" s="6">
        <v>0.0597593611058432</v>
      </c>
      <c r="I74" s="7">
        <v>0.327105077574048</v>
      </c>
      <c r="J74" s="7">
        <v>19.5475904503024</v>
      </c>
      <c r="K74" s="5">
        <v>15</v>
      </c>
      <c r="L74" s="8">
        <v>9</v>
      </c>
      <c r="M74" s="5">
        <v>6</v>
      </c>
      <c r="N74" s="5">
        <v>7</v>
      </c>
      <c r="O74" s="5">
        <v>1</v>
      </c>
      <c r="P74" s="5">
        <v>38</v>
      </c>
      <c r="Q74" s="7">
        <v>24.4123684210526</v>
      </c>
      <c r="R74" s="5">
        <v>23</v>
      </c>
      <c r="S74" s="9">
        <v>40.3334782608696</v>
      </c>
      <c r="T74" s="5">
        <v>7</v>
      </c>
      <c r="U74" s="9">
        <v>132.524285714286</v>
      </c>
      <c r="V74" s="11">
        <v>0.00811001410437236</v>
      </c>
    </row>
    <row r="75" customHeight="1" spans="1:22">
      <c r="A75" s="4" t="s">
        <v>107</v>
      </c>
      <c r="B75" s="47"/>
      <c r="C75" s="47"/>
      <c r="D75" s="47"/>
      <c r="E75" s="5">
        <v>1004.56</v>
      </c>
      <c r="F75" s="5">
        <v>52949</v>
      </c>
      <c r="G75" s="5">
        <v>3111</v>
      </c>
      <c r="H75" s="6">
        <v>0.0587546507016185</v>
      </c>
      <c r="I75" s="7">
        <v>0.322905818064931</v>
      </c>
      <c r="J75" s="7">
        <v>18.9722185499254</v>
      </c>
      <c r="K75" s="5">
        <v>19</v>
      </c>
      <c r="L75" s="8">
        <v>10</v>
      </c>
      <c r="M75" s="5">
        <v>6</v>
      </c>
      <c r="N75" s="5">
        <v>9</v>
      </c>
      <c r="O75" s="5">
        <v>1</v>
      </c>
      <c r="P75" s="5">
        <v>45</v>
      </c>
      <c r="Q75" s="7">
        <v>22.3235555555556</v>
      </c>
      <c r="R75" s="5">
        <v>25</v>
      </c>
      <c r="S75" s="9">
        <v>40.1824</v>
      </c>
      <c r="T75" s="5">
        <v>9</v>
      </c>
      <c r="U75" s="9">
        <v>111.617777777778</v>
      </c>
      <c r="V75" s="11">
        <v>0.00803600128576021</v>
      </c>
    </row>
    <row r="76" customHeight="1" spans="1:22">
      <c r="A76" s="4" t="s">
        <v>62</v>
      </c>
      <c r="B76" s="4" t="s">
        <v>75</v>
      </c>
      <c r="C76" s="4" t="s">
        <v>76</v>
      </c>
      <c r="D76" s="4" t="s">
        <v>175</v>
      </c>
      <c r="E76" s="5">
        <v>86.48</v>
      </c>
      <c r="F76" s="5">
        <v>6398</v>
      </c>
      <c r="G76" s="5">
        <v>304</v>
      </c>
      <c r="H76" s="6">
        <v>0.0475148483901219</v>
      </c>
      <c r="I76" s="7">
        <v>0.284473684210526</v>
      </c>
      <c r="J76" s="7">
        <v>13.5167239762426</v>
      </c>
      <c r="K76" s="5">
        <v>3</v>
      </c>
      <c r="L76" s="8">
        <v>0</v>
      </c>
      <c r="M76" s="5">
        <v>1</v>
      </c>
      <c r="N76" s="5">
        <v>2</v>
      </c>
      <c r="O76" s="5">
        <v>0</v>
      </c>
      <c r="P76" s="5">
        <v>6</v>
      </c>
      <c r="Q76" s="7">
        <v>14.4133333333333</v>
      </c>
      <c r="R76" s="5">
        <v>2</v>
      </c>
      <c r="S76" s="9">
        <v>43.24</v>
      </c>
      <c r="T76" s="5">
        <v>0</v>
      </c>
      <c r="U76" s="9" t="e">
        <v>#DIV/0!</v>
      </c>
      <c r="V76" s="11">
        <v>0.00657894736842105</v>
      </c>
    </row>
    <row r="77" customHeight="1" spans="1:22">
      <c r="A77" s="47"/>
      <c r="B77" s="4" t="s">
        <v>78</v>
      </c>
      <c r="C77" s="47"/>
      <c r="D77" s="47"/>
      <c r="E77" s="5">
        <v>86.48</v>
      </c>
      <c r="F77" s="5">
        <v>6398</v>
      </c>
      <c r="G77" s="5">
        <v>304</v>
      </c>
      <c r="H77" s="6">
        <v>0.0475148483901219</v>
      </c>
      <c r="I77" s="7">
        <v>0.284473684210526</v>
      </c>
      <c r="J77" s="7">
        <v>13.5167239762426</v>
      </c>
      <c r="K77" s="5">
        <v>3</v>
      </c>
      <c r="L77" s="8">
        <v>0</v>
      </c>
      <c r="M77" s="5">
        <v>1</v>
      </c>
      <c r="N77" s="5">
        <v>2</v>
      </c>
      <c r="O77" s="5">
        <v>0</v>
      </c>
      <c r="P77" s="5">
        <v>6</v>
      </c>
      <c r="Q77" s="7">
        <v>14.4133333333333</v>
      </c>
      <c r="R77" s="5">
        <v>2</v>
      </c>
      <c r="S77" s="9">
        <v>43.24</v>
      </c>
      <c r="T77" s="5">
        <v>0</v>
      </c>
      <c r="U77" s="9" t="e">
        <v>#DIV/0!</v>
      </c>
      <c r="V77" s="11">
        <v>0.00657894736842105</v>
      </c>
    </row>
    <row r="78" customHeight="1" spans="1:22">
      <c r="A78" s="47"/>
      <c r="B78" s="4" t="s">
        <v>79</v>
      </c>
      <c r="C78" s="4" t="s">
        <v>80</v>
      </c>
      <c r="D78" s="4" t="s">
        <v>176</v>
      </c>
      <c r="E78" s="5">
        <v>75.38</v>
      </c>
      <c r="F78" s="5">
        <v>1539</v>
      </c>
      <c r="G78" s="5">
        <v>109</v>
      </c>
      <c r="H78" s="6">
        <v>0.0708252111760884</v>
      </c>
      <c r="I78" s="7">
        <v>0.691559633027523</v>
      </c>
      <c r="J78" s="7">
        <v>48.9798570500325</v>
      </c>
      <c r="K78" s="5">
        <v>0</v>
      </c>
      <c r="L78" s="8">
        <v>0</v>
      </c>
      <c r="M78" s="5">
        <v>0</v>
      </c>
      <c r="N78" s="5">
        <v>0</v>
      </c>
      <c r="O78" s="5">
        <v>0</v>
      </c>
      <c r="P78" s="5">
        <v>0</v>
      </c>
      <c r="Q78" s="7" t="e">
        <v>#DIV/0!</v>
      </c>
      <c r="R78" s="5">
        <v>2</v>
      </c>
      <c r="S78" s="9">
        <v>37.69</v>
      </c>
      <c r="T78" s="5">
        <v>1</v>
      </c>
      <c r="U78" s="9">
        <v>75.38</v>
      </c>
      <c r="V78" s="11">
        <v>0.018348623853211</v>
      </c>
    </row>
    <row r="79" customHeight="1" spans="1:22">
      <c r="A79" s="47"/>
      <c r="B79" s="47"/>
      <c r="C79" s="4" t="s">
        <v>82</v>
      </c>
      <c r="D79" s="4" t="s">
        <v>177</v>
      </c>
      <c r="E79" s="5">
        <v>44.13</v>
      </c>
      <c r="F79" s="5">
        <v>1276</v>
      </c>
      <c r="G79" s="5">
        <v>109</v>
      </c>
      <c r="H79" s="6">
        <v>0.085423197492163</v>
      </c>
      <c r="I79" s="7">
        <v>0.404862385321101</v>
      </c>
      <c r="J79" s="7">
        <v>34.5846394984326</v>
      </c>
      <c r="K79" s="5">
        <v>1</v>
      </c>
      <c r="L79" s="8">
        <v>0</v>
      </c>
      <c r="M79" s="5">
        <v>0</v>
      </c>
      <c r="N79" s="5">
        <v>1</v>
      </c>
      <c r="O79" s="5">
        <v>0</v>
      </c>
      <c r="P79" s="5">
        <v>2</v>
      </c>
      <c r="Q79" s="7">
        <v>22.065</v>
      </c>
      <c r="R79" s="5">
        <v>1</v>
      </c>
      <c r="S79" s="9">
        <v>44.13</v>
      </c>
      <c r="T79" s="5">
        <v>1</v>
      </c>
      <c r="U79" s="9">
        <v>44.13</v>
      </c>
      <c r="V79" s="11">
        <v>0.00917431192660551</v>
      </c>
    </row>
    <row r="80" customHeight="1" spans="1:22">
      <c r="A80" s="47"/>
      <c r="B80" s="47"/>
      <c r="C80" s="4" t="s">
        <v>84</v>
      </c>
      <c r="D80" s="4" t="s">
        <v>178</v>
      </c>
      <c r="E80" s="5">
        <v>165.88</v>
      </c>
      <c r="F80" s="5">
        <v>9530</v>
      </c>
      <c r="G80" s="5">
        <v>452</v>
      </c>
      <c r="H80" s="6">
        <v>0.0474291710388248</v>
      </c>
      <c r="I80" s="7">
        <v>0.366991150442478</v>
      </c>
      <c r="J80" s="7">
        <v>17.4060860440714</v>
      </c>
      <c r="K80" s="5">
        <v>1</v>
      </c>
      <c r="L80" s="8">
        <v>2</v>
      </c>
      <c r="M80" s="5">
        <v>1</v>
      </c>
      <c r="N80" s="5">
        <v>1</v>
      </c>
      <c r="O80" s="5">
        <v>2</v>
      </c>
      <c r="P80" s="5">
        <v>7</v>
      </c>
      <c r="Q80" s="7">
        <v>23.6971428571429</v>
      </c>
      <c r="R80" s="5">
        <v>10</v>
      </c>
      <c r="S80" s="9">
        <v>16.588</v>
      </c>
      <c r="T80" s="5">
        <v>3</v>
      </c>
      <c r="U80" s="9">
        <v>55.2933333333333</v>
      </c>
      <c r="V80" s="11">
        <v>0.0221238938053097</v>
      </c>
    </row>
    <row r="81" customHeight="1" spans="1:22">
      <c r="A81" s="47"/>
      <c r="B81" s="47"/>
      <c r="C81" s="4" t="s">
        <v>108</v>
      </c>
      <c r="D81" s="4" t="s">
        <v>187</v>
      </c>
      <c r="E81" s="5">
        <v>0</v>
      </c>
      <c r="F81" s="5">
        <v>0</v>
      </c>
      <c r="G81" s="5">
        <v>0</v>
      </c>
      <c r="H81" s="6" t="e">
        <v>#DIV/0!</v>
      </c>
      <c r="I81" s="7" t="e">
        <v>#DIV/0!</v>
      </c>
      <c r="J81" s="7" t="e">
        <v>#DIV/0!</v>
      </c>
      <c r="K81" s="5">
        <v>0</v>
      </c>
      <c r="L81" s="8">
        <v>0</v>
      </c>
      <c r="M81" s="5">
        <v>0</v>
      </c>
      <c r="N81" s="5">
        <v>0</v>
      </c>
      <c r="O81" s="5">
        <v>0</v>
      </c>
      <c r="P81" s="5">
        <v>0</v>
      </c>
      <c r="Q81" s="7" t="e">
        <v>#DIV/0!</v>
      </c>
      <c r="R81" s="5">
        <v>0</v>
      </c>
      <c r="S81" s="9" t="e">
        <v>#DIV/0!</v>
      </c>
      <c r="T81" s="5">
        <v>0</v>
      </c>
      <c r="U81" s="9" t="e">
        <v>#DIV/0!</v>
      </c>
      <c r="V81" s="11" t="e">
        <v>#DIV/0!</v>
      </c>
    </row>
    <row r="82" customHeight="1" spans="1:22">
      <c r="A82" s="47"/>
      <c r="B82" s="47"/>
      <c r="C82" s="4" t="s">
        <v>86</v>
      </c>
      <c r="D82" s="4" t="s">
        <v>179</v>
      </c>
      <c r="E82" s="5">
        <v>80.24</v>
      </c>
      <c r="F82" s="5">
        <v>3750</v>
      </c>
      <c r="G82" s="5">
        <v>259</v>
      </c>
      <c r="H82" s="6">
        <v>0.0690666666666667</v>
      </c>
      <c r="I82" s="7">
        <v>0.30980694980695</v>
      </c>
      <c r="J82" s="7">
        <v>21.3973333333333</v>
      </c>
      <c r="K82" s="5">
        <v>0</v>
      </c>
      <c r="L82" s="8">
        <v>2</v>
      </c>
      <c r="M82" s="5">
        <v>0</v>
      </c>
      <c r="N82" s="5">
        <v>1</v>
      </c>
      <c r="O82" s="5">
        <v>0</v>
      </c>
      <c r="P82" s="5">
        <v>3</v>
      </c>
      <c r="Q82" s="7">
        <v>26.7466666666667</v>
      </c>
      <c r="R82" s="5">
        <v>5</v>
      </c>
      <c r="S82" s="9">
        <v>16.048</v>
      </c>
      <c r="T82" s="5">
        <v>2</v>
      </c>
      <c r="U82" s="9">
        <v>40.12</v>
      </c>
      <c r="V82" s="11">
        <v>0.0193050193050193</v>
      </c>
    </row>
    <row r="83" customHeight="1" spans="1:22">
      <c r="A83" s="47"/>
      <c r="B83" s="47"/>
      <c r="C83" s="4" t="s">
        <v>88</v>
      </c>
      <c r="D83" s="4" t="s">
        <v>180</v>
      </c>
      <c r="E83" s="5">
        <v>77.58</v>
      </c>
      <c r="F83" s="5">
        <v>3352</v>
      </c>
      <c r="G83" s="5">
        <v>284</v>
      </c>
      <c r="H83" s="6">
        <v>0.0847255369928401</v>
      </c>
      <c r="I83" s="7">
        <v>0.273169014084507</v>
      </c>
      <c r="J83" s="7">
        <v>23.1443914081146</v>
      </c>
      <c r="K83" s="5">
        <v>1</v>
      </c>
      <c r="L83" s="8">
        <v>3</v>
      </c>
      <c r="M83" s="5">
        <v>0</v>
      </c>
      <c r="N83" s="5">
        <v>2</v>
      </c>
      <c r="O83" s="5">
        <v>0</v>
      </c>
      <c r="P83" s="5">
        <v>6</v>
      </c>
      <c r="Q83" s="7">
        <v>12.93</v>
      </c>
      <c r="R83" s="5">
        <v>4</v>
      </c>
      <c r="S83" s="9">
        <v>19.395</v>
      </c>
      <c r="T83" s="5">
        <v>2</v>
      </c>
      <c r="U83" s="9">
        <v>38.79</v>
      </c>
      <c r="V83" s="11">
        <v>0.0140845070422535</v>
      </c>
    </row>
    <row r="84" customHeight="1" spans="1:22">
      <c r="A84" s="47"/>
      <c r="B84" s="47"/>
      <c r="C84" s="4" t="s">
        <v>90</v>
      </c>
      <c r="D84" s="4" t="s">
        <v>181</v>
      </c>
      <c r="E84" s="5">
        <v>136.79</v>
      </c>
      <c r="F84" s="5">
        <v>7712</v>
      </c>
      <c r="G84" s="5">
        <v>489</v>
      </c>
      <c r="H84" s="6">
        <v>0.0634076763485477</v>
      </c>
      <c r="I84" s="7">
        <v>0.279734151329243</v>
      </c>
      <c r="J84" s="7">
        <v>17.7372925311203</v>
      </c>
      <c r="K84" s="5">
        <v>3</v>
      </c>
      <c r="L84" s="8">
        <v>1</v>
      </c>
      <c r="M84" s="5">
        <v>2</v>
      </c>
      <c r="N84" s="5">
        <v>0</v>
      </c>
      <c r="O84" s="5">
        <v>0</v>
      </c>
      <c r="P84" s="5">
        <v>6</v>
      </c>
      <c r="Q84" s="7">
        <v>22.7983333333333</v>
      </c>
      <c r="R84" s="5">
        <v>1</v>
      </c>
      <c r="S84" s="9">
        <v>136.79</v>
      </c>
      <c r="T84" s="5">
        <v>0</v>
      </c>
      <c r="U84" s="9" t="e">
        <v>#DIV/0!</v>
      </c>
      <c r="V84" s="11">
        <v>0.00204498977505113</v>
      </c>
    </row>
    <row r="85" customHeight="1" spans="1:22">
      <c r="A85" s="47"/>
      <c r="B85" s="47"/>
      <c r="C85" s="4" t="s">
        <v>92</v>
      </c>
      <c r="D85" s="4" t="s">
        <v>182</v>
      </c>
      <c r="E85" s="5">
        <v>141.89</v>
      </c>
      <c r="F85" s="5">
        <v>7941</v>
      </c>
      <c r="G85" s="5">
        <v>507</v>
      </c>
      <c r="H85" s="6">
        <v>0.0638458632414054</v>
      </c>
      <c r="I85" s="7">
        <v>0.279861932938856</v>
      </c>
      <c r="J85" s="7">
        <v>17.8680266968896</v>
      </c>
      <c r="K85" s="5">
        <v>6</v>
      </c>
      <c r="L85" s="8">
        <v>1</v>
      </c>
      <c r="M85" s="5">
        <v>0</v>
      </c>
      <c r="N85" s="5">
        <v>1</v>
      </c>
      <c r="O85" s="5">
        <v>0</v>
      </c>
      <c r="P85" s="5">
        <v>8</v>
      </c>
      <c r="Q85" s="7">
        <v>17.73625</v>
      </c>
      <c r="R85" s="5">
        <v>2</v>
      </c>
      <c r="S85" s="9">
        <v>70.945</v>
      </c>
      <c r="T85" s="5">
        <v>1</v>
      </c>
      <c r="U85" s="9">
        <v>141.89</v>
      </c>
      <c r="V85" s="11">
        <v>0.00394477317554241</v>
      </c>
    </row>
    <row r="86" customHeight="1" spans="1:22">
      <c r="A86" s="47"/>
      <c r="B86" s="47"/>
      <c r="C86" s="4" t="s">
        <v>94</v>
      </c>
      <c r="D86" s="4" t="s">
        <v>183</v>
      </c>
      <c r="E86" s="5">
        <v>5.77</v>
      </c>
      <c r="F86" s="5">
        <v>364</v>
      </c>
      <c r="G86" s="5">
        <v>18</v>
      </c>
      <c r="H86" s="6">
        <v>0.0494505494505495</v>
      </c>
      <c r="I86" s="7">
        <v>0.320555555555556</v>
      </c>
      <c r="J86" s="7">
        <v>15.8516483516484</v>
      </c>
      <c r="K86" s="5">
        <v>0</v>
      </c>
      <c r="L86" s="8">
        <v>0</v>
      </c>
      <c r="M86" s="5">
        <v>0</v>
      </c>
      <c r="N86" s="5">
        <v>0</v>
      </c>
      <c r="O86" s="5">
        <v>0</v>
      </c>
      <c r="P86" s="5">
        <v>0</v>
      </c>
      <c r="Q86" s="7" t="e">
        <v>#DIV/0!</v>
      </c>
      <c r="R86" s="5">
        <v>0</v>
      </c>
      <c r="S86" s="9" t="e">
        <v>#DIV/0!</v>
      </c>
      <c r="T86" s="5">
        <v>0</v>
      </c>
      <c r="U86" s="9" t="e">
        <v>#DIV/0!</v>
      </c>
      <c r="V86" s="11">
        <v>0</v>
      </c>
    </row>
    <row r="87" customHeight="1" spans="1:22">
      <c r="A87" s="47"/>
      <c r="B87" s="47"/>
      <c r="C87" s="4" t="s">
        <v>104</v>
      </c>
      <c r="D87" s="4" t="s">
        <v>186</v>
      </c>
      <c r="E87" s="5">
        <v>175.67</v>
      </c>
      <c r="F87" s="5">
        <v>23774</v>
      </c>
      <c r="G87" s="5">
        <v>2281</v>
      </c>
      <c r="H87" s="6">
        <v>0.0959451501640448</v>
      </c>
      <c r="I87" s="7">
        <v>0.0770144673388865</v>
      </c>
      <c r="J87" s="7">
        <v>7.38916463363338</v>
      </c>
      <c r="K87" s="5">
        <v>4</v>
      </c>
      <c r="L87" s="8">
        <v>0</v>
      </c>
      <c r="M87" s="5">
        <v>0</v>
      </c>
      <c r="N87" s="5">
        <v>0</v>
      </c>
      <c r="O87" s="5">
        <v>0</v>
      </c>
      <c r="P87" s="5">
        <v>4</v>
      </c>
      <c r="Q87" s="7">
        <v>43.9175</v>
      </c>
      <c r="R87" s="5">
        <v>5</v>
      </c>
      <c r="S87" s="9">
        <v>35.134</v>
      </c>
      <c r="T87" s="5">
        <v>0</v>
      </c>
      <c r="U87" s="9" t="e">
        <v>#DIV/0!</v>
      </c>
      <c r="V87" s="11">
        <v>0.00219202104340202</v>
      </c>
    </row>
    <row r="88" customHeight="1" spans="1:22">
      <c r="A88" s="47"/>
      <c r="B88" s="47"/>
      <c r="C88" s="4" t="s">
        <v>110</v>
      </c>
      <c r="D88" s="4" t="s">
        <v>188</v>
      </c>
      <c r="E88" s="5">
        <v>17.81</v>
      </c>
      <c r="F88" s="5">
        <v>797</v>
      </c>
      <c r="G88" s="5">
        <v>47</v>
      </c>
      <c r="H88" s="6">
        <v>0.0589711417816813</v>
      </c>
      <c r="I88" s="7">
        <v>0.378936170212766</v>
      </c>
      <c r="J88" s="7">
        <v>22.3462986198243</v>
      </c>
      <c r="K88" s="5">
        <v>0</v>
      </c>
      <c r="L88" s="8">
        <v>0</v>
      </c>
      <c r="M88" s="5">
        <v>0</v>
      </c>
      <c r="N88" s="5">
        <v>0</v>
      </c>
      <c r="O88" s="5">
        <v>0</v>
      </c>
      <c r="P88" s="5">
        <v>0</v>
      </c>
      <c r="Q88" s="7" t="e">
        <v>#DIV/0!</v>
      </c>
      <c r="R88" s="5">
        <v>0</v>
      </c>
      <c r="S88" s="9" t="e">
        <v>#DIV/0!</v>
      </c>
      <c r="T88" s="5">
        <v>0</v>
      </c>
      <c r="U88" s="9" t="e">
        <v>#DIV/0!</v>
      </c>
      <c r="V88" s="11">
        <v>0</v>
      </c>
    </row>
    <row r="89" customHeight="1" spans="1:22">
      <c r="A89" s="47"/>
      <c r="B89" s="4" t="s">
        <v>100</v>
      </c>
      <c r="C89" s="47"/>
      <c r="D89" s="47"/>
      <c r="E89" s="5">
        <v>921.14</v>
      </c>
      <c r="F89" s="5">
        <v>60035</v>
      </c>
      <c r="G89" s="5">
        <v>4555</v>
      </c>
      <c r="H89" s="6">
        <v>0.0758724077621388</v>
      </c>
      <c r="I89" s="7">
        <v>0.202226125137212</v>
      </c>
      <c r="J89" s="7">
        <v>15.3433830265678</v>
      </c>
      <c r="K89" s="5">
        <v>16</v>
      </c>
      <c r="L89" s="8">
        <v>9</v>
      </c>
      <c r="M89" s="5">
        <v>3</v>
      </c>
      <c r="N89" s="5">
        <v>6</v>
      </c>
      <c r="O89" s="5">
        <v>2</v>
      </c>
      <c r="P89" s="5">
        <v>36</v>
      </c>
      <c r="Q89" s="7">
        <v>25.5872222222222</v>
      </c>
      <c r="R89" s="5">
        <v>30</v>
      </c>
      <c r="S89" s="9">
        <v>30.7046666666667</v>
      </c>
      <c r="T89" s="5">
        <v>10</v>
      </c>
      <c r="U89" s="9">
        <v>92.114</v>
      </c>
      <c r="V89" s="11">
        <v>0.00658616904500549</v>
      </c>
    </row>
    <row r="90" customHeight="1" spans="1:22">
      <c r="A90" s="4" t="s">
        <v>112</v>
      </c>
      <c r="B90" s="47"/>
      <c r="C90" s="47"/>
      <c r="D90" s="47"/>
      <c r="E90" s="5">
        <v>1007.62</v>
      </c>
      <c r="F90" s="5">
        <v>66433</v>
      </c>
      <c r="G90" s="5">
        <v>4859</v>
      </c>
      <c r="H90" s="6">
        <v>0.0731413604684419</v>
      </c>
      <c r="I90" s="7">
        <v>0.207371887219593</v>
      </c>
      <c r="J90" s="7">
        <v>15.1674619541493</v>
      </c>
      <c r="K90" s="5">
        <v>19</v>
      </c>
      <c r="L90" s="8">
        <v>9</v>
      </c>
      <c r="M90" s="5">
        <v>4</v>
      </c>
      <c r="N90" s="5">
        <v>8</v>
      </c>
      <c r="O90" s="5">
        <v>2</v>
      </c>
      <c r="P90" s="5">
        <v>42</v>
      </c>
      <c r="Q90" s="7">
        <v>23.9909523809524</v>
      </c>
      <c r="R90" s="5">
        <v>32</v>
      </c>
      <c r="S90" s="9">
        <v>31.488125</v>
      </c>
      <c r="T90" s="5">
        <v>10</v>
      </c>
      <c r="U90" s="9">
        <v>100.762</v>
      </c>
      <c r="V90" s="11">
        <v>0.00658571722576662</v>
      </c>
    </row>
    <row r="91" customHeight="1" spans="1:22">
      <c r="A91" s="4" t="s">
        <v>61</v>
      </c>
      <c r="B91" s="4" t="s">
        <v>75</v>
      </c>
      <c r="C91" s="4" t="s">
        <v>76</v>
      </c>
      <c r="D91" s="4" t="s">
        <v>175</v>
      </c>
      <c r="E91" s="5">
        <v>91.43</v>
      </c>
      <c r="F91" s="5">
        <v>5550</v>
      </c>
      <c r="G91" s="5">
        <v>251</v>
      </c>
      <c r="H91" s="6">
        <v>0.0452252252252252</v>
      </c>
      <c r="I91" s="7">
        <v>0.364262948207171</v>
      </c>
      <c r="J91" s="7">
        <v>16.4738738738739</v>
      </c>
      <c r="K91" s="5">
        <v>3</v>
      </c>
      <c r="L91" s="8">
        <v>2</v>
      </c>
      <c r="M91" s="5">
        <v>0</v>
      </c>
      <c r="N91" s="5">
        <v>5</v>
      </c>
      <c r="O91" s="5">
        <v>0</v>
      </c>
      <c r="P91" s="5">
        <v>10</v>
      </c>
      <c r="Q91" s="7">
        <v>9.143</v>
      </c>
      <c r="R91" s="5">
        <v>2</v>
      </c>
      <c r="S91" s="9">
        <v>45.715</v>
      </c>
      <c r="T91" s="5">
        <v>1</v>
      </c>
      <c r="U91" s="9">
        <v>91.43</v>
      </c>
      <c r="V91" s="11">
        <v>0.00796812749003984</v>
      </c>
    </row>
    <row r="92" customHeight="1" spans="1:22">
      <c r="A92" s="47"/>
      <c r="B92" s="4" t="s">
        <v>78</v>
      </c>
      <c r="C92" s="47"/>
      <c r="D92" s="47"/>
      <c r="E92" s="5">
        <v>91.43</v>
      </c>
      <c r="F92" s="5">
        <v>5550</v>
      </c>
      <c r="G92" s="5">
        <v>251</v>
      </c>
      <c r="H92" s="6">
        <v>0.0452252252252252</v>
      </c>
      <c r="I92" s="7">
        <v>0.364262948207171</v>
      </c>
      <c r="J92" s="7">
        <v>16.4738738738739</v>
      </c>
      <c r="K92" s="5">
        <v>3</v>
      </c>
      <c r="L92" s="8">
        <v>2</v>
      </c>
      <c r="M92" s="5">
        <v>0</v>
      </c>
      <c r="N92" s="5">
        <v>5</v>
      </c>
      <c r="O92" s="5">
        <v>0</v>
      </c>
      <c r="P92" s="5">
        <v>10</v>
      </c>
      <c r="Q92" s="7">
        <v>9.143</v>
      </c>
      <c r="R92" s="5">
        <v>2</v>
      </c>
      <c r="S92" s="9">
        <v>45.715</v>
      </c>
      <c r="T92" s="5">
        <v>1</v>
      </c>
      <c r="U92" s="9">
        <v>91.43</v>
      </c>
      <c r="V92" s="11">
        <v>0.00796812749003984</v>
      </c>
    </row>
    <row r="93" customHeight="1" spans="1:22">
      <c r="A93" s="47"/>
      <c r="B93" s="4" t="s">
        <v>79</v>
      </c>
      <c r="C93" s="4" t="s">
        <v>80</v>
      </c>
      <c r="D93" s="4" t="s">
        <v>176</v>
      </c>
      <c r="E93" s="5">
        <v>69.39</v>
      </c>
      <c r="F93" s="5">
        <v>1162</v>
      </c>
      <c r="G93" s="5">
        <v>95</v>
      </c>
      <c r="H93" s="6">
        <v>0.0817555938037866</v>
      </c>
      <c r="I93" s="7">
        <v>0.730421052631579</v>
      </c>
      <c r="J93" s="7">
        <v>59.7160068846816</v>
      </c>
      <c r="K93" s="5">
        <v>1</v>
      </c>
      <c r="L93" s="8">
        <v>0</v>
      </c>
      <c r="M93" s="5">
        <v>0</v>
      </c>
      <c r="N93" s="5">
        <v>0</v>
      </c>
      <c r="O93" s="5">
        <v>2</v>
      </c>
      <c r="P93" s="5">
        <v>3</v>
      </c>
      <c r="Q93" s="7">
        <v>23.13</v>
      </c>
      <c r="R93" s="5">
        <v>2</v>
      </c>
      <c r="S93" s="9">
        <v>34.695</v>
      </c>
      <c r="T93" s="5">
        <v>1</v>
      </c>
      <c r="U93" s="9">
        <v>69.39</v>
      </c>
      <c r="V93" s="11">
        <v>0.0210526315789474</v>
      </c>
    </row>
    <row r="94" customHeight="1" spans="1:22">
      <c r="A94" s="47"/>
      <c r="B94" s="47"/>
      <c r="C94" s="4" t="s">
        <v>82</v>
      </c>
      <c r="D94" s="4" t="s">
        <v>177</v>
      </c>
      <c r="E94" s="5">
        <v>119.79</v>
      </c>
      <c r="F94" s="5">
        <v>2143</v>
      </c>
      <c r="G94" s="5">
        <v>159</v>
      </c>
      <c r="H94" s="6">
        <v>0.0741950536630891</v>
      </c>
      <c r="I94" s="7">
        <v>0.753396226415094</v>
      </c>
      <c r="J94" s="7">
        <v>55.8982734484368</v>
      </c>
      <c r="K94" s="5">
        <v>1</v>
      </c>
      <c r="L94" s="8">
        <v>0</v>
      </c>
      <c r="M94" s="5">
        <v>1</v>
      </c>
      <c r="N94" s="5">
        <v>1</v>
      </c>
      <c r="O94" s="5">
        <v>0</v>
      </c>
      <c r="P94" s="5">
        <v>3</v>
      </c>
      <c r="Q94" s="7">
        <v>39.93</v>
      </c>
      <c r="R94" s="5">
        <v>3</v>
      </c>
      <c r="S94" s="9">
        <v>39.93</v>
      </c>
      <c r="T94" s="5">
        <v>1</v>
      </c>
      <c r="U94" s="9">
        <v>119.79</v>
      </c>
      <c r="V94" s="11">
        <v>0.0188679245283019</v>
      </c>
    </row>
    <row r="95" customHeight="1" spans="1:22">
      <c r="A95" s="47"/>
      <c r="B95" s="47"/>
      <c r="C95" s="4" t="s">
        <v>84</v>
      </c>
      <c r="D95" s="4" t="s">
        <v>178</v>
      </c>
      <c r="E95" s="5">
        <v>128.51</v>
      </c>
      <c r="F95" s="5">
        <v>5956</v>
      </c>
      <c r="G95" s="5">
        <v>261</v>
      </c>
      <c r="H95" s="6">
        <v>0.043821356615178</v>
      </c>
      <c r="I95" s="7">
        <v>0.492375478927203</v>
      </c>
      <c r="J95" s="7">
        <v>21.576561450638</v>
      </c>
      <c r="K95" s="5">
        <v>0</v>
      </c>
      <c r="L95" s="8">
        <v>0</v>
      </c>
      <c r="M95" s="5">
        <v>0</v>
      </c>
      <c r="N95" s="5">
        <v>1</v>
      </c>
      <c r="O95" s="5">
        <v>0</v>
      </c>
      <c r="P95" s="5">
        <v>1</v>
      </c>
      <c r="Q95" s="7">
        <v>128.51</v>
      </c>
      <c r="R95" s="5">
        <v>5</v>
      </c>
      <c r="S95" s="9">
        <v>25.702</v>
      </c>
      <c r="T95" s="5">
        <v>4</v>
      </c>
      <c r="U95" s="9">
        <v>32.1275</v>
      </c>
      <c r="V95" s="11">
        <v>0.0191570881226054</v>
      </c>
    </row>
    <row r="96" customHeight="1" spans="1:22">
      <c r="A96" s="47"/>
      <c r="B96" s="47"/>
      <c r="C96" s="4" t="s">
        <v>86</v>
      </c>
      <c r="D96" s="4" t="s">
        <v>179</v>
      </c>
      <c r="E96" s="5">
        <v>88.32</v>
      </c>
      <c r="F96" s="5">
        <v>3873</v>
      </c>
      <c r="G96" s="5">
        <v>283</v>
      </c>
      <c r="H96" s="6">
        <v>0.0730699715982443</v>
      </c>
      <c r="I96" s="7">
        <v>0.31208480565371</v>
      </c>
      <c r="J96" s="7">
        <v>22.8040278853602</v>
      </c>
      <c r="K96" s="5">
        <v>3</v>
      </c>
      <c r="L96" s="8">
        <v>1</v>
      </c>
      <c r="M96" s="5">
        <v>1</v>
      </c>
      <c r="N96" s="5">
        <v>3</v>
      </c>
      <c r="O96" s="5">
        <v>0</v>
      </c>
      <c r="P96" s="5">
        <v>8</v>
      </c>
      <c r="Q96" s="7">
        <v>11.04</v>
      </c>
      <c r="R96" s="5">
        <v>1</v>
      </c>
      <c r="S96" s="9">
        <v>88.32</v>
      </c>
      <c r="T96" s="5">
        <v>0</v>
      </c>
      <c r="U96" s="9" t="e">
        <v>#DIV/0!</v>
      </c>
      <c r="V96" s="11">
        <v>0.00353356890459364</v>
      </c>
    </row>
    <row r="97" customHeight="1" spans="1:22">
      <c r="A97" s="47"/>
      <c r="B97" s="47"/>
      <c r="C97" s="4" t="s">
        <v>88</v>
      </c>
      <c r="D97" s="4" t="s">
        <v>180</v>
      </c>
      <c r="E97" s="5">
        <v>67.79</v>
      </c>
      <c r="F97" s="5">
        <v>2527</v>
      </c>
      <c r="G97" s="5">
        <v>254</v>
      </c>
      <c r="H97" s="6">
        <v>0.100514444004749</v>
      </c>
      <c r="I97" s="7">
        <v>0.266889763779528</v>
      </c>
      <c r="J97" s="7">
        <v>26.8262762168579</v>
      </c>
      <c r="K97" s="5">
        <v>0</v>
      </c>
      <c r="L97" s="8">
        <v>2</v>
      </c>
      <c r="M97" s="5">
        <v>0</v>
      </c>
      <c r="N97" s="5">
        <v>1</v>
      </c>
      <c r="O97" s="5">
        <v>0</v>
      </c>
      <c r="P97" s="5">
        <v>3</v>
      </c>
      <c r="Q97" s="7">
        <v>22.5966666666667</v>
      </c>
      <c r="R97" s="5">
        <v>2</v>
      </c>
      <c r="S97" s="9">
        <v>33.895</v>
      </c>
      <c r="T97" s="5">
        <v>1</v>
      </c>
      <c r="U97" s="9">
        <v>67.79</v>
      </c>
      <c r="V97" s="11">
        <v>0.0078740157480315</v>
      </c>
    </row>
    <row r="98" customHeight="1" spans="1:22">
      <c r="A98" s="47"/>
      <c r="B98" s="47"/>
      <c r="C98" s="4" t="s">
        <v>90</v>
      </c>
      <c r="D98" s="4" t="s">
        <v>181</v>
      </c>
      <c r="E98" s="5">
        <v>70.25</v>
      </c>
      <c r="F98" s="5">
        <v>3423</v>
      </c>
      <c r="G98" s="5">
        <v>225</v>
      </c>
      <c r="H98" s="6">
        <v>0.0657318141980719</v>
      </c>
      <c r="I98" s="7">
        <v>0.312222222222222</v>
      </c>
      <c r="J98" s="7">
        <v>20.5229330996202</v>
      </c>
      <c r="K98" s="5">
        <v>1</v>
      </c>
      <c r="L98" s="8">
        <v>1</v>
      </c>
      <c r="M98" s="5">
        <v>0</v>
      </c>
      <c r="N98" s="5">
        <v>2</v>
      </c>
      <c r="O98" s="5">
        <v>0</v>
      </c>
      <c r="P98" s="5">
        <v>4</v>
      </c>
      <c r="Q98" s="7">
        <v>17.5625</v>
      </c>
      <c r="R98" s="5">
        <v>2</v>
      </c>
      <c r="S98" s="9">
        <v>35.125</v>
      </c>
      <c r="T98" s="5">
        <v>2</v>
      </c>
      <c r="U98" s="9">
        <v>35.125</v>
      </c>
      <c r="V98" s="11">
        <v>0.00888888888888889</v>
      </c>
    </row>
    <row r="99" customHeight="1" spans="1:22">
      <c r="A99" s="47"/>
      <c r="B99" s="47"/>
      <c r="C99" s="4" t="s">
        <v>92</v>
      </c>
      <c r="D99" s="4" t="s">
        <v>182</v>
      </c>
      <c r="E99" s="5">
        <v>131.02</v>
      </c>
      <c r="F99" s="5">
        <v>7023</v>
      </c>
      <c r="G99" s="5">
        <v>459</v>
      </c>
      <c r="H99" s="6">
        <v>0.0653566851772747</v>
      </c>
      <c r="I99" s="7">
        <v>0.285446623093682</v>
      </c>
      <c r="J99" s="7">
        <v>18.65584508045</v>
      </c>
      <c r="K99" s="5">
        <v>1</v>
      </c>
      <c r="L99" s="8">
        <v>0</v>
      </c>
      <c r="M99" s="5">
        <v>0</v>
      </c>
      <c r="N99" s="5">
        <v>0</v>
      </c>
      <c r="O99" s="5">
        <v>0</v>
      </c>
      <c r="P99" s="5">
        <v>1</v>
      </c>
      <c r="Q99" s="7">
        <v>131.02</v>
      </c>
      <c r="R99" s="5">
        <v>2</v>
      </c>
      <c r="S99" s="9">
        <v>65.51</v>
      </c>
      <c r="T99" s="5">
        <v>2</v>
      </c>
      <c r="U99" s="9">
        <v>65.51</v>
      </c>
      <c r="V99" s="11">
        <v>0.00435729847494553</v>
      </c>
    </row>
    <row r="100" customHeight="1" spans="1:22">
      <c r="A100" s="47"/>
      <c r="B100" s="47"/>
      <c r="C100" s="4" t="s">
        <v>94</v>
      </c>
      <c r="D100" s="4" t="s">
        <v>183</v>
      </c>
      <c r="E100" s="5">
        <v>8.55</v>
      </c>
      <c r="F100" s="5">
        <v>316</v>
      </c>
      <c r="G100" s="5">
        <v>24</v>
      </c>
      <c r="H100" s="6">
        <v>0.0759493670886076</v>
      </c>
      <c r="I100" s="7">
        <v>0.35625</v>
      </c>
      <c r="J100" s="7">
        <v>27.0569620253165</v>
      </c>
      <c r="K100" s="5">
        <v>0</v>
      </c>
      <c r="L100" s="8">
        <v>0</v>
      </c>
      <c r="M100" s="5">
        <v>0</v>
      </c>
      <c r="N100" s="5">
        <v>0</v>
      </c>
      <c r="O100" s="5">
        <v>0</v>
      </c>
      <c r="P100" s="5">
        <v>0</v>
      </c>
      <c r="Q100" s="7" t="e">
        <v>#DIV/0!</v>
      </c>
      <c r="R100" s="5">
        <v>1</v>
      </c>
      <c r="S100" s="9">
        <v>8.55</v>
      </c>
      <c r="T100" s="5">
        <v>1</v>
      </c>
      <c r="U100" s="9">
        <v>8.55</v>
      </c>
      <c r="V100" s="11">
        <v>0.0416666666666667</v>
      </c>
    </row>
    <row r="101" customHeight="1" spans="1:22">
      <c r="A101" s="47"/>
      <c r="B101" s="47"/>
      <c r="C101" s="4" t="s">
        <v>104</v>
      </c>
      <c r="D101" s="4" t="s">
        <v>186</v>
      </c>
      <c r="E101" s="5">
        <v>200.63</v>
      </c>
      <c r="F101" s="5">
        <v>24615</v>
      </c>
      <c r="G101" s="5">
        <v>2551</v>
      </c>
      <c r="H101" s="6">
        <v>0.103635994312411</v>
      </c>
      <c r="I101" s="7">
        <v>0.0786475891807135</v>
      </c>
      <c r="J101" s="7">
        <v>8.15072110501727</v>
      </c>
      <c r="K101" s="5">
        <v>5</v>
      </c>
      <c r="L101" s="8">
        <v>0</v>
      </c>
      <c r="M101" s="5">
        <v>1</v>
      </c>
      <c r="N101" s="5">
        <v>2</v>
      </c>
      <c r="O101" s="5">
        <v>0</v>
      </c>
      <c r="P101" s="5">
        <v>8</v>
      </c>
      <c r="Q101" s="7">
        <v>25.07875</v>
      </c>
      <c r="R101" s="5">
        <v>2</v>
      </c>
      <c r="S101" s="9">
        <v>100.315</v>
      </c>
      <c r="T101" s="5">
        <v>0</v>
      </c>
      <c r="U101" s="9" t="e">
        <v>#DIV/0!</v>
      </c>
      <c r="V101" s="11">
        <v>0.000784006272050176</v>
      </c>
    </row>
    <row r="102" customHeight="1" spans="1:22">
      <c r="A102" s="47"/>
      <c r="B102" s="47"/>
      <c r="C102" s="4" t="s">
        <v>110</v>
      </c>
      <c r="D102" s="4" t="s">
        <v>188</v>
      </c>
      <c r="E102" s="5">
        <v>34.8</v>
      </c>
      <c r="F102" s="5">
        <v>1415</v>
      </c>
      <c r="G102" s="5">
        <v>101</v>
      </c>
      <c r="H102" s="6">
        <v>0.0713780918727915</v>
      </c>
      <c r="I102" s="7">
        <v>0.344554455445545</v>
      </c>
      <c r="J102" s="7">
        <v>24.5936395759717</v>
      </c>
      <c r="K102" s="5">
        <v>0</v>
      </c>
      <c r="L102" s="8">
        <v>0</v>
      </c>
      <c r="M102" s="5">
        <v>0</v>
      </c>
      <c r="N102" s="5">
        <v>0</v>
      </c>
      <c r="O102" s="5">
        <v>0</v>
      </c>
      <c r="P102" s="5">
        <v>0</v>
      </c>
      <c r="Q102" s="7" t="e">
        <v>#DIV/0!</v>
      </c>
      <c r="R102" s="5">
        <v>0</v>
      </c>
      <c r="S102" s="9" t="e">
        <v>#DIV/0!</v>
      </c>
      <c r="T102" s="5">
        <v>0</v>
      </c>
      <c r="U102" s="9" t="e">
        <v>#DIV/0!</v>
      </c>
      <c r="V102" s="11">
        <v>0</v>
      </c>
    </row>
    <row r="103" customHeight="1" spans="1:22">
      <c r="A103" s="47"/>
      <c r="B103" s="4" t="s">
        <v>100</v>
      </c>
      <c r="C103" s="47"/>
      <c r="D103" s="47"/>
      <c r="E103" s="5">
        <v>919.05</v>
      </c>
      <c r="F103" s="5">
        <v>52453</v>
      </c>
      <c r="G103" s="5">
        <v>4412</v>
      </c>
      <c r="H103" s="6">
        <v>0.0841133967551904</v>
      </c>
      <c r="I103" s="7">
        <v>0.208306890299184</v>
      </c>
      <c r="J103" s="7">
        <v>17.5214001105752</v>
      </c>
      <c r="K103" s="5">
        <v>12</v>
      </c>
      <c r="L103" s="8">
        <v>4</v>
      </c>
      <c r="M103" s="5">
        <v>3</v>
      </c>
      <c r="N103" s="5">
        <v>10</v>
      </c>
      <c r="O103" s="5">
        <v>2</v>
      </c>
      <c r="P103" s="5">
        <v>31</v>
      </c>
      <c r="Q103" s="7">
        <v>29.6467741935484</v>
      </c>
      <c r="R103" s="5">
        <v>20</v>
      </c>
      <c r="S103" s="9">
        <v>45.9525</v>
      </c>
      <c r="T103" s="5">
        <v>12</v>
      </c>
      <c r="U103" s="9">
        <v>76.5875</v>
      </c>
      <c r="V103" s="11">
        <v>0.00453309156844968</v>
      </c>
    </row>
    <row r="104" customHeight="1" spans="1:22">
      <c r="A104" s="4" t="s">
        <v>113</v>
      </c>
      <c r="B104" s="47"/>
      <c r="C104" s="47"/>
      <c r="D104" s="47"/>
      <c r="E104" s="5">
        <v>1010.48</v>
      </c>
      <c r="F104" s="5">
        <v>58003</v>
      </c>
      <c r="G104" s="5">
        <v>4663</v>
      </c>
      <c r="H104" s="6">
        <v>0.0803923934968881</v>
      </c>
      <c r="I104" s="7">
        <v>0.216701694188291</v>
      </c>
      <c r="J104" s="7">
        <v>17.4211678706274</v>
      </c>
      <c r="K104" s="5">
        <v>15</v>
      </c>
      <c r="L104" s="8">
        <v>6</v>
      </c>
      <c r="M104" s="5">
        <v>3</v>
      </c>
      <c r="N104" s="5">
        <v>15</v>
      </c>
      <c r="O104" s="5">
        <v>2</v>
      </c>
      <c r="P104" s="5">
        <v>41</v>
      </c>
      <c r="Q104" s="7">
        <v>24.6458536585366</v>
      </c>
      <c r="R104" s="5">
        <v>22</v>
      </c>
      <c r="S104" s="9">
        <v>45.9309090909091</v>
      </c>
      <c r="T104" s="5">
        <v>13</v>
      </c>
      <c r="U104" s="9">
        <v>77.7292307692308</v>
      </c>
      <c r="V104" s="11">
        <v>0.00471799270855672</v>
      </c>
    </row>
    <row r="105" customHeight="1" spans="1:22">
      <c r="A105" s="4" t="s">
        <v>60</v>
      </c>
      <c r="B105" s="4" t="s">
        <v>75</v>
      </c>
      <c r="C105" s="4" t="s">
        <v>114</v>
      </c>
      <c r="D105" s="4" t="s">
        <v>189</v>
      </c>
      <c r="E105" s="5">
        <v>0</v>
      </c>
      <c r="F105" s="5">
        <v>0</v>
      </c>
      <c r="G105" s="5">
        <v>0</v>
      </c>
      <c r="H105" s="6" t="e">
        <v>#DIV/0!</v>
      </c>
      <c r="I105" s="7" t="e">
        <v>#DIV/0!</v>
      </c>
      <c r="J105" s="7" t="e">
        <v>#DIV/0!</v>
      </c>
      <c r="K105" s="5">
        <v>0</v>
      </c>
      <c r="L105" s="8">
        <v>0</v>
      </c>
      <c r="M105" s="5">
        <v>0</v>
      </c>
      <c r="N105" s="5">
        <v>0</v>
      </c>
      <c r="O105" s="5">
        <v>0</v>
      </c>
      <c r="P105" s="5">
        <v>0</v>
      </c>
      <c r="Q105" s="7" t="e">
        <v>#DIV/0!</v>
      </c>
      <c r="R105" s="5">
        <v>0</v>
      </c>
      <c r="S105" s="9" t="e">
        <v>#DIV/0!</v>
      </c>
      <c r="T105" s="5">
        <v>0</v>
      </c>
      <c r="U105" s="9" t="e">
        <v>#DIV/0!</v>
      </c>
      <c r="V105" s="11" t="e">
        <v>#DIV/0!</v>
      </c>
    </row>
    <row r="106" customHeight="1" spans="1:22">
      <c r="A106" s="47"/>
      <c r="B106" s="47"/>
      <c r="C106" s="4" t="s">
        <v>76</v>
      </c>
      <c r="D106" s="4" t="s">
        <v>175</v>
      </c>
      <c r="E106" s="5">
        <v>152.47</v>
      </c>
      <c r="F106" s="5">
        <v>7159</v>
      </c>
      <c r="G106" s="5">
        <v>433</v>
      </c>
      <c r="H106" s="6">
        <v>0.0604833077245425</v>
      </c>
      <c r="I106" s="7">
        <v>0.352124711316397</v>
      </c>
      <c r="J106" s="7">
        <v>21.2976672719654</v>
      </c>
      <c r="K106" s="5">
        <v>6</v>
      </c>
      <c r="L106" s="8">
        <v>4</v>
      </c>
      <c r="M106" s="5">
        <v>1</v>
      </c>
      <c r="N106" s="5">
        <v>5</v>
      </c>
      <c r="O106" s="5">
        <v>0</v>
      </c>
      <c r="P106" s="5">
        <v>16</v>
      </c>
      <c r="Q106" s="7">
        <v>9.529375</v>
      </c>
      <c r="R106" s="5">
        <v>5</v>
      </c>
      <c r="S106" s="9">
        <v>30.494</v>
      </c>
      <c r="T106" s="5">
        <v>0</v>
      </c>
      <c r="U106" s="9" t="e">
        <v>#DIV/0!</v>
      </c>
      <c r="V106" s="11">
        <v>0.0115473441108545</v>
      </c>
    </row>
    <row r="107" customHeight="1" spans="1:22">
      <c r="A107" s="47"/>
      <c r="B107" s="4" t="s">
        <v>78</v>
      </c>
      <c r="C107" s="47"/>
      <c r="D107" s="47"/>
      <c r="E107" s="5">
        <v>152.47</v>
      </c>
      <c r="F107" s="5">
        <v>7159</v>
      </c>
      <c r="G107" s="5">
        <v>433</v>
      </c>
      <c r="H107" s="6">
        <v>0.0604833077245425</v>
      </c>
      <c r="I107" s="7">
        <v>0.352124711316397</v>
      </c>
      <c r="J107" s="7">
        <v>21.2976672719654</v>
      </c>
      <c r="K107" s="5">
        <v>6</v>
      </c>
      <c r="L107" s="8">
        <v>4</v>
      </c>
      <c r="M107" s="5">
        <v>1</v>
      </c>
      <c r="N107" s="5">
        <v>5</v>
      </c>
      <c r="O107" s="5">
        <v>0</v>
      </c>
      <c r="P107" s="5">
        <v>16</v>
      </c>
      <c r="Q107" s="7">
        <v>9.529375</v>
      </c>
      <c r="R107" s="5">
        <v>5</v>
      </c>
      <c r="S107" s="9">
        <v>30.494</v>
      </c>
      <c r="T107" s="5">
        <v>0</v>
      </c>
      <c r="U107" s="9" t="e">
        <v>#DIV/0!</v>
      </c>
      <c r="V107" s="11">
        <v>0.0115473441108545</v>
      </c>
    </row>
    <row r="108" customHeight="1" spans="1:22">
      <c r="A108" s="47"/>
      <c r="B108" s="4" t="s">
        <v>79</v>
      </c>
      <c r="C108" s="4" t="s">
        <v>80</v>
      </c>
      <c r="D108" s="4" t="s">
        <v>176</v>
      </c>
      <c r="E108" s="5">
        <v>62.71</v>
      </c>
      <c r="F108" s="5">
        <v>943</v>
      </c>
      <c r="G108" s="5">
        <v>95</v>
      </c>
      <c r="H108" s="6">
        <v>0.100742311770944</v>
      </c>
      <c r="I108" s="7">
        <v>0.660105263157895</v>
      </c>
      <c r="J108" s="7">
        <v>66.5005302226935</v>
      </c>
      <c r="K108" s="5">
        <v>1</v>
      </c>
      <c r="L108" s="8">
        <v>2</v>
      </c>
      <c r="M108" s="5">
        <v>0</v>
      </c>
      <c r="N108" s="5">
        <v>1</v>
      </c>
      <c r="O108" s="5">
        <v>0</v>
      </c>
      <c r="P108" s="5">
        <v>4</v>
      </c>
      <c r="Q108" s="7">
        <v>15.6775</v>
      </c>
      <c r="R108" s="5">
        <v>9</v>
      </c>
      <c r="S108" s="9">
        <v>6.96777777777778</v>
      </c>
      <c r="T108" s="5">
        <v>5</v>
      </c>
      <c r="U108" s="9">
        <v>12.542</v>
      </c>
      <c r="V108" s="11">
        <v>0.0947368421052632</v>
      </c>
    </row>
    <row r="109" customHeight="1" spans="1:22">
      <c r="A109" s="47"/>
      <c r="B109" s="47"/>
      <c r="C109" s="4" t="s">
        <v>82</v>
      </c>
      <c r="D109" s="4" t="s">
        <v>177</v>
      </c>
      <c r="E109" s="5">
        <v>52.71</v>
      </c>
      <c r="F109" s="5">
        <v>1442</v>
      </c>
      <c r="G109" s="5">
        <v>116</v>
      </c>
      <c r="H109" s="6">
        <v>0.0804438280166436</v>
      </c>
      <c r="I109" s="7">
        <v>0.454396551724138</v>
      </c>
      <c r="J109" s="7">
        <v>36.5533980582524</v>
      </c>
      <c r="K109" s="5">
        <v>1</v>
      </c>
      <c r="L109" s="8">
        <v>0</v>
      </c>
      <c r="M109" s="5">
        <v>1</v>
      </c>
      <c r="N109" s="5">
        <v>1</v>
      </c>
      <c r="O109" s="5">
        <v>0</v>
      </c>
      <c r="P109" s="5">
        <v>3</v>
      </c>
      <c r="Q109" s="7">
        <v>17.57</v>
      </c>
      <c r="R109" s="5">
        <v>1</v>
      </c>
      <c r="S109" s="9">
        <v>52.71</v>
      </c>
      <c r="T109" s="5">
        <v>1</v>
      </c>
      <c r="U109" s="9">
        <v>52.71</v>
      </c>
      <c r="V109" s="11">
        <v>0.00862068965517241</v>
      </c>
    </row>
    <row r="110" customHeight="1" spans="1:22">
      <c r="A110" s="47"/>
      <c r="B110" s="47"/>
      <c r="C110" s="4" t="s">
        <v>84</v>
      </c>
      <c r="D110" s="4" t="s">
        <v>178</v>
      </c>
      <c r="E110" s="5">
        <v>126.86</v>
      </c>
      <c r="F110" s="5">
        <v>6047</v>
      </c>
      <c r="G110" s="5">
        <v>294</v>
      </c>
      <c r="H110" s="6">
        <v>0.0486191499917314</v>
      </c>
      <c r="I110" s="7">
        <v>0.431496598639456</v>
      </c>
      <c r="J110" s="7">
        <v>20.9789978501736</v>
      </c>
      <c r="K110" s="5">
        <v>3</v>
      </c>
      <c r="L110" s="8">
        <v>0</v>
      </c>
      <c r="M110" s="5">
        <v>1</v>
      </c>
      <c r="N110" s="5">
        <v>4</v>
      </c>
      <c r="O110" s="5">
        <v>0</v>
      </c>
      <c r="P110" s="5">
        <v>8</v>
      </c>
      <c r="Q110" s="7">
        <v>15.8575</v>
      </c>
      <c r="R110" s="5">
        <v>5</v>
      </c>
      <c r="S110" s="9">
        <v>25.372</v>
      </c>
      <c r="T110" s="5">
        <v>2</v>
      </c>
      <c r="U110" s="9">
        <v>63.43</v>
      </c>
      <c r="V110" s="11">
        <v>0.0170068027210884</v>
      </c>
    </row>
    <row r="111" customHeight="1" spans="1:22">
      <c r="A111" s="47"/>
      <c r="B111" s="47"/>
      <c r="C111" s="4" t="s">
        <v>86</v>
      </c>
      <c r="D111" s="4" t="s">
        <v>179</v>
      </c>
      <c r="E111" s="5">
        <v>77.71</v>
      </c>
      <c r="F111" s="5">
        <v>3193</v>
      </c>
      <c r="G111" s="5">
        <v>256</v>
      </c>
      <c r="H111" s="6">
        <v>0.0801753836517382</v>
      </c>
      <c r="I111" s="7">
        <v>0.3035546875</v>
      </c>
      <c r="J111" s="7">
        <v>24.337613529596</v>
      </c>
      <c r="K111" s="5">
        <v>3</v>
      </c>
      <c r="L111" s="8">
        <v>0</v>
      </c>
      <c r="M111" s="5">
        <v>0</v>
      </c>
      <c r="N111" s="5">
        <v>3</v>
      </c>
      <c r="O111" s="5">
        <v>0</v>
      </c>
      <c r="P111" s="5">
        <v>6</v>
      </c>
      <c r="Q111" s="7">
        <v>12.9516666666667</v>
      </c>
      <c r="R111" s="5">
        <v>3</v>
      </c>
      <c r="S111" s="9">
        <v>25.9033333333333</v>
      </c>
      <c r="T111" s="5">
        <v>1</v>
      </c>
      <c r="U111" s="9">
        <v>77.71</v>
      </c>
      <c r="V111" s="11">
        <v>0.01171875</v>
      </c>
    </row>
    <row r="112" customHeight="1" spans="1:22">
      <c r="A112" s="47"/>
      <c r="B112" s="47"/>
      <c r="C112" s="4" t="s">
        <v>88</v>
      </c>
      <c r="D112" s="4" t="s">
        <v>180</v>
      </c>
      <c r="E112" s="5">
        <v>67.16</v>
      </c>
      <c r="F112" s="5">
        <v>2232</v>
      </c>
      <c r="G112" s="5">
        <v>252</v>
      </c>
      <c r="H112" s="6">
        <v>0.112903225806452</v>
      </c>
      <c r="I112" s="7">
        <v>0.266507936507936</v>
      </c>
      <c r="J112" s="7">
        <v>30.089605734767</v>
      </c>
      <c r="K112" s="5">
        <v>0</v>
      </c>
      <c r="L112" s="8">
        <v>1</v>
      </c>
      <c r="M112" s="5">
        <v>0</v>
      </c>
      <c r="N112" s="5">
        <v>1</v>
      </c>
      <c r="O112" s="5">
        <v>0</v>
      </c>
      <c r="P112" s="5">
        <v>2</v>
      </c>
      <c r="Q112" s="7">
        <v>33.58</v>
      </c>
      <c r="R112" s="5">
        <v>1</v>
      </c>
      <c r="S112" s="9">
        <v>67.16</v>
      </c>
      <c r="T112" s="5">
        <v>0</v>
      </c>
      <c r="U112" s="9" t="e">
        <v>#DIV/0!</v>
      </c>
      <c r="V112" s="11">
        <v>0.00396825396825397</v>
      </c>
    </row>
    <row r="113" customHeight="1" spans="1:22">
      <c r="A113" s="47"/>
      <c r="B113" s="47"/>
      <c r="C113" s="4" t="s">
        <v>90</v>
      </c>
      <c r="D113" s="4" t="s">
        <v>181</v>
      </c>
      <c r="E113" s="5">
        <v>70.04</v>
      </c>
      <c r="F113" s="5">
        <v>4366</v>
      </c>
      <c r="G113" s="5">
        <v>230</v>
      </c>
      <c r="H113" s="6">
        <v>0.0526797984425103</v>
      </c>
      <c r="I113" s="7">
        <v>0.304521739130435</v>
      </c>
      <c r="J113" s="7">
        <v>16.042143838754</v>
      </c>
      <c r="K113" s="5">
        <v>1</v>
      </c>
      <c r="L113" s="8">
        <v>0</v>
      </c>
      <c r="M113" s="5">
        <v>2</v>
      </c>
      <c r="N113" s="5">
        <v>1</v>
      </c>
      <c r="O113" s="5">
        <v>0</v>
      </c>
      <c r="P113" s="5">
        <v>4</v>
      </c>
      <c r="Q113" s="7">
        <v>17.51</v>
      </c>
      <c r="R113" s="5">
        <v>2</v>
      </c>
      <c r="S113" s="9">
        <v>35.02</v>
      </c>
      <c r="T113" s="5">
        <v>0</v>
      </c>
      <c r="U113" s="9" t="e">
        <v>#DIV/0!</v>
      </c>
      <c r="V113" s="11">
        <v>0.00869565217391304</v>
      </c>
    </row>
    <row r="114" customHeight="1" spans="1:22">
      <c r="A114" s="47"/>
      <c r="B114" s="47"/>
      <c r="C114" s="4" t="s">
        <v>92</v>
      </c>
      <c r="D114" s="4" t="s">
        <v>182</v>
      </c>
      <c r="E114" s="5">
        <v>118.39</v>
      </c>
      <c r="F114" s="5">
        <v>5814</v>
      </c>
      <c r="G114" s="5">
        <v>418</v>
      </c>
      <c r="H114" s="6">
        <v>0.0718954248366013</v>
      </c>
      <c r="I114" s="7">
        <v>0.28322966507177</v>
      </c>
      <c r="J114" s="7">
        <v>20.3629170966632</v>
      </c>
      <c r="K114" s="5">
        <v>2</v>
      </c>
      <c r="L114" s="8">
        <v>1</v>
      </c>
      <c r="M114" s="5">
        <v>1</v>
      </c>
      <c r="N114" s="5">
        <v>0</v>
      </c>
      <c r="O114" s="5">
        <v>0</v>
      </c>
      <c r="P114" s="5">
        <v>4</v>
      </c>
      <c r="Q114" s="7">
        <v>29.5975</v>
      </c>
      <c r="R114" s="5">
        <v>6</v>
      </c>
      <c r="S114" s="9">
        <v>19.7316666666667</v>
      </c>
      <c r="T114" s="5">
        <v>0</v>
      </c>
      <c r="U114" s="9" t="e">
        <v>#DIV/0!</v>
      </c>
      <c r="V114" s="11">
        <v>0.0143540669856459</v>
      </c>
    </row>
    <row r="115" customHeight="1" spans="1:22">
      <c r="A115" s="47"/>
      <c r="B115" s="47"/>
      <c r="C115" s="4" t="s">
        <v>94</v>
      </c>
      <c r="D115" s="4" t="s">
        <v>183</v>
      </c>
      <c r="E115" s="5">
        <v>14.09</v>
      </c>
      <c r="F115" s="5">
        <v>518</v>
      </c>
      <c r="G115" s="5">
        <v>35</v>
      </c>
      <c r="H115" s="6">
        <v>0.0675675675675676</v>
      </c>
      <c r="I115" s="7">
        <v>0.402571428571429</v>
      </c>
      <c r="J115" s="7">
        <v>27.2007722007722</v>
      </c>
      <c r="K115" s="5">
        <v>0</v>
      </c>
      <c r="L115" s="8">
        <v>0</v>
      </c>
      <c r="M115" s="5">
        <v>0</v>
      </c>
      <c r="N115" s="5">
        <v>0</v>
      </c>
      <c r="O115" s="5">
        <v>0</v>
      </c>
      <c r="P115" s="5">
        <v>0</v>
      </c>
      <c r="Q115" s="7" t="e">
        <v>#DIV/0!</v>
      </c>
      <c r="R115" s="5">
        <v>1</v>
      </c>
      <c r="S115" s="9">
        <v>14.09</v>
      </c>
      <c r="T115" s="5">
        <v>1</v>
      </c>
      <c r="U115" s="9">
        <v>14.09</v>
      </c>
      <c r="V115" s="11">
        <v>0.0285714285714286</v>
      </c>
    </row>
    <row r="116" customHeight="1" spans="1:22">
      <c r="A116" s="47"/>
      <c r="B116" s="47"/>
      <c r="C116" s="4" t="s">
        <v>104</v>
      </c>
      <c r="D116" s="4" t="s">
        <v>186</v>
      </c>
      <c r="E116" s="5">
        <v>242.16</v>
      </c>
      <c r="F116" s="5">
        <v>32071</v>
      </c>
      <c r="G116" s="5">
        <v>2973</v>
      </c>
      <c r="H116" s="6">
        <v>0.0927005706089614</v>
      </c>
      <c r="I116" s="7">
        <v>0.0814530776992936</v>
      </c>
      <c r="J116" s="7">
        <v>7.55074678058059</v>
      </c>
      <c r="K116" s="5">
        <v>1</v>
      </c>
      <c r="L116" s="8">
        <v>0</v>
      </c>
      <c r="M116" s="5">
        <v>0</v>
      </c>
      <c r="N116" s="5">
        <v>3</v>
      </c>
      <c r="O116" s="5">
        <v>0</v>
      </c>
      <c r="P116" s="5">
        <v>4</v>
      </c>
      <c r="Q116" s="7">
        <v>60.54</v>
      </c>
      <c r="R116" s="5">
        <v>6</v>
      </c>
      <c r="S116" s="9">
        <v>40.36</v>
      </c>
      <c r="T116" s="5">
        <v>2</v>
      </c>
      <c r="U116" s="9">
        <v>121.08</v>
      </c>
      <c r="V116" s="11">
        <v>0.00201816347124117</v>
      </c>
    </row>
    <row r="117" customHeight="1" spans="1:22">
      <c r="A117" s="47"/>
      <c r="B117" s="47"/>
      <c r="C117" s="4" t="s">
        <v>110</v>
      </c>
      <c r="D117" s="4" t="s">
        <v>188</v>
      </c>
      <c r="E117" s="5">
        <v>29.18</v>
      </c>
      <c r="F117" s="5">
        <v>1148</v>
      </c>
      <c r="G117" s="5">
        <v>82</v>
      </c>
      <c r="H117" s="6">
        <v>0.0714285714285714</v>
      </c>
      <c r="I117" s="7">
        <v>0.355853658536585</v>
      </c>
      <c r="J117" s="7">
        <v>25.418118466899</v>
      </c>
      <c r="K117" s="5">
        <v>1</v>
      </c>
      <c r="L117" s="8">
        <v>0</v>
      </c>
      <c r="M117" s="5">
        <v>0</v>
      </c>
      <c r="N117" s="5">
        <v>0</v>
      </c>
      <c r="O117" s="5">
        <v>0</v>
      </c>
      <c r="P117" s="5">
        <v>1</v>
      </c>
      <c r="Q117" s="7">
        <v>29.18</v>
      </c>
      <c r="R117" s="5">
        <v>0</v>
      </c>
      <c r="S117" s="9" t="e">
        <v>#DIV/0!</v>
      </c>
      <c r="T117" s="5">
        <v>0</v>
      </c>
      <c r="U117" s="9" t="e">
        <v>#DIV/0!</v>
      </c>
      <c r="V117" s="11">
        <v>0</v>
      </c>
    </row>
    <row r="118" customHeight="1" spans="1:22">
      <c r="A118" s="47"/>
      <c r="B118" s="4" t="s">
        <v>100</v>
      </c>
      <c r="C118" s="47"/>
      <c r="D118" s="47"/>
      <c r="E118" s="5">
        <v>861.01</v>
      </c>
      <c r="F118" s="5">
        <v>57774</v>
      </c>
      <c r="G118" s="5">
        <v>4751</v>
      </c>
      <c r="H118" s="6">
        <v>0.0822342230068889</v>
      </c>
      <c r="I118" s="7">
        <v>0.181227110082088</v>
      </c>
      <c r="J118" s="7">
        <v>14.9030705853844</v>
      </c>
      <c r="K118" s="5">
        <v>13</v>
      </c>
      <c r="L118" s="8">
        <v>4</v>
      </c>
      <c r="M118" s="5">
        <v>5</v>
      </c>
      <c r="N118" s="5">
        <v>14</v>
      </c>
      <c r="O118" s="5">
        <v>0</v>
      </c>
      <c r="P118" s="5">
        <v>36</v>
      </c>
      <c r="Q118" s="7">
        <v>23.9169444444444</v>
      </c>
      <c r="R118" s="5">
        <v>34</v>
      </c>
      <c r="S118" s="9">
        <v>25.3238235294118</v>
      </c>
      <c r="T118" s="5">
        <v>12</v>
      </c>
      <c r="U118" s="9">
        <v>71.7508333333333</v>
      </c>
      <c r="V118" s="11">
        <v>0.00715638812881499</v>
      </c>
    </row>
    <row r="119" customHeight="1" spans="1:22">
      <c r="A119" s="4" t="s">
        <v>116</v>
      </c>
      <c r="B119" s="47"/>
      <c r="C119" s="47"/>
      <c r="D119" s="47"/>
      <c r="E119" s="5">
        <v>1013.48</v>
      </c>
      <c r="F119" s="5">
        <v>64933</v>
      </c>
      <c r="G119" s="5">
        <v>5184</v>
      </c>
      <c r="H119" s="6">
        <v>0.0798361387892135</v>
      </c>
      <c r="I119" s="7">
        <v>0.195501543209877</v>
      </c>
      <c r="J119" s="7">
        <v>15.6080883372091</v>
      </c>
      <c r="K119" s="5">
        <v>19</v>
      </c>
      <c r="L119" s="8">
        <v>8</v>
      </c>
      <c r="M119" s="5">
        <v>6</v>
      </c>
      <c r="N119" s="5">
        <v>19</v>
      </c>
      <c r="O119" s="5">
        <v>0</v>
      </c>
      <c r="P119" s="5">
        <v>52</v>
      </c>
      <c r="Q119" s="7">
        <v>19.49</v>
      </c>
      <c r="R119" s="5">
        <v>39</v>
      </c>
      <c r="S119" s="9">
        <v>25.9866666666667</v>
      </c>
      <c r="T119" s="5">
        <v>12</v>
      </c>
      <c r="U119" s="9">
        <v>84.4566666666667</v>
      </c>
      <c r="V119" s="11">
        <v>0.00752314814814815</v>
      </c>
    </row>
    <row r="120" customHeight="1" spans="1:22">
      <c r="A120" s="4" t="s">
        <v>59</v>
      </c>
      <c r="B120" s="4" t="s">
        <v>75</v>
      </c>
      <c r="C120" s="4" t="s">
        <v>76</v>
      </c>
      <c r="D120" s="4" t="s">
        <v>175</v>
      </c>
      <c r="E120" s="5">
        <v>153.14</v>
      </c>
      <c r="F120" s="5">
        <v>6123</v>
      </c>
      <c r="G120" s="5">
        <v>364</v>
      </c>
      <c r="H120" s="6">
        <v>0.059447983014862</v>
      </c>
      <c r="I120" s="7">
        <v>0.420714285714286</v>
      </c>
      <c r="J120" s="7">
        <v>25.0106157112527</v>
      </c>
      <c r="K120" s="5">
        <v>4</v>
      </c>
      <c r="L120" s="8">
        <v>1</v>
      </c>
      <c r="M120" s="5">
        <v>1</v>
      </c>
      <c r="N120" s="5">
        <v>2</v>
      </c>
      <c r="O120" s="5">
        <v>1</v>
      </c>
      <c r="P120" s="5">
        <v>9</v>
      </c>
      <c r="Q120" s="7">
        <v>17.0155555555556</v>
      </c>
      <c r="R120" s="5">
        <v>5</v>
      </c>
      <c r="S120" s="9">
        <v>30.628</v>
      </c>
      <c r="T120" s="5">
        <v>0</v>
      </c>
      <c r="U120" s="9" t="e">
        <v>#DIV/0!</v>
      </c>
      <c r="V120" s="11">
        <v>0.0137362637362637</v>
      </c>
    </row>
    <row r="121" customHeight="1" spans="1:22">
      <c r="A121" s="47"/>
      <c r="B121" s="4" t="s">
        <v>78</v>
      </c>
      <c r="C121" s="47"/>
      <c r="D121" s="47"/>
      <c r="E121" s="5">
        <v>153.14</v>
      </c>
      <c r="F121" s="5">
        <v>6123</v>
      </c>
      <c r="G121" s="5">
        <v>364</v>
      </c>
      <c r="H121" s="6">
        <v>0.059447983014862</v>
      </c>
      <c r="I121" s="7">
        <v>0.420714285714286</v>
      </c>
      <c r="J121" s="7">
        <v>25.0106157112527</v>
      </c>
      <c r="K121" s="5">
        <v>4</v>
      </c>
      <c r="L121" s="8">
        <v>1</v>
      </c>
      <c r="M121" s="5">
        <v>1</v>
      </c>
      <c r="N121" s="5">
        <v>2</v>
      </c>
      <c r="O121" s="5">
        <v>1</v>
      </c>
      <c r="P121" s="5">
        <v>9</v>
      </c>
      <c r="Q121" s="7">
        <v>17.0155555555556</v>
      </c>
      <c r="R121" s="5">
        <v>5</v>
      </c>
      <c r="S121" s="9">
        <v>30.628</v>
      </c>
      <c r="T121" s="5">
        <v>0</v>
      </c>
      <c r="U121" s="9" t="e">
        <v>#DIV/0!</v>
      </c>
      <c r="V121" s="11">
        <v>0.0137362637362637</v>
      </c>
    </row>
    <row r="122" customHeight="1" spans="1:22">
      <c r="A122" s="47"/>
      <c r="B122" s="4" t="s">
        <v>79</v>
      </c>
      <c r="C122" s="4" t="s">
        <v>80</v>
      </c>
      <c r="D122" s="4" t="s">
        <v>176</v>
      </c>
      <c r="E122" s="5">
        <v>56.5</v>
      </c>
      <c r="F122" s="5">
        <v>1049</v>
      </c>
      <c r="G122" s="5">
        <v>66</v>
      </c>
      <c r="H122" s="6">
        <v>0.0629170638703527</v>
      </c>
      <c r="I122" s="7">
        <v>0.856060606060606</v>
      </c>
      <c r="J122" s="7">
        <v>53.860819828408</v>
      </c>
      <c r="K122" s="5">
        <v>0</v>
      </c>
      <c r="L122" s="8">
        <v>0</v>
      </c>
      <c r="M122" s="5">
        <v>0</v>
      </c>
      <c r="N122" s="5">
        <v>1</v>
      </c>
      <c r="O122" s="5">
        <v>0</v>
      </c>
      <c r="P122" s="5">
        <v>1</v>
      </c>
      <c r="Q122" s="7">
        <v>56.5</v>
      </c>
      <c r="R122" s="5">
        <v>5</v>
      </c>
      <c r="S122" s="9">
        <v>11.3</v>
      </c>
      <c r="T122" s="5">
        <v>2</v>
      </c>
      <c r="U122" s="9">
        <v>28.25</v>
      </c>
      <c r="V122" s="11">
        <v>0.0757575757575758</v>
      </c>
    </row>
    <row r="123" customHeight="1" spans="1:22">
      <c r="A123" s="47"/>
      <c r="B123" s="47"/>
      <c r="C123" s="4" t="s">
        <v>82</v>
      </c>
      <c r="D123" s="4" t="s">
        <v>177</v>
      </c>
      <c r="E123" s="5">
        <v>133.76</v>
      </c>
      <c r="F123" s="5">
        <v>2076</v>
      </c>
      <c r="G123" s="5">
        <v>170</v>
      </c>
      <c r="H123" s="6">
        <v>0.081888246628131</v>
      </c>
      <c r="I123" s="7">
        <v>0.786823529411765</v>
      </c>
      <c r="J123" s="7">
        <v>64.4315992292871</v>
      </c>
      <c r="K123" s="5">
        <v>1</v>
      </c>
      <c r="L123" s="8">
        <v>1</v>
      </c>
      <c r="M123" s="5">
        <v>1</v>
      </c>
      <c r="N123" s="5">
        <v>1</v>
      </c>
      <c r="O123" s="5">
        <v>0</v>
      </c>
      <c r="P123" s="5">
        <v>4</v>
      </c>
      <c r="Q123" s="7">
        <v>33.44</v>
      </c>
      <c r="R123" s="5">
        <v>5</v>
      </c>
      <c r="S123" s="9">
        <v>26.752</v>
      </c>
      <c r="T123" s="5">
        <v>3</v>
      </c>
      <c r="U123" s="9">
        <v>44.5866666666667</v>
      </c>
      <c r="V123" s="11">
        <v>0.0294117647058824</v>
      </c>
    </row>
    <row r="124" customHeight="1" spans="1:22">
      <c r="A124" s="47"/>
      <c r="B124" s="47"/>
      <c r="C124" s="4" t="s">
        <v>84</v>
      </c>
      <c r="D124" s="4" t="s">
        <v>178</v>
      </c>
      <c r="E124" s="5">
        <v>102.31</v>
      </c>
      <c r="F124" s="5">
        <v>4475</v>
      </c>
      <c r="G124" s="5">
        <v>217</v>
      </c>
      <c r="H124" s="6">
        <v>0.0484916201117318</v>
      </c>
      <c r="I124" s="7">
        <v>0.47147465437788</v>
      </c>
      <c r="J124" s="7">
        <v>22.8625698324022</v>
      </c>
      <c r="K124" s="5">
        <v>6</v>
      </c>
      <c r="L124" s="8">
        <v>1</v>
      </c>
      <c r="M124" s="5">
        <v>0</v>
      </c>
      <c r="N124" s="5">
        <v>0</v>
      </c>
      <c r="O124" s="5">
        <v>0</v>
      </c>
      <c r="P124" s="5">
        <v>7</v>
      </c>
      <c r="Q124" s="7">
        <v>14.6157142857143</v>
      </c>
      <c r="R124" s="5">
        <v>4</v>
      </c>
      <c r="S124" s="9">
        <v>25.5775</v>
      </c>
      <c r="T124" s="5">
        <v>1</v>
      </c>
      <c r="U124" s="9">
        <v>102.31</v>
      </c>
      <c r="V124" s="11">
        <v>0.0184331797235023</v>
      </c>
    </row>
    <row r="125" customHeight="1" spans="1:22">
      <c r="A125" s="47"/>
      <c r="B125" s="47"/>
      <c r="C125" s="4" t="s">
        <v>86</v>
      </c>
      <c r="D125" s="4" t="s">
        <v>179</v>
      </c>
      <c r="E125" s="5">
        <v>56.93</v>
      </c>
      <c r="F125" s="5">
        <v>2066</v>
      </c>
      <c r="G125" s="5">
        <v>186</v>
      </c>
      <c r="H125" s="6">
        <v>0.0900290416263311</v>
      </c>
      <c r="I125" s="7">
        <v>0.306075268817204</v>
      </c>
      <c r="J125" s="7">
        <v>27.5556631171346</v>
      </c>
      <c r="K125" s="5">
        <v>1</v>
      </c>
      <c r="L125" s="8">
        <v>0</v>
      </c>
      <c r="M125" s="5">
        <v>1</v>
      </c>
      <c r="N125" s="5">
        <v>2</v>
      </c>
      <c r="O125" s="5">
        <v>0</v>
      </c>
      <c r="P125" s="5">
        <v>4</v>
      </c>
      <c r="Q125" s="7">
        <v>14.2325</v>
      </c>
      <c r="R125" s="5">
        <v>5</v>
      </c>
      <c r="S125" s="9">
        <v>11.386</v>
      </c>
      <c r="T125" s="5">
        <v>2</v>
      </c>
      <c r="U125" s="9">
        <v>28.465</v>
      </c>
      <c r="V125" s="11">
        <v>0.0268817204301075</v>
      </c>
    </row>
    <row r="126" customHeight="1" spans="1:22">
      <c r="A126" s="47"/>
      <c r="B126" s="47"/>
      <c r="C126" s="4" t="s">
        <v>88</v>
      </c>
      <c r="D126" s="4" t="s">
        <v>180</v>
      </c>
      <c r="E126" s="5">
        <v>35.67</v>
      </c>
      <c r="F126" s="5">
        <v>1068</v>
      </c>
      <c r="G126" s="5">
        <v>130</v>
      </c>
      <c r="H126" s="6">
        <v>0.121722846441948</v>
      </c>
      <c r="I126" s="7">
        <v>0.274384615384615</v>
      </c>
      <c r="J126" s="7">
        <v>33.3988764044944</v>
      </c>
      <c r="K126" s="5">
        <v>0</v>
      </c>
      <c r="L126" s="8">
        <v>0</v>
      </c>
      <c r="M126" s="5">
        <v>0</v>
      </c>
      <c r="N126" s="5">
        <v>0</v>
      </c>
      <c r="O126" s="5">
        <v>0</v>
      </c>
      <c r="P126" s="5">
        <v>0</v>
      </c>
      <c r="Q126" s="7" t="e">
        <v>#DIV/0!</v>
      </c>
      <c r="R126" s="5">
        <v>1</v>
      </c>
      <c r="S126" s="9">
        <v>35.67</v>
      </c>
      <c r="T126" s="5">
        <v>1</v>
      </c>
      <c r="U126" s="9">
        <v>35.67</v>
      </c>
      <c r="V126" s="11">
        <v>0.00769230769230769</v>
      </c>
    </row>
    <row r="127" customHeight="1" spans="1:22">
      <c r="A127" s="47"/>
      <c r="B127" s="47"/>
      <c r="C127" s="4" t="s">
        <v>90</v>
      </c>
      <c r="D127" s="4" t="s">
        <v>181</v>
      </c>
      <c r="E127" s="5">
        <v>73.3</v>
      </c>
      <c r="F127" s="5">
        <v>4854</v>
      </c>
      <c r="G127" s="5">
        <v>249</v>
      </c>
      <c r="H127" s="6">
        <v>0.0512978986402967</v>
      </c>
      <c r="I127" s="7">
        <v>0.294377510040161</v>
      </c>
      <c r="J127" s="7">
        <v>15.1009476720231</v>
      </c>
      <c r="K127" s="5">
        <v>0</v>
      </c>
      <c r="L127" s="8">
        <v>0</v>
      </c>
      <c r="M127" s="5">
        <v>0</v>
      </c>
      <c r="N127" s="5">
        <v>0</v>
      </c>
      <c r="O127" s="5">
        <v>0</v>
      </c>
      <c r="P127" s="5">
        <v>0</v>
      </c>
      <c r="Q127" s="7" t="e">
        <v>#DIV/0!</v>
      </c>
      <c r="R127" s="5">
        <v>0</v>
      </c>
      <c r="S127" s="9" t="e">
        <v>#DIV/0!</v>
      </c>
      <c r="T127" s="5">
        <v>0</v>
      </c>
      <c r="U127" s="9" t="e">
        <v>#DIV/0!</v>
      </c>
      <c r="V127" s="11">
        <v>0</v>
      </c>
    </row>
    <row r="128" customHeight="1" spans="1:22">
      <c r="A128" s="47"/>
      <c r="B128" s="47"/>
      <c r="C128" s="4" t="s">
        <v>92</v>
      </c>
      <c r="D128" s="4" t="s">
        <v>182</v>
      </c>
      <c r="E128" s="5">
        <v>106.16</v>
      </c>
      <c r="F128" s="5">
        <v>5743</v>
      </c>
      <c r="G128" s="5">
        <v>384</v>
      </c>
      <c r="H128" s="6">
        <v>0.0668640083580011</v>
      </c>
      <c r="I128" s="7">
        <v>0.276458333333333</v>
      </c>
      <c r="J128" s="7">
        <v>18.485112310639</v>
      </c>
      <c r="K128" s="5">
        <v>3</v>
      </c>
      <c r="L128" s="8">
        <v>0</v>
      </c>
      <c r="M128" s="5">
        <v>1</v>
      </c>
      <c r="N128" s="5">
        <v>1</v>
      </c>
      <c r="O128" s="5">
        <v>0</v>
      </c>
      <c r="P128" s="5">
        <v>5</v>
      </c>
      <c r="Q128" s="7">
        <v>21.232</v>
      </c>
      <c r="R128" s="5">
        <v>2</v>
      </c>
      <c r="S128" s="9">
        <v>53.08</v>
      </c>
      <c r="T128" s="5">
        <v>0</v>
      </c>
      <c r="U128" s="9" t="e">
        <v>#DIV/0!</v>
      </c>
      <c r="V128" s="11">
        <v>0.00520833333333333</v>
      </c>
    </row>
    <row r="129" customHeight="1" spans="1:22">
      <c r="A129" s="47"/>
      <c r="B129" s="47"/>
      <c r="C129" s="4" t="s">
        <v>94</v>
      </c>
      <c r="D129" s="4" t="s">
        <v>183</v>
      </c>
      <c r="E129" s="5">
        <v>11.21</v>
      </c>
      <c r="F129" s="5">
        <v>386</v>
      </c>
      <c r="G129" s="5">
        <v>26</v>
      </c>
      <c r="H129" s="6">
        <v>0.0673575129533679</v>
      </c>
      <c r="I129" s="7">
        <v>0.431153846153846</v>
      </c>
      <c r="J129" s="7">
        <v>29.0414507772021</v>
      </c>
      <c r="K129" s="5">
        <v>0</v>
      </c>
      <c r="L129" s="8">
        <v>1</v>
      </c>
      <c r="M129" s="5">
        <v>0</v>
      </c>
      <c r="N129" s="5">
        <v>0</v>
      </c>
      <c r="O129" s="5">
        <v>0</v>
      </c>
      <c r="P129" s="5">
        <v>1</v>
      </c>
      <c r="Q129" s="7">
        <v>11.21</v>
      </c>
      <c r="R129" s="5">
        <v>0</v>
      </c>
      <c r="S129" s="9" t="e">
        <v>#DIV/0!</v>
      </c>
      <c r="T129" s="5">
        <v>0</v>
      </c>
      <c r="U129" s="9" t="e">
        <v>#DIV/0!</v>
      </c>
      <c r="V129" s="11">
        <v>0</v>
      </c>
    </row>
    <row r="130" customHeight="1" spans="1:22">
      <c r="A130" s="47"/>
      <c r="B130" s="47"/>
      <c r="C130" s="4" t="s">
        <v>104</v>
      </c>
      <c r="D130" s="4" t="s">
        <v>186</v>
      </c>
      <c r="E130" s="5">
        <v>239.92</v>
      </c>
      <c r="F130" s="5">
        <v>35402</v>
      </c>
      <c r="G130" s="5">
        <v>2763</v>
      </c>
      <c r="H130" s="6">
        <v>0.0780464380543472</v>
      </c>
      <c r="I130" s="7">
        <v>0.0868331523706117</v>
      </c>
      <c r="J130" s="7">
        <v>6.77701824755664</v>
      </c>
      <c r="K130" s="5">
        <v>5</v>
      </c>
      <c r="L130" s="8">
        <v>1</v>
      </c>
      <c r="M130" s="5">
        <v>2</v>
      </c>
      <c r="N130" s="5">
        <v>0</v>
      </c>
      <c r="O130" s="5">
        <v>0</v>
      </c>
      <c r="P130" s="5">
        <v>8</v>
      </c>
      <c r="Q130" s="7">
        <v>29.99</v>
      </c>
      <c r="R130" s="5">
        <v>9</v>
      </c>
      <c r="S130" s="9">
        <v>26.6577777777778</v>
      </c>
      <c r="T130" s="5">
        <v>0</v>
      </c>
      <c r="U130" s="9" t="e">
        <v>#DIV/0!</v>
      </c>
      <c r="V130" s="11">
        <v>0.00325732899022801</v>
      </c>
    </row>
    <row r="131" customHeight="1" spans="1:22">
      <c r="A131" s="47"/>
      <c r="B131" s="47"/>
      <c r="C131" s="4" t="s">
        <v>110</v>
      </c>
      <c r="D131" s="4" t="s">
        <v>188</v>
      </c>
      <c r="E131" s="5">
        <v>35.18</v>
      </c>
      <c r="F131" s="5">
        <v>1300</v>
      </c>
      <c r="G131" s="5">
        <v>100</v>
      </c>
      <c r="H131" s="6">
        <v>0.0769230769230769</v>
      </c>
      <c r="I131" s="7">
        <v>0.3518</v>
      </c>
      <c r="J131" s="7">
        <v>27.0615384615385</v>
      </c>
      <c r="K131" s="5">
        <v>2</v>
      </c>
      <c r="L131" s="8">
        <v>1</v>
      </c>
      <c r="M131" s="5">
        <v>3</v>
      </c>
      <c r="N131" s="5">
        <v>0</v>
      </c>
      <c r="O131" s="5">
        <v>1</v>
      </c>
      <c r="P131" s="5">
        <v>7</v>
      </c>
      <c r="Q131" s="7">
        <v>5.02571428571429</v>
      </c>
      <c r="R131" s="5">
        <v>0</v>
      </c>
      <c r="S131" s="9" t="e">
        <v>#DIV/0!</v>
      </c>
      <c r="T131" s="5">
        <v>0</v>
      </c>
      <c r="U131" s="9" t="e">
        <v>#DIV/0!</v>
      </c>
      <c r="V131" s="11">
        <v>0</v>
      </c>
    </row>
    <row r="132" customHeight="1" spans="1:22">
      <c r="A132" s="47"/>
      <c r="B132" s="4" t="s">
        <v>100</v>
      </c>
      <c r="C132" s="47"/>
      <c r="D132" s="47"/>
      <c r="E132" s="5">
        <v>850.94</v>
      </c>
      <c r="F132" s="5">
        <v>58419</v>
      </c>
      <c r="G132" s="5">
        <v>4291</v>
      </c>
      <c r="H132" s="6">
        <v>0.0734521303000736</v>
      </c>
      <c r="I132" s="7">
        <v>0.198308086693079</v>
      </c>
      <c r="J132" s="7">
        <v>14.5661514233383</v>
      </c>
      <c r="K132" s="5">
        <v>18</v>
      </c>
      <c r="L132" s="8">
        <v>5</v>
      </c>
      <c r="M132" s="5">
        <v>8</v>
      </c>
      <c r="N132" s="5">
        <v>5</v>
      </c>
      <c r="O132" s="5">
        <v>1</v>
      </c>
      <c r="P132" s="5">
        <v>37</v>
      </c>
      <c r="Q132" s="7">
        <v>22.9983783783784</v>
      </c>
      <c r="R132" s="5">
        <v>31</v>
      </c>
      <c r="S132" s="9">
        <v>27.4496774193548</v>
      </c>
      <c r="T132" s="5">
        <v>9</v>
      </c>
      <c r="U132" s="9">
        <v>94.5488888888889</v>
      </c>
      <c r="V132" s="11">
        <v>0.00722442321137264</v>
      </c>
    </row>
    <row r="133" customHeight="1" spans="1:22">
      <c r="A133" s="4" t="s">
        <v>117</v>
      </c>
      <c r="B133" s="47"/>
      <c r="C133" s="47"/>
      <c r="D133" s="47"/>
      <c r="E133" s="5">
        <v>1004.08</v>
      </c>
      <c r="F133" s="5">
        <v>64542</v>
      </c>
      <c r="G133" s="5">
        <v>4655</v>
      </c>
      <c r="H133" s="6">
        <v>0.0721235784450435</v>
      </c>
      <c r="I133" s="7">
        <v>0.215699248120301</v>
      </c>
      <c r="J133" s="7">
        <v>15.5570016423414</v>
      </c>
      <c r="K133" s="5">
        <v>22</v>
      </c>
      <c r="L133" s="8">
        <v>6</v>
      </c>
      <c r="M133" s="5">
        <v>9</v>
      </c>
      <c r="N133" s="5">
        <v>7</v>
      </c>
      <c r="O133" s="5">
        <v>2</v>
      </c>
      <c r="P133" s="5">
        <v>46</v>
      </c>
      <c r="Q133" s="7">
        <v>21.8278260869565</v>
      </c>
      <c r="R133" s="5">
        <v>36</v>
      </c>
      <c r="S133" s="9">
        <v>27.8911111111111</v>
      </c>
      <c r="T133" s="5">
        <v>9</v>
      </c>
      <c r="U133" s="9">
        <v>111.564444444444</v>
      </c>
      <c r="V133" s="11">
        <v>0.00773361976369495</v>
      </c>
    </row>
    <row r="134" customHeight="1" spans="1:22">
      <c r="A134" s="4" t="s">
        <v>58</v>
      </c>
      <c r="B134" s="4" t="s">
        <v>75</v>
      </c>
      <c r="C134" s="4" t="s">
        <v>76</v>
      </c>
      <c r="D134" s="4" t="s">
        <v>175</v>
      </c>
      <c r="E134" s="5">
        <v>153.82</v>
      </c>
      <c r="F134" s="5">
        <v>6578</v>
      </c>
      <c r="G134" s="5">
        <v>417</v>
      </c>
      <c r="H134" s="6">
        <v>0.0633931286105199</v>
      </c>
      <c r="I134" s="7">
        <v>0.368872901678657</v>
      </c>
      <c r="J134" s="7">
        <v>23.3840072970508</v>
      </c>
      <c r="K134" s="5">
        <v>2</v>
      </c>
      <c r="L134" s="8">
        <v>2</v>
      </c>
      <c r="M134" s="5">
        <v>0</v>
      </c>
      <c r="N134" s="5">
        <v>5</v>
      </c>
      <c r="O134" s="5">
        <v>0</v>
      </c>
      <c r="P134" s="5">
        <v>9</v>
      </c>
      <c r="Q134" s="7">
        <v>17.0911111111111</v>
      </c>
      <c r="R134" s="5">
        <v>4</v>
      </c>
      <c r="S134" s="9">
        <v>38.455</v>
      </c>
      <c r="T134" s="5">
        <v>2</v>
      </c>
      <c r="U134" s="9">
        <v>76.91</v>
      </c>
      <c r="V134" s="11">
        <v>0.00959232613908873</v>
      </c>
    </row>
    <row r="135" customHeight="1" spans="1:22">
      <c r="A135" s="47"/>
      <c r="B135" s="4" t="s">
        <v>78</v>
      </c>
      <c r="C135" s="47"/>
      <c r="D135" s="47"/>
      <c r="E135" s="5">
        <v>153.82</v>
      </c>
      <c r="F135" s="5">
        <v>6578</v>
      </c>
      <c r="G135" s="5">
        <v>417</v>
      </c>
      <c r="H135" s="6">
        <v>0.0633931286105199</v>
      </c>
      <c r="I135" s="7">
        <v>0.368872901678657</v>
      </c>
      <c r="J135" s="7">
        <v>23.3840072970508</v>
      </c>
      <c r="K135" s="5">
        <v>2</v>
      </c>
      <c r="L135" s="8">
        <v>2</v>
      </c>
      <c r="M135" s="5">
        <v>0</v>
      </c>
      <c r="N135" s="5">
        <v>5</v>
      </c>
      <c r="O135" s="5">
        <v>0</v>
      </c>
      <c r="P135" s="5">
        <v>9</v>
      </c>
      <c r="Q135" s="7">
        <v>17.0911111111111</v>
      </c>
      <c r="R135" s="5">
        <v>4</v>
      </c>
      <c r="S135" s="9">
        <v>38.455</v>
      </c>
      <c r="T135" s="5">
        <v>2</v>
      </c>
      <c r="U135" s="9">
        <v>76.91</v>
      </c>
      <c r="V135" s="11">
        <v>0.00959232613908873</v>
      </c>
    </row>
    <row r="136" customHeight="1" spans="1:22">
      <c r="A136" s="47"/>
      <c r="B136" s="4" t="s">
        <v>79</v>
      </c>
      <c r="C136" s="4" t="s">
        <v>80</v>
      </c>
      <c r="D136" s="4" t="s">
        <v>176</v>
      </c>
      <c r="E136" s="5">
        <v>86.87</v>
      </c>
      <c r="F136" s="5">
        <v>1851</v>
      </c>
      <c r="G136" s="5">
        <v>95</v>
      </c>
      <c r="H136" s="6">
        <v>0.0513236088600756</v>
      </c>
      <c r="I136" s="7">
        <v>0.914421052631579</v>
      </c>
      <c r="J136" s="7">
        <v>46.9313884386818</v>
      </c>
      <c r="K136" s="5">
        <v>0</v>
      </c>
      <c r="L136" s="8">
        <v>1</v>
      </c>
      <c r="M136" s="5">
        <v>0</v>
      </c>
      <c r="N136" s="5">
        <v>4</v>
      </c>
      <c r="O136" s="5">
        <v>0</v>
      </c>
      <c r="P136" s="5">
        <v>5</v>
      </c>
      <c r="Q136" s="7">
        <v>17.374</v>
      </c>
      <c r="R136" s="5">
        <v>6</v>
      </c>
      <c r="S136" s="9">
        <v>14.4783333333333</v>
      </c>
      <c r="T136" s="5">
        <v>4</v>
      </c>
      <c r="U136" s="9">
        <v>21.7175</v>
      </c>
      <c r="V136" s="11">
        <v>0.0631578947368421</v>
      </c>
    </row>
    <row r="137" customHeight="1" spans="1:22">
      <c r="A137" s="47"/>
      <c r="B137" s="47"/>
      <c r="C137" s="4" t="s">
        <v>82</v>
      </c>
      <c r="D137" s="4" t="s">
        <v>177</v>
      </c>
      <c r="E137" s="5">
        <v>100.84</v>
      </c>
      <c r="F137" s="5">
        <v>1975</v>
      </c>
      <c r="G137" s="5">
        <v>161</v>
      </c>
      <c r="H137" s="6">
        <v>0.0815189873417722</v>
      </c>
      <c r="I137" s="7">
        <v>0.626335403726708</v>
      </c>
      <c r="J137" s="7">
        <v>51.0582278481013</v>
      </c>
      <c r="K137" s="5">
        <v>1</v>
      </c>
      <c r="L137" s="8">
        <v>0</v>
      </c>
      <c r="M137" s="5">
        <v>1</v>
      </c>
      <c r="N137" s="5">
        <v>2</v>
      </c>
      <c r="O137" s="5">
        <v>0</v>
      </c>
      <c r="P137" s="5">
        <v>4</v>
      </c>
      <c r="Q137" s="7">
        <v>25.21</v>
      </c>
      <c r="R137" s="5">
        <v>3</v>
      </c>
      <c r="S137" s="9">
        <v>33.6133333333333</v>
      </c>
      <c r="T137" s="5">
        <v>2</v>
      </c>
      <c r="U137" s="9">
        <v>50.42</v>
      </c>
      <c r="V137" s="11">
        <v>0.0186335403726708</v>
      </c>
    </row>
    <row r="138" customHeight="1" spans="1:22">
      <c r="A138" s="47"/>
      <c r="B138" s="47"/>
      <c r="C138" s="4" t="s">
        <v>84</v>
      </c>
      <c r="D138" s="4" t="s">
        <v>178</v>
      </c>
      <c r="E138" s="5">
        <v>67.09</v>
      </c>
      <c r="F138" s="5">
        <v>2324</v>
      </c>
      <c r="G138" s="5">
        <v>155</v>
      </c>
      <c r="H138" s="6">
        <v>0.0666953528399312</v>
      </c>
      <c r="I138" s="7">
        <v>0.432838709677419</v>
      </c>
      <c r="J138" s="7">
        <v>28.868330464716</v>
      </c>
      <c r="K138" s="5">
        <v>0</v>
      </c>
      <c r="L138" s="8">
        <v>0</v>
      </c>
      <c r="M138" s="5">
        <v>0</v>
      </c>
      <c r="N138" s="5">
        <v>0</v>
      </c>
      <c r="O138" s="5">
        <v>0</v>
      </c>
      <c r="P138" s="5">
        <v>0</v>
      </c>
      <c r="Q138" s="7" t="e">
        <v>#DIV/0!</v>
      </c>
      <c r="R138" s="5">
        <v>0</v>
      </c>
      <c r="S138" s="9" t="e">
        <v>#DIV/0!</v>
      </c>
      <c r="T138" s="5">
        <v>0</v>
      </c>
      <c r="U138" s="9" t="e">
        <v>#DIV/0!</v>
      </c>
      <c r="V138" s="11">
        <v>0</v>
      </c>
    </row>
    <row r="139" customHeight="1" spans="1:22">
      <c r="A139" s="47"/>
      <c r="B139" s="47"/>
      <c r="C139" s="4" t="s">
        <v>86</v>
      </c>
      <c r="D139" s="4" t="s">
        <v>179</v>
      </c>
      <c r="E139" s="5">
        <v>59.66</v>
      </c>
      <c r="F139" s="5">
        <v>2334</v>
      </c>
      <c r="G139" s="5">
        <v>191</v>
      </c>
      <c r="H139" s="6">
        <v>0.0818337617823479</v>
      </c>
      <c r="I139" s="7">
        <v>0.312356020942408</v>
      </c>
      <c r="J139" s="7">
        <v>25.5612682090831</v>
      </c>
      <c r="K139" s="5">
        <v>-1</v>
      </c>
      <c r="L139" s="8">
        <v>0</v>
      </c>
      <c r="M139" s="5">
        <v>0</v>
      </c>
      <c r="N139" s="5">
        <v>0</v>
      </c>
      <c r="O139" s="5">
        <v>0</v>
      </c>
      <c r="P139" s="5">
        <v>-1</v>
      </c>
      <c r="Q139" s="7">
        <v>-59.66</v>
      </c>
      <c r="R139" s="5">
        <v>5</v>
      </c>
      <c r="S139" s="9">
        <v>11.932</v>
      </c>
      <c r="T139" s="5">
        <v>2</v>
      </c>
      <c r="U139" s="9">
        <v>29.83</v>
      </c>
      <c r="V139" s="11">
        <v>0.0261780104712042</v>
      </c>
    </row>
    <row r="140" customHeight="1" spans="1:22">
      <c r="A140" s="47"/>
      <c r="B140" s="47"/>
      <c r="C140" s="4" t="s">
        <v>88</v>
      </c>
      <c r="D140" s="4" t="s">
        <v>180</v>
      </c>
      <c r="E140" s="5">
        <v>41.69</v>
      </c>
      <c r="F140" s="5">
        <v>1244</v>
      </c>
      <c r="G140" s="5">
        <v>151</v>
      </c>
      <c r="H140" s="6">
        <v>0.121382636655949</v>
      </c>
      <c r="I140" s="7">
        <v>0.276092715231788</v>
      </c>
      <c r="J140" s="7">
        <v>33.5128617363344</v>
      </c>
      <c r="K140" s="5">
        <v>0</v>
      </c>
      <c r="L140" s="8">
        <v>0</v>
      </c>
      <c r="M140" s="5">
        <v>1</v>
      </c>
      <c r="N140" s="5">
        <v>0</v>
      </c>
      <c r="O140" s="5">
        <v>0</v>
      </c>
      <c r="P140" s="5">
        <v>1</v>
      </c>
      <c r="Q140" s="7">
        <v>41.69</v>
      </c>
      <c r="R140" s="5">
        <v>2</v>
      </c>
      <c r="S140" s="9">
        <v>20.845</v>
      </c>
      <c r="T140" s="5">
        <v>2</v>
      </c>
      <c r="U140" s="9">
        <v>20.845</v>
      </c>
      <c r="V140" s="11">
        <v>0.0132450331125828</v>
      </c>
    </row>
    <row r="141" customHeight="1" spans="1:22">
      <c r="A141" s="47"/>
      <c r="B141" s="47"/>
      <c r="C141" s="4" t="s">
        <v>90</v>
      </c>
      <c r="D141" s="4" t="s">
        <v>181</v>
      </c>
      <c r="E141" s="5">
        <v>110.36</v>
      </c>
      <c r="F141" s="5">
        <v>6120</v>
      </c>
      <c r="G141" s="5">
        <v>365</v>
      </c>
      <c r="H141" s="6">
        <v>0.059640522875817</v>
      </c>
      <c r="I141" s="7">
        <v>0.302356164383562</v>
      </c>
      <c r="J141" s="7">
        <v>18.0326797385621</v>
      </c>
      <c r="K141" s="5">
        <v>0</v>
      </c>
      <c r="L141" s="8">
        <v>0</v>
      </c>
      <c r="M141" s="5">
        <v>0</v>
      </c>
      <c r="N141" s="5">
        <v>0</v>
      </c>
      <c r="O141" s="5">
        <v>0</v>
      </c>
      <c r="P141" s="5">
        <v>0</v>
      </c>
      <c r="Q141" s="7" t="e">
        <v>#DIV/0!</v>
      </c>
      <c r="R141" s="5">
        <v>0</v>
      </c>
      <c r="S141" s="9" t="e">
        <v>#DIV/0!</v>
      </c>
      <c r="T141" s="5">
        <v>0</v>
      </c>
      <c r="U141" s="9" t="e">
        <v>#DIV/0!</v>
      </c>
      <c r="V141" s="11">
        <v>0</v>
      </c>
    </row>
    <row r="142" customHeight="1" spans="1:22">
      <c r="A142" s="47"/>
      <c r="B142" s="47"/>
      <c r="C142" s="4" t="s">
        <v>92</v>
      </c>
      <c r="D142" s="4" t="s">
        <v>182</v>
      </c>
      <c r="E142" s="5">
        <v>135.09</v>
      </c>
      <c r="F142" s="5">
        <v>5241</v>
      </c>
      <c r="G142" s="5">
        <v>456</v>
      </c>
      <c r="H142" s="6">
        <v>0.0870062965082999</v>
      </c>
      <c r="I142" s="7">
        <v>0.29625</v>
      </c>
      <c r="J142" s="7">
        <v>25.7756153405839</v>
      </c>
      <c r="K142" s="5">
        <v>1</v>
      </c>
      <c r="L142" s="8">
        <v>0</v>
      </c>
      <c r="M142" s="5">
        <v>0</v>
      </c>
      <c r="N142" s="5">
        <v>0</v>
      </c>
      <c r="O142" s="5">
        <v>1</v>
      </c>
      <c r="P142" s="5">
        <v>2</v>
      </c>
      <c r="Q142" s="7">
        <v>67.545</v>
      </c>
      <c r="R142" s="5">
        <v>1</v>
      </c>
      <c r="S142" s="9">
        <v>135.09</v>
      </c>
      <c r="T142" s="5">
        <v>0</v>
      </c>
      <c r="U142" s="9" t="e">
        <v>#DIV/0!</v>
      </c>
      <c r="V142" s="11">
        <v>0.00219298245614035</v>
      </c>
    </row>
    <row r="143" customHeight="1" spans="1:22">
      <c r="A143" s="47"/>
      <c r="B143" s="47"/>
      <c r="C143" s="4" t="s">
        <v>94</v>
      </c>
      <c r="D143" s="4" t="s">
        <v>183</v>
      </c>
      <c r="E143" s="5">
        <v>6.09</v>
      </c>
      <c r="F143" s="5">
        <v>338</v>
      </c>
      <c r="G143" s="5">
        <v>14</v>
      </c>
      <c r="H143" s="6">
        <v>0.0414201183431953</v>
      </c>
      <c r="I143" s="7">
        <v>0.435</v>
      </c>
      <c r="J143" s="7">
        <v>18.0177514792899</v>
      </c>
      <c r="K143" s="5">
        <v>0</v>
      </c>
      <c r="L143" s="8">
        <v>0</v>
      </c>
      <c r="M143" s="5">
        <v>0</v>
      </c>
      <c r="N143" s="5">
        <v>0</v>
      </c>
      <c r="O143" s="5">
        <v>0</v>
      </c>
      <c r="P143" s="5">
        <v>0</v>
      </c>
      <c r="Q143" s="7" t="e">
        <v>#DIV/0!</v>
      </c>
      <c r="R143" s="5">
        <v>0</v>
      </c>
      <c r="S143" s="9" t="e">
        <v>#DIV/0!</v>
      </c>
      <c r="T143" s="5">
        <v>0</v>
      </c>
      <c r="U143" s="9" t="e">
        <v>#DIV/0!</v>
      </c>
      <c r="V143" s="11">
        <v>0</v>
      </c>
    </row>
    <row r="144" customHeight="1" spans="1:22">
      <c r="A144" s="47"/>
      <c r="B144" s="47"/>
      <c r="C144" s="4" t="s">
        <v>104</v>
      </c>
      <c r="D144" s="4" t="s">
        <v>186</v>
      </c>
      <c r="E144" s="5">
        <v>186.95</v>
      </c>
      <c r="F144" s="5">
        <v>13479</v>
      </c>
      <c r="G144" s="5">
        <v>1286</v>
      </c>
      <c r="H144" s="6">
        <v>0.0954076711922249</v>
      </c>
      <c r="I144" s="7">
        <v>0.145373250388802</v>
      </c>
      <c r="J144" s="7">
        <v>13.8697232732399</v>
      </c>
      <c r="K144" s="5">
        <v>6</v>
      </c>
      <c r="L144" s="8">
        <v>0</v>
      </c>
      <c r="M144" s="5">
        <v>0</v>
      </c>
      <c r="N144" s="5">
        <v>2</v>
      </c>
      <c r="O144" s="5">
        <v>0</v>
      </c>
      <c r="P144" s="5">
        <v>8</v>
      </c>
      <c r="Q144" s="7">
        <v>23.36875</v>
      </c>
      <c r="R144" s="5">
        <v>6</v>
      </c>
      <c r="S144" s="9">
        <v>31.1583333333333</v>
      </c>
      <c r="T144" s="5">
        <v>1</v>
      </c>
      <c r="U144" s="9">
        <v>186.95</v>
      </c>
      <c r="V144" s="11">
        <v>0.0046656298600311</v>
      </c>
    </row>
    <row r="145" customHeight="1" spans="1:22">
      <c r="A145" s="47"/>
      <c r="B145" s="47"/>
      <c r="C145" s="4" t="s">
        <v>110</v>
      </c>
      <c r="D145" s="4" t="s">
        <v>188</v>
      </c>
      <c r="E145" s="5">
        <v>32.09</v>
      </c>
      <c r="F145" s="5">
        <v>1038</v>
      </c>
      <c r="G145" s="5">
        <v>98</v>
      </c>
      <c r="H145" s="6">
        <v>0.0944123314065511</v>
      </c>
      <c r="I145" s="7">
        <v>0.327448979591837</v>
      </c>
      <c r="J145" s="7">
        <v>30.9152215799615</v>
      </c>
      <c r="K145" s="5">
        <v>0</v>
      </c>
      <c r="L145" s="8">
        <v>0</v>
      </c>
      <c r="M145" s="5">
        <v>1</v>
      </c>
      <c r="N145" s="5">
        <v>1</v>
      </c>
      <c r="O145" s="5">
        <v>0</v>
      </c>
      <c r="P145" s="5">
        <v>2</v>
      </c>
      <c r="Q145" s="7">
        <v>16.045</v>
      </c>
      <c r="R145" s="5">
        <v>0</v>
      </c>
      <c r="S145" s="9" t="e">
        <v>#DIV/0!</v>
      </c>
      <c r="T145" s="5">
        <v>0</v>
      </c>
      <c r="U145" s="9" t="e">
        <v>#DIV/0!</v>
      </c>
      <c r="V145" s="11">
        <v>0</v>
      </c>
    </row>
    <row r="146" customHeight="1" spans="1:22">
      <c r="A146" s="47"/>
      <c r="B146" s="4" t="s">
        <v>100</v>
      </c>
      <c r="C146" s="47"/>
      <c r="D146" s="47"/>
      <c r="E146" s="5">
        <v>826.73</v>
      </c>
      <c r="F146" s="5">
        <v>35944</v>
      </c>
      <c r="G146" s="5">
        <v>2972</v>
      </c>
      <c r="H146" s="6">
        <v>0.0826841753839306</v>
      </c>
      <c r="I146" s="7">
        <v>0.278172947510094</v>
      </c>
      <c r="J146" s="7">
        <v>23.0005007789895</v>
      </c>
      <c r="K146" s="5">
        <v>7</v>
      </c>
      <c r="L146" s="8">
        <v>1</v>
      </c>
      <c r="M146" s="5">
        <v>3</v>
      </c>
      <c r="N146" s="5">
        <v>9</v>
      </c>
      <c r="O146" s="5">
        <v>1</v>
      </c>
      <c r="P146" s="5">
        <v>21</v>
      </c>
      <c r="Q146" s="7">
        <v>39.3680952380952</v>
      </c>
      <c r="R146" s="5">
        <v>23</v>
      </c>
      <c r="S146" s="9">
        <v>35.9447826086957</v>
      </c>
      <c r="T146" s="5">
        <v>11</v>
      </c>
      <c r="U146" s="9">
        <v>75.1572727272727</v>
      </c>
      <c r="V146" s="11">
        <v>0.00773889636608345</v>
      </c>
    </row>
    <row r="147" customHeight="1" spans="1:22">
      <c r="A147" s="4" t="s">
        <v>118</v>
      </c>
      <c r="B147" s="47"/>
      <c r="C147" s="47"/>
      <c r="D147" s="47"/>
      <c r="E147" s="5">
        <v>980.55</v>
      </c>
      <c r="F147" s="5">
        <v>42522</v>
      </c>
      <c r="G147" s="5">
        <v>3389</v>
      </c>
      <c r="H147" s="6">
        <v>0.0796999200413903</v>
      </c>
      <c r="I147" s="7">
        <v>0.289333136618472</v>
      </c>
      <c r="J147" s="7">
        <v>23.0598278538168</v>
      </c>
      <c r="K147" s="5">
        <v>9</v>
      </c>
      <c r="L147" s="8">
        <v>3</v>
      </c>
      <c r="M147" s="5">
        <v>3</v>
      </c>
      <c r="N147" s="5">
        <v>14</v>
      </c>
      <c r="O147" s="5">
        <v>1</v>
      </c>
      <c r="P147" s="5">
        <v>30</v>
      </c>
      <c r="Q147" s="7">
        <v>32.685</v>
      </c>
      <c r="R147" s="5">
        <v>27</v>
      </c>
      <c r="S147" s="9">
        <v>36.3166666666667</v>
      </c>
      <c r="T147" s="5">
        <v>13</v>
      </c>
      <c r="U147" s="9">
        <v>75.4269230769231</v>
      </c>
      <c r="V147" s="11">
        <v>0.00796695190321629</v>
      </c>
    </row>
    <row r="148" customHeight="1" spans="1:22">
      <c r="A148" s="4" t="s">
        <v>57</v>
      </c>
      <c r="B148" s="4" t="s">
        <v>75</v>
      </c>
      <c r="C148" s="4" t="s">
        <v>76</v>
      </c>
      <c r="D148" s="4" t="s">
        <v>175</v>
      </c>
      <c r="E148" s="5">
        <v>54.78</v>
      </c>
      <c r="F148" s="5">
        <v>4121</v>
      </c>
      <c r="G148" s="5">
        <v>209</v>
      </c>
      <c r="H148" s="6">
        <v>0.0507158456685271</v>
      </c>
      <c r="I148" s="7">
        <v>0.262105263157895</v>
      </c>
      <c r="J148" s="7">
        <v>13.2928900752245</v>
      </c>
      <c r="K148" s="5">
        <v>4</v>
      </c>
      <c r="L148" s="8">
        <v>0</v>
      </c>
      <c r="M148" s="5">
        <v>0</v>
      </c>
      <c r="N148" s="5">
        <v>0</v>
      </c>
      <c r="O148" s="5">
        <v>0</v>
      </c>
      <c r="P148" s="5">
        <v>4</v>
      </c>
      <c r="Q148" s="7">
        <v>13.695</v>
      </c>
      <c r="R148" s="5">
        <v>0</v>
      </c>
      <c r="S148" s="9" t="e">
        <v>#DIV/0!</v>
      </c>
      <c r="T148" s="5">
        <v>0</v>
      </c>
      <c r="U148" s="9" t="e">
        <v>#DIV/0!</v>
      </c>
      <c r="V148" s="11">
        <v>0</v>
      </c>
    </row>
    <row r="149" customHeight="1" spans="1:22">
      <c r="A149" s="47"/>
      <c r="B149" s="4" t="s">
        <v>78</v>
      </c>
      <c r="C149" s="47"/>
      <c r="D149" s="47"/>
      <c r="E149" s="5">
        <v>54.78</v>
      </c>
      <c r="F149" s="5">
        <v>4121</v>
      </c>
      <c r="G149" s="5">
        <v>209</v>
      </c>
      <c r="H149" s="6">
        <v>0.0507158456685271</v>
      </c>
      <c r="I149" s="7">
        <v>0.262105263157895</v>
      </c>
      <c r="J149" s="7">
        <v>13.2928900752245</v>
      </c>
      <c r="K149" s="5">
        <v>4</v>
      </c>
      <c r="L149" s="8">
        <v>0</v>
      </c>
      <c r="M149" s="5">
        <v>0</v>
      </c>
      <c r="N149" s="5">
        <v>0</v>
      </c>
      <c r="O149" s="5">
        <v>0</v>
      </c>
      <c r="P149" s="5">
        <v>4</v>
      </c>
      <c r="Q149" s="7">
        <v>13.695</v>
      </c>
      <c r="R149" s="5">
        <v>0</v>
      </c>
      <c r="S149" s="9" t="e">
        <v>#DIV/0!</v>
      </c>
      <c r="T149" s="5">
        <v>0</v>
      </c>
      <c r="U149" s="9" t="e">
        <v>#DIV/0!</v>
      </c>
      <c r="V149" s="11">
        <v>0</v>
      </c>
    </row>
    <row r="150" customHeight="1" spans="1:22">
      <c r="A150" s="47"/>
      <c r="B150" s="4" t="s">
        <v>79</v>
      </c>
      <c r="C150" s="4" t="s">
        <v>80</v>
      </c>
      <c r="D150" s="4" t="s">
        <v>176</v>
      </c>
      <c r="E150" s="5">
        <v>93.45</v>
      </c>
      <c r="F150" s="5">
        <v>1917</v>
      </c>
      <c r="G150" s="5">
        <v>132</v>
      </c>
      <c r="H150" s="6">
        <v>0.0688575899843505</v>
      </c>
      <c r="I150" s="7">
        <v>0.707954545454546</v>
      </c>
      <c r="J150" s="7">
        <v>48.7480438184664</v>
      </c>
      <c r="K150" s="5">
        <v>1</v>
      </c>
      <c r="L150" s="8">
        <v>1</v>
      </c>
      <c r="M150" s="5">
        <v>0</v>
      </c>
      <c r="N150" s="5">
        <v>2</v>
      </c>
      <c r="O150" s="5">
        <v>0</v>
      </c>
      <c r="P150" s="5">
        <v>4</v>
      </c>
      <c r="Q150" s="7">
        <v>23.3625</v>
      </c>
      <c r="R150" s="5">
        <v>6</v>
      </c>
      <c r="S150" s="9">
        <v>15.575</v>
      </c>
      <c r="T150" s="5">
        <v>1</v>
      </c>
      <c r="U150" s="9">
        <v>93.45</v>
      </c>
      <c r="V150" s="11">
        <v>0.0454545454545455</v>
      </c>
    </row>
    <row r="151" customHeight="1" spans="1:22">
      <c r="A151" s="47"/>
      <c r="B151" s="47"/>
      <c r="C151" s="4" t="s">
        <v>82</v>
      </c>
      <c r="D151" s="4" t="s">
        <v>177</v>
      </c>
      <c r="E151" s="5">
        <v>98.93</v>
      </c>
      <c r="F151" s="5">
        <v>2844</v>
      </c>
      <c r="G151" s="5">
        <v>181</v>
      </c>
      <c r="H151" s="6">
        <v>0.0636427566807314</v>
      </c>
      <c r="I151" s="7">
        <v>0.546574585635359</v>
      </c>
      <c r="J151" s="7">
        <v>34.7855133614627</v>
      </c>
      <c r="K151" s="5">
        <v>1</v>
      </c>
      <c r="L151" s="8">
        <v>1</v>
      </c>
      <c r="M151" s="5">
        <v>1</v>
      </c>
      <c r="N151" s="5">
        <v>1</v>
      </c>
      <c r="O151" s="5">
        <v>0</v>
      </c>
      <c r="P151" s="5">
        <v>4</v>
      </c>
      <c r="Q151" s="7">
        <v>24.7325</v>
      </c>
      <c r="R151" s="5">
        <v>3</v>
      </c>
      <c r="S151" s="9">
        <v>32.9766666666667</v>
      </c>
      <c r="T151" s="5">
        <v>2</v>
      </c>
      <c r="U151" s="9">
        <v>49.465</v>
      </c>
      <c r="V151" s="11">
        <v>0.0165745856353591</v>
      </c>
    </row>
    <row r="152" customHeight="1" spans="1:22">
      <c r="A152" s="47"/>
      <c r="B152" s="47"/>
      <c r="C152" s="4" t="s">
        <v>84</v>
      </c>
      <c r="D152" s="4" t="s">
        <v>178</v>
      </c>
      <c r="E152" s="5">
        <v>166.35</v>
      </c>
      <c r="F152" s="5">
        <v>9285</v>
      </c>
      <c r="G152" s="5">
        <v>403</v>
      </c>
      <c r="H152" s="6">
        <v>0.043403338718363</v>
      </c>
      <c r="I152" s="7">
        <v>0.412779156327543</v>
      </c>
      <c r="J152" s="7">
        <v>17.9159935379645</v>
      </c>
      <c r="K152" s="5">
        <v>4</v>
      </c>
      <c r="L152" s="8">
        <v>0</v>
      </c>
      <c r="M152" s="5">
        <v>2</v>
      </c>
      <c r="N152" s="5">
        <v>1</v>
      </c>
      <c r="O152" s="5">
        <v>4</v>
      </c>
      <c r="P152" s="5">
        <v>11</v>
      </c>
      <c r="Q152" s="7">
        <v>15.1227272727273</v>
      </c>
      <c r="R152" s="5">
        <v>8</v>
      </c>
      <c r="S152" s="9">
        <v>20.79375</v>
      </c>
      <c r="T152" s="5">
        <v>1</v>
      </c>
      <c r="U152" s="9">
        <v>166.35</v>
      </c>
      <c r="V152" s="11">
        <v>0.0198511166253102</v>
      </c>
    </row>
    <row r="153" customHeight="1" spans="1:22">
      <c r="A153" s="47"/>
      <c r="B153" s="47"/>
      <c r="C153" s="4" t="s">
        <v>108</v>
      </c>
      <c r="D153" s="4" t="s">
        <v>187</v>
      </c>
      <c r="E153" s="5">
        <v>0</v>
      </c>
      <c r="F153" s="5">
        <v>0</v>
      </c>
      <c r="G153" s="5">
        <v>0</v>
      </c>
      <c r="H153" s="6" t="e">
        <v>#DIV/0!</v>
      </c>
      <c r="I153" s="7" t="e">
        <v>#DIV/0!</v>
      </c>
      <c r="J153" s="7" t="e">
        <v>#DIV/0!</v>
      </c>
      <c r="K153" s="5">
        <v>0</v>
      </c>
      <c r="L153" s="8">
        <v>0</v>
      </c>
      <c r="M153" s="5">
        <v>0</v>
      </c>
      <c r="N153" s="5">
        <v>0</v>
      </c>
      <c r="O153" s="5">
        <v>0</v>
      </c>
      <c r="P153" s="5">
        <v>0</v>
      </c>
      <c r="Q153" s="7" t="e">
        <v>#DIV/0!</v>
      </c>
      <c r="R153" s="5">
        <v>0</v>
      </c>
      <c r="S153" s="9" t="e">
        <v>#DIV/0!</v>
      </c>
      <c r="T153" s="5">
        <v>0</v>
      </c>
      <c r="U153" s="9" t="e">
        <v>#DIV/0!</v>
      </c>
      <c r="V153" s="11" t="e">
        <v>#DIV/0!</v>
      </c>
    </row>
    <row r="154" customHeight="1" spans="1:22">
      <c r="A154" s="47"/>
      <c r="B154" s="47"/>
      <c r="C154" s="4" t="s">
        <v>86</v>
      </c>
      <c r="D154" s="4" t="s">
        <v>179</v>
      </c>
      <c r="E154" s="5">
        <v>54</v>
      </c>
      <c r="F154" s="5">
        <v>2450</v>
      </c>
      <c r="G154" s="5">
        <v>179</v>
      </c>
      <c r="H154" s="6">
        <v>0.0730612244897959</v>
      </c>
      <c r="I154" s="7">
        <v>0.301675977653631</v>
      </c>
      <c r="J154" s="7">
        <v>22.0408163265306</v>
      </c>
      <c r="K154" s="5">
        <v>2</v>
      </c>
      <c r="L154" s="8">
        <v>3</v>
      </c>
      <c r="M154" s="5">
        <v>0</v>
      </c>
      <c r="N154" s="5">
        <v>1</v>
      </c>
      <c r="O154" s="5">
        <v>0</v>
      </c>
      <c r="P154" s="5">
        <v>6</v>
      </c>
      <c r="Q154" s="7">
        <v>9</v>
      </c>
      <c r="R154" s="5">
        <v>3</v>
      </c>
      <c r="S154" s="9">
        <v>18</v>
      </c>
      <c r="T154" s="5">
        <v>2</v>
      </c>
      <c r="U154" s="9">
        <v>27</v>
      </c>
      <c r="V154" s="11">
        <v>0.0167597765363129</v>
      </c>
    </row>
    <row r="155" customHeight="1" spans="1:22">
      <c r="A155" s="47"/>
      <c r="B155" s="47"/>
      <c r="C155" s="4" t="s">
        <v>88</v>
      </c>
      <c r="D155" s="4" t="s">
        <v>180</v>
      </c>
      <c r="E155" s="5">
        <v>35.03</v>
      </c>
      <c r="F155" s="5">
        <v>1133</v>
      </c>
      <c r="G155" s="5">
        <v>125</v>
      </c>
      <c r="H155" s="6">
        <v>0.110326566637246</v>
      </c>
      <c r="I155" s="7">
        <v>0.28024</v>
      </c>
      <c r="J155" s="7">
        <v>30.9179170344219</v>
      </c>
      <c r="K155" s="5">
        <v>0</v>
      </c>
      <c r="L155" s="8">
        <v>0</v>
      </c>
      <c r="M155" s="5">
        <v>0</v>
      </c>
      <c r="N155" s="5">
        <v>0</v>
      </c>
      <c r="O155" s="5">
        <v>0</v>
      </c>
      <c r="P155" s="5">
        <v>0</v>
      </c>
      <c r="Q155" s="7" t="e">
        <v>#DIV/0!</v>
      </c>
      <c r="R155" s="5">
        <v>0</v>
      </c>
      <c r="S155" s="9" t="e">
        <v>#DIV/0!</v>
      </c>
      <c r="T155" s="5">
        <v>0</v>
      </c>
      <c r="U155" s="9" t="e">
        <v>#DIV/0!</v>
      </c>
      <c r="V155" s="11">
        <v>0</v>
      </c>
    </row>
    <row r="156" customHeight="1" spans="1:22">
      <c r="A156" s="47"/>
      <c r="B156" s="47"/>
      <c r="C156" s="4" t="s">
        <v>90</v>
      </c>
      <c r="D156" s="4" t="s">
        <v>181</v>
      </c>
      <c r="E156" s="5">
        <v>196.44</v>
      </c>
      <c r="F156" s="5">
        <v>14100</v>
      </c>
      <c r="G156" s="5">
        <v>750</v>
      </c>
      <c r="H156" s="6">
        <v>0.0531914893617021</v>
      </c>
      <c r="I156" s="7">
        <v>0.26192</v>
      </c>
      <c r="J156" s="7">
        <v>13.931914893617</v>
      </c>
      <c r="K156" s="5">
        <v>0</v>
      </c>
      <c r="L156" s="8">
        <v>0</v>
      </c>
      <c r="M156" s="5">
        <v>1</v>
      </c>
      <c r="N156" s="5">
        <v>0</v>
      </c>
      <c r="O156" s="5">
        <v>0</v>
      </c>
      <c r="P156" s="5">
        <v>1</v>
      </c>
      <c r="Q156" s="7">
        <v>196.44</v>
      </c>
      <c r="R156" s="5">
        <v>4</v>
      </c>
      <c r="S156" s="9">
        <v>49.11</v>
      </c>
      <c r="T156" s="5">
        <v>1</v>
      </c>
      <c r="U156" s="9">
        <v>196.44</v>
      </c>
      <c r="V156" s="11">
        <v>0.00533333333333333</v>
      </c>
    </row>
    <row r="157" customHeight="1" spans="1:22">
      <c r="A157" s="47"/>
      <c r="B157" s="47"/>
      <c r="C157" s="4" t="s">
        <v>92</v>
      </c>
      <c r="D157" s="4" t="s">
        <v>182</v>
      </c>
      <c r="E157" s="5">
        <v>98.24</v>
      </c>
      <c r="F157" s="5">
        <v>4947</v>
      </c>
      <c r="G157" s="5">
        <v>333</v>
      </c>
      <c r="H157" s="6">
        <v>0.0673135233474833</v>
      </c>
      <c r="I157" s="7">
        <v>0.295015015015015</v>
      </c>
      <c r="J157" s="7">
        <v>19.8585001010714</v>
      </c>
      <c r="K157" s="5">
        <v>0</v>
      </c>
      <c r="L157" s="8">
        <v>2</v>
      </c>
      <c r="M157" s="5">
        <v>1</v>
      </c>
      <c r="N157" s="5">
        <v>0</v>
      </c>
      <c r="O157" s="5">
        <v>0</v>
      </c>
      <c r="P157" s="5">
        <v>3</v>
      </c>
      <c r="Q157" s="7">
        <v>32.7466666666667</v>
      </c>
      <c r="R157" s="5">
        <v>2</v>
      </c>
      <c r="S157" s="9">
        <v>49.12</v>
      </c>
      <c r="T157" s="5">
        <v>1</v>
      </c>
      <c r="U157" s="9">
        <v>98.24</v>
      </c>
      <c r="V157" s="11">
        <v>0.00600600600600601</v>
      </c>
    </row>
    <row r="158" customHeight="1" spans="1:22">
      <c r="A158" s="47"/>
      <c r="B158" s="47"/>
      <c r="C158" s="4" t="s">
        <v>94</v>
      </c>
      <c r="D158" s="4" t="s">
        <v>183</v>
      </c>
      <c r="E158" s="5">
        <v>10.77</v>
      </c>
      <c r="F158" s="5">
        <v>505</v>
      </c>
      <c r="G158" s="5">
        <v>22</v>
      </c>
      <c r="H158" s="6">
        <v>0.0435643564356436</v>
      </c>
      <c r="I158" s="7">
        <v>0.489545454545455</v>
      </c>
      <c r="J158" s="7">
        <v>21.3267326732673</v>
      </c>
      <c r="K158" s="5">
        <v>0</v>
      </c>
      <c r="L158" s="8">
        <v>1</v>
      </c>
      <c r="M158" s="5">
        <v>0</v>
      </c>
      <c r="N158" s="5">
        <v>0</v>
      </c>
      <c r="O158" s="5">
        <v>0</v>
      </c>
      <c r="P158" s="5">
        <v>1</v>
      </c>
      <c r="Q158" s="7">
        <v>10.77</v>
      </c>
      <c r="R158" s="5">
        <v>0</v>
      </c>
      <c r="S158" s="9" t="e">
        <v>#DIV/0!</v>
      </c>
      <c r="T158" s="5">
        <v>0</v>
      </c>
      <c r="U158" s="9" t="e">
        <v>#DIV/0!</v>
      </c>
      <c r="V158" s="11">
        <v>0</v>
      </c>
    </row>
    <row r="159" customHeight="1" spans="1:22">
      <c r="A159" s="47"/>
      <c r="B159" s="47"/>
      <c r="C159" s="4" t="s">
        <v>104</v>
      </c>
      <c r="D159" s="4" t="s">
        <v>186</v>
      </c>
      <c r="E159" s="5">
        <v>175.65</v>
      </c>
      <c r="F159" s="5">
        <v>8955</v>
      </c>
      <c r="G159" s="5">
        <v>798</v>
      </c>
      <c r="H159" s="6">
        <v>0.0891122278056951</v>
      </c>
      <c r="I159" s="7">
        <v>0.220112781954887</v>
      </c>
      <c r="J159" s="7">
        <v>19.6147403685092</v>
      </c>
      <c r="K159" s="5">
        <v>2</v>
      </c>
      <c r="L159" s="8">
        <v>1</v>
      </c>
      <c r="M159" s="5">
        <v>0</v>
      </c>
      <c r="N159" s="5">
        <v>0</v>
      </c>
      <c r="O159" s="5">
        <v>0</v>
      </c>
      <c r="P159" s="5">
        <v>3</v>
      </c>
      <c r="Q159" s="7">
        <v>58.55</v>
      </c>
      <c r="R159" s="5">
        <v>5</v>
      </c>
      <c r="S159" s="9">
        <v>35.13</v>
      </c>
      <c r="T159" s="5">
        <v>0</v>
      </c>
      <c r="U159" s="9" t="e">
        <v>#DIV/0!</v>
      </c>
      <c r="V159" s="11">
        <v>0.006265664160401</v>
      </c>
    </row>
    <row r="160" customHeight="1" spans="1:22">
      <c r="A160" s="47"/>
      <c r="B160" s="47"/>
      <c r="C160" s="4" t="s">
        <v>110</v>
      </c>
      <c r="D160" s="4" t="s">
        <v>188</v>
      </c>
      <c r="E160" s="5">
        <v>29.41</v>
      </c>
      <c r="F160" s="5">
        <v>1031</v>
      </c>
      <c r="G160" s="5">
        <v>82</v>
      </c>
      <c r="H160" s="6">
        <v>0.0795344325897187</v>
      </c>
      <c r="I160" s="7">
        <v>0.358658536585366</v>
      </c>
      <c r="J160" s="7">
        <v>28.525703200776</v>
      </c>
      <c r="K160" s="5">
        <v>0</v>
      </c>
      <c r="L160" s="8">
        <v>0</v>
      </c>
      <c r="M160" s="5">
        <v>0</v>
      </c>
      <c r="N160" s="5">
        <v>0</v>
      </c>
      <c r="O160" s="5">
        <v>0</v>
      </c>
      <c r="P160" s="5">
        <v>0</v>
      </c>
      <c r="Q160" s="7" t="e">
        <v>#DIV/0!</v>
      </c>
      <c r="R160" s="5">
        <v>0</v>
      </c>
      <c r="S160" s="9" t="e">
        <v>#DIV/0!</v>
      </c>
      <c r="T160" s="5">
        <v>0</v>
      </c>
      <c r="U160" s="9" t="e">
        <v>#DIV/0!</v>
      </c>
      <c r="V160" s="11">
        <v>0</v>
      </c>
    </row>
    <row r="161" customHeight="1" spans="1:22">
      <c r="A161" s="47"/>
      <c r="B161" s="4" t="s">
        <v>100</v>
      </c>
      <c r="C161" s="47"/>
      <c r="D161" s="47"/>
      <c r="E161" s="5">
        <v>958.27</v>
      </c>
      <c r="F161" s="5">
        <v>47167</v>
      </c>
      <c r="G161" s="5">
        <v>3005</v>
      </c>
      <c r="H161" s="6">
        <v>0.0637097971039074</v>
      </c>
      <c r="I161" s="7">
        <v>0.318891846921797</v>
      </c>
      <c r="J161" s="7">
        <v>20.316534865478</v>
      </c>
      <c r="K161" s="5">
        <v>10</v>
      </c>
      <c r="L161" s="8">
        <v>9</v>
      </c>
      <c r="M161" s="5">
        <v>5</v>
      </c>
      <c r="N161" s="5">
        <v>5</v>
      </c>
      <c r="O161" s="5">
        <v>4</v>
      </c>
      <c r="P161" s="5">
        <v>33</v>
      </c>
      <c r="Q161" s="7">
        <v>29.0384848484849</v>
      </c>
      <c r="R161" s="5">
        <v>31</v>
      </c>
      <c r="S161" s="9">
        <v>30.911935483871</v>
      </c>
      <c r="T161" s="5">
        <v>8</v>
      </c>
      <c r="U161" s="9">
        <v>119.78375</v>
      </c>
      <c r="V161" s="11">
        <v>0.0103161397670549</v>
      </c>
    </row>
    <row r="162" customHeight="1" spans="1:22">
      <c r="A162" s="4" t="s">
        <v>119</v>
      </c>
      <c r="B162" s="47"/>
      <c r="C162" s="47"/>
      <c r="D162" s="47"/>
      <c r="E162" s="5">
        <v>1013.05</v>
      </c>
      <c r="F162" s="5">
        <v>51288</v>
      </c>
      <c r="G162" s="5">
        <v>3214</v>
      </c>
      <c r="H162" s="6">
        <v>0.0626657307752301</v>
      </c>
      <c r="I162" s="7">
        <v>0.31519912881145</v>
      </c>
      <c r="J162" s="7">
        <v>19.7521837466854</v>
      </c>
      <c r="K162" s="5">
        <v>14</v>
      </c>
      <c r="L162" s="8">
        <v>9</v>
      </c>
      <c r="M162" s="5">
        <v>5</v>
      </c>
      <c r="N162" s="5">
        <v>5</v>
      </c>
      <c r="O162" s="5">
        <v>4</v>
      </c>
      <c r="P162" s="5">
        <v>37</v>
      </c>
      <c r="Q162" s="7">
        <v>27.3797297297297</v>
      </c>
      <c r="R162" s="5">
        <v>31</v>
      </c>
      <c r="S162" s="9">
        <v>32.6790322580645</v>
      </c>
      <c r="T162" s="5">
        <v>8</v>
      </c>
      <c r="U162" s="9">
        <v>126.63125</v>
      </c>
      <c r="V162" s="11">
        <v>0.00964530180460485</v>
      </c>
    </row>
    <row r="163" customHeight="1" spans="1:22">
      <c r="A163" s="4" t="s">
        <v>56</v>
      </c>
      <c r="B163" s="4" t="s">
        <v>75</v>
      </c>
      <c r="C163" s="4" t="s">
        <v>114</v>
      </c>
      <c r="D163" s="4" t="s">
        <v>189</v>
      </c>
      <c r="E163" s="5">
        <v>87</v>
      </c>
      <c r="F163" s="5">
        <v>4687</v>
      </c>
      <c r="G163" s="5">
        <v>264</v>
      </c>
      <c r="H163" s="6">
        <v>0.0563260081075315</v>
      </c>
      <c r="I163" s="7">
        <v>0.329545454545455</v>
      </c>
      <c r="J163" s="7">
        <v>18.5619799445274</v>
      </c>
      <c r="K163" s="5">
        <v>5</v>
      </c>
      <c r="L163" s="8">
        <v>0</v>
      </c>
      <c r="M163" s="5">
        <v>0</v>
      </c>
      <c r="N163" s="5">
        <v>1</v>
      </c>
      <c r="O163" s="5">
        <v>1</v>
      </c>
      <c r="P163" s="5">
        <v>7</v>
      </c>
      <c r="Q163" s="7">
        <v>12.4285714285714</v>
      </c>
      <c r="R163" s="5">
        <v>2</v>
      </c>
      <c r="S163" s="9">
        <v>43.5</v>
      </c>
      <c r="T163" s="5">
        <v>1</v>
      </c>
      <c r="U163" s="9">
        <v>87</v>
      </c>
      <c r="V163" s="11">
        <v>0.00757575757575758</v>
      </c>
    </row>
    <row r="164" customHeight="1" spans="1:22">
      <c r="A164" s="47"/>
      <c r="B164" s="47"/>
      <c r="C164" s="4" t="s">
        <v>76</v>
      </c>
      <c r="D164" s="4" t="s">
        <v>175</v>
      </c>
      <c r="E164" s="5">
        <v>124.14</v>
      </c>
      <c r="F164" s="5">
        <v>7199</v>
      </c>
      <c r="G164" s="5">
        <v>522</v>
      </c>
      <c r="H164" s="6">
        <v>0.0725100708431727</v>
      </c>
      <c r="I164" s="7">
        <v>0.237816091954023</v>
      </c>
      <c r="J164" s="7">
        <v>17.2440616752327</v>
      </c>
      <c r="K164" s="5">
        <v>8</v>
      </c>
      <c r="L164" s="8">
        <v>1</v>
      </c>
      <c r="M164" s="5">
        <v>2</v>
      </c>
      <c r="N164" s="5">
        <v>2</v>
      </c>
      <c r="O164" s="5">
        <v>1</v>
      </c>
      <c r="P164" s="5">
        <v>14</v>
      </c>
      <c r="Q164" s="7">
        <v>8.86714285714286</v>
      </c>
      <c r="R164" s="5">
        <v>6</v>
      </c>
      <c r="S164" s="9">
        <v>20.69</v>
      </c>
      <c r="T164" s="5">
        <v>2</v>
      </c>
      <c r="U164" s="9">
        <v>62.07</v>
      </c>
      <c r="V164" s="11">
        <v>0.0114942528735632</v>
      </c>
    </row>
    <row r="165" customHeight="1" spans="1:22">
      <c r="A165" s="47"/>
      <c r="B165" s="4" t="s">
        <v>78</v>
      </c>
      <c r="C165" s="47"/>
      <c r="D165" s="47"/>
      <c r="E165" s="5">
        <v>211.14</v>
      </c>
      <c r="F165" s="5">
        <v>11886</v>
      </c>
      <c r="G165" s="5">
        <v>786</v>
      </c>
      <c r="H165" s="6">
        <v>0.066128218071681</v>
      </c>
      <c r="I165" s="7">
        <v>0.268625954198473</v>
      </c>
      <c r="J165" s="7">
        <v>17.76375567895</v>
      </c>
      <c r="K165" s="5">
        <v>13</v>
      </c>
      <c r="L165" s="8">
        <v>1</v>
      </c>
      <c r="M165" s="5">
        <v>2</v>
      </c>
      <c r="N165" s="5">
        <v>3</v>
      </c>
      <c r="O165" s="5">
        <v>2</v>
      </c>
      <c r="P165" s="5">
        <v>21</v>
      </c>
      <c r="Q165" s="7">
        <v>10.0542857142857</v>
      </c>
      <c r="R165" s="5">
        <v>8</v>
      </c>
      <c r="S165" s="9">
        <v>26.3925</v>
      </c>
      <c r="T165" s="5">
        <v>3</v>
      </c>
      <c r="U165" s="9">
        <v>70.38</v>
      </c>
      <c r="V165" s="11">
        <v>0.0101781170483461</v>
      </c>
    </row>
    <row r="166" customHeight="1" spans="1:22">
      <c r="A166" s="47"/>
      <c r="B166" s="4" t="s">
        <v>79</v>
      </c>
      <c r="C166" s="4" t="s">
        <v>80</v>
      </c>
      <c r="D166" s="4" t="s">
        <v>176</v>
      </c>
      <c r="E166" s="5">
        <v>41.52</v>
      </c>
      <c r="F166" s="5">
        <v>832</v>
      </c>
      <c r="G166" s="5">
        <v>50</v>
      </c>
      <c r="H166" s="6">
        <v>0.0600961538461539</v>
      </c>
      <c r="I166" s="7">
        <v>0.8304</v>
      </c>
      <c r="J166" s="7">
        <v>49.9038461538462</v>
      </c>
      <c r="K166" s="5">
        <v>0</v>
      </c>
      <c r="L166" s="8">
        <v>0</v>
      </c>
      <c r="M166" s="5">
        <v>0</v>
      </c>
      <c r="N166" s="5">
        <v>1</v>
      </c>
      <c r="O166" s="5">
        <v>0</v>
      </c>
      <c r="P166" s="5">
        <v>1</v>
      </c>
      <c r="Q166" s="7">
        <v>41.52</v>
      </c>
      <c r="R166" s="5">
        <v>4</v>
      </c>
      <c r="S166" s="9">
        <v>10.38</v>
      </c>
      <c r="T166" s="5">
        <v>2</v>
      </c>
      <c r="U166" s="9">
        <v>20.76</v>
      </c>
      <c r="V166" s="11">
        <v>0.08</v>
      </c>
    </row>
    <row r="167" customHeight="1" spans="1:22">
      <c r="A167" s="47"/>
      <c r="B167" s="47"/>
      <c r="C167" s="4" t="s">
        <v>82</v>
      </c>
      <c r="D167" s="4" t="s">
        <v>177</v>
      </c>
      <c r="E167" s="5">
        <v>28.86</v>
      </c>
      <c r="F167" s="5">
        <v>964</v>
      </c>
      <c r="G167" s="5">
        <v>78</v>
      </c>
      <c r="H167" s="6">
        <v>0.0809128630705394</v>
      </c>
      <c r="I167" s="7">
        <v>0.37</v>
      </c>
      <c r="J167" s="7">
        <v>29.9377593360996</v>
      </c>
      <c r="K167" s="5">
        <v>1</v>
      </c>
      <c r="L167" s="8">
        <v>2</v>
      </c>
      <c r="M167" s="5">
        <v>0</v>
      </c>
      <c r="N167" s="5">
        <v>1</v>
      </c>
      <c r="O167" s="5">
        <v>0</v>
      </c>
      <c r="P167" s="5">
        <v>4</v>
      </c>
      <c r="Q167" s="7">
        <v>7.215</v>
      </c>
      <c r="R167" s="5">
        <v>0</v>
      </c>
      <c r="S167" s="9" t="e">
        <v>#DIV/0!</v>
      </c>
      <c r="T167" s="5">
        <v>0</v>
      </c>
      <c r="U167" s="9" t="e">
        <v>#DIV/0!</v>
      </c>
      <c r="V167" s="11">
        <v>0</v>
      </c>
    </row>
    <row r="168" customHeight="1" spans="1:22">
      <c r="A168" s="47"/>
      <c r="B168" s="47"/>
      <c r="C168" s="4" t="s">
        <v>84</v>
      </c>
      <c r="D168" s="4" t="s">
        <v>178</v>
      </c>
      <c r="E168" s="5">
        <v>96.83</v>
      </c>
      <c r="F168" s="5">
        <v>5854</v>
      </c>
      <c r="G168" s="5">
        <v>278</v>
      </c>
      <c r="H168" s="6">
        <v>0.0474888964810386</v>
      </c>
      <c r="I168" s="7">
        <v>0.348309352517986</v>
      </c>
      <c r="J168" s="7">
        <v>16.5408267851042</v>
      </c>
      <c r="K168" s="5">
        <v>3</v>
      </c>
      <c r="L168" s="8">
        <v>0</v>
      </c>
      <c r="M168" s="5">
        <v>0</v>
      </c>
      <c r="N168" s="5">
        <v>0</v>
      </c>
      <c r="O168" s="5">
        <v>2</v>
      </c>
      <c r="P168" s="5">
        <v>5</v>
      </c>
      <c r="Q168" s="7">
        <v>19.366</v>
      </c>
      <c r="R168" s="5">
        <v>2</v>
      </c>
      <c r="S168" s="9">
        <v>48.415</v>
      </c>
      <c r="T168" s="5">
        <v>0</v>
      </c>
      <c r="U168" s="9" t="e">
        <v>#DIV/0!</v>
      </c>
      <c r="V168" s="11">
        <v>0.00719424460431655</v>
      </c>
    </row>
    <row r="169" customHeight="1" spans="1:22">
      <c r="A169" s="47"/>
      <c r="B169" s="47"/>
      <c r="C169" s="4" t="s">
        <v>108</v>
      </c>
      <c r="D169" s="4" t="s">
        <v>187</v>
      </c>
      <c r="E169" s="5">
        <v>77.26</v>
      </c>
      <c r="F169" s="5">
        <v>3365</v>
      </c>
      <c r="G169" s="5">
        <v>153</v>
      </c>
      <c r="H169" s="6">
        <v>0.0454680534918276</v>
      </c>
      <c r="I169" s="7">
        <v>0.504967320261438</v>
      </c>
      <c r="J169" s="7">
        <v>22.9598811292719</v>
      </c>
      <c r="K169" s="5">
        <v>4</v>
      </c>
      <c r="L169" s="8">
        <v>1</v>
      </c>
      <c r="M169" s="5">
        <v>2</v>
      </c>
      <c r="N169" s="5">
        <v>3</v>
      </c>
      <c r="O169" s="5">
        <v>2</v>
      </c>
      <c r="P169" s="5">
        <v>12</v>
      </c>
      <c r="Q169" s="7">
        <v>6.43833333333333</v>
      </c>
      <c r="R169" s="5">
        <v>1</v>
      </c>
      <c r="S169" s="9">
        <v>77.26</v>
      </c>
      <c r="T169" s="5">
        <v>0</v>
      </c>
      <c r="U169" s="9" t="e">
        <v>#DIV/0!</v>
      </c>
      <c r="V169" s="11">
        <v>0.0065359477124183</v>
      </c>
    </row>
    <row r="170" customHeight="1" spans="1:22">
      <c r="A170" s="47"/>
      <c r="B170" s="47"/>
      <c r="C170" s="4" t="s">
        <v>86</v>
      </c>
      <c r="D170" s="4" t="s">
        <v>179</v>
      </c>
      <c r="E170" s="5">
        <v>145.92</v>
      </c>
      <c r="F170" s="5">
        <v>7344</v>
      </c>
      <c r="G170" s="5">
        <v>486</v>
      </c>
      <c r="H170" s="6">
        <v>0.0661764705882353</v>
      </c>
      <c r="I170" s="7">
        <v>0.300246913580247</v>
      </c>
      <c r="J170" s="7">
        <v>19.8692810457516</v>
      </c>
      <c r="K170" s="5">
        <v>2</v>
      </c>
      <c r="L170" s="8">
        <v>0</v>
      </c>
      <c r="M170" s="5">
        <v>4</v>
      </c>
      <c r="N170" s="5">
        <v>5</v>
      </c>
      <c r="O170" s="5">
        <v>0</v>
      </c>
      <c r="P170" s="5">
        <v>11</v>
      </c>
      <c r="Q170" s="7">
        <v>13.2654545454545</v>
      </c>
      <c r="R170" s="5">
        <v>5</v>
      </c>
      <c r="S170" s="9">
        <v>29.184</v>
      </c>
      <c r="T170" s="5">
        <v>4</v>
      </c>
      <c r="U170" s="9">
        <v>36.48</v>
      </c>
      <c r="V170" s="11">
        <v>0.0102880658436214</v>
      </c>
    </row>
    <row r="171" customHeight="1" spans="1:22">
      <c r="A171" s="47"/>
      <c r="B171" s="47"/>
      <c r="C171" s="4" t="s">
        <v>88</v>
      </c>
      <c r="D171" s="4" t="s">
        <v>180</v>
      </c>
      <c r="E171" s="5">
        <v>31.62</v>
      </c>
      <c r="F171" s="5">
        <v>1235</v>
      </c>
      <c r="G171" s="5">
        <v>114</v>
      </c>
      <c r="H171" s="6">
        <v>0.0923076923076923</v>
      </c>
      <c r="I171" s="7">
        <v>0.277368421052632</v>
      </c>
      <c r="J171" s="7">
        <v>25.6032388663968</v>
      </c>
      <c r="K171" s="5">
        <v>0</v>
      </c>
      <c r="L171" s="8">
        <v>0</v>
      </c>
      <c r="M171" s="5">
        <v>1</v>
      </c>
      <c r="N171" s="5">
        <v>0</v>
      </c>
      <c r="O171" s="5">
        <v>0</v>
      </c>
      <c r="P171" s="5">
        <v>1</v>
      </c>
      <c r="Q171" s="7">
        <v>31.62</v>
      </c>
      <c r="R171" s="5">
        <v>1</v>
      </c>
      <c r="S171" s="9">
        <v>31.62</v>
      </c>
      <c r="T171" s="5">
        <v>0</v>
      </c>
      <c r="U171" s="9" t="e">
        <v>#DIV/0!</v>
      </c>
      <c r="V171" s="11">
        <v>0.0087719298245614</v>
      </c>
    </row>
    <row r="172" customHeight="1" spans="1:22">
      <c r="A172" s="47"/>
      <c r="B172" s="47"/>
      <c r="C172" s="4" t="s">
        <v>90</v>
      </c>
      <c r="D172" s="4" t="s">
        <v>181</v>
      </c>
      <c r="E172" s="5">
        <v>133.98</v>
      </c>
      <c r="F172" s="5">
        <v>12779</v>
      </c>
      <c r="G172" s="5">
        <v>874</v>
      </c>
      <c r="H172" s="6">
        <v>0.0683934580170592</v>
      </c>
      <c r="I172" s="7">
        <v>0.153295194508009</v>
      </c>
      <c r="J172" s="7">
        <v>10.4843884498005</v>
      </c>
      <c r="K172" s="5">
        <v>0</v>
      </c>
      <c r="L172" s="8">
        <v>0</v>
      </c>
      <c r="M172" s="5">
        <v>0</v>
      </c>
      <c r="N172" s="5">
        <v>1</v>
      </c>
      <c r="O172" s="5">
        <v>0</v>
      </c>
      <c r="P172" s="5">
        <v>1</v>
      </c>
      <c r="Q172" s="7">
        <v>133.98</v>
      </c>
      <c r="R172" s="5">
        <v>1</v>
      </c>
      <c r="S172" s="9">
        <v>133.98</v>
      </c>
      <c r="T172" s="5">
        <v>0</v>
      </c>
      <c r="U172" s="9" t="e">
        <v>#DIV/0!</v>
      </c>
      <c r="V172" s="11">
        <v>0.0011441647597254</v>
      </c>
    </row>
    <row r="173" customHeight="1" spans="1:22">
      <c r="A173" s="47"/>
      <c r="B173" s="47"/>
      <c r="C173" s="4" t="s">
        <v>92</v>
      </c>
      <c r="D173" s="4" t="s">
        <v>182</v>
      </c>
      <c r="E173" s="5">
        <v>87.52</v>
      </c>
      <c r="F173" s="5">
        <v>4534</v>
      </c>
      <c r="G173" s="5">
        <v>295</v>
      </c>
      <c r="H173" s="6">
        <v>0.0650639611821791</v>
      </c>
      <c r="I173" s="7">
        <v>0.296677966101695</v>
      </c>
      <c r="J173" s="7">
        <v>19.3030436700485</v>
      </c>
      <c r="K173" s="5">
        <v>0</v>
      </c>
      <c r="L173" s="8">
        <v>0</v>
      </c>
      <c r="M173" s="5">
        <v>0</v>
      </c>
      <c r="N173" s="5">
        <v>0</v>
      </c>
      <c r="O173" s="5">
        <v>0</v>
      </c>
      <c r="P173" s="5">
        <v>0</v>
      </c>
      <c r="Q173" s="7" t="e">
        <v>#DIV/0!</v>
      </c>
      <c r="R173" s="5">
        <v>2</v>
      </c>
      <c r="S173" s="9">
        <v>43.76</v>
      </c>
      <c r="T173" s="5">
        <v>0</v>
      </c>
      <c r="U173" s="9" t="e">
        <v>#DIV/0!</v>
      </c>
      <c r="V173" s="11">
        <v>0.00677966101694915</v>
      </c>
    </row>
    <row r="174" customHeight="1" spans="1:22">
      <c r="A174" s="47"/>
      <c r="B174" s="47"/>
      <c r="C174" s="4" t="s">
        <v>94</v>
      </c>
      <c r="D174" s="4" t="s">
        <v>183</v>
      </c>
      <c r="E174" s="5">
        <v>27.31</v>
      </c>
      <c r="F174" s="5">
        <v>2353</v>
      </c>
      <c r="G174" s="5">
        <v>87</v>
      </c>
      <c r="H174" s="6">
        <v>0.0369740756481088</v>
      </c>
      <c r="I174" s="7">
        <v>0.313908045977012</v>
      </c>
      <c r="J174" s="7">
        <v>11.606459838504</v>
      </c>
      <c r="K174" s="5">
        <v>0</v>
      </c>
      <c r="L174" s="8">
        <v>0</v>
      </c>
      <c r="M174" s="5">
        <v>0</v>
      </c>
      <c r="N174" s="5">
        <v>0</v>
      </c>
      <c r="O174" s="5">
        <v>0</v>
      </c>
      <c r="P174" s="5">
        <v>0</v>
      </c>
      <c r="Q174" s="7" t="e">
        <v>#DIV/0!</v>
      </c>
      <c r="R174" s="5">
        <v>0</v>
      </c>
      <c r="S174" s="9" t="e">
        <v>#DIV/0!</v>
      </c>
      <c r="T174" s="5">
        <v>0</v>
      </c>
      <c r="U174" s="9" t="e">
        <v>#DIV/0!</v>
      </c>
      <c r="V174" s="11">
        <v>0</v>
      </c>
    </row>
    <row r="175" customHeight="1" spans="1:22">
      <c r="A175" s="47"/>
      <c r="B175" s="47"/>
      <c r="C175" s="4" t="s">
        <v>104</v>
      </c>
      <c r="D175" s="4" t="s">
        <v>186</v>
      </c>
      <c r="E175" s="5">
        <v>83.83</v>
      </c>
      <c r="F175" s="5">
        <v>3104</v>
      </c>
      <c r="G175" s="5">
        <v>273</v>
      </c>
      <c r="H175" s="6">
        <v>0.0879510309278351</v>
      </c>
      <c r="I175" s="7">
        <v>0.307069597069597</v>
      </c>
      <c r="J175" s="7">
        <v>27.007087628866</v>
      </c>
      <c r="K175" s="5">
        <v>2</v>
      </c>
      <c r="L175" s="8">
        <v>0</v>
      </c>
      <c r="M175" s="5">
        <v>0</v>
      </c>
      <c r="N175" s="5">
        <v>0</v>
      </c>
      <c r="O175" s="5">
        <v>0</v>
      </c>
      <c r="P175" s="5">
        <v>2</v>
      </c>
      <c r="Q175" s="7">
        <v>41.915</v>
      </c>
      <c r="R175" s="5">
        <v>3</v>
      </c>
      <c r="S175" s="9">
        <v>27.9433333333333</v>
      </c>
      <c r="T175" s="5">
        <v>0</v>
      </c>
      <c r="U175" s="9" t="e">
        <v>#DIV/0!</v>
      </c>
      <c r="V175" s="11">
        <v>0.010989010989011</v>
      </c>
    </row>
    <row r="176" customHeight="1" spans="1:22">
      <c r="A176" s="47"/>
      <c r="B176" s="47"/>
      <c r="C176" s="4" t="s">
        <v>110</v>
      </c>
      <c r="D176" s="4" t="s">
        <v>188</v>
      </c>
      <c r="E176" s="5">
        <v>46.66</v>
      </c>
      <c r="F176" s="5">
        <v>1992</v>
      </c>
      <c r="G176" s="5">
        <v>147</v>
      </c>
      <c r="H176" s="6">
        <v>0.0737951807228916</v>
      </c>
      <c r="I176" s="7">
        <v>0.317414965986395</v>
      </c>
      <c r="J176" s="7">
        <v>23.4236947791165</v>
      </c>
      <c r="K176" s="5">
        <v>2</v>
      </c>
      <c r="L176" s="8">
        <v>0</v>
      </c>
      <c r="M176" s="5">
        <v>1</v>
      </c>
      <c r="N176" s="5">
        <v>1</v>
      </c>
      <c r="O176" s="5">
        <v>1</v>
      </c>
      <c r="P176" s="5">
        <v>5</v>
      </c>
      <c r="Q176" s="7">
        <v>9.332</v>
      </c>
      <c r="R176" s="5">
        <v>0</v>
      </c>
      <c r="S176" s="9" t="e">
        <v>#DIV/0!</v>
      </c>
      <c r="T176" s="5">
        <v>0</v>
      </c>
      <c r="U176" s="9" t="e">
        <v>#DIV/0!</v>
      </c>
      <c r="V176" s="11">
        <v>0</v>
      </c>
    </row>
    <row r="177" customHeight="1" spans="1:22">
      <c r="A177" s="47"/>
      <c r="B177" s="4" t="s">
        <v>100</v>
      </c>
      <c r="C177" s="47"/>
      <c r="D177" s="47"/>
      <c r="E177" s="5">
        <v>801.31</v>
      </c>
      <c r="F177" s="5">
        <v>44356</v>
      </c>
      <c r="G177" s="5">
        <v>2835</v>
      </c>
      <c r="H177" s="6">
        <v>0.0639146902335648</v>
      </c>
      <c r="I177" s="7">
        <v>0.282649029982363</v>
      </c>
      <c r="J177" s="7">
        <v>18.0654251961403</v>
      </c>
      <c r="K177" s="5">
        <v>14</v>
      </c>
      <c r="L177" s="8">
        <v>3</v>
      </c>
      <c r="M177" s="5">
        <v>8</v>
      </c>
      <c r="N177" s="5">
        <v>12</v>
      </c>
      <c r="O177" s="5">
        <v>5</v>
      </c>
      <c r="P177" s="5">
        <v>42</v>
      </c>
      <c r="Q177" s="7">
        <v>19.0788095238095</v>
      </c>
      <c r="R177" s="5">
        <v>19</v>
      </c>
      <c r="S177" s="9">
        <v>42.1742105263158</v>
      </c>
      <c r="T177" s="5">
        <v>6</v>
      </c>
      <c r="U177" s="9">
        <v>133.551666666667</v>
      </c>
      <c r="V177" s="11">
        <v>0.00670194003527337</v>
      </c>
    </row>
    <row r="178" customHeight="1" spans="1:22">
      <c r="A178" s="4" t="s">
        <v>120</v>
      </c>
      <c r="B178" s="47"/>
      <c r="C178" s="47"/>
      <c r="D178" s="47"/>
      <c r="E178" s="5">
        <v>1012.45</v>
      </c>
      <c r="F178" s="5">
        <v>56242</v>
      </c>
      <c r="G178" s="5">
        <v>3621</v>
      </c>
      <c r="H178" s="6">
        <v>0.0643824899541268</v>
      </c>
      <c r="I178" s="7">
        <v>0.279605081469207</v>
      </c>
      <c r="J178" s="7">
        <v>18.0016713488141</v>
      </c>
      <c r="K178" s="5">
        <v>27</v>
      </c>
      <c r="L178" s="8">
        <v>4</v>
      </c>
      <c r="M178" s="5">
        <v>10</v>
      </c>
      <c r="N178" s="5">
        <v>15</v>
      </c>
      <c r="O178" s="5">
        <v>7</v>
      </c>
      <c r="P178" s="5">
        <v>63</v>
      </c>
      <c r="Q178" s="7">
        <v>16.0706349206349</v>
      </c>
      <c r="R178" s="5">
        <v>27</v>
      </c>
      <c r="S178" s="9">
        <v>37.4981481481481</v>
      </c>
      <c r="T178" s="5">
        <v>9</v>
      </c>
      <c r="U178" s="9">
        <v>112.494444444444</v>
      </c>
      <c r="V178" s="11">
        <v>0.00745650372825186</v>
      </c>
    </row>
    <row r="179" customHeight="1" spans="1:22">
      <c r="A179" s="4" t="s">
        <v>55</v>
      </c>
      <c r="B179" s="4" t="s">
        <v>75</v>
      </c>
      <c r="C179" s="4" t="s">
        <v>114</v>
      </c>
      <c r="D179" s="4" t="s">
        <v>189</v>
      </c>
      <c r="E179" s="5">
        <v>90.47</v>
      </c>
      <c r="F179" s="5">
        <v>4653</v>
      </c>
      <c r="G179" s="5">
        <v>261</v>
      </c>
      <c r="H179" s="6">
        <v>0.0560928433268859</v>
      </c>
      <c r="I179" s="7">
        <v>0.346628352490421</v>
      </c>
      <c r="J179" s="7">
        <v>19.4433698689018</v>
      </c>
      <c r="K179" s="5">
        <v>3</v>
      </c>
      <c r="L179" s="8">
        <v>0</v>
      </c>
      <c r="M179" s="5">
        <v>1</v>
      </c>
      <c r="N179" s="5">
        <v>0</v>
      </c>
      <c r="O179" s="5">
        <v>0</v>
      </c>
      <c r="P179" s="5">
        <v>4</v>
      </c>
      <c r="Q179" s="7">
        <v>22.6175</v>
      </c>
      <c r="R179" s="5">
        <v>2</v>
      </c>
      <c r="S179" s="9">
        <v>45.235</v>
      </c>
      <c r="T179" s="5">
        <v>0</v>
      </c>
      <c r="U179" s="9" t="e">
        <v>#DIV/0!</v>
      </c>
      <c r="V179" s="11">
        <v>0.00766283524904215</v>
      </c>
    </row>
    <row r="180" customHeight="1" spans="1:22">
      <c r="A180" s="47"/>
      <c r="B180" s="47"/>
      <c r="C180" s="4" t="s">
        <v>76</v>
      </c>
      <c r="D180" s="4" t="s">
        <v>175</v>
      </c>
      <c r="E180" s="5">
        <v>109.93</v>
      </c>
      <c r="F180" s="5">
        <v>7359</v>
      </c>
      <c r="G180" s="5">
        <v>608</v>
      </c>
      <c r="H180" s="6">
        <v>0.0826199211849436</v>
      </c>
      <c r="I180" s="7">
        <v>0.180805921052632</v>
      </c>
      <c r="J180" s="7">
        <v>14.9381709471396</v>
      </c>
      <c r="K180" s="5">
        <v>8</v>
      </c>
      <c r="L180" s="8">
        <v>2</v>
      </c>
      <c r="M180" s="5">
        <v>1</v>
      </c>
      <c r="N180" s="5">
        <v>2</v>
      </c>
      <c r="O180" s="5">
        <v>0</v>
      </c>
      <c r="P180" s="5">
        <v>13</v>
      </c>
      <c r="Q180" s="7">
        <v>8.45615384615385</v>
      </c>
      <c r="R180" s="5">
        <v>0</v>
      </c>
      <c r="S180" s="9" t="e">
        <v>#DIV/0!</v>
      </c>
      <c r="T180" s="5">
        <v>0</v>
      </c>
      <c r="U180" s="9" t="e">
        <v>#DIV/0!</v>
      </c>
      <c r="V180" s="11">
        <v>0</v>
      </c>
    </row>
    <row r="181" customHeight="1" spans="1:22">
      <c r="A181" s="47"/>
      <c r="B181" s="4" t="s">
        <v>78</v>
      </c>
      <c r="C181" s="47"/>
      <c r="D181" s="47"/>
      <c r="E181" s="5">
        <v>200.4</v>
      </c>
      <c r="F181" s="5">
        <v>12012</v>
      </c>
      <c r="G181" s="5">
        <v>869</v>
      </c>
      <c r="H181" s="6">
        <v>0.0723443223443224</v>
      </c>
      <c r="I181" s="7">
        <v>0.230609896432681</v>
      </c>
      <c r="J181" s="7">
        <v>16.6833166833167</v>
      </c>
      <c r="K181" s="5">
        <v>11</v>
      </c>
      <c r="L181" s="8">
        <v>2</v>
      </c>
      <c r="M181" s="5">
        <v>2</v>
      </c>
      <c r="N181" s="5">
        <v>2</v>
      </c>
      <c r="O181" s="5">
        <v>0</v>
      </c>
      <c r="P181" s="5">
        <v>17</v>
      </c>
      <c r="Q181" s="7">
        <v>11.7882352941176</v>
      </c>
      <c r="R181" s="5">
        <v>2</v>
      </c>
      <c r="S181" s="9">
        <v>100.2</v>
      </c>
      <c r="T181" s="5">
        <v>0</v>
      </c>
      <c r="U181" s="9" t="e">
        <v>#DIV/0!</v>
      </c>
      <c r="V181" s="11">
        <v>0.00230149597238205</v>
      </c>
    </row>
    <row r="182" customHeight="1" spans="1:22">
      <c r="A182" s="47"/>
      <c r="B182" s="4" t="s">
        <v>79</v>
      </c>
      <c r="C182" s="4" t="s">
        <v>80</v>
      </c>
      <c r="D182" s="4" t="s">
        <v>176</v>
      </c>
      <c r="E182" s="5">
        <v>157.67</v>
      </c>
      <c r="F182" s="5">
        <v>4314</v>
      </c>
      <c r="G182" s="5">
        <v>211</v>
      </c>
      <c r="H182" s="6">
        <v>0.0489105238757534</v>
      </c>
      <c r="I182" s="7">
        <v>0.747251184834123</v>
      </c>
      <c r="J182" s="7">
        <v>36.5484469170144</v>
      </c>
      <c r="K182" s="5">
        <v>0</v>
      </c>
      <c r="L182" s="8">
        <v>0</v>
      </c>
      <c r="M182" s="5">
        <v>0</v>
      </c>
      <c r="N182" s="5">
        <v>2</v>
      </c>
      <c r="O182" s="5">
        <v>0</v>
      </c>
      <c r="P182" s="5">
        <v>2</v>
      </c>
      <c r="Q182" s="7">
        <v>78.835</v>
      </c>
      <c r="R182" s="5">
        <v>2</v>
      </c>
      <c r="S182" s="9">
        <v>78.835</v>
      </c>
      <c r="T182" s="5">
        <v>0</v>
      </c>
      <c r="U182" s="9" t="e">
        <v>#DIV/0!</v>
      </c>
      <c r="V182" s="11">
        <v>0.00947867298578199</v>
      </c>
    </row>
    <row r="183" customHeight="1" spans="1:22">
      <c r="A183" s="47"/>
      <c r="B183" s="47"/>
      <c r="C183" s="4" t="s">
        <v>82</v>
      </c>
      <c r="D183" s="4" t="s">
        <v>177</v>
      </c>
      <c r="E183" s="5">
        <v>84.1</v>
      </c>
      <c r="F183" s="5">
        <v>2713</v>
      </c>
      <c r="G183" s="5">
        <v>169</v>
      </c>
      <c r="H183" s="6">
        <v>0.0622926649465536</v>
      </c>
      <c r="I183" s="7">
        <v>0.497633136094675</v>
      </c>
      <c r="J183" s="7">
        <v>30.9988942130483</v>
      </c>
      <c r="K183" s="5">
        <v>1</v>
      </c>
      <c r="L183" s="8">
        <v>2</v>
      </c>
      <c r="M183" s="5">
        <v>0</v>
      </c>
      <c r="N183" s="5">
        <v>0</v>
      </c>
      <c r="O183" s="5">
        <v>0</v>
      </c>
      <c r="P183" s="5">
        <v>3</v>
      </c>
      <c r="Q183" s="7">
        <v>28.0333333333333</v>
      </c>
      <c r="R183" s="5">
        <v>2</v>
      </c>
      <c r="S183" s="9">
        <v>42.05</v>
      </c>
      <c r="T183" s="5">
        <v>1</v>
      </c>
      <c r="U183" s="9">
        <v>84.1</v>
      </c>
      <c r="V183" s="11">
        <v>0.0118343195266272</v>
      </c>
    </row>
    <row r="184" customHeight="1" spans="1:22">
      <c r="A184" s="47"/>
      <c r="B184" s="47"/>
      <c r="C184" s="4" t="s">
        <v>84</v>
      </c>
      <c r="D184" s="4" t="s">
        <v>178</v>
      </c>
      <c r="E184" s="5">
        <v>108.7</v>
      </c>
      <c r="F184" s="5">
        <v>5734</v>
      </c>
      <c r="G184" s="5">
        <v>352</v>
      </c>
      <c r="H184" s="6">
        <v>0.0613882106731775</v>
      </c>
      <c r="I184" s="7">
        <v>0.308806818181818</v>
      </c>
      <c r="J184" s="7">
        <v>18.9570980118591</v>
      </c>
      <c r="K184" s="5">
        <v>3</v>
      </c>
      <c r="L184" s="8">
        <v>1</v>
      </c>
      <c r="M184" s="5">
        <v>1</v>
      </c>
      <c r="N184" s="5">
        <v>1</v>
      </c>
      <c r="O184" s="5">
        <v>1</v>
      </c>
      <c r="P184" s="5">
        <v>7</v>
      </c>
      <c r="Q184" s="7">
        <v>15.5285714285714</v>
      </c>
      <c r="R184" s="5">
        <v>5</v>
      </c>
      <c r="S184" s="9">
        <v>21.74</v>
      </c>
      <c r="T184" s="5">
        <v>1</v>
      </c>
      <c r="U184" s="9">
        <v>108.7</v>
      </c>
      <c r="V184" s="11">
        <v>0.0142045454545455</v>
      </c>
    </row>
    <row r="185" customHeight="1" spans="1:22">
      <c r="A185" s="47"/>
      <c r="B185" s="47"/>
      <c r="C185" s="4" t="s">
        <v>108</v>
      </c>
      <c r="D185" s="4" t="s">
        <v>187</v>
      </c>
      <c r="E185" s="5">
        <v>165.79</v>
      </c>
      <c r="F185" s="5">
        <v>6408</v>
      </c>
      <c r="G185" s="5">
        <v>319</v>
      </c>
      <c r="H185" s="6">
        <v>0.0497815230961298</v>
      </c>
      <c r="I185" s="7">
        <v>0.519717868338558</v>
      </c>
      <c r="J185" s="7">
        <v>25.8723470661673</v>
      </c>
      <c r="K185" s="5">
        <v>4</v>
      </c>
      <c r="L185" s="8">
        <v>2</v>
      </c>
      <c r="M185" s="5">
        <v>1</v>
      </c>
      <c r="N185" s="5">
        <v>6</v>
      </c>
      <c r="O185" s="5">
        <v>1</v>
      </c>
      <c r="P185" s="5">
        <v>14</v>
      </c>
      <c r="Q185" s="7">
        <v>11.8421428571429</v>
      </c>
      <c r="R185" s="5">
        <v>6</v>
      </c>
      <c r="S185" s="9">
        <v>27.6316666666667</v>
      </c>
      <c r="T185" s="5">
        <v>2</v>
      </c>
      <c r="U185" s="9">
        <v>82.895</v>
      </c>
      <c r="V185" s="11">
        <v>0.0188087774294671</v>
      </c>
    </row>
    <row r="186" customHeight="1" spans="1:22">
      <c r="A186" s="47"/>
      <c r="B186" s="47"/>
      <c r="C186" s="4" t="s">
        <v>86</v>
      </c>
      <c r="D186" s="4" t="s">
        <v>179</v>
      </c>
      <c r="E186" s="5">
        <v>142.07</v>
      </c>
      <c r="F186" s="5">
        <v>7023</v>
      </c>
      <c r="G186" s="5">
        <v>475</v>
      </c>
      <c r="H186" s="6">
        <v>0.0676349138544782</v>
      </c>
      <c r="I186" s="7">
        <v>0.299094736842105</v>
      </c>
      <c r="J186" s="7">
        <v>20.2292467606436</v>
      </c>
      <c r="K186" s="5">
        <v>4</v>
      </c>
      <c r="L186" s="8">
        <v>1</v>
      </c>
      <c r="M186" s="5">
        <v>1</v>
      </c>
      <c r="N186" s="5">
        <v>4</v>
      </c>
      <c r="O186" s="5">
        <v>0</v>
      </c>
      <c r="P186" s="5">
        <v>10</v>
      </c>
      <c r="Q186" s="7">
        <v>14.207</v>
      </c>
      <c r="R186" s="5">
        <v>10</v>
      </c>
      <c r="S186" s="9">
        <v>14.207</v>
      </c>
      <c r="T186" s="5">
        <v>4</v>
      </c>
      <c r="U186" s="9">
        <v>35.5175</v>
      </c>
      <c r="V186" s="11">
        <v>0.0210526315789474</v>
      </c>
    </row>
    <row r="187" customHeight="1" spans="1:22">
      <c r="A187" s="47"/>
      <c r="B187" s="47"/>
      <c r="C187" s="4" t="s">
        <v>88</v>
      </c>
      <c r="D187" s="4" t="s">
        <v>180</v>
      </c>
      <c r="E187" s="5">
        <v>35.41</v>
      </c>
      <c r="F187" s="5">
        <v>1401</v>
      </c>
      <c r="G187" s="5">
        <v>127</v>
      </c>
      <c r="H187" s="6">
        <v>0.0906495360456817</v>
      </c>
      <c r="I187" s="7">
        <v>0.278818897637795</v>
      </c>
      <c r="J187" s="7">
        <v>25.2748037116345</v>
      </c>
      <c r="K187" s="5">
        <v>0</v>
      </c>
      <c r="L187" s="8">
        <v>2</v>
      </c>
      <c r="M187" s="5">
        <v>0</v>
      </c>
      <c r="N187" s="5">
        <v>0</v>
      </c>
      <c r="O187" s="5">
        <v>0</v>
      </c>
      <c r="P187" s="5">
        <v>2</v>
      </c>
      <c r="Q187" s="7">
        <v>17.705</v>
      </c>
      <c r="R187" s="5">
        <v>3</v>
      </c>
      <c r="S187" s="9">
        <v>11.8033333333333</v>
      </c>
      <c r="T187" s="5">
        <v>2</v>
      </c>
      <c r="U187" s="9">
        <v>17.705</v>
      </c>
      <c r="V187" s="11">
        <v>0.0236220472440945</v>
      </c>
    </row>
    <row r="188" customHeight="1" spans="1:22">
      <c r="A188" s="47"/>
      <c r="B188" s="47"/>
      <c r="C188" s="4" t="s">
        <v>90</v>
      </c>
      <c r="D188" s="4" t="s">
        <v>181</v>
      </c>
      <c r="E188" s="5">
        <v>124.98</v>
      </c>
      <c r="F188" s="5">
        <v>12781</v>
      </c>
      <c r="G188" s="5">
        <v>931</v>
      </c>
      <c r="H188" s="6">
        <v>0.0728425005868086</v>
      </c>
      <c r="I188" s="7">
        <v>0.134242749731472</v>
      </c>
      <c r="J188" s="7">
        <v>9.77857757608951</v>
      </c>
      <c r="K188" s="5">
        <v>0</v>
      </c>
      <c r="L188" s="8">
        <v>0</v>
      </c>
      <c r="M188" s="5">
        <v>0</v>
      </c>
      <c r="N188" s="5">
        <v>0</v>
      </c>
      <c r="O188" s="5">
        <v>0</v>
      </c>
      <c r="P188" s="5">
        <v>0</v>
      </c>
      <c r="Q188" s="7" t="e">
        <v>#DIV/0!</v>
      </c>
      <c r="R188" s="5">
        <v>3</v>
      </c>
      <c r="S188" s="9">
        <v>41.66</v>
      </c>
      <c r="T188" s="5">
        <v>0</v>
      </c>
      <c r="U188" s="9" t="e">
        <v>#DIV/0!</v>
      </c>
      <c r="V188" s="11">
        <v>0.00322234156820623</v>
      </c>
    </row>
    <row r="189" customHeight="1" spans="1:22">
      <c r="A189" s="47"/>
      <c r="B189" s="4" t="s">
        <v>100</v>
      </c>
      <c r="C189" s="47"/>
      <c r="D189" s="47"/>
      <c r="E189" s="5">
        <v>818.72</v>
      </c>
      <c r="F189" s="5">
        <v>40374</v>
      </c>
      <c r="G189" s="5">
        <v>2584</v>
      </c>
      <c r="H189" s="6">
        <v>0.0640015851785803</v>
      </c>
      <c r="I189" s="7">
        <v>0.316842105263158</v>
      </c>
      <c r="J189" s="7">
        <v>20.2783969881607</v>
      </c>
      <c r="K189" s="5">
        <v>12</v>
      </c>
      <c r="L189" s="8">
        <v>8</v>
      </c>
      <c r="M189" s="5">
        <v>3</v>
      </c>
      <c r="N189" s="5">
        <v>13</v>
      </c>
      <c r="O189" s="5">
        <v>2</v>
      </c>
      <c r="P189" s="5">
        <v>38</v>
      </c>
      <c r="Q189" s="7">
        <v>21.5452631578947</v>
      </c>
      <c r="R189" s="5">
        <v>31</v>
      </c>
      <c r="S189" s="9">
        <v>26.4103225806452</v>
      </c>
      <c r="T189" s="5">
        <v>10</v>
      </c>
      <c r="U189" s="9">
        <v>81.872</v>
      </c>
      <c r="V189" s="11">
        <v>0.0119969040247678</v>
      </c>
    </row>
    <row r="190" customHeight="1" spans="1:22">
      <c r="A190" s="4" t="s">
        <v>121</v>
      </c>
      <c r="B190" s="47"/>
      <c r="C190" s="47"/>
      <c r="D190" s="47"/>
      <c r="E190" s="5">
        <v>1019.12</v>
      </c>
      <c r="F190" s="5">
        <v>52386</v>
      </c>
      <c r="G190" s="5">
        <v>3453</v>
      </c>
      <c r="H190" s="6">
        <v>0.065914557324476</v>
      </c>
      <c r="I190" s="7">
        <v>0.295140457573125</v>
      </c>
      <c r="J190" s="7">
        <v>19.4540526094758</v>
      </c>
      <c r="K190" s="5">
        <v>23</v>
      </c>
      <c r="L190" s="8">
        <v>10</v>
      </c>
      <c r="M190" s="5">
        <v>5</v>
      </c>
      <c r="N190" s="5">
        <v>15</v>
      </c>
      <c r="O190" s="5">
        <v>2</v>
      </c>
      <c r="P190" s="5">
        <v>55</v>
      </c>
      <c r="Q190" s="7">
        <v>18.5294545454545</v>
      </c>
      <c r="R190" s="5">
        <v>33</v>
      </c>
      <c r="S190" s="9">
        <v>30.8824242424242</v>
      </c>
      <c r="T190" s="5">
        <v>10</v>
      </c>
      <c r="U190" s="9">
        <v>101.912</v>
      </c>
      <c r="V190" s="11">
        <v>0.00955690703735882</v>
      </c>
    </row>
    <row r="191" customHeight="1" spans="1:22">
      <c r="A191" s="4" t="s">
        <v>54</v>
      </c>
      <c r="B191" s="4" t="s">
        <v>75</v>
      </c>
      <c r="C191" s="4" t="s">
        <v>114</v>
      </c>
      <c r="D191" s="4" t="s">
        <v>189</v>
      </c>
      <c r="E191" s="5">
        <v>127.82</v>
      </c>
      <c r="F191" s="5">
        <v>4660</v>
      </c>
      <c r="G191" s="5">
        <v>261</v>
      </c>
      <c r="H191" s="6">
        <v>0.0560085836909871</v>
      </c>
      <c r="I191" s="7">
        <v>0.489731800766284</v>
      </c>
      <c r="J191" s="7">
        <v>27.4291845493562</v>
      </c>
      <c r="K191" s="5">
        <v>3</v>
      </c>
      <c r="L191" s="8">
        <v>0</v>
      </c>
      <c r="M191" s="5">
        <v>1</v>
      </c>
      <c r="N191" s="5">
        <v>1</v>
      </c>
      <c r="O191" s="5">
        <v>0</v>
      </c>
      <c r="P191" s="5">
        <v>5</v>
      </c>
      <c r="Q191" s="7">
        <v>25.564</v>
      </c>
      <c r="R191" s="5">
        <v>5</v>
      </c>
      <c r="S191" s="9">
        <v>25.564</v>
      </c>
      <c r="T191" s="5">
        <v>2</v>
      </c>
      <c r="U191" s="9">
        <v>63.91</v>
      </c>
      <c r="V191" s="11">
        <v>0.0191570881226054</v>
      </c>
    </row>
    <row r="192" customHeight="1" spans="1:22">
      <c r="A192" s="47"/>
      <c r="B192" s="47"/>
      <c r="C192" s="4" t="s">
        <v>76</v>
      </c>
      <c r="D192" s="4" t="s">
        <v>175</v>
      </c>
      <c r="E192" s="5">
        <v>126.67</v>
      </c>
      <c r="F192" s="5">
        <v>6303</v>
      </c>
      <c r="G192" s="5">
        <v>587</v>
      </c>
      <c r="H192" s="6">
        <v>0.0931302554339204</v>
      </c>
      <c r="I192" s="7">
        <v>0.215792163543441</v>
      </c>
      <c r="J192" s="7">
        <v>20.096779311439</v>
      </c>
      <c r="K192" s="5">
        <v>8</v>
      </c>
      <c r="L192" s="8">
        <v>1</v>
      </c>
      <c r="M192" s="5">
        <v>0</v>
      </c>
      <c r="N192" s="5">
        <v>3</v>
      </c>
      <c r="O192" s="5">
        <v>0</v>
      </c>
      <c r="P192" s="5">
        <v>12</v>
      </c>
      <c r="Q192" s="7">
        <v>10.5558333333333</v>
      </c>
      <c r="R192" s="5">
        <v>5</v>
      </c>
      <c r="S192" s="9">
        <v>25.334</v>
      </c>
      <c r="T192" s="5">
        <v>3</v>
      </c>
      <c r="U192" s="9">
        <v>42.2233333333333</v>
      </c>
      <c r="V192" s="11">
        <v>0.00851788756388416</v>
      </c>
    </row>
    <row r="193" customHeight="1" spans="1:22">
      <c r="A193" s="47"/>
      <c r="B193" s="4" t="s">
        <v>78</v>
      </c>
      <c r="C193" s="47"/>
      <c r="D193" s="47"/>
      <c r="E193" s="5">
        <v>254.49</v>
      </c>
      <c r="F193" s="5">
        <v>10963</v>
      </c>
      <c r="G193" s="5">
        <v>848</v>
      </c>
      <c r="H193" s="6">
        <v>0.0773510900301013</v>
      </c>
      <c r="I193" s="7">
        <v>0.300106132075472</v>
      </c>
      <c r="J193" s="7">
        <v>23.2135364407553</v>
      </c>
      <c r="K193" s="5">
        <v>11</v>
      </c>
      <c r="L193" s="8">
        <v>1</v>
      </c>
      <c r="M193" s="5">
        <v>1</v>
      </c>
      <c r="N193" s="5">
        <v>4</v>
      </c>
      <c r="O193" s="5">
        <v>0</v>
      </c>
      <c r="P193" s="5">
        <v>17</v>
      </c>
      <c r="Q193" s="7">
        <v>14.97</v>
      </c>
      <c r="R193" s="5">
        <v>10</v>
      </c>
      <c r="S193" s="9">
        <v>25.449</v>
      </c>
      <c r="T193" s="5">
        <v>5</v>
      </c>
      <c r="U193" s="9">
        <v>50.898</v>
      </c>
      <c r="V193" s="11">
        <v>0.0117924528301887</v>
      </c>
    </row>
    <row r="194" customHeight="1" spans="1:22">
      <c r="A194" s="47"/>
      <c r="B194" s="4" t="s">
        <v>79</v>
      </c>
      <c r="C194" s="4" t="s">
        <v>80</v>
      </c>
      <c r="D194" s="4" t="s">
        <v>176</v>
      </c>
      <c r="E194" s="5">
        <v>184.35</v>
      </c>
      <c r="F194" s="5">
        <v>3878</v>
      </c>
      <c r="G194" s="5">
        <v>190</v>
      </c>
      <c r="H194" s="6">
        <v>0.0489943269726663</v>
      </c>
      <c r="I194" s="7">
        <v>0.970263157894737</v>
      </c>
      <c r="J194" s="7">
        <v>47.5373904074265</v>
      </c>
      <c r="K194" s="5">
        <v>1</v>
      </c>
      <c r="L194" s="8">
        <v>0</v>
      </c>
      <c r="M194" s="5">
        <v>2</v>
      </c>
      <c r="N194" s="5">
        <v>1</v>
      </c>
      <c r="O194" s="5">
        <v>0</v>
      </c>
      <c r="P194" s="5">
        <v>4</v>
      </c>
      <c r="Q194" s="7">
        <v>46.0875</v>
      </c>
      <c r="R194" s="5">
        <v>2</v>
      </c>
      <c r="S194" s="9">
        <v>92.175</v>
      </c>
      <c r="T194" s="5">
        <v>1</v>
      </c>
      <c r="U194" s="9">
        <v>184.35</v>
      </c>
      <c r="V194" s="11">
        <v>0.0105263157894737</v>
      </c>
    </row>
    <row r="195" customHeight="1" spans="1:22">
      <c r="A195" s="47"/>
      <c r="B195" s="47"/>
      <c r="C195" s="4" t="s">
        <v>82</v>
      </c>
      <c r="D195" s="4" t="s">
        <v>177</v>
      </c>
      <c r="E195" s="5">
        <v>92.97</v>
      </c>
      <c r="F195" s="5">
        <v>2591</v>
      </c>
      <c r="G195" s="5">
        <v>178</v>
      </c>
      <c r="H195" s="6">
        <v>0.0686993438826708</v>
      </c>
      <c r="I195" s="7">
        <v>0.522303370786517</v>
      </c>
      <c r="J195" s="7">
        <v>35.881898880741</v>
      </c>
      <c r="K195" s="5">
        <v>0</v>
      </c>
      <c r="L195" s="8">
        <v>0</v>
      </c>
      <c r="M195" s="5">
        <v>1</v>
      </c>
      <c r="N195" s="5">
        <v>0</v>
      </c>
      <c r="O195" s="5">
        <v>0</v>
      </c>
      <c r="P195" s="5">
        <v>1</v>
      </c>
      <c r="Q195" s="7">
        <v>92.97</v>
      </c>
      <c r="R195" s="5">
        <v>3</v>
      </c>
      <c r="S195" s="9">
        <v>30.99</v>
      </c>
      <c r="T195" s="5">
        <v>2</v>
      </c>
      <c r="U195" s="9">
        <v>46.485</v>
      </c>
      <c r="V195" s="11">
        <v>0.0168539325842697</v>
      </c>
    </row>
    <row r="196" customHeight="1" spans="1:22">
      <c r="A196" s="47"/>
      <c r="B196" s="47"/>
      <c r="C196" s="4" t="s">
        <v>84</v>
      </c>
      <c r="D196" s="4" t="s">
        <v>178</v>
      </c>
      <c r="E196" s="5">
        <v>109.74</v>
      </c>
      <c r="F196" s="5">
        <v>5508</v>
      </c>
      <c r="G196" s="5">
        <v>318</v>
      </c>
      <c r="H196" s="6">
        <v>0.0577342047930283</v>
      </c>
      <c r="I196" s="7">
        <v>0.345094339622641</v>
      </c>
      <c r="J196" s="7">
        <v>19.9237472766885</v>
      </c>
      <c r="K196" s="5">
        <v>0</v>
      </c>
      <c r="L196" s="8">
        <v>0</v>
      </c>
      <c r="M196" s="5">
        <v>0</v>
      </c>
      <c r="N196" s="5">
        <v>0</v>
      </c>
      <c r="O196" s="5">
        <v>0</v>
      </c>
      <c r="P196" s="5">
        <v>0</v>
      </c>
      <c r="Q196" s="7" t="e">
        <v>#DIV/0!</v>
      </c>
      <c r="R196" s="5">
        <v>2</v>
      </c>
      <c r="S196" s="9">
        <v>54.87</v>
      </c>
      <c r="T196" s="5">
        <v>0</v>
      </c>
      <c r="U196" s="9" t="e">
        <v>#DIV/0!</v>
      </c>
      <c r="V196" s="11">
        <v>0.00628930817610063</v>
      </c>
    </row>
    <row r="197" customHeight="1" spans="1:22">
      <c r="A197" s="47"/>
      <c r="B197" s="47"/>
      <c r="C197" s="4" t="s">
        <v>108</v>
      </c>
      <c r="D197" s="4" t="s">
        <v>187</v>
      </c>
      <c r="E197" s="5">
        <v>161.96</v>
      </c>
      <c r="F197" s="5">
        <v>5340</v>
      </c>
      <c r="G197" s="5">
        <v>240</v>
      </c>
      <c r="H197" s="6">
        <v>0.0449438202247191</v>
      </c>
      <c r="I197" s="7">
        <v>0.674833333333333</v>
      </c>
      <c r="J197" s="7">
        <v>30.3295880149813</v>
      </c>
      <c r="K197" s="5">
        <v>2</v>
      </c>
      <c r="L197" s="8">
        <v>0</v>
      </c>
      <c r="M197" s="5">
        <v>0</v>
      </c>
      <c r="N197" s="5">
        <v>2</v>
      </c>
      <c r="O197" s="5">
        <v>0</v>
      </c>
      <c r="P197" s="5">
        <v>4</v>
      </c>
      <c r="Q197" s="7">
        <v>40.49</v>
      </c>
      <c r="R197" s="5">
        <v>4</v>
      </c>
      <c r="S197" s="9">
        <v>40.49</v>
      </c>
      <c r="T197" s="5">
        <v>1</v>
      </c>
      <c r="U197" s="9">
        <v>161.96</v>
      </c>
      <c r="V197" s="11">
        <v>0.0166666666666667</v>
      </c>
    </row>
    <row r="198" customHeight="1" spans="1:22">
      <c r="A198" s="47"/>
      <c r="B198" s="47"/>
      <c r="C198" s="4" t="s">
        <v>86</v>
      </c>
      <c r="D198" s="4" t="s">
        <v>179</v>
      </c>
      <c r="E198" s="5">
        <v>65.81</v>
      </c>
      <c r="F198" s="5">
        <v>3401</v>
      </c>
      <c r="G198" s="5">
        <v>202</v>
      </c>
      <c r="H198" s="6">
        <v>0.0593942957953543</v>
      </c>
      <c r="I198" s="7">
        <v>0.325792079207921</v>
      </c>
      <c r="J198" s="7">
        <v>19.3501911202587</v>
      </c>
      <c r="K198" s="5">
        <v>0</v>
      </c>
      <c r="L198" s="8">
        <v>0</v>
      </c>
      <c r="M198" s="5">
        <v>0</v>
      </c>
      <c r="N198" s="5">
        <v>1</v>
      </c>
      <c r="O198" s="5">
        <v>0</v>
      </c>
      <c r="P198" s="5">
        <v>1</v>
      </c>
      <c r="Q198" s="7">
        <v>65.81</v>
      </c>
      <c r="R198" s="5">
        <v>2</v>
      </c>
      <c r="S198" s="9">
        <v>32.905</v>
      </c>
      <c r="T198" s="5">
        <v>1</v>
      </c>
      <c r="U198" s="9">
        <v>65.81</v>
      </c>
      <c r="V198" s="11">
        <v>0.0099009900990099</v>
      </c>
    </row>
    <row r="199" customHeight="1" spans="1:22">
      <c r="A199" s="47"/>
      <c r="B199" s="47"/>
      <c r="C199" s="4" t="s">
        <v>88</v>
      </c>
      <c r="D199" s="4" t="s">
        <v>180</v>
      </c>
      <c r="E199" s="5">
        <v>44.04</v>
      </c>
      <c r="F199" s="5">
        <v>1933</v>
      </c>
      <c r="G199" s="5">
        <v>157</v>
      </c>
      <c r="H199" s="6">
        <v>0.0812209001551992</v>
      </c>
      <c r="I199" s="7">
        <v>0.280509554140127</v>
      </c>
      <c r="J199" s="7">
        <v>22.7832384893947</v>
      </c>
      <c r="K199" s="5">
        <v>0</v>
      </c>
      <c r="L199" s="8">
        <v>1</v>
      </c>
      <c r="M199" s="5">
        <v>0</v>
      </c>
      <c r="N199" s="5">
        <v>0</v>
      </c>
      <c r="O199" s="5">
        <v>0</v>
      </c>
      <c r="P199" s="5">
        <v>1</v>
      </c>
      <c r="Q199" s="7">
        <v>44.04</v>
      </c>
      <c r="R199" s="5">
        <v>0</v>
      </c>
      <c r="S199" s="9" t="e">
        <v>#DIV/0!</v>
      </c>
      <c r="T199" s="5">
        <v>0</v>
      </c>
      <c r="U199" s="9" t="e">
        <v>#DIV/0!</v>
      </c>
      <c r="V199" s="11">
        <v>0</v>
      </c>
    </row>
    <row r="200" customHeight="1" spans="1:22">
      <c r="A200" s="47"/>
      <c r="B200" s="47"/>
      <c r="C200" s="4" t="s">
        <v>90</v>
      </c>
      <c r="D200" s="4" t="s">
        <v>181</v>
      </c>
      <c r="E200" s="5">
        <v>108.41</v>
      </c>
      <c r="F200" s="5">
        <v>11941</v>
      </c>
      <c r="G200" s="5">
        <v>958</v>
      </c>
      <c r="H200" s="6">
        <v>0.0802277866175362</v>
      </c>
      <c r="I200" s="7">
        <v>0.113162839248434</v>
      </c>
      <c r="J200" s="7">
        <v>9.07880412025794</v>
      </c>
      <c r="K200" s="5">
        <v>3</v>
      </c>
      <c r="L200" s="8">
        <v>0</v>
      </c>
      <c r="M200" s="5">
        <v>0</v>
      </c>
      <c r="N200" s="5">
        <v>0</v>
      </c>
      <c r="O200" s="5">
        <v>0</v>
      </c>
      <c r="P200" s="5">
        <v>3</v>
      </c>
      <c r="Q200" s="7">
        <v>36.1366666666667</v>
      </c>
      <c r="R200" s="5">
        <v>1</v>
      </c>
      <c r="S200" s="9">
        <v>108.41</v>
      </c>
      <c r="T200" s="5">
        <v>0</v>
      </c>
      <c r="U200" s="9" t="e">
        <v>#DIV/0!</v>
      </c>
      <c r="V200" s="11">
        <v>0.00104384133611691</v>
      </c>
    </row>
    <row r="201" customHeight="1" spans="1:22">
      <c r="A201" s="47"/>
      <c r="B201" s="4" t="s">
        <v>100</v>
      </c>
      <c r="C201" s="47"/>
      <c r="D201" s="47"/>
      <c r="E201" s="5">
        <v>767.28</v>
      </c>
      <c r="F201" s="5">
        <v>34592</v>
      </c>
      <c r="G201" s="5">
        <v>2243</v>
      </c>
      <c r="H201" s="6">
        <v>0.0648415818686401</v>
      </c>
      <c r="I201" s="7">
        <v>0.342077574676772</v>
      </c>
      <c r="J201" s="7">
        <v>22.1808510638298</v>
      </c>
      <c r="K201" s="5">
        <v>6</v>
      </c>
      <c r="L201" s="8">
        <v>1</v>
      </c>
      <c r="M201" s="5">
        <v>3</v>
      </c>
      <c r="N201" s="5">
        <v>4</v>
      </c>
      <c r="O201" s="5">
        <v>0</v>
      </c>
      <c r="P201" s="5">
        <v>14</v>
      </c>
      <c r="Q201" s="7">
        <v>54.8057142857143</v>
      </c>
      <c r="R201" s="5">
        <v>14</v>
      </c>
      <c r="S201" s="9">
        <v>54.8057142857143</v>
      </c>
      <c r="T201" s="5">
        <v>5</v>
      </c>
      <c r="U201" s="9">
        <v>153.456</v>
      </c>
      <c r="V201" s="11">
        <v>0.00624164065983058</v>
      </c>
    </row>
    <row r="202" customHeight="1" spans="1:22">
      <c r="A202" s="4" t="s">
        <v>122</v>
      </c>
      <c r="B202" s="47"/>
      <c r="C202" s="47"/>
      <c r="D202" s="47"/>
      <c r="E202" s="5">
        <v>1021.77</v>
      </c>
      <c r="F202" s="5">
        <v>45555</v>
      </c>
      <c r="G202" s="5">
        <v>3091</v>
      </c>
      <c r="H202" s="6">
        <v>0.0678520469761826</v>
      </c>
      <c r="I202" s="7">
        <v>0.330562924619864</v>
      </c>
      <c r="J202" s="7">
        <v>22.4293710898913</v>
      </c>
      <c r="K202" s="5">
        <v>17</v>
      </c>
      <c r="L202" s="8">
        <v>2</v>
      </c>
      <c r="M202" s="5">
        <v>4</v>
      </c>
      <c r="N202" s="5">
        <v>8</v>
      </c>
      <c r="O202" s="5">
        <v>0</v>
      </c>
      <c r="P202" s="5">
        <v>31</v>
      </c>
      <c r="Q202" s="7">
        <v>32.9603225806452</v>
      </c>
      <c r="R202" s="5">
        <v>24</v>
      </c>
      <c r="S202" s="9">
        <v>42.57375</v>
      </c>
      <c r="T202" s="5">
        <v>10</v>
      </c>
      <c r="U202" s="9">
        <v>102.177</v>
      </c>
      <c r="V202" s="11">
        <v>0.0077644775153672</v>
      </c>
    </row>
    <row r="203" customHeight="1" spans="1:22">
      <c r="A203" s="4" t="s">
        <v>53</v>
      </c>
      <c r="B203" s="4" t="s">
        <v>75</v>
      </c>
      <c r="C203" s="4" t="s">
        <v>114</v>
      </c>
      <c r="D203" s="4" t="s">
        <v>189</v>
      </c>
      <c r="E203" s="5">
        <v>57.22</v>
      </c>
      <c r="F203" s="5">
        <v>2035</v>
      </c>
      <c r="G203" s="5">
        <v>127</v>
      </c>
      <c r="H203" s="6">
        <v>0.0624078624078624</v>
      </c>
      <c r="I203" s="7">
        <v>0.450551181102362</v>
      </c>
      <c r="J203" s="7">
        <v>28.1179361179361</v>
      </c>
      <c r="K203" s="5">
        <v>1</v>
      </c>
      <c r="L203" s="8">
        <v>0</v>
      </c>
      <c r="M203" s="5">
        <v>0</v>
      </c>
      <c r="N203" s="5">
        <v>2</v>
      </c>
      <c r="O203" s="5">
        <v>0</v>
      </c>
      <c r="P203" s="5">
        <v>3</v>
      </c>
      <c r="Q203" s="7">
        <v>19.0733333333333</v>
      </c>
      <c r="R203" s="5">
        <v>3</v>
      </c>
      <c r="S203" s="9">
        <v>19.0733333333333</v>
      </c>
      <c r="T203" s="5">
        <v>0</v>
      </c>
      <c r="U203" s="9" t="e">
        <v>#DIV/0!</v>
      </c>
      <c r="V203" s="11">
        <v>0.0236220472440945</v>
      </c>
    </row>
    <row r="204" customHeight="1" spans="1:22">
      <c r="A204" s="47"/>
      <c r="B204" s="47"/>
      <c r="C204" s="4" t="s">
        <v>76</v>
      </c>
      <c r="D204" s="4" t="s">
        <v>175</v>
      </c>
      <c r="E204" s="5">
        <v>50.32</v>
      </c>
      <c r="F204" s="5">
        <v>3382</v>
      </c>
      <c r="G204" s="5">
        <v>320</v>
      </c>
      <c r="H204" s="6">
        <v>0.0946185688941455</v>
      </c>
      <c r="I204" s="7">
        <v>0.15725</v>
      </c>
      <c r="J204" s="7">
        <v>14.8787699586044</v>
      </c>
      <c r="K204" s="5">
        <v>5</v>
      </c>
      <c r="L204" s="8">
        <v>0</v>
      </c>
      <c r="M204" s="5">
        <v>0</v>
      </c>
      <c r="N204" s="5">
        <v>0</v>
      </c>
      <c r="O204" s="5">
        <v>0</v>
      </c>
      <c r="P204" s="5">
        <v>5</v>
      </c>
      <c r="Q204" s="7">
        <v>10.064</v>
      </c>
      <c r="R204" s="5">
        <v>0</v>
      </c>
      <c r="S204" s="9" t="e">
        <v>#DIV/0!</v>
      </c>
      <c r="T204" s="5">
        <v>0</v>
      </c>
      <c r="U204" s="9" t="e">
        <v>#DIV/0!</v>
      </c>
      <c r="V204" s="11">
        <v>0</v>
      </c>
    </row>
    <row r="205" customHeight="1" spans="1:22">
      <c r="A205" s="47"/>
      <c r="B205" s="4" t="s">
        <v>78</v>
      </c>
      <c r="C205" s="47"/>
      <c r="D205" s="47"/>
      <c r="E205" s="5">
        <v>107.54</v>
      </c>
      <c r="F205" s="5">
        <v>5417</v>
      </c>
      <c r="G205" s="5">
        <v>447</v>
      </c>
      <c r="H205" s="6">
        <v>0.0825179988923759</v>
      </c>
      <c r="I205" s="7">
        <v>0.240581655480984</v>
      </c>
      <c r="J205" s="7">
        <v>19.8523167805058</v>
      </c>
      <c r="K205" s="5">
        <v>6</v>
      </c>
      <c r="L205" s="8">
        <v>0</v>
      </c>
      <c r="M205" s="5">
        <v>0</v>
      </c>
      <c r="N205" s="5">
        <v>2</v>
      </c>
      <c r="O205" s="5">
        <v>0</v>
      </c>
      <c r="P205" s="5">
        <v>8</v>
      </c>
      <c r="Q205" s="7">
        <v>13.4425</v>
      </c>
      <c r="R205" s="5">
        <v>3</v>
      </c>
      <c r="S205" s="9">
        <v>35.8466666666667</v>
      </c>
      <c r="T205" s="5">
        <v>0</v>
      </c>
      <c r="U205" s="9" t="e">
        <v>#DIV/0!</v>
      </c>
      <c r="V205" s="11">
        <v>0.00671140939597315</v>
      </c>
    </row>
    <row r="206" customHeight="1" spans="1:22">
      <c r="A206" s="47"/>
      <c r="B206" s="4" t="s">
        <v>79</v>
      </c>
      <c r="C206" s="4" t="s">
        <v>80</v>
      </c>
      <c r="D206" s="4" t="s">
        <v>176</v>
      </c>
      <c r="E206" s="5">
        <v>69.23</v>
      </c>
      <c r="F206" s="5">
        <v>1573</v>
      </c>
      <c r="G206" s="5">
        <v>79</v>
      </c>
      <c r="H206" s="6">
        <v>0.0502225047679593</v>
      </c>
      <c r="I206" s="7">
        <v>0.876329113924051</v>
      </c>
      <c r="J206" s="7">
        <v>44.0114431023522</v>
      </c>
      <c r="K206" s="5">
        <v>1</v>
      </c>
      <c r="L206" s="8">
        <v>2</v>
      </c>
      <c r="M206" s="5">
        <v>0</v>
      </c>
      <c r="N206" s="5">
        <v>0</v>
      </c>
      <c r="O206" s="5">
        <v>0</v>
      </c>
      <c r="P206" s="5">
        <v>3</v>
      </c>
      <c r="Q206" s="7">
        <v>23.0766666666667</v>
      </c>
      <c r="R206" s="5">
        <v>2</v>
      </c>
      <c r="S206" s="9">
        <v>34.615</v>
      </c>
      <c r="T206" s="5">
        <v>2</v>
      </c>
      <c r="U206" s="9">
        <v>34.615</v>
      </c>
      <c r="V206" s="11">
        <v>0.0253164556962025</v>
      </c>
    </row>
    <row r="207" customHeight="1" spans="1:22">
      <c r="A207" s="47"/>
      <c r="B207" s="47"/>
      <c r="C207" s="4" t="s">
        <v>82</v>
      </c>
      <c r="D207" s="4" t="s">
        <v>177</v>
      </c>
      <c r="E207" s="5">
        <v>18.55</v>
      </c>
      <c r="F207" s="5">
        <v>533</v>
      </c>
      <c r="G207" s="5">
        <v>54</v>
      </c>
      <c r="H207" s="6">
        <v>0.101313320825516</v>
      </c>
      <c r="I207" s="7">
        <v>0.343518518518519</v>
      </c>
      <c r="J207" s="7">
        <v>34.8030018761726</v>
      </c>
      <c r="K207" s="5">
        <v>1</v>
      </c>
      <c r="L207" s="8">
        <v>0</v>
      </c>
      <c r="M207" s="5">
        <v>0</v>
      </c>
      <c r="N207" s="5">
        <v>0</v>
      </c>
      <c r="O207" s="5">
        <v>0</v>
      </c>
      <c r="P207" s="5">
        <v>1</v>
      </c>
      <c r="Q207" s="7">
        <v>18.55</v>
      </c>
      <c r="R207" s="5">
        <v>0</v>
      </c>
      <c r="S207" s="9" t="e">
        <v>#DIV/0!</v>
      </c>
      <c r="T207" s="5">
        <v>0</v>
      </c>
      <c r="U207" s="9" t="e">
        <v>#DIV/0!</v>
      </c>
      <c r="V207" s="11">
        <v>0</v>
      </c>
    </row>
    <row r="208" customHeight="1" spans="1:22">
      <c r="A208" s="47"/>
      <c r="B208" s="47"/>
      <c r="C208" s="4" t="s">
        <v>84</v>
      </c>
      <c r="D208" s="4" t="s">
        <v>178</v>
      </c>
      <c r="E208" s="5">
        <v>33.8</v>
      </c>
      <c r="F208" s="5">
        <v>1702</v>
      </c>
      <c r="G208" s="5">
        <v>113</v>
      </c>
      <c r="H208" s="6">
        <v>0.0663924794359577</v>
      </c>
      <c r="I208" s="7">
        <v>0.299115044247788</v>
      </c>
      <c r="J208" s="7">
        <v>19.8589894242068</v>
      </c>
      <c r="K208" s="5">
        <v>2</v>
      </c>
      <c r="L208" s="8">
        <v>0</v>
      </c>
      <c r="M208" s="5">
        <v>1</v>
      </c>
      <c r="N208" s="5">
        <v>1</v>
      </c>
      <c r="O208" s="5">
        <v>0</v>
      </c>
      <c r="P208" s="5">
        <v>4</v>
      </c>
      <c r="Q208" s="7">
        <v>8.45</v>
      </c>
      <c r="R208" s="5">
        <v>2</v>
      </c>
      <c r="S208" s="9">
        <v>16.9</v>
      </c>
      <c r="T208" s="5">
        <v>0</v>
      </c>
      <c r="U208" s="9" t="e">
        <v>#DIV/0!</v>
      </c>
      <c r="V208" s="11">
        <v>0.0176991150442478</v>
      </c>
    </row>
    <row r="209" customHeight="1" spans="1:22">
      <c r="A209" s="47"/>
      <c r="B209" s="47"/>
      <c r="C209" s="4" t="s">
        <v>108</v>
      </c>
      <c r="D209" s="4" t="s">
        <v>187</v>
      </c>
      <c r="E209" s="5">
        <v>66.02</v>
      </c>
      <c r="F209" s="5">
        <v>2840</v>
      </c>
      <c r="G209" s="5">
        <v>141</v>
      </c>
      <c r="H209" s="6">
        <v>0.0496478873239437</v>
      </c>
      <c r="I209" s="7">
        <v>0.46822695035461</v>
      </c>
      <c r="J209" s="7">
        <v>23.2464788732394</v>
      </c>
      <c r="K209" s="5">
        <v>2</v>
      </c>
      <c r="L209" s="8">
        <v>0</v>
      </c>
      <c r="M209" s="5">
        <v>0</v>
      </c>
      <c r="N209" s="5">
        <v>1</v>
      </c>
      <c r="O209" s="5">
        <v>0</v>
      </c>
      <c r="P209" s="5">
        <v>3</v>
      </c>
      <c r="Q209" s="7">
        <v>22.0066666666667</v>
      </c>
      <c r="R209" s="5">
        <v>1</v>
      </c>
      <c r="S209" s="9">
        <v>66.02</v>
      </c>
      <c r="T209" s="5">
        <v>1</v>
      </c>
      <c r="U209" s="9">
        <v>66.02</v>
      </c>
      <c r="V209" s="11">
        <v>0.00709219858156028</v>
      </c>
    </row>
    <row r="210" customHeight="1" spans="1:22">
      <c r="A210" s="47"/>
      <c r="B210" s="47"/>
      <c r="C210" s="4" t="s">
        <v>86</v>
      </c>
      <c r="D210" s="4" t="s">
        <v>179</v>
      </c>
      <c r="E210" s="5">
        <v>93.9</v>
      </c>
      <c r="F210" s="5">
        <v>4556</v>
      </c>
      <c r="G210" s="5">
        <v>351</v>
      </c>
      <c r="H210" s="6">
        <v>0.0770412642669008</v>
      </c>
      <c r="I210" s="7">
        <v>0.267521367521368</v>
      </c>
      <c r="J210" s="7">
        <v>20.6101843722564</v>
      </c>
      <c r="K210" s="5">
        <v>2</v>
      </c>
      <c r="L210" s="8">
        <v>0</v>
      </c>
      <c r="M210" s="5">
        <v>4</v>
      </c>
      <c r="N210" s="5">
        <v>5</v>
      </c>
      <c r="O210" s="5">
        <v>0</v>
      </c>
      <c r="P210" s="5">
        <v>11</v>
      </c>
      <c r="Q210" s="7">
        <v>8.53636363636364</v>
      </c>
      <c r="R210" s="5">
        <v>8</v>
      </c>
      <c r="S210" s="9">
        <v>11.7375</v>
      </c>
      <c r="T210" s="5">
        <v>6</v>
      </c>
      <c r="U210" s="9">
        <v>15.65</v>
      </c>
      <c r="V210" s="11">
        <v>0.0227920227920228</v>
      </c>
    </row>
    <row r="211" customHeight="1" spans="1:22">
      <c r="A211" s="47"/>
      <c r="B211" s="47"/>
      <c r="C211" s="4" t="s">
        <v>88</v>
      </c>
      <c r="D211" s="4" t="s">
        <v>180</v>
      </c>
      <c r="E211" s="5">
        <v>6.71</v>
      </c>
      <c r="F211" s="5">
        <v>342</v>
      </c>
      <c r="G211" s="5">
        <v>45</v>
      </c>
      <c r="H211" s="6">
        <v>0.131578947368421</v>
      </c>
      <c r="I211" s="7">
        <v>0.149111111111111</v>
      </c>
      <c r="J211" s="7">
        <v>19.6198830409357</v>
      </c>
      <c r="K211" s="5">
        <v>0</v>
      </c>
      <c r="L211" s="8">
        <v>0</v>
      </c>
      <c r="M211" s="5">
        <v>0</v>
      </c>
      <c r="N211" s="5">
        <v>0</v>
      </c>
      <c r="O211" s="5">
        <v>0</v>
      </c>
      <c r="P211" s="5">
        <v>0</v>
      </c>
      <c r="Q211" s="7" t="e">
        <v>#DIV/0!</v>
      </c>
      <c r="R211" s="5">
        <v>0</v>
      </c>
      <c r="S211" s="9" t="e">
        <v>#DIV/0!</v>
      </c>
      <c r="T211" s="5">
        <v>0</v>
      </c>
      <c r="U211" s="9" t="e">
        <v>#DIV/0!</v>
      </c>
      <c r="V211" s="11">
        <v>0</v>
      </c>
    </row>
    <row r="212" customHeight="1" spans="1:22">
      <c r="A212" s="47"/>
      <c r="B212" s="47"/>
      <c r="C212" s="4" t="s">
        <v>90</v>
      </c>
      <c r="D212" s="4" t="s">
        <v>181</v>
      </c>
      <c r="E212" s="5">
        <v>128.55</v>
      </c>
      <c r="F212" s="5">
        <v>14864</v>
      </c>
      <c r="G212" s="5">
        <v>1233</v>
      </c>
      <c r="H212" s="6">
        <v>0.0829520990312164</v>
      </c>
      <c r="I212" s="7">
        <v>0.104257907542579</v>
      </c>
      <c r="J212" s="7">
        <v>8.64841227125942</v>
      </c>
      <c r="K212" s="5">
        <v>4</v>
      </c>
      <c r="L212" s="8">
        <v>0</v>
      </c>
      <c r="M212" s="5">
        <v>0</v>
      </c>
      <c r="N212" s="5">
        <v>3</v>
      </c>
      <c r="O212" s="5">
        <v>0</v>
      </c>
      <c r="P212" s="5">
        <v>7</v>
      </c>
      <c r="Q212" s="7">
        <v>18.3642857142857</v>
      </c>
      <c r="R212" s="5">
        <v>3</v>
      </c>
      <c r="S212" s="9">
        <v>42.85</v>
      </c>
      <c r="T212" s="5">
        <v>1</v>
      </c>
      <c r="U212" s="9">
        <v>128.55</v>
      </c>
      <c r="V212" s="11">
        <v>0.0024330900243309</v>
      </c>
    </row>
    <row r="213" customHeight="1" spans="1:22">
      <c r="A213" s="47"/>
      <c r="B213" s="4" t="s">
        <v>100</v>
      </c>
      <c r="C213" s="47"/>
      <c r="D213" s="47"/>
      <c r="E213" s="5">
        <v>416.76</v>
      </c>
      <c r="F213" s="5">
        <v>26410</v>
      </c>
      <c r="G213" s="5">
        <v>2016</v>
      </c>
      <c r="H213" s="6">
        <v>0.0763347216963271</v>
      </c>
      <c r="I213" s="7">
        <v>0.20672619047619</v>
      </c>
      <c r="J213" s="7">
        <v>15.7803862173419</v>
      </c>
      <c r="K213" s="5">
        <v>12</v>
      </c>
      <c r="L213" s="8">
        <v>2</v>
      </c>
      <c r="M213" s="5">
        <v>5</v>
      </c>
      <c r="N213" s="5">
        <v>10</v>
      </c>
      <c r="O213" s="5">
        <v>0</v>
      </c>
      <c r="P213" s="5">
        <v>29</v>
      </c>
      <c r="Q213" s="7">
        <v>14.3710344827586</v>
      </c>
      <c r="R213" s="5">
        <v>16</v>
      </c>
      <c r="S213" s="9">
        <v>26.0475</v>
      </c>
      <c r="T213" s="5">
        <v>10</v>
      </c>
      <c r="U213" s="9">
        <v>41.676</v>
      </c>
      <c r="V213" s="11">
        <v>0.00793650793650794</v>
      </c>
    </row>
    <row r="214" customHeight="1" spans="1:22">
      <c r="A214" s="4" t="s">
        <v>123</v>
      </c>
      <c r="B214" s="47"/>
      <c r="C214" s="47"/>
      <c r="D214" s="47"/>
      <c r="E214" s="5">
        <v>524.3</v>
      </c>
      <c r="F214" s="5">
        <v>31827</v>
      </c>
      <c r="G214" s="5">
        <v>2463</v>
      </c>
      <c r="H214" s="6">
        <v>0.0773871241398812</v>
      </c>
      <c r="I214" s="7">
        <v>0.212870483150629</v>
      </c>
      <c r="J214" s="7">
        <v>16.4734345052942</v>
      </c>
      <c r="K214" s="5">
        <v>18</v>
      </c>
      <c r="L214" s="8">
        <v>2</v>
      </c>
      <c r="M214" s="5">
        <v>5</v>
      </c>
      <c r="N214" s="5">
        <v>12</v>
      </c>
      <c r="O214" s="5">
        <v>0</v>
      </c>
      <c r="P214" s="5">
        <v>37</v>
      </c>
      <c r="Q214" s="7">
        <v>14.1702702702703</v>
      </c>
      <c r="R214" s="5">
        <v>19</v>
      </c>
      <c r="S214" s="9">
        <v>27.5947368421053</v>
      </c>
      <c r="T214" s="5">
        <v>10</v>
      </c>
      <c r="U214" s="9">
        <v>52.43</v>
      </c>
      <c r="V214" s="11">
        <v>0.00771416971173366</v>
      </c>
    </row>
    <row r="215" customHeight="1" spans="1:22">
      <c r="A215" s="4" t="s">
        <v>52</v>
      </c>
      <c r="B215" s="4" t="s">
        <v>75</v>
      </c>
      <c r="C215" s="4" t="s">
        <v>114</v>
      </c>
      <c r="D215" s="4" t="s">
        <v>189</v>
      </c>
      <c r="E215" s="5">
        <v>94.82</v>
      </c>
      <c r="F215" s="5">
        <v>4200</v>
      </c>
      <c r="G215" s="5">
        <v>269</v>
      </c>
      <c r="H215" s="6">
        <v>0.0640476190476191</v>
      </c>
      <c r="I215" s="7">
        <v>0.352490706319703</v>
      </c>
      <c r="J215" s="7">
        <v>22.5761904761905</v>
      </c>
      <c r="K215" s="5">
        <v>2</v>
      </c>
      <c r="L215" s="8">
        <v>0</v>
      </c>
      <c r="M215" s="5">
        <v>0</v>
      </c>
      <c r="N215" s="5">
        <v>1</v>
      </c>
      <c r="O215" s="5">
        <v>0</v>
      </c>
      <c r="P215" s="5">
        <v>3</v>
      </c>
      <c r="Q215" s="7">
        <v>31.6066666666667</v>
      </c>
      <c r="R215" s="5">
        <v>1</v>
      </c>
      <c r="S215" s="9">
        <v>94.82</v>
      </c>
      <c r="T215" s="5">
        <v>0</v>
      </c>
      <c r="U215" s="9" t="e">
        <v>#DIV/0!</v>
      </c>
      <c r="V215" s="11">
        <v>0.00371747211895911</v>
      </c>
    </row>
    <row r="216" customHeight="1" spans="1:22">
      <c r="A216" s="47"/>
      <c r="B216" s="47"/>
      <c r="C216" s="4" t="s">
        <v>76</v>
      </c>
      <c r="D216" s="4" t="s">
        <v>175</v>
      </c>
      <c r="E216" s="5">
        <v>134.85</v>
      </c>
      <c r="F216" s="5">
        <v>7455</v>
      </c>
      <c r="G216" s="5">
        <v>809</v>
      </c>
      <c r="H216" s="6">
        <v>0.108517773306506</v>
      </c>
      <c r="I216" s="7">
        <v>0.166687268232386</v>
      </c>
      <c r="J216" s="7">
        <v>18.0885311871227</v>
      </c>
      <c r="K216" s="5">
        <v>12</v>
      </c>
      <c r="L216" s="8">
        <v>0</v>
      </c>
      <c r="M216" s="5">
        <v>1</v>
      </c>
      <c r="N216" s="5">
        <v>0</v>
      </c>
      <c r="O216" s="5">
        <v>0</v>
      </c>
      <c r="P216" s="5">
        <v>13</v>
      </c>
      <c r="Q216" s="7">
        <v>10.3730769230769</v>
      </c>
      <c r="R216" s="5">
        <v>0</v>
      </c>
      <c r="S216" s="9" t="e">
        <v>#DIV/0!</v>
      </c>
      <c r="T216" s="5">
        <v>0</v>
      </c>
      <c r="U216" s="9" t="e">
        <v>#DIV/0!</v>
      </c>
      <c r="V216" s="11">
        <v>0</v>
      </c>
    </row>
    <row r="217" customHeight="1" spans="1:22">
      <c r="A217" s="47"/>
      <c r="B217" s="4" t="s">
        <v>78</v>
      </c>
      <c r="C217" s="47"/>
      <c r="D217" s="47"/>
      <c r="E217" s="5">
        <v>229.67</v>
      </c>
      <c r="F217" s="5">
        <v>11655</v>
      </c>
      <c r="G217" s="5">
        <v>1078</v>
      </c>
      <c r="H217" s="6">
        <v>0.0924924924924925</v>
      </c>
      <c r="I217" s="7">
        <v>0.213051948051948</v>
      </c>
      <c r="J217" s="7">
        <v>19.7057057057057</v>
      </c>
      <c r="K217" s="5">
        <v>14</v>
      </c>
      <c r="L217" s="8">
        <v>0</v>
      </c>
      <c r="M217" s="5">
        <v>1</v>
      </c>
      <c r="N217" s="5">
        <v>1</v>
      </c>
      <c r="O217" s="5">
        <v>0</v>
      </c>
      <c r="P217" s="5">
        <v>16</v>
      </c>
      <c r="Q217" s="7">
        <v>14.354375</v>
      </c>
      <c r="R217" s="5">
        <v>1</v>
      </c>
      <c r="S217" s="9">
        <v>229.67</v>
      </c>
      <c r="T217" s="5">
        <v>0</v>
      </c>
      <c r="U217" s="9" t="e">
        <v>#DIV/0!</v>
      </c>
      <c r="V217" s="11">
        <v>0.000927643784786642</v>
      </c>
    </row>
    <row r="218" customHeight="1" spans="1:22">
      <c r="A218" s="47"/>
      <c r="B218" s="4" t="s">
        <v>79</v>
      </c>
      <c r="C218" s="4" t="s">
        <v>80</v>
      </c>
      <c r="D218" s="4" t="s">
        <v>176</v>
      </c>
      <c r="E218" s="5">
        <v>149.48</v>
      </c>
      <c r="F218" s="5">
        <v>3114</v>
      </c>
      <c r="G218" s="5">
        <v>162</v>
      </c>
      <c r="H218" s="6">
        <v>0.0520231213872832</v>
      </c>
      <c r="I218" s="7">
        <v>0.922716049382716</v>
      </c>
      <c r="J218" s="7">
        <v>48.0025690430315</v>
      </c>
      <c r="K218" s="5">
        <v>1</v>
      </c>
      <c r="L218" s="8">
        <v>0</v>
      </c>
      <c r="M218" s="5">
        <v>2</v>
      </c>
      <c r="N218" s="5">
        <v>1</v>
      </c>
      <c r="O218" s="5">
        <v>0</v>
      </c>
      <c r="P218" s="5">
        <v>4</v>
      </c>
      <c r="Q218" s="7">
        <v>37.37</v>
      </c>
      <c r="R218" s="5">
        <v>2</v>
      </c>
      <c r="S218" s="9">
        <v>74.74</v>
      </c>
      <c r="T218" s="5">
        <v>1</v>
      </c>
      <c r="U218" s="9">
        <v>149.48</v>
      </c>
      <c r="V218" s="11">
        <v>0.0123456790123457</v>
      </c>
    </row>
    <row r="219" customHeight="1" spans="1:22">
      <c r="A219" s="47"/>
      <c r="B219" s="47"/>
      <c r="C219" s="4" t="s">
        <v>82</v>
      </c>
      <c r="D219" s="4" t="s">
        <v>177</v>
      </c>
      <c r="E219" s="5">
        <v>114.55</v>
      </c>
      <c r="F219" s="5">
        <v>2963</v>
      </c>
      <c r="G219" s="5">
        <v>236</v>
      </c>
      <c r="H219" s="6">
        <v>0.0796490043874452</v>
      </c>
      <c r="I219" s="7">
        <v>0.485381355932203</v>
      </c>
      <c r="J219" s="7">
        <v>38.6601417482282</v>
      </c>
      <c r="K219" s="5">
        <v>3</v>
      </c>
      <c r="L219" s="8">
        <v>1</v>
      </c>
      <c r="M219" s="5">
        <v>1</v>
      </c>
      <c r="N219" s="5">
        <v>1</v>
      </c>
      <c r="O219" s="5">
        <v>0</v>
      </c>
      <c r="P219" s="5">
        <v>6</v>
      </c>
      <c r="Q219" s="7">
        <v>19.0916666666667</v>
      </c>
      <c r="R219" s="5">
        <v>5</v>
      </c>
      <c r="S219" s="9">
        <v>22.91</v>
      </c>
      <c r="T219" s="5">
        <v>2</v>
      </c>
      <c r="U219" s="9">
        <v>57.275</v>
      </c>
      <c r="V219" s="11">
        <v>0.0211864406779661</v>
      </c>
    </row>
    <row r="220" customHeight="1" spans="1:22">
      <c r="A220" s="47"/>
      <c r="B220" s="47"/>
      <c r="C220" s="4" t="s">
        <v>84</v>
      </c>
      <c r="D220" s="4" t="s">
        <v>178</v>
      </c>
      <c r="E220" s="5">
        <v>92.16</v>
      </c>
      <c r="F220" s="5">
        <v>3976</v>
      </c>
      <c r="G220" s="5">
        <v>276</v>
      </c>
      <c r="H220" s="6">
        <v>0.0694164989939638</v>
      </c>
      <c r="I220" s="7">
        <v>0.333913043478261</v>
      </c>
      <c r="J220" s="7">
        <v>23.1790744466801</v>
      </c>
      <c r="K220" s="5">
        <v>1</v>
      </c>
      <c r="L220" s="8">
        <v>1</v>
      </c>
      <c r="M220" s="5">
        <v>2</v>
      </c>
      <c r="N220" s="5">
        <v>1</v>
      </c>
      <c r="O220" s="5">
        <v>0</v>
      </c>
      <c r="P220" s="5">
        <v>5</v>
      </c>
      <c r="Q220" s="7">
        <v>18.432</v>
      </c>
      <c r="R220" s="5">
        <v>3</v>
      </c>
      <c r="S220" s="9">
        <v>30.72</v>
      </c>
      <c r="T220" s="5">
        <v>0</v>
      </c>
      <c r="U220" s="9" t="e">
        <v>#DIV/0!</v>
      </c>
      <c r="V220" s="11">
        <v>0.0108695652173913</v>
      </c>
    </row>
    <row r="221" customHeight="1" spans="1:22">
      <c r="A221" s="47"/>
      <c r="B221" s="47"/>
      <c r="C221" s="4" t="s">
        <v>108</v>
      </c>
      <c r="D221" s="4" t="s">
        <v>187</v>
      </c>
      <c r="E221" s="5">
        <v>132.51</v>
      </c>
      <c r="F221" s="5">
        <v>4818</v>
      </c>
      <c r="G221" s="5">
        <v>249</v>
      </c>
      <c r="H221" s="6">
        <v>0.051681195516812</v>
      </c>
      <c r="I221" s="7">
        <v>0.532168674698795</v>
      </c>
      <c r="J221" s="7">
        <v>27.5031133250311</v>
      </c>
      <c r="K221" s="5">
        <v>1</v>
      </c>
      <c r="L221" s="8">
        <v>0</v>
      </c>
      <c r="M221" s="5">
        <v>2</v>
      </c>
      <c r="N221" s="5">
        <v>3</v>
      </c>
      <c r="O221" s="5">
        <v>0</v>
      </c>
      <c r="P221" s="5">
        <v>6</v>
      </c>
      <c r="Q221" s="7">
        <v>22.085</v>
      </c>
      <c r="R221" s="5">
        <v>3</v>
      </c>
      <c r="S221" s="9">
        <v>44.17</v>
      </c>
      <c r="T221" s="5">
        <v>0</v>
      </c>
      <c r="U221" s="9" t="e">
        <v>#DIV/0!</v>
      </c>
      <c r="V221" s="11">
        <v>0.0120481927710843</v>
      </c>
    </row>
    <row r="222" customHeight="1" spans="1:22">
      <c r="A222" s="47"/>
      <c r="B222" s="47"/>
      <c r="C222" s="4" t="s">
        <v>86</v>
      </c>
      <c r="D222" s="4" t="s">
        <v>179</v>
      </c>
      <c r="E222" s="5">
        <v>116.3</v>
      </c>
      <c r="F222" s="5">
        <v>5318</v>
      </c>
      <c r="G222" s="5">
        <v>390</v>
      </c>
      <c r="H222" s="6">
        <v>0.073335840541557</v>
      </c>
      <c r="I222" s="7">
        <v>0.298205128205128</v>
      </c>
      <c r="J222" s="7">
        <v>21.8691237307258</v>
      </c>
      <c r="K222" s="5">
        <v>2</v>
      </c>
      <c r="L222" s="8">
        <v>1</v>
      </c>
      <c r="M222" s="5">
        <v>3</v>
      </c>
      <c r="N222" s="5">
        <v>3</v>
      </c>
      <c r="O222" s="5">
        <v>0</v>
      </c>
      <c r="P222" s="5">
        <v>9</v>
      </c>
      <c r="Q222" s="7">
        <v>12.9222222222222</v>
      </c>
      <c r="R222" s="5">
        <v>10</v>
      </c>
      <c r="S222" s="9">
        <v>11.63</v>
      </c>
      <c r="T222" s="5">
        <v>2</v>
      </c>
      <c r="U222" s="9">
        <v>58.15</v>
      </c>
      <c r="V222" s="11">
        <v>0.0256410256410256</v>
      </c>
    </row>
    <row r="223" customHeight="1" spans="1:22">
      <c r="A223" s="47"/>
      <c r="B223" s="47"/>
      <c r="C223" s="4" t="s">
        <v>88</v>
      </c>
      <c r="D223" s="4" t="s">
        <v>180</v>
      </c>
      <c r="E223" s="5">
        <v>52.77</v>
      </c>
      <c r="F223" s="5">
        <v>1828</v>
      </c>
      <c r="G223" s="5">
        <v>152</v>
      </c>
      <c r="H223" s="6">
        <v>0.0831509846827133</v>
      </c>
      <c r="I223" s="7">
        <v>0.347171052631579</v>
      </c>
      <c r="J223" s="7">
        <v>28.8676148796499</v>
      </c>
      <c r="K223" s="5">
        <v>1</v>
      </c>
      <c r="L223" s="8">
        <v>1</v>
      </c>
      <c r="M223" s="5">
        <v>1</v>
      </c>
      <c r="N223" s="5">
        <v>0</v>
      </c>
      <c r="O223" s="5">
        <v>0</v>
      </c>
      <c r="P223" s="5">
        <v>3</v>
      </c>
      <c r="Q223" s="7">
        <v>17.59</v>
      </c>
      <c r="R223" s="5">
        <v>0</v>
      </c>
      <c r="S223" s="9" t="e">
        <v>#DIV/0!</v>
      </c>
      <c r="T223" s="5">
        <v>0</v>
      </c>
      <c r="U223" s="9" t="e">
        <v>#DIV/0!</v>
      </c>
      <c r="V223" s="11">
        <v>0</v>
      </c>
    </row>
    <row r="224" customHeight="1" spans="1:22">
      <c r="A224" s="47"/>
      <c r="B224" s="47"/>
      <c r="C224" s="4" t="s">
        <v>90</v>
      </c>
      <c r="D224" s="4" t="s">
        <v>181</v>
      </c>
      <c r="E224" s="5">
        <v>141.22</v>
      </c>
      <c r="F224" s="5">
        <v>10018</v>
      </c>
      <c r="G224" s="5">
        <v>933</v>
      </c>
      <c r="H224" s="6">
        <v>0.0931323617488521</v>
      </c>
      <c r="I224" s="7">
        <v>0.151361200428725</v>
      </c>
      <c r="J224" s="7">
        <v>14.0966260730685</v>
      </c>
      <c r="K224" s="5">
        <v>3</v>
      </c>
      <c r="L224" s="8">
        <v>1</v>
      </c>
      <c r="M224" s="5">
        <v>0</v>
      </c>
      <c r="N224" s="5">
        <v>2</v>
      </c>
      <c r="O224" s="5">
        <v>0</v>
      </c>
      <c r="P224" s="5">
        <v>6</v>
      </c>
      <c r="Q224" s="7">
        <v>23.5366666666667</v>
      </c>
      <c r="R224" s="5">
        <v>4</v>
      </c>
      <c r="S224" s="9">
        <v>35.305</v>
      </c>
      <c r="T224" s="5">
        <v>1</v>
      </c>
      <c r="U224" s="9">
        <v>141.22</v>
      </c>
      <c r="V224" s="11">
        <v>0.00428724544480172</v>
      </c>
    </row>
    <row r="225" customHeight="1" spans="1:22">
      <c r="A225" s="47"/>
      <c r="B225" s="4" t="s">
        <v>100</v>
      </c>
      <c r="C225" s="47"/>
      <c r="D225" s="47"/>
      <c r="E225" s="5">
        <v>798.99</v>
      </c>
      <c r="F225" s="5">
        <v>32035</v>
      </c>
      <c r="G225" s="5">
        <v>2398</v>
      </c>
      <c r="H225" s="6">
        <v>0.0748556266583425</v>
      </c>
      <c r="I225" s="7">
        <v>0.333190158465388</v>
      </c>
      <c r="J225" s="7">
        <v>24.941158108319</v>
      </c>
      <c r="K225" s="5">
        <v>12</v>
      </c>
      <c r="L225" s="8">
        <v>5</v>
      </c>
      <c r="M225" s="5">
        <v>11</v>
      </c>
      <c r="N225" s="5">
        <v>11</v>
      </c>
      <c r="O225" s="5">
        <v>0</v>
      </c>
      <c r="P225" s="5">
        <v>39</v>
      </c>
      <c r="Q225" s="7">
        <v>20.4869230769231</v>
      </c>
      <c r="R225" s="5">
        <v>27</v>
      </c>
      <c r="S225" s="9">
        <v>29.5922222222222</v>
      </c>
      <c r="T225" s="5">
        <v>6</v>
      </c>
      <c r="U225" s="9">
        <v>133.165</v>
      </c>
      <c r="V225" s="11">
        <v>0.0112593828190158</v>
      </c>
    </row>
    <row r="226" customHeight="1" spans="1:22">
      <c r="A226" s="4" t="s">
        <v>124</v>
      </c>
      <c r="B226" s="47"/>
      <c r="C226" s="47"/>
      <c r="D226" s="47"/>
      <c r="E226" s="5">
        <v>1028.66</v>
      </c>
      <c r="F226" s="5">
        <v>43690</v>
      </c>
      <c r="G226" s="5">
        <v>3476</v>
      </c>
      <c r="H226" s="6">
        <v>0.0795605401693751</v>
      </c>
      <c r="I226" s="7">
        <v>0.295932105868815</v>
      </c>
      <c r="J226" s="7">
        <v>23.5445181963836</v>
      </c>
      <c r="K226" s="5">
        <v>26</v>
      </c>
      <c r="L226" s="8">
        <v>5</v>
      </c>
      <c r="M226" s="5">
        <v>12</v>
      </c>
      <c r="N226" s="5">
        <v>12</v>
      </c>
      <c r="O226" s="5">
        <v>0</v>
      </c>
      <c r="P226" s="5">
        <v>55</v>
      </c>
      <c r="Q226" s="7">
        <v>18.7029090909091</v>
      </c>
      <c r="R226" s="5">
        <v>28</v>
      </c>
      <c r="S226" s="9">
        <v>36.7378571428571</v>
      </c>
      <c r="T226" s="5">
        <v>6</v>
      </c>
      <c r="U226" s="9">
        <v>171.443333333333</v>
      </c>
      <c r="V226" s="11">
        <v>0.00805523590333717</v>
      </c>
    </row>
    <row r="227" customHeight="1" spans="1:22">
      <c r="A227" s="4" t="s">
        <v>51</v>
      </c>
      <c r="B227" s="4" t="s">
        <v>75</v>
      </c>
      <c r="C227" s="4" t="s">
        <v>114</v>
      </c>
      <c r="D227" s="4" t="s">
        <v>189</v>
      </c>
      <c r="E227" s="5">
        <v>104.01</v>
      </c>
      <c r="F227" s="5">
        <v>4614</v>
      </c>
      <c r="G227" s="5">
        <v>292</v>
      </c>
      <c r="H227" s="6">
        <v>0.0632856523623754</v>
      </c>
      <c r="I227" s="7">
        <v>0.356198630136986</v>
      </c>
      <c r="J227" s="7">
        <v>22.5422626788036</v>
      </c>
      <c r="K227" s="5">
        <v>3</v>
      </c>
      <c r="L227" s="8">
        <v>1</v>
      </c>
      <c r="M227" s="5">
        <v>1</v>
      </c>
      <c r="N227" s="5">
        <v>2</v>
      </c>
      <c r="O227" s="5">
        <v>0</v>
      </c>
      <c r="P227" s="5">
        <v>7</v>
      </c>
      <c r="Q227" s="7">
        <v>14.8585714285714</v>
      </c>
      <c r="R227" s="5">
        <v>2</v>
      </c>
      <c r="S227" s="9">
        <v>52.005</v>
      </c>
      <c r="T227" s="5">
        <v>1</v>
      </c>
      <c r="U227" s="9">
        <v>104.01</v>
      </c>
      <c r="V227" s="11">
        <v>0.00684931506849315</v>
      </c>
    </row>
    <row r="228" customHeight="1" spans="1:22">
      <c r="A228" s="47"/>
      <c r="B228" s="47"/>
      <c r="C228" s="4" t="s">
        <v>76</v>
      </c>
      <c r="D228" s="4" t="s">
        <v>175</v>
      </c>
      <c r="E228" s="5">
        <v>86.05</v>
      </c>
      <c r="F228" s="5">
        <v>6233</v>
      </c>
      <c r="G228" s="5">
        <v>559</v>
      </c>
      <c r="H228" s="6">
        <v>0.0896839403176641</v>
      </c>
      <c r="I228" s="7">
        <v>0.153935599284436</v>
      </c>
      <c r="J228" s="7">
        <v>13.8055510989893</v>
      </c>
      <c r="K228" s="5">
        <v>11</v>
      </c>
      <c r="L228" s="8">
        <v>1</v>
      </c>
      <c r="M228" s="5">
        <v>2</v>
      </c>
      <c r="N228" s="5">
        <v>2</v>
      </c>
      <c r="O228" s="5">
        <v>0</v>
      </c>
      <c r="P228" s="5">
        <v>16</v>
      </c>
      <c r="Q228" s="7">
        <v>5.378125</v>
      </c>
      <c r="R228" s="5">
        <v>1</v>
      </c>
      <c r="S228" s="9">
        <v>86.05</v>
      </c>
      <c r="T228" s="5">
        <v>1</v>
      </c>
      <c r="U228" s="9">
        <v>86.05</v>
      </c>
      <c r="V228" s="11">
        <v>0.00178890876565295</v>
      </c>
    </row>
    <row r="229" customHeight="1" spans="1:22">
      <c r="A229" s="47"/>
      <c r="B229" s="4" t="s">
        <v>78</v>
      </c>
      <c r="C229" s="47"/>
      <c r="D229" s="47"/>
      <c r="E229" s="5">
        <v>190.06</v>
      </c>
      <c r="F229" s="5">
        <v>10847</v>
      </c>
      <c r="G229" s="5">
        <v>851</v>
      </c>
      <c r="H229" s="6">
        <v>0.0784548723149258</v>
      </c>
      <c r="I229" s="7">
        <v>0.223337250293772</v>
      </c>
      <c r="J229" s="7">
        <v>17.5218954549645</v>
      </c>
      <c r="K229" s="5">
        <v>14</v>
      </c>
      <c r="L229" s="8">
        <v>2</v>
      </c>
      <c r="M229" s="5">
        <v>3</v>
      </c>
      <c r="N229" s="5">
        <v>4</v>
      </c>
      <c r="O229" s="5">
        <v>0</v>
      </c>
      <c r="P229" s="5">
        <v>23</v>
      </c>
      <c r="Q229" s="7">
        <v>8.26347826086957</v>
      </c>
      <c r="R229" s="5">
        <v>3</v>
      </c>
      <c r="S229" s="9">
        <v>63.3533333333333</v>
      </c>
      <c r="T229" s="5">
        <v>2</v>
      </c>
      <c r="U229" s="9">
        <v>95.03</v>
      </c>
      <c r="V229" s="11">
        <v>0.00352526439482961</v>
      </c>
    </row>
    <row r="230" customHeight="1" spans="1:22">
      <c r="A230" s="47"/>
      <c r="B230" s="4" t="s">
        <v>79</v>
      </c>
      <c r="C230" s="4" t="s">
        <v>80</v>
      </c>
      <c r="D230" s="4" t="s">
        <v>176</v>
      </c>
      <c r="E230" s="5">
        <v>158.31</v>
      </c>
      <c r="F230" s="5">
        <v>3165</v>
      </c>
      <c r="G230" s="5">
        <v>201</v>
      </c>
      <c r="H230" s="6">
        <v>0.0635071090047393</v>
      </c>
      <c r="I230" s="7">
        <v>0.787611940298508</v>
      </c>
      <c r="J230" s="7">
        <v>50.0189573459716</v>
      </c>
      <c r="K230" s="5">
        <v>3</v>
      </c>
      <c r="L230" s="8">
        <v>0</v>
      </c>
      <c r="M230" s="5">
        <v>2</v>
      </c>
      <c r="N230" s="5">
        <v>2</v>
      </c>
      <c r="O230" s="5">
        <v>0</v>
      </c>
      <c r="P230" s="5">
        <v>7</v>
      </c>
      <c r="Q230" s="7">
        <v>22.6157142857143</v>
      </c>
      <c r="R230" s="5">
        <v>11</v>
      </c>
      <c r="S230" s="9">
        <v>14.3918181818182</v>
      </c>
      <c r="T230" s="5">
        <v>7</v>
      </c>
      <c r="U230" s="9">
        <v>22.6157142857143</v>
      </c>
      <c r="V230" s="11">
        <v>0.054726368159204</v>
      </c>
    </row>
    <row r="231" customHeight="1" spans="1:22">
      <c r="A231" s="47"/>
      <c r="B231" s="47"/>
      <c r="C231" s="4" t="s">
        <v>82</v>
      </c>
      <c r="D231" s="4" t="s">
        <v>177</v>
      </c>
      <c r="E231" s="5">
        <v>18.15</v>
      </c>
      <c r="F231" s="5">
        <v>774</v>
      </c>
      <c r="G231" s="5">
        <v>81</v>
      </c>
      <c r="H231" s="6">
        <v>0.104651162790698</v>
      </c>
      <c r="I231" s="7">
        <v>0.224074074074074</v>
      </c>
      <c r="J231" s="7">
        <v>23.4496124031008</v>
      </c>
      <c r="K231" s="5">
        <v>1</v>
      </c>
      <c r="L231" s="8">
        <v>0</v>
      </c>
      <c r="M231" s="5">
        <v>0</v>
      </c>
      <c r="N231" s="5">
        <v>1</v>
      </c>
      <c r="O231" s="5">
        <v>0</v>
      </c>
      <c r="P231" s="5">
        <v>2</v>
      </c>
      <c r="Q231" s="7">
        <v>9.075</v>
      </c>
      <c r="R231" s="5">
        <v>1</v>
      </c>
      <c r="S231" s="9">
        <v>18.15</v>
      </c>
      <c r="T231" s="5">
        <v>1</v>
      </c>
      <c r="U231" s="9">
        <v>18.15</v>
      </c>
      <c r="V231" s="11">
        <v>0.0123456790123457</v>
      </c>
    </row>
    <row r="232" customHeight="1" spans="1:22">
      <c r="A232" s="47"/>
      <c r="B232" s="47"/>
      <c r="C232" s="4" t="s">
        <v>84</v>
      </c>
      <c r="D232" s="4" t="s">
        <v>178</v>
      </c>
      <c r="E232" s="5">
        <v>79.89</v>
      </c>
      <c r="F232" s="5">
        <v>4750</v>
      </c>
      <c r="G232" s="5">
        <v>306</v>
      </c>
      <c r="H232" s="6">
        <v>0.064421052631579</v>
      </c>
      <c r="I232" s="7">
        <v>0.261078431372549</v>
      </c>
      <c r="J232" s="7">
        <v>16.8189473684211</v>
      </c>
      <c r="K232" s="5">
        <v>1</v>
      </c>
      <c r="L232" s="8">
        <v>0</v>
      </c>
      <c r="M232" s="5">
        <v>0</v>
      </c>
      <c r="N232" s="5">
        <v>0</v>
      </c>
      <c r="O232" s="5">
        <v>0</v>
      </c>
      <c r="P232" s="5">
        <v>1</v>
      </c>
      <c r="Q232" s="7">
        <v>79.89</v>
      </c>
      <c r="R232" s="5">
        <v>2</v>
      </c>
      <c r="S232" s="9">
        <v>39.945</v>
      </c>
      <c r="T232" s="5">
        <v>1</v>
      </c>
      <c r="U232" s="9">
        <v>79.89</v>
      </c>
      <c r="V232" s="11">
        <v>0.0065359477124183</v>
      </c>
    </row>
    <row r="233" customHeight="1" spans="1:22">
      <c r="A233" s="47"/>
      <c r="B233" s="47"/>
      <c r="C233" s="4" t="s">
        <v>108</v>
      </c>
      <c r="D233" s="4" t="s">
        <v>187</v>
      </c>
      <c r="E233" s="5">
        <v>176.84</v>
      </c>
      <c r="F233" s="5">
        <v>6945</v>
      </c>
      <c r="G233" s="5">
        <v>318</v>
      </c>
      <c r="H233" s="6">
        <v>0.0457883369330454</v>
      </c>
      <c r="I233" s="7">
        <v>0.556100628930818</v>
      </c>
      <c r="J233" s="7">
        <v>25.4629229661627</v>
      </c>
      <c r="K233" s="5">
        <v>5</v>
      </c>
      <c r="L233" s="8">
        <v>0</v>
      </c>
      <c r="M233" s="5">
        <v>1</v>
      </c>
      <c r="N233" s="5">
        <v>6</v>
      </c>
      <c r="O233" s="5">
        <v>0</v>
      </c>
      <c r="P233" s="5">
        <v>12</v>
      </c>
      <c r="Q233" s="7">
        <v>14.7366666666667</v>
      </c>
      <c r="R233" s="5">
        <v>8</v>
      </c>
      <c r="S233" s="9">
        <v>22.105</v>
      </c>
      <c r="T233" s="5">
        <v>2</v>
      </c>
      <c r="U233" s="9">
        <v>88.42</v>
      </c>
      <c r="V233" s="11">
        <v>0.0251572327044025</v>
      </c>
    </row>
    <row r="234" customHeight="1" spans="1:22">
      <c r="A234" s="47"/>
      <c r="B234" s="47"/>
      <c r="C234" s="4" t="s">
        <v>86</v>
      </c>
      <c r="D234" s="4" t="s">
        <v>179</v>
      </c>
      <c r="E234" s="5">
        <v>199.19</v>
      </c>
      <c r="F234" s="5">
        <v>10947</v>
      </c>
      <c r="G234" s="5">
        <v>716</v>
      </c>
      <c r="H234" s="6">
        <v>0.0654060473189002</v>
      </c>
      <c r="I234" s="7">
        <v>0.278198324022346</v>
      </c>
      <c r="J234" s="7">
        <v>18.1958527450443</v>
      </c>
      <c r="K234" s="5">
        <v>5</v>
      </c>
      <c r="L234" s="8">
        <v>3</v>
      </c>
      <c r="M234" s="5">
        <v>0</v>
      </c>
      <c r="N234" s="5">
        <v>7</v>
      </c>
      <c r="O234" s="5">
        <v>0</v>
      </c>
      <c r="P234" s="5">
        <v>15</v>
      </c>
      <c r="Q234" s="7">
        <v>13.2793333333333</v>
      </c>
      <c r="R234" s="5">
        <v>10</v>
      </c>
      <c r="S234" s="9">
        <v>19.919</v>
      </c>
      <c r="T234" s="5">
        <v>6</v>
      </c>
      <c r="U234" s="9">
        <v>33.1983333333333</v>
      </c>
      <c r="V234" s="11">
        <v>0.0139664804469274</v>
      </c>
    </row>
    <row r="235" customHeight="1" spans="1:22">
      <c r="A235" s="47"/>
      <c r="B235" s="47"/>
      <c r="C235" s="4" t="s">
        <v>88</v>
      </c>
      <c r="D235" s="4" t="s">
        <v>180</v>
      </c>
      <c r="E235" s="5">
        <v>63.04</v>
      </c>
      <c r="F235" s="5">
        <v>2346</v>
      </c>
      <c r="G235" s="5">
        <v>254</v>
      </c>
      <c r="H235" s="6">
        <v>0.108269394714408</v>
      </c>
      <c r="I235" s="7">
        <v>0.248188976377953</v>
      </c>
      <c r="J235" s="7">
        <v>26.8712702472293</v>
      </c>
      <c r="K235" s="5">
        <v>2</v>
      </c>
      <c r="L235" s="8">
        <v>0</v>
      </c>
      <c r="M235" s="5">
        <v>0</v>
      </c>
      <c r="N235" s="5">
        <v>0</v>
      </c>
      <c r="O235" s="5">
        <v>0</v>
      </c>
      <c r="P235" s="5">
        <v>2</v>
      </c>
      <c r="Q235" s="7">
        <v>31.52</v>
      </c>
      <c r="R235" s="5">
        <v>3</v>
      </c>
      <c r="S235" s="9">
        <v>21.0133333333333</v>
      </c>
      <c r="T235" s="5">
        <v>1</v>
      </c>
      <c r="U235" s="9">
        <v>63.04</v>
      </c>
      <c r="V235" s="11">
        <v>0.0118110236220472</v>
      </c>
    </row>
    <row r="236" customHeight="1" spans="1:22">
      <c r="A236" s="47"/>
      <c r="B236" s="47"/>
      <c r="C236" s="4" t="s">
        <v>90</v>
      </c>
      <c r="D236" s="4" t="s">
        <v>181</v>
      </c>
      <c r="E236" s="5">
        <v>137.66</v>
      </c>
      <c r="F236" s="5">
        <v>10318</v>
      </c>
      <c r="G236" s="5">
        <v>1152</v>
      </c>
      <c r="H236" s="6">
        <v>0.111649544485365</v>
      </c>
      <c r="I236" s="7">
        <v>0.119496527777778</v>
      </c>
      <c r="J236" s="7">
        <v>13.3417328939717</v>
      </c>
      <c r="K236" s="5">
        <v>5</v>
      </c>
      <c r="L236" s="8">
        <v>0</v>
      </c>
      <c r="M236" s="5">
        <v>0</v>
      </c>
      <c r="N236" s="5">
        <v>0</v>
      </c>
      <c r="O236" s="5">
        <v>2</v>
      </c>
      <c r="P236" s="5">
        <v>7</v>
      </c>
      <c r="Q236" s="7">
        <v>19.6657142857143</v>
      </c>
      <c r="R236" s="5">
        <v>4</v>
      </c>
      <c r="S236" s="9">
        <v>34.415</v>
      </c>
      <c r="T236" s="5">
        <v>1</v>
      </c>
      <c r="U236" s="9">
        <v>137.66</v>
      </c>
      <c r="V236" s="11">
        <v>0.00347222222222222</v>
      </c>
    </row>
    <row r="237" customHeight="1" spans="1:22">
      <c r="A237" s="47"/>
      <c r="B237" s="4" t="s">
        <v>100</v>
      </c>
      <c r="C237" s="47"/>
      <c r="D237" s="47"/>
      <c r="E237" s="5">
        <v>833.08</v>
      </c>
      <c r="F237" s="5">
        <v>39245</v>
      </c>
      <c r="G237" s="5">
        <v>3028</v>
      </c>
      <c r="H237" s="6">
        <v>0.0771563256465792</v>
      </c>
      <c r="I237" s="7">
        <v>0.275125495376486</v>
      </c>
      <c r="J237" s="7">
        <v>21.2276723149446</v>
      </c>
      <c r="K237" s="5">
        <v>22</v>
      </c>
      <c r="L237" s="8">
        <v>3</v>
      </c>
      <c r="M237" s="5">
        <v>3</v>
      </c>
      <c r="N237" s="5">
        <v>16</v>
      </c>
      <c r="O237" s="5">
        <v>2</v>
      </c>
      <c r="P237" s="5">
        <v>46</v>
      </c>
      <c r="Q237" s="7">
        <v>18.1104347826087</v>
      </c>
      <c r="R237" s="5">
        <v>39</v>
      </c>
      <c r="S237" s="9">
        <v>21.3610256410256</v>
      </c>
      <c r="T237" s="5">
        <v>19</v>
      </c>
      <c r="U237" s="9">
        <v>43.8463157894737</v>
      </c>
      <c r="V237" s="11">
        <v>0.0128797886393659</v>
      </c>
    </row>
    <row r="238" customHeight="1" spans="1:22">
      <c r="A238" s="4" t="s">
        <v>125</v>
      </c>
      <c r="B238" s="47"/>
      <c r="C238" s="47"/>
      <c r="D238" s="47"/>
      <c r="E238" s="5">
        <v>1023.14</v>
      </c>
      <c r="F238" s="5">
        <v>50092</v>
      </c>
      <c r="G238" s="5">
        <v>3879</v>
      </c>
      <c r="H238" s="6">
        <v>0.0774375149724507</v>
      </c>
      <c r="I238" s="7">
        <v>0.263763856664089</v>
      </c>
      <c r="J238" s="7">
        <v>20.4252175996167</v>
      </c>
      <c r="K238" s="5">
        <v>36</v>
      </c>
      <c r="L238" s="8">
        <v>5</v>
      </c>
      <c r="M238" s="5">
        <v>6</v>
      </c>
      <c r="N238" s="5">
        <v>20</v>
      </c>
      <c r="O238" s="5">
        <v>2</v>
      </c>
      <c r="P238" s="5">
        <v>69</v>
      </c>
      <c r="Q238" s="7">
        <v>14.828115942029</v>
      </c>
      <c r="R238" s="5">
        <v>42</v>
      </c>
      <c r="S238" s="9">
        <v>24.3604761904762</v>
      </c>
      <c r="T238" s="5">
        <v>21</v>
      </c>
      <c r="U238" s="9">
        <v>48.7209523809524</v>
      </c>
      <c r="V238" s="11">
        <v>0.0108275328692962</v>
      </c>
    </row>
    <row r="239" customHeight="1" spans="1:22">
      <c r="A239" s="4" t="s">
        <v>50</v>
      </c>
      <c r="B239" s="4" t="s">
        <v>75</v>
      </c>
      <c r="C239" s="4" t="s">
        <v>114</v>
      </c>
      <c r="D239" s="4" t="s">
        <v>189</v>
      </c>
      <c r="E239" s="5">
        <v>108.11</v>
      </c>
      <c r="F239" s="5">
        <v>5713</v>
      </c>
      <c r="G239" s="5">
        <v>307</v>
      </c>
      <c r="H239" s="6">
        <v>0.0537370908454402</v>
      </c>
      <c r="I239" s="7">
        <v>0.352149837133551</v>
      </c>
      <c r="J239" s="7">
        <v>18.9235077892526</v>
      </c>
      <c r="K239" s="5">
        <v>2</v>
      </c>
      <c r="L239" s="8">
        <v>0</v>
      </c>
      <c r="M239" s="5">
        <v>2</v>
      </c>
      <c r="N239" s="5">
        <v>1</v>
      </c>
      <c r="O239" s="5">
        <v>0</v>
      </c>
      <c r="P239" s="5">
        <v>5</v>
      </c>
      <c r="Q239" s="7">
        <v>21.622</v>
      </c>
      <c r="R239" s="5">
        <v>1</v>
      </c>
      <c r="S239" s="9">
        <v>108.11</v>
      </c>
      <c r="T239" s="5">
        <v>1</v>
      </c>
      <c r="U239" s="9">
        <v>108.11</v>
      </c>
      <c r="V239" s="11">
        <v>0.00325732899022801</v>
      </c>
    </row>
    <row r="240" customHeight="1" spans="1:22">
      <c r="A240" s="47"/>
      <c r="B240" s="47"/>
      <c r="C240" s="4" t="s">
        <v>76</v>
      </c>
      <c r="D240" s="4" t="s">
        <v>175</v>
      </c>
      <c r="E240" s="5">
        <v>131.26</v>
      </c>
      <c r="F240" s="5">
        <v>6341</v>
      </c>
      <c r="G240" s="5">
        <v>681</v>
      </c>
      <c r="H240" s="6">
        <v>0.107396309730326</v>
      </c>
      <c r="I240" s="7">
        <v>0.192745961820852</v>
      </c>
      <c r="J240" s="7">
        <v>20.7002050149819</v>
      </c>
      <c r="K240" s="5">
        <v>8</v>
      </c>
      <c r="L240" s="8">
        <v>0</v>
      </c>
      <c r="M240" s="5">
        <v>1</v>
      </c>
      <c r="N240" s="5">
        <v>1</v>
      </c>
      <c r="O240" s="5">
        <v>0</v>
      </c>
      <c r="P240" s="5">
        <v>10</v>
      </c>
      <c r="Q240" s="7">
        <v>13.126</v>
      </c>
      <c r="R240" s="5">
        <v>4</v>
      </c>
      <c r="S240" s="9">
        <v>32.815</v>
      </c>
      <c r="T240" s="5">
        <v>1</v>
      </c>
      <c r="U240" s="9">
        <v>131.26</v>
      </c>
      <c r="V240" s="11">
        <v>0.00587371512481645</v>
      </c>
    </row>
    <row r="241" customHeight="1" spans="1:22">
      <c r="A241" s="47"/>
      <c r="B241" s="4" t="s">
        <v>78</v>
      </c>
      <c r="C241" s="47"/>
      <c r="D241" s="47"/>
      <c r="E241" s="5">
        <v>239.37</v>
      </c>
      <c r="F241" s="5">
        <v>12054</v>
      </c>
      <c r="G241" s="5">
        <v>988</v>
      </c>
      <c r="H241" s="6">
        <v>0.0819644931143189</v>
      </c>
      <c r="I241" s="7">
        <v>0.242277327935223</v>
      </c>
      <c r="J241" s="7">
        <v>19.8581383773021</v>
      </c>
      <c r="K241" s="5">
        <v>10</v>
      </c>
      <c r="L241" s="8">
        <v>0</v>
      </c>
      <c r="M241" s="5">
        <v>3</v>
      </c>
      <c r="N241" s="5">
        <v>2</v>
      </c>
      <c r="O241" s="5">
        <v>0</v>
      </c>
      <c r="P241" s="5">
        <v>15</v>
      </c>
      <c r="Q241" s="7">
        <v>15.958</v>
      </c>
      <c r="R241" s="5">
        <v>5</v>
      </c>
      <c r="S241" s="9">
        <v>47.874</v>
      </c>
      <c r="T241" s="5">
        <v>2</v>
      </c>
      <c r="U241" s="9">
        <v>119.685</v>
      </c>
      <c r="V241" s="11">
        <v>0.00506072874493927</v>
      </c>
    </row>
    <row r="242" customHeight="1" spans="1:22">
      <c r="A242" s="47"/>
      <c r="B242" s="4" t="s">
        <v>79</v>
      </c>
      <c r="C242" s="4" t="s">
        <v>80</v>
      </c>
      <c r="D242" s="4" t="s">
        <v>176</v>
      </c>
      <c r="E242" s="5">
        <v>208.41</v>
      </c>
      <c r="F242" s="5">
        <v>5040</v>
      </c>
      <c r="G242" s="5">
        <v>275</v>
      </c>
      <c r="H242" s="6">
        <v>0.0545634920634921</v>
      </c>
      <c r="I242" s="7">
        <v>0.757854545454546</v>
      </c>
      <c r="J242" s="7">
        <v>41.3511904761905</v>
      </c>
      <c r="K242" s="5">
        <v>3</v>
      </c>
      <c r="L242" s="8">
        <v>1</v>
      </c>
      <c r="M242" s="5">
        <v>1</v>
      </c>
      <c r="N242" s="5">
        <v>7</v>
      </c>
      <c r="O242" s="5">
        <v>0</v>
      </c>
      <c r="P242" s="5">
        <v>12</v>
      </c>
      <c r="Q242" s="7">
        <v>17.3675</v>
      </c>
      <c r="R242" s="5">
        <v>15</v>
      </c>
      <c r="S242" s="9">
        <v>13.894</v>
      </c>
      <c r="T242" s="5">
        <v>9</v>
      </c>
      <c r="U242" s="9">
        <v>23.1566666666667</v>
      </c>
      <c r="V242" s="11">
        <v>0.0545454545454545</v>
      </c>
    </row>
    <row r="243" customHeight="1" spans="1:22">
      <c r="A243" s="47"/>
      <c r="B243" s="47"/>
      <c r="C243" s="4" t="s">
        <v>82</v>
      </c>
      <c r="D243" s="4" t="s">
        <v>177</v>
      </c>
      <c r="E243" s="5">
        <v>30.08</v>
      </c>
      <c r="F243" s="5">
        <v>1043</v>
      </c>
      <c r="G243" s="5">
        <v>106</v>
      </c>
      <c r="H243" s="6">
        <v>0.101629913710451</v>
      </c>
      <c r="I243" s="7">
        <v>0.28377358490566</v>
      </c>
      <c r="J243" s="7">
        <v>28.8398849472675</v>
      </c>
      <c r="K243" s="5">
        <v>1</v>
      </c>
      <c r="L243" s="8">
        <v>1</v>
      </c>
      <c r="M243" s="5">
        <v>0</v>
      </c>
      <c r="N243" s="5">
        <v>0</v>
      </c>
      <c r="O243" s="5">
        <v>0</v>
      </c>
      <c r="P243" s="5">
        <v>2</v>
      </c>
      <c r="Q243" s="7">
        <v>15.04</v>
      </c>
      <c r="R243" s="5">
        <v>0</v>
      </c>
      <c r="S243" s="9" t="e">
        <v>#DIV/0!</v>
      </c>
      <c r="T243" s="5">
        <v>0</v>
      </c>
      <c r="U243" s="9" t="e">
        <v>#DIV/0!</v>
      </c>
      <c r="V243" s="11">
        <v>0</v>
      </c>
    </row>
    <row r="244" customHeight="1" spans="1:22">
      <c r="A244" s="47"/>
      <c r="B244" s="47"/>
      <c r="C244" s="4" t="s">
        <v>84</v>
      </c>
      <c r="D244" s="4" t="s">
        <v>178</v>
      </c>
      <c r="E244" s="5">
        <v>119.55</v>
      </c>
      <c r="F244" s="5">
        <v>5738</v>
      </c>
      <c r="G244" s="5">
        <v>391</v>
      </c>
      <c r="H244" s="6">
        <v>0.0681422098292088</v>
      </c>
      <c r="I244" s="7">
        <v>0.305754475703325</v>
      </c>
      <c r="J244" s="7">
        <v>20.8347856395957</v>
      </c>
      <c r="K244" s="5">
        <v>2</v>
      </c>
      <c r="L244" s="8">
        <v>1</v>
      </c>
      <c r="M244" s="5">
        <v>1</v>
      </c>
      <c r="N244" s="5">
        <v>3</v>
      </c>
      <c r="O244" s="5">
        <v>0</v>
      </c>
      <c r="P244" s="5">
        <v>7</v>
      </c>
      <c r="Q244" s="7">
        <v>17.0785714285714</v>
      </c>
      <c r="R244" s="5">
        <v>4</v>
      </c>
      <c r="S244" s="9">
        <v>29.8875</v>
      </c>
      <c r="T244" s="5">
        <v>2</v>
      </c>
      <c r="U244" s="9">
        <v>59.775</v>
      </c>
      <c r="V244" s="11">
        <v>0.010230179028133</v>
      </c>
    </row>
    <row r="245" customHeight="1" spans="1:22">
      <c r="A245" s="47"/>
      <c r="B245" s="47"/>
      <c r="C245" s="4" t="s">
        <v>108</v>
      </c>
      <c r="D245" s="4" t="s">
        <v>187</v>
      </c>
      <c r="E245" s="5">
        <v>111.45</v>
      </c>
      <c r="F245" s="5">
        <v>4879</v>
      </c>
      <c r="G245" s="5">
        <v>242</v>
      </c>
      <c r="H245" s="6">
        <v>0.0496003279360525</v>
      </c>
      <c r="I245" s="7">
        <v>0.460537190082645</v>
      </c>
      <c r="J245" s="7">
        <v>22.8427956548473</v>
      </c>
      <c r="K245" s="5">
        <v>4</v>
      </c>
      <c r="L245" s="8">
        <v>2</v>
      </c>
      <c r="M245" s="5">
        <v>0</v>
      </c>
      <c r="N245" s="5">
        <v>2</v>
      </c>
      <c r="O245" s="5">
        <v>0</v>
      </c>
      <c r="P245" s="5">
        <v>8</v>
      </c>
      <c r="Q245" s="7">
        <v>13.93125</v>
      </c>
      <c r="R245" s="5">
        <v>2</v>
      </c>
      <c r="S245" s="9">
        <v>55.725</v>
      </c>
      <c r="T245" s="5">
        <v>1</v>
      </c>
      <c r="U245" s="9">
        <v>111.45</v>
      </c>
      <c r="V245" s="11">
        <v>0.00826446280991736</v>
      </c>
    </row>
    <row r="246" customHeight="1" spans="1:22">
      <c r="A246" s="47"/>
      <c r="B246" s="47"/>
      <c r="C246" s="4" t="s">
        <v>86</v>
      </c>
      <c r="D246" s="4" t="s">
        <v>179</v>
      </c>
      <c r="E246" s="5">
        <v>180.32</v>
      </c>
      <c r="F246" s="5">
        <v>8988</v>
      </c>
      <c r="G246" s="5">
        <v>607</v>
      </c>
      <c r="H246" s="6">
        <v>0.0675344904316867</v>
      </c>
      <c r="I246" s="7">
        <v>0.297067545304778</v>
      </c>
      <c r="J246" s="7">
        <v>20.0623052959502</v>
      </c>
      <c r="K246" s="5">
        <v>3</v>
      </c>
      <c r="L246" s="8">
        <v>2</v>
      </c>
      <c r="M246" s="5">
        <v>3</v>
      </c>
      <c r="N246" s="5">
        <v>6</v>
      </c>
      <c r="O246" s="5">
        <v>0</v>
      </c>
      <c r="P246" s="5">
        <v>14</v>
      </c>
      <c r="Q246" s="7">
        <v>12.88</v>
      </c>
      <c r="R246" s="5">
        <v>14</v>
      </c>
      <c r="S246" s="9">
        <v>12.88</v>
      </c>
      <c r="T246" s="5">
        <v>5</v>
      </c>
      <c r="U246" s="9">
        <v>36.064</v>
      </c>
      <c r="V246" s="11">
        <v>0.0230642504118616</v>
      </c>
    </row>
    <row r="247" customHeight="1" spans="1:22">
      <c r="A247" s="47"/>
      <c r="B247" s="47"/>
      <c r="C247" s="4" t="s">
        <v>88</v>
      </c>
      <c r="D247" s="4" t="s">
        <v>180</v>
      </c>
      <c r="E247" s="5">
        <v>50.72</v>
      </c>
      <c r="F247" s="5">
        <v>1967</v>
      </c>
      <c r="G247" s="5">
        <v>183</v>
      </c>
      <c r="H247" s="6">
        <v>0.0930350788002034</v>
      </c>
      <c r="I247" s="7">
        <v>0.277158469945355</v>
      </c>
      <c r="J247" s="7">
        <v>25.7854600915099</v>
      </c>
      <c r="K247" s="5">
        <v>1</v>
      </c>
      <c r="L247" s="8">
        <v>0</v>
      </c>
      <c r="M247" s="5">
        <v>0</v>
      </c>
      <c r="N247" s="5">
        <v>1</v>
      </c>
      <c r="O247" s="5">
        <v>0</v>
      </c>
      <c r="P247" s="5">
        <v>2</v>
      </c>
      <c r="Q247" s="7">
        <v>25.36</v>
      </c>
      <c r="R247" s="5">
        <v>3</v>
      </c>
      <c r="S247" s="9">
        <v>16.9066666666667</v>
      </c>
      <c r="T247" s="5">
        <v>1</v>
      </c>
      <c r="U247" s="9">
        <v>50.72</v>
      </c>
      <c r="V247" s="11">
        <v>0.0163934426229508</v>
      </c>
    </row>
    <row r="248" customHeight="1" spans="1:22">
      <c r="A248" s="47"/>
      <c r="B248" s="47"/>
      <c r="C248" s="4" t="s">
        <v>90</v>
      </c>
      <c r="D248" s="4" t="s">
        <v>181</v>
      </c>
      <c r="E248" s="5">
        <v>69.1</v>
      </c>
      <c r="F248" s="5">
        <v>2631</v>
      </c>
      <c r="G248" s="5">
        <v>292</v>
      </c>
      <c r="H248" s="6">
        <v>0.110984416571646</v>
      </c>
      <c r="I248" s="7">
        <v>0.236643835616438</v>
      </c>
      <c r="J248" s="7">
        <v>26.2637780311669</v>
      </c>
      <c r="K248" s="5">
        <v>2</v>
      </c>
      <c r="L248" s="8">
        <v>0</v>
      </c>
      <c r="M248" s="5">
        <v>1</v>
      </c>
      <c r="N248" s="5">
        <v>0</v>
      </c>
      <c r="O248" s="5">
        <v>0</v>
      </c>
      <c r="P248" s="5">
        <v>3</v>
      </c>
      <c r="Q248" s="7">
        <v>23.0333333333333</v>
      </c>
      <c r="R248" s="5">
        <v>1</v>
      </c>
      <c r="S248" s="9">
        <v>69.1</v>
      </c>
      <c r="T248" s="5">
        <v>0</v>
      </c>
      <c r="U248" s="9" t="e">
        <v>#DIV/0!</v>
      </c>
      <c r="V248" s="11">
        <v>0.00342465753424658</v>
      </c>
    </row>
    <row r="249" customHeight="1" spans="1:22">
      <c r="A249" s="47"/>
      <c r="B249" s="4" t="s">
        <v>100</v>
      </c>
      <c r="C249" s="47"/>
      <c r="D249" s="47"/>
      <c r="E249" s="5">
        <v>769.63</v>
      </c>
      <c r="F249" s="5">
        <v>30286</v>
      </c>
      <c r="G249" s="5">
        <v>2096</v>
      </c>
      <c r="H249" s="6">
        <v>0.0692068942745823</v>
      </c>
      <c r="I249" s="7">
        <v>0.367189885496183</v>
      </c>
      <c r="J249" s="7">
        <v>25.4120715842303</v>
      </c>
      <c r="K249" s="5">
        <v>16</v>
      </c>
      <c r="L249" s="8">
        <v>7</v>
      </c>
      <c r="M249" s="5">
        <v>6</v>
      </c>
      <c r="N249" s="5">
        <v>19</v>
      </c>
      <c r="O249" s="5">
        <v>0</v>
      </c>
      <c r="P249" s="5">
        <v>48</v>
      </c>
      <c r="Q249" s="7">
        <v>16.0339583333333</v>
      </c>
      <c r="R249" s="5">
        <v>39</v>
      </c>
      <c r="S249" s="9">
        <v>19.7341025641026</v>
      </c>
      <c r="T249" s="5">
        <v>18</v>
      </c>
      <c r="U249" s="9">
        <v>42.7572222222222</v>
      </c>
      <c r="V249" s="11">
        <v>0.0186068702290076</v>
      </c>
    </row>
    <row r="250" customHeight="1" spans="1:22">
      <c r="A250" s="4" t="s">
        <v>126</v>
      </c>
      <c r="B250" s="47"/>
      <c r="C250" s="47"/>
      <c r="D250" s="47"/>
      <c r="E250" s="5">
        <v>1009</v>
      </c>
      <c r="F250" s="5">
        <v>42340</v>
      </c>
      <c r="G250" s="5">
        <v>3084</v>
      </c>
      <c r="H250" s="6">
        <v>0.0728389230042513</v>
      </c>
      <c r="I250" s="7">
        <v>0.327172503242542</v>
      </c>
      <c r="J250" s="7">
        <v>23.8308927727917</v>
      </c>
      <c r="K250" s="5">
        <v>26</v>
      </c>
      <c r="L250" s="8">
        <v>7</v>
      </c>
      <c r="M250" s="5">
        <v>9</v>
      </c>
      <c r="N250" s="5">
        <v>21</v>
      </c>
      <c r="O250" s="5">
        <v>0</v>
      </c>
      <c r="P250" s="5">
        <v>63</v>
      </c>
      <c r="Q250" s="7">
        <v>16.015873015873</v>
      </c>
      <c r="R250" s="5">
        <v>44</v>
      </c>
      <c r="S250" s="9">
        <v>22.9318181818182</v>
      </c>
      <c r="T250" s="5">
        <v>20</v>
      </c>
      <c r="U250" s="9">
        <v>50.45</v>
      </c>
      <c r="V250" s="11">
        <v>0.0142671854734112</v>
      </c>
    </row>
    <row r="251" customHeight="1" spans="1:22">
      <c r="A251" s="4" t="s">
        <v>49</v>
      </c>
      <c r="B251" s="4" t="s">
        <v>75</v>
      </c>
      <c r="C251" s="4" t="s">
        <v>114</v>
      </c>
      <c r="D251" s="4" t="s">
        <v>189</v>
      </c>
      <c r="E251" s="5">
        <v>114.26</v>
      </c>
      <c r="F251" s="5">
        <v>5419</v>
      </c>
      <c r="G251" s="5">
        <v>304</v>
      </c>
      <c r="H251" s="6">
        <v>0.0560989112382358</v>
      </c>
      <c r="I251" s="7">
        <v>0.375855263157895</v>
      </c>
      <c r="J251" s="7">
        <v>21.0850710463185</v>
      </c>
      <c r="K251" s="5">
        <v>0</v>
      </c>
      <c r="L251" s="8">
        <v>1</v>
      </c>
      <c r="M251" s="5">
        <v>1</v>
      </c>
      <c r="N251" s="5">
        <v>1</v>
      </c>
      <c r="O251" s="5">
        <v>0</v>
      </c>
      <c r="P251" s="5">
        <v>3</v>
      </c>
      <c r="Q251" s="7">
        <v>38.0866666666667</v>
      </c>
      <c r="R251" s="5">
        <v>4</v>
      </c>
      <c r="S251" s="9">
        <v>28.565</v>
      </c>
      <c r="T251" s="5">
        <v>2</v>
      </c>
      <c r="U251" s="9">
        <v>57.13</v>
      </c>
      <c r="V251" s="11">
        <v>0.0131578947368421</v>
      </c>
    </row>
    <row r="252" customHeight="1" spans="1:22">
      <c r="A252" s="47"/>
      <c r="B252" s="47"/>
      <c r="C252" s="4" t="s">
        <v>76</v>
      </c>
      <c r="D252" s="4" t="s">
        <v>175</v>
      </c>
      <c r="E252" s="5">
        <v>122.1</v>
      </c>
      <c r="F252" s="5">
        <v>6238</v>
      </c>
      <c r="G252" s="5">
        <v>421</v>
      </c>
      <c r="H252" s="6">
        <v>0.0674895799935877</v>
      </c>
      <c r="I252" s="7">
        <v>0.290023752969121</v>
      </c>
      <c r="J252" s="7">
        <v>19.57358127605</v>
      </c>
      <c r="K252" s="5">
        <v>8</v>
      </c>
      <c r="L252" s="8">
        <v>0</v>
      </c>
      <c r="M252" s="5">
        <v>0</v>
      </c>
      <c r="N252" s="5">
        <v>2</v>
      </c>
      <c r="O252" s="5">
        <v>0</v>
      </c>
      <c r="P252" s="5">
        <v>10</v>
      </c>
      <c r="Q252" s="7">
        <v>12.21</v>
      </c>
      <c r="R252" s="5">
        <v>4</v>
      </c>
      <c r="S252" s="9">
        <v>30.525</v>
      </c>
      <c r="T252" s="5">
        <v>4</v>
      </c>
      <c r="U252" s="9">
        <v>30.525</v>
      </c>
      <c r="V252" s="11">
        <v>0.00950118764845606</v>
      </c>
    </row>
    <row r="253" customHeight="1" spans="1:22">
      <c r="A253" s="47"/>
      <c r="B253" s="4" t="s">
        <v>78</v>
      </c>
      <c r="C253" s="47"/>
      <c r="D253" s="47"/>
      <c r="E253" s="5">
        <v>236.36</v>
      </c>
      <c r="F253" s="5">
        <v>11657</v>
      </c>
      <c r="G253" s="5">
        <v>725</v>
      </c>
      <c r="H253" s="6">
        <v>0.0621943896371279</v>
      </c>
      <c r="I253" s="7">
        <v>0.326013793103448</v>
      </c>
      <c r="J253" s="7">
        <v>20.2762288753539</v>
      </c>
      <c r="K253" s="5">
        <v>8</v>
      </c>
      <c r="L253" s="8">
        <v>1</v>
      </c>
      <c r="M253" s="5">
        <v>1</v>
      </c>
      <c r="N253" s="5">
        <v>3</v>
      </c>
      <c r="O253" s="5">
        <v>0</v>
      </c>
      <c r="P253" s="5">
        <v>13</v>
      </c>
      <c r="Q253" s="7">
        <v>18.1815384615385</v>
      </c>
      <c r="R253" s="5">
        <v>8</v>
      </c>
      <c r="S253" s="9">
        <v>29.545</v>
      </c>
      <c r="T253" s="5">
        <v>6</v>
      </c>
      <c r="U253" s="9">
        <v>39.3933333333333</v>
      </c>
      <c r="V253" s="11">
        <v>0.0110344827586207</v>
      </c>
    </row>
    <row r="254" customHeight="1" spans="1:22">
      <c r="A254" s="47"/>
      <c r="B254" s="4" t="s">
        <v>79</v>
      </c>
      <c r="C254" s="4" t="s">
        <v>80</v>
      </c>
      <c r="D254" s="4" t="s">
        <v>176</v>
      </c>
      <c r="E254" s="5">
        <v>205.81</v>
      </c>
      <c r="F254" s="5">
        <v>5029</v>
      </c>
      <c r="G254" s="5">
        <v>288</v>
      </c>
      <c r="H254" s="6">
        <v>0.0572678464903559</v>
      </c>
      <c r="I254" s="7">
        <v>0.714618055555556</v>
      </c>
      <c r="J254" s="7">
        <v>40.9246371047922</v>
      </c>
      <c r="K254" s="5">
        <v>0</v>
      </c>
      <c r="L254" s="8">
        <v>2</v>
      </c>
      <c r="M254" s="5">
        <v>0</v>
      </c>
      <c r="N254" s="5">
        <v>0</v>
      </c>
      <c r="O254" s="5">
        <v>0</v>
      </c>
      <c r="P254" s="5">
        <v>2</v>
      </c>
      <c r="Q254" s="7">
        <v>102.905</v>
      </c>
      <c r="R254" s="5">
        <v>10</v>
      </c>
      <c r="S254" s="9">
        <v>20.581</v>
      </c>
      <c r="T254" s="5">
        <v>4</v>
      </c>
      <c r="U254" s="9">
        <v>51.4525</v>
      </c>
      <c r="V254" s="11">
        <v>0.0347222222222222</v>
      </c>
    </row>
    <row r="255" customHeight="1" spans="1:22">
      <c r="A255" s="47"/>
      <c r="B255" s="47"/>
      <c r="C255" s="4" t="s">
        <v>82</v>
      </c>
      <c r="D255" s="4" t="s">
        <v>177</v>
      </c>
      <c r="E255" s="5">
        <v>42.08</v>
      </c>
      <c r="F255" s="5">
        <v>1329</v>
      </c>
      <c r="G255" s="5">
        <v>121</v>
      </c>
      <c r="H255" s="6">
        <v>0.09104589917231</v>
      </c>
      <c r="I255" s="7">
        <v>0.347768595041322</v>
      </c>
      <c r="J255" s="7">
        <v>31.6629044394281</v>
      </c>
      <c r="K255" s="5">
        <v>0</v>
      </c>
      <c r="L255" s="8">
        <v>0</v>
      </c>
      <c r="M255" s="5">
        <v>0</v>
      </c>
      <c r="N255" s="5">
        <v>0</v>
      </c>
      <c r="O255" s="5">
        <v>0</v>
      </c>
      <c r="P255" s="5">
        <v>0</v>
      </c>
      <c r="Q255" s="7" t="e">
        <v>#DIV/0!</v>
      </c>
      <c r="R255" s="5">
        <v>0</v>
      </c>
      <c r="S255" s="9" t="e">
        <v>#DIV/0!</v>
      </c>
      <c r="T255" s="5">
        <v>0</v>
      </c>
      <c r="U255" s="9" t="e">
        <v>#DIV/0!</v>
      </c>
      <c r="V255" s="11">
        <v>0</v>
      </c>
    </row>
    <row r="256" customHeight="1" spans="1:22">
      <c r="A256" s="47"/>
      <c r="B256" s="47"/>
      <c r="C256" s="4" t="s">
        <v>84</v>
      </c>
      <c r="D256" s="4" t="s">
        <v>178</v>
      </c>
      <c r="E256" s="5">
        <v>114.46</v>
      </c>
      <c r="F256" s="5">
        <v>6209</v>
      </c>
      <c r="G256" s="5">
        <v>334</v>
      </c>
      <c r="H256" s="6">
        <v>0.0537928813013368</v>
      </c>
      <c r="I256" s="7">
        <v>0.342694610778443</v>
      </c>
      <c r="J256" s="7">
        <v>18.4345305202126</v>
      </c>
      <c r="K256" s="5">
        <v>2</v>
      </c>
      <c r="L256" s="8">
        <v>0</v>
      </c>
      <c r="M256" s="5">
        <v>0</v>
      </c>
      <c r="N256" s="5">
        <v>3</v>
      </c>
      <c r="O256" s="5">
        <v>2</v>
      </c>
      <c r="P256" s="5">
        <v>7</v>
      </c>
      <c r="Q256" s="7">
        <v>16.3514285714286</v>
      </c>
      <c r="R256" s="5">
        <v>6</v>
      </c>
      <c r="S256" s="9">
        <v>19.0766666666667</v>
      </c>
      <c r="T256" s="5">
        <v>2</v>
      </c>
      <c r="U256" s="9">
        <v>57.23</v>
      </c>
      <c r="V256" s="11">
        <v>0.0179640718562874</v>
      </c>
    </row>
    <row r="257" customHeight="1" spans="1:22">
      <c r="A257" s="47"/>
      <c r="B257" s="47"/>
      <c r="C257" s="4" t="s">
        <v>108</v>
      </c>
      <c r="D257" s="4" t="s">
        <v>187</v>
      </c>
      <c r="E257" s="5">
        <v>215.89</v>
      </c>
      <c r="F257" s="5">
        <v>8842</v>
      </c>
      <c r="G257" s="5">
        <v>388</v>
      </c>
      <c r="H257" s="6">
        <v>0.0438814747794617</v>
      </c>
      <c r="I257" s="7">
        <v>0.556417525773196</v>
      </c>
      <c r="J257" s="7">
        <v>24.416421624067</v>
      </c>
      <c r="K257" s="5">
        <v>6</v>
      </c>
      <c r="L257" s="8">
        <v>0</v>
      </c>
      <c r="M257" s="5">
        <v>4</v>
      </c>
      <c r="N257" s="5">
        <v>6</v>
      </c>
      <c r="O257" s="5">
        <v>2</v>
      </c>
      <c r="P257" s="5">
        <v>18</v>
      </c>
      <c r="Q257" s="7">
        <v>11.9938888888889</v>
      </c>
      <c r="R257" s="5">
        <v>12</v>
      </c>
      <c r="S257" s="9">
        <v>17.9908333333333</v>
      </c>
      <c r="T257" s="5">
        <v>2</v>
      </c>
      <c r="U257" s="9">
        <v>107.945</v>
      </c>
      <c r="V257" s="11">
        <v>0.0309278350515464</v>
      </c>
    </row>
    <row r="258" customHeight="1" spans="1:22">
      <c r="A258" s="47"/>
      <c r="B258" s="47"/>
      <c r="C258" s="4" t="s">
        <v>86</v>
      </c>
      <c r="D258" s="4" t="s">
        <v>179</v>
      </c>
      <c r="E258" s="5">
        <v>157.13</v>
      </c>
      <c r="F258" s="5">
        <v>8218</v>
      </c>
      <c r="G258" s="5">
        <v>520</v>
      </c>
      <c r="H258" s="6">
        <v>0.0632757361888537</v>
      </c>
      <c r="I258" s="7">
        <v>0.302173076923077</v>
      </c>
      <c r="J258" s="7">
        <v>19.1202238987588</v>
      </c>
      <c r="K258" s="5">
        <v>5</v>
      </c>
      <c r="L258" s="8">
        <v>3</v>
      </c>
      <c r="M258" s="5">
        <v>1</v>
      </c>
      <c r="N258" s="5">
        <v>0</v>
      </c>
      <c r="O258" s="5">
        <v>0</v>
      </c>
      <c r="P258" s="5">
        <v>9</v>
      </c>
      <c r="Q258" s="7">
        <v>17.4588888888889</v>
      </c>
      <c r="R258" s="5">
        <v>8</v>
      </c>
      <c r="S258" s="9">
        <v>19.64125</v>
      </c>
      <c r="T258" s="5">
        <v>2</v>
      </c>
      <c r="U258" s="9">
        <v>78.565</v>
      </c>
      <c r="V258" s="11">
        <v>0.0153846153846154</v>
      </c>
    </row>
    <row r="259" customHeight="1" spans="1:22">
      <c r="A259" s="47"/>
      <c r="B259" s="47"/>
      <c r="C259" s="4" t="s">
        <v>88</v>
      </c>
      <c r="D259" s="4" t="s">
        <v>180</v>
      </c>
      <c r="E259" s="5">
        <v>38.24</v>
      </c>
      <c r="F259" s="5">
        <v>1546</v>
      </c>
      <c r="G259" s="5">
        <v>159</v>
      </c>
      <c r="H259" s="6">
        <v>0.102846054333765</v>
      </c>
      <c r="I259" s="7">
        <v>0.240503144654088</v>
      </c>
      <c r="J259" s="7">
        <v>24.7347994825356</v>
      </c>
      <c r="K259" s="5">
        <v>0</v>
      </c>
      <c r="L259" s="8">
        <v>1</v>
      </c>
      <c r="M259" s="5">
        <v>0</v>
      </c>
      <c r="N259" s="5">
        <v>0</v>
      </c>
      <c r="O259" s="5">
        <v>0</v>
      </c>
      <c r="P259" s="5">
        <v>1</v>
      </c>
      <c r="Q259" s="7">
        <v>38.24</v>
      </c>
      <c r="R259" s="5">
        <v>0</v>
      </c>
      <c r="S259" s="9" t="e">
        <v>#DIV/0!</v>
      </c>
      <c r="T259" s="5">
        <v>0</v>
      </c>
      <c r="U259" s="9" t="e">
        <v>#DIV/0!</v>
      </c>
      <c r="V259" s="11">
        <v>0</v>
      </c>
    </row>
    <row r="260" customHeight="1" spans="1:22">
      <c r="A260" s="47"/>
      <c r="B260" s="4" t="s">
        <v>100</v>
      </c>
      <c r="C260" s="47"/>
      <c r="D260" s="47"/>
      <c r="E260" s="5">
        <v>773.61</v>
      </c>
      <c r="F260" s="5">
        <v>31173</v>
      </c>
      <c r="G260" s="5">
        <v>1810</v>
      </c>
      <c r="H260" s="6">
        <v>0.0580630673980689</v>
      </c>
      <c r="I260" s="7">
        <v>0.427408839779006</v>
      </c>
      <c r="J260" s="7">
        <v>24.8166682706188</v>
      </c>
      <c r="K260" s="5">
        <v>13</v>
      </c>
      <c r="L260" s="8">
        <v>6</v>
      </c>
      <c r="M260" s="5">
        <v>5</v>
      </c>
      <c r="N260" s="5">
        <v>9</v>
      </c>
      <c r="O260" s="5">
        <v>4</v>
      </c>
      <c r="P260" s="5">
        <v>37</v>
      </c>
      <c r="Q260" s="7">
        <v>20.9083783783784</v>
      </c>
      <c r="R260" s="5">
        <v>36</v>
      </c>
      <c r="S260" s="9">
        <v>21.4891666666667</v>
      </c>
      <c r="T260" s="5">
        <v>10</v>
      </c>
      <c r="U260" s="9">
        <v>77.361</v>
      </c>
      <c r="V260" s="11">
        <v>0.0198895027624309</v>
      </c>
    </row>
    <row r="261" customHeight="1" spans="1:22">
      <c r="A261" s="4" t="s">
        <v>127</v>
      </c>
      <c r="B261" s="47"/>
      <c r="C261" s="47"/>
      <c r="D261" s="47"/>
      <c r="E261" s="5">
        <v>1009.97</v>
      </c>
      <c r="F261" s="5">
        <v>42830</v>
      </c>
      <c r="G261" s="5">
        <v>2535</v>
      </c>
      <c r="H261" s="6">
        <v>0.0591874854074247</v>
      </c>
      <c r="I261" s="7">
        <v>0.398410256410256</v>
      </c>
      <c r="J261" s="7">
        <v>23.5809012374504</v>
      </c>
      <c r="K261" s="5">
        <v>21</v>
      </c>
      <c r="L261" s="8">
        <v>7</v>
      </c>
      <c r="M261" s="5">
        <v>6</v>
      </c>
      <c r="N261" s="5">
        <v>12</v>
      </c>
      <c r="O261" s="5">
        <v>4</v>
      </c>
      <c r="P261" s="5">
        <v>50</v>
      </c>
      <c r="Q261" s="7">
        <v>20.1994</v>
      </c>
      <c r="R261" s="5">
        <v>44</v>
      </c>
      <c r="S261" s="9">
        <v>22.9538636363636</v>
      </c>
      <c r="T261" s="5">
        <v>16</v>
      </c>
      <c r="U261" s="9">
        <v>63.123125</v>
      </c>
      <c r="V261" s="11">
        <v>0.0173570019723866</v>
      </c>
    </row>
    <row r="262" customHeight="1" spans="1:22">
      <c r="A262" s="4" t="s">
        <v>48</v>
      </c>
      <c r="B262" s="4" t="s">
        <v>75</v>
      </c>
      <c r="C262" s="4" t="s">
        <v>114</v>
      </c>
      <c r="D262" s="4" t="s">
        <v>189</v>
      </c>
      <c r="E262" s="5">
        <v>122.31</v>
      </c>
      <c r="F262" s="5">
        <v>5465</v>
      </c>
      <c r="G262" s="5">
        <v>295</v>
      </c>
      <c r="H262" s="6">
        <v>0.0539798719121683</v>
      </c>
      <c r="I262" s="7">
        <v>0.414610169491525</v>
      </c>
      <c r="J262" s="7">
        <v>22.380603842635</v>
      </c>
      <c r="K262" s="5">
        <v>1</v>
      </c>
      <c r="L262" s="8">
        <v>0</v>
      </c>
      <c r="M262" s="5">
        <v>0</v>
      </c>
      <c r="N262" s="5">
        <v>3</v>
      </c>
      <c r="O262" s="5">
        <v>0</v>
      </c>
      <c r="P262" s="5">
        <v>4</v>
      </c>
      <c r="Q262" s="7">
        <v>30.5775</v>
      </c>
      <c r="R262" s="5">
        <v>3</v>
      </c>
      <c r="S262" s="9">
        <v>40.77</v>
      </c>
      <c r="T262" s="5">
        <v>1</v>
      </c>
      <c r="U262" s="9">
        <v>122.31</v>
      </c>
      <c r="V262" s="11">
        <v>0.0101694915254237</v>
      </c>
    </row>
    <row r="263" customHeight="1" spans="1:22">
      <c r="A263" s="47"/>
      <c r="B263" s="47"/>
      <c r="C263" s="4" t="s">
        <v>76</v>
      </c>
      <c r="D263" s="4" t="s">
        <v>175</v>
      </c>
      <c r="E263" s="5">
        <v>71.76</v>
      </c>
      <c r="F263" s="5">
        <v>4743</v>
      </c>
      <c r="G263" s="5">
        <v>294</v>
      </c>
      <c r="H263" s="6">
        <v>0.0619860847564832</v>
      </c>
      <c r="I263" s="7">
        <v>0.244081632653061</v>
      </c>
      <c r="J263" s="7">
        <v>15.1296647691335</v>
      </c>
      <c r="K263" s="5">
        <v>2</v>
      </c>
      <c r="L263" s="8">
        <v>0</v>
      </c>
      <c r="M263" s="5">
        <v>0</v>
      </c>
      <c r="N263" s="5">
        <v>2</v>
      </c>
      <c r="O263" s="5">
        <v>0</v>
      </c>
      <c r="P263" s="5">
        <v>4</v>
      </c>
      <c r="Q263" s="7">
        <v>17.94</v>
      </c>
      <c r="R263" s="5">
        <v>1</v>
      </c>
      <c r="S263" s="9">
        <v>71.76</v>
      </c>
      <c r="T263" s="5">
        <v>0</v>
      </c>
      <c r="U263" s="9" t="e">
        <v>#DIV/0!</v>
      </c>
      <c r="V263" s="11">
        <v>0.00340136054421769</v>
      </c>
    </row>
    <row r="264" customHeight="1" spans="1:22">
      <c r="A264" s="47"/>
      <c r="B264" s="4" t="s">
        <v>78</v>
      </c>
      <c r="C264" s="47"/>
      <c r="D264" s="47"/>
      <c r="E264" s="5">
        <v>194.07</v>
      </c>
      <c r="F264" s="5">
        <v>10208</v>
      </c>
      <c r="G264" s="5">
        <v>589</v>
      </c>
      <c r="H264" s="6">
        <v>0.0576998432601881</v>
      </c>
      <c r="I264" s="7">
        <v>0.329490662139219</v>
      </c>
      <c r="J264" s="7">
        <v>19.0115595611285</v>
      </c>
      <c r="K264" s="5">
        <v>3</v>
      </c>
      <c r="L264" s="8">
        <v>0</v>
      </c>
      <c r="M264" s="5">
        <v>0</v>
      </c>
      <c r="N264" s="5">
        <v>5</v>
      </c>
      <c r="O264" s="5">
        <v>0</v>
      </c>
      <c r="P264" s="5">
        <v>8</v>
      </c>
      <c r="Q264" s="7">
        <v>24.25875</v>
      </c>
      <c r="R264" s="5">
        <v>4</v>
      </c>
      <c r="S264" s="9">
        <v>48.5175</v>
      </c>
      <c r="T264" s="5">
        <v>1</v>
      </c>
      <c r="U264" s="9">
        <v>194.07</v>
      </c>
      <c r="V264" s="11">
        <v>0.0067911714770798</v>
      </c>
    </row>
    <row r="265" customHeight="1" spans="1:22">
      <c r="A265" s="47"/>
      <c r="B265" s="4" t="s">
        <v>79</v>
      </c>
      <c r="C265" s="4" t="s">
        <v>80</v>
      </c>
      <c r="D265" s="4" t="s">
        <v>176</v>
      </c>
      <c r="E265" s="5">
        <v>190.4</v>
      </c>
      <c r="F265" s="5">
        <v>4899</v>
      </c>
      <c r="G265" s="5">
        <v>267</v>
      </c>
      <c r="H265" s="6">
        <v>0.0545009185548071</v>
      </c>
      <c r="I265" s="7">
        <v>0.71310861423221</v>
      </c>
      <c r="J265" s="7">
        <v>38.865074505001</v>
      </c>
      <c r="K265" s="5">
        <v>3</v>
      </c>
      <c r="L265" s="8">
        <v>1</v>
      </c>
      <c r="M265" s="5">
        <v>0</v>
      </c>
      <c r="N265" s="5">
        <v>3</v>
      </c>
      <c r="O265" s="5">
        <v>0</v>
      </c>
      <c r="P265" s="5">
        <v>7</v>
      </c>
      <c r="Q265" s="7">
        <v>27.2</v>
      </c>
      <c r="R265" s="5">
        <v>14</v>
      </c>
      <c r="S265" s="9">
        <v>13.6</v>
      </c>
      <c r="T265" s="5">
        <v>1</v>
      </c>
      <c r="U265" s="9">
        <v>190.4</v>
      </c>
      <c r="V265" s="11">
        <v>0.052434456928839</v>
      </c>
    </row>
    <row r="266" customHeight="1" spans="1:22">
      <c r="A266" s="47"/>
      <c r="B266" s="47"/>
      <c r="C266" s="4" t="s">
        <v>82</v>
      </c>
      <c r="D266" s="4" t="s">
        <v>177</v>
      </c>
      <c r="E266" s="5">
        <v>97.83</v>
      </c>
      <c r="F266" s="5">
        <v>3425</v>
      </c>
      <c r="G266" s="5">
        <v>223</v>
      </c>
      <c r="H266" s="6">
        <v>0.0651094890510949</v>
      </c>
      <c r="I266" s="7">
        <v>0.438699551569507</v>
      </c>
      <c r="J266" s="7">
        <v>28.563503649635</v>
      </c>
      <c r="K266" s="5">
        <v>0</v>
      </c>
      <c r="L266" s="8">
        <v>1</v>
      </c>
      <c r="M266" s="5">
        <v>0</v>
      </c>
      <c r="N266" s="5">
        <v>1</v>
      </c>
      <c r="O266" s="5">
        <v>0</v>
      </c>
      <c r="P266" s="5">
        <v>2</v>
      </c>
      <c r="Q266" s="7">
        <v>48.915</v>
      </c>
      <c r="R266" s="5">
        <v>2</v>
      </c>
      <c r="S266" s="9">
        <v>48.915</v>
      </c>
      <c r="T266" s="5">
        <v>1</v>
      </c>
      <c r="U266" s="9">
        <v>97.83</v>
      </c>
      <c r="V266" s="11">
        <v>0.00896860986547085</v>
      </c>
    </row>
    <row r="267" customHeight="1" spans="1:22">
      <c r="A267" s="47"/>
      <c r="B267" s="47"/>
      <c r="C267" s="4" t="s">
        <v>84</v>
      </c>
      <c r="D267" s="4" t="s">
        <v>178</v>
      </c>
      <c r="E267" s="5">
        <v>110.22</v>
      </c>
      <c r="F267" s="5">
        <v>5178</v>
      </c>
      <c r="G267" s="5">
        <v>320</v>
      </c>
      <c r="H267" s="6">
        <v>0.0617999227500966</v>
      </c>
      <c r="I267" s="7">
        <v>0.3444375</v>
      </c>
      <c r="J267" s="7">
        <v>21.2862108922364</v>
      </c>
      <c r="K267" s="5">
        <v>0</v>
      </c>
      <c r="L267" s="8">
        <v>0</v>
      </c>
      <c r="M267" s="5">
        <v>0</v>
      </c>
      <c r="N267" s="5">
        <v>0</v>
      </c>
      <c r="O267" s="5">
        <v>0</v>
      </c>
      <c r="P267" s="5">
        <v>0</v>
      </c>
      <c r="Q267" s="7" t="e">
        <v>#DIV/0!</v>
      </c>
      <c r="R267" s="5">
        <v>4</v>
      </c>
      <c r="S267" s="9">
        <v>27.555</v>
      </c>
      <c r="T267" s="5">
        <v>0</v>
      </c>
      <c r="U267" s="9" t="e">
        <v>#DIV/0!</v>
      </c>
      <c r="V267" s="11">
        <v>0.0125</v>
      </c>
    </row>
    <row r="268" customHeight="1" spans="1:22">
      <c r="A268" s="47"/>
      <c r="B268" s="47"/>
      <c r="C268" s="4" t="s">
        <v>128</v>
      </c>
      <c r="D268" s="4" t="s">
        <v>190</v>
      </c>
      <c r="E268" s="5">
        <v>61.5</v>
      </c>
      <c r="F268" s="5">
        <v>1152</v>
      </c>
      <c r="G268" s="5">
        <v>96</v>
      </c>
      <c r="H268" s="6">
        <v>0.0833333333333333</v>
      </c>
      <c r="I268" s="7">
        <v>0.640625</v>
      </c>
      <c r="J268" s="7">
        <v>53.3854166666667</v>
      </c>
      <c r="K268" s="5">
        <v>0</v>
      </c>
      <c r="L268" s="8">
        <v>3</v>
      </c>
      <c r="M268" s="5">
        <v>0</v>
      </c>
      <c r="N268" s="5">
        <v>0</v>
      </c>
      <c r="O268" s="5">
        <v>0</v>
      </c>
      <c r="P268" s="5">
        <v>3</v>
      </c>
      <c r="Q268" s="7">
        <v>20.5</v>
      </c>
      <c r="R268" s="5">
        <v>2</v>
      </c>
      <c r="S268" s="9">
        <v>30.75</v>
      </c>
      <c r="T268" s="5">
        <v>0</v>
      </c>
      <c r="U268" s="9" t="e">
        <v>#DIV/0!</v>
      </c>
      <c r="V268" s="11">
        <v>0.0208333333333333</v>
      </c>
    </row>
    <row r="269" customHeight="1" spans="1:22">
      <c r="A269" s="47"/>
      <c r="B269" s="47"/>
      <c r="C269" s="4" t="s">
        <v>108</v>
      </c>
      <c r="D269" s="4" t="s">
        <v>187</v>
      </c>
      <c r="E269" s="5">
        <v>179.2</v>
      </c>
      <c r="F269" s="5">
        <v>7283</v>
      </c>
      <c r="G269" s="5">
        <v>355</v>
      </c>
      <c r="H269" s="6">
        <v>0.0487436495949471</v>
      </c>
      <c r="I269" s="7">
        <v>0.504788732394366</v>
      </c>
      <c r="J269" s="7">
        <v>24.6052450913085</v>
      </c>
      <c r="K269" s="5">
        <v>7</v>
      </c>
      <c r="L269" s="8">
        <v>1</v>
      </c>
      <c r="M269" s="5">
        <v>1</v>
      </c>
      <c r="N269" s="5">
        <v>9</v>
      </c>
      <c r="O269" s="5">
        <v>1</v>
      </c>
      <c r="P269" s="5">
        <v>19</v>
      </c>
      <c r="Q269" s="7">
        <v>9.43157894736842</v>
      </c>
      <c r="R269" s="5">
        <v>8</v>
      </c>
      <c r="S269" s="9">
        <v>22.4</v>
      </c>
      <c r="T269" s="5">
        <v>2</v>
      </c>
      <c r="U269" s="9">
        <v>89.6</v>
      </c>
      <c r="V269" s="11">
        <v>0.0225352112676056</v>
      </c>
    </row>
    <row r="270" customHeight="1" spans="1:22">
      <c r="A270" s="47"/>
      <c r="B270" s="47"/>
      <c r="C270" s="4" t="s">
        <v>86</v>
      </c>
      <c r="D270" s="4" t="s">
        <v>179</v>
      </c>
      <c r="E270" s="5">
        <v>136.95</v>
      </c>
      <c r="F270" s="5">
        <v>7374</v>
      </c>
      <c r="G270" s="5">
        <v>460</v>
      </c>
      <c r="H270" s="6">
        <v>0.0623813398426905</v>
      </c>
      <c r="I270" s="7">
        <v>0.297717391304348</v>
      </c>
      <c r="J270" s="7">
        <v>18.5720097640358</v>
      </c>
      <c r="K270" s="5">
        <v>0</v>
      </c>
      <c r="L270" s="8">
        <v>1</v>
      </c>
      <c r="M270" s="5">
        <v>0</v>
      </c>
      <c r="N270" s="5">
        <v>1</v>
      </c>
      <c r="O270" s="5">
        <v>0</v>
      </c>
      <c r="P270" s="5">
        <v>2</v>
      </c>
      <c r="Q270" s="7">
        <v>68.475</v>
      </c>
      <c r="R270" s="5">
        <v>5</v>
      </c>
      <c r="S270" s="9">
        <v>27.39</v>
      </c>
      <c r="T270" s="5">
        <v>1</v>
      </c>
      <c r="U270" s="9">
        <v>136.95</v>
      </c>
      <c r="V270" s="11">
        <v>0.0108695652173913</v>
      </c>
    </row>
    <row r="271" customHeight="1" spans="1:22">
      <c r="A271" s="47"/>
      <c r="B271" s="47"/>
      <c r="C271" s="4" t="s">
        <v>88</v>
      </c>
      <c r="D271" s="4" t="s">
        <v>180</v>
      </c>
      <c r="E271" s="5">
        <v>45.71</v>
      </c>
      <c r="F271" s="5">
        <v>2193</v>
      </c>
      <c r="G271" s="5">
        <v>199</v>
      </c>
      <c r="H271" s="6">
        <v>0.0907432740538076</v>
      </c>
      <c r="I271" s="7">
        <v>0.229698492462312</v>
      </c>
      <c r="J271" s="7">
        <v>20.843593251254</v>
      </c>
      <c r="K271" s="5">
        <v>4</v>
      </c>
      <c r="L271" s="8">
        <v>0</v>
      </c>
      <c r="M271" s="5">
        <v>2</v>
      </c>
      <c r="N271" s="5">
        <v>0</v>
      </c>
      <c r="O271" s="5">
        <v>0</v>
      </c>
      <c r="P271" s="5">
        <v>6</v>
      </c>
      <c r="Q271" s="7">
        <v>7.61833333333333</v>
      </c>
      <c r="R271" s="5">
        <v>1</v>
      </c>
      <c r="S271" s="9">
        <v>45.71</v>
      </c>
      <c r="T271" s="5">
        <v>0</v>
      </c>
      <c r="U271" s="9" t="e">
        <v>#DIV/0!</v>
      </c>
      <c r="V271" s="11">
        <v>0.0050251256281407</v>
      </c>
    </row>
    <row r="272" customHeight="1" spans="1:22">
      <c r="A272" s="47"/>
      <c r="B272" s="4" t="s">
        <v>100</v>
      </c>
      <c r="C272" s="47"/>
      <c r="D272" s="47"/>
      <c r="E272" s="5">
        <v>821.81</v>
      </c>
      <c r="F272" s="5">
        <v>31504</v>
      </c>
      <c r="G272" s="5">
        <v>1920</v>
      </c>
      <c r="H272" s="6">
        <v>0.0609446419502285</v>
      </c>
      <c r="I272" s="7">
        <v>0.428026041666667</v>
      </c>
      <c r="J272" s="7">
        <v>26.0858938547486</v>
      </c>
      <c r="K272" s="5">
        <v>14</v>
      </c>
      <c r="L272" s="8">
        <v>7</v>
      </c>
      <c r="M272" s="5">
        <v>3</v>
      </c>
      <c r="N272" s="5">
        <v>14</v>
      </c>
      <c r="O272" s="5">
        <v>1</v>
      </c>
      <c r="P272" s="5">
        <v>39</v>
      </c>
      <c r="Q272" s="7">
        <v>21.0720512820513</v>
      </c>
      <c r="R272" s="5">
        <v>36</v>
      </c>
      <c r="S272" s="9">
        <v>22.8280555555556</v>
      </c>
      <c r="T272" s="5">
        <v>5</v>
      </c>
      <c r="U272" s="9">
        <v>164.362</v>
      </c>
      <c r="V272" s="11">
        <v>0.01875</v>
      </c>
    </row>
    <row r="273" customHeight="1" spans="1:22">
      <c r="A273" s="4" t="s">
        <v>130</v>
      </c>
      <c r="B273" s="47"/>
      <c r="C273" s="47"/>
      <c r="D273" s="47"/>
      <c r="E273" s="5">
        <v>1015.88</v>
      </c>
      <c r="F273" s="5">
        <v>41712</v>
      </c>
      <c r="G273" s="5">
        <v>2509</v>
      </c>
      <c r="H273" s="6">
        <v>0.06015055619486</v>
      </c>
      <c r="I273" s="7">
        <v>0.404894380231168</v>
      </c>
      <c r="J273" s="7">
        <v>24.3546221710779</v>
      </c>
      <c r="K273" s="5">
        <v>17</v>
      </c>
      <c r="L273" s="8">
        <v>7</v>
      </c>
      <c r="M273" s="5">
        <v>3</v>
      </c>
      <c r="N273" s="5">
        <v>19</v>
      </c>
      <c r="O273" s="5">
        <v>1</v>
      </c>
      <c r="P273" s="5">
        <v>47</v>
      </c>
      <c r="Q273" s="7">
        <v>21.6144680851064</v>
      </c>
      <c r="R273" s="5">
        <v>40</v>
      </c>
      <c r="S273" s="9">
        <v>25.397</v>
      </c>
      <c r="T273" s="5">
        <v>6</v>
      </c>
      <c r="U273" s="9">
        <v>169.313333333333</v>
      </c>
      <c r="V273" s="11">
        <v>0.0159426066161817</v>
      </c>
    </row>
    <row r="274" customHeight="1" spans="1:22">
      <c r="A274" s="4" t="s">
        <v>47</v>
      </c>
      <c r="B274" s="4" t="s">
        <v>75</v>
      </c>
      <c r="C274" s="4" t="s">
        <v>114</v>
      </c>
      <c r="D274" s="4" t="s">
        <v>189</v>
      </c>
      <c r="E274" s="5">
        <v>119.47</v>
      </c>
      <c r="F274" s="5">
        <v>3842</v>
      </c>
      <c r="G274" s="5">
        <v>210</v>
      </c>
      <c r="H274" s="6">
        <v>0.0546590317542946</v>
      </c>
      <c r="I274" s="7">
        <v>0.568904761904762</v>
      </c>
      <c r="J274" s="7">
        <v>31.0957834461218</v>
      </c>
      <c r="K274" s="5">
        <v>0</v>
      </c>
      <c r="L274" s="8">
        <v>0</v>
      </c>
      <c r="M274" s="5">
        <v>0</v>
      </c>
      <c r="N274" s="5">
        <v>5</v>
      </c>
      <c r="O274" s="5">
        <v>0</v>
      </c>
      <c r="P274" s="5">
        <v>5</v>
      </c>
      <c r="Q274" s="7">
        <v>23.894</v>
      </c>
      <c r="R274" s="5">
        <v>2</v>
      </c>
      <c r="S274" s="9">
        <v>59.735</v>
      </c>
      <c r="T274" s="5">
        <v>1</v>
      </c>
      <c r="U274" s="9">
        <v>119.47</v>
      </c>
      <c r="V274" s="11">
        <v>0.00952380952380953</v>
      </c>
    </row>
    <row r="275" customHeight="1" spans="1:22">
      <c r="A275" s="47"/>
      <c r="B275" s="47"/>
      <c r="C275" s="4" t="s">
        <v>76</v>
      </c>
      <c r="D275" s="4" t="s">
        <v>175</v>
      </c>
      <c r="E275" s="5">
        <v>90.58</v>
      </c>
      <c r="F275" s="5">
        <v>5171</v>
      </c>
      <c r="G275" s="5">
        <v>291</v>
      </c>
      <c r="H275" s="6">
        <v>0.0562753819377296</v>
      </c>
      <c r="I275" s="7">
        <v>0.31127147766323</v>
      </c>
      <c r="J275" s="7">
        <v>17.5169212918198</v>
      </c>
      <c r="K275" s="5">
        <v>1</v>
      </c>
      <c r="L275" s="8">
        <v>1</v>
      </c>
      <c r="M275" s="5">
        <v>1</v>
      </c>
      <c r="N275" s="5">
        <v>3</v>
      </c>
      <c r="O275" s="5">
        <v>1</v>
      </c>
      <c r="P275" s="5">
        <v>7</v>
      </c>
      <c r="Q275" s="7">
        <v>12.94</v>
      </c>
      <c r="R275" s="5">
        <v>4</v>
      </c>
      <c r="S275" s="9">
        <v>22.645</v>
      </c>
      <c r="T275" s="5">
        <v>1</v>
      </c>
      <c r="U275" s="9">
        <v>90.58</v>
      </c>
      <c r="V275" s="11">
        <v>0.013745704467354</v>
      </c>
    </row>
    <row r="276" customHeight="1" spans="1:22">
      <c r="A276" s="47"/>
      <c r="B276" s="4" t="s">
        <v>78</v>
      </c>
      <c r="C276" s="47"/>
      <c r="D276" s="47"/>
      <c r="E276" s="5">
        <v>210.05</v>
      </c>
      <c r="F276" s="5">
        <v>9013</v>
      </c>
      <c r="G276" s="5">
        <v>501</v>
      </c>
      <c r="H276" s="6">
        <v>0.0555863752357706</v>
      </c>
      <c r="I276" s="7">
        <v>0.419261477045908</v>
      </c>
      <c r="J276" s="7">
        <v>23.3052257849773</v>
      </c>
      <c r="K276" s="5">
        <v>1</v>
      </c>
      <c r="L276" s="8">
        <v>1</v>
      </c>
      <c r="M276" s="5">
        <v>1</v>
      </c>
      <c r="N276" s="5">
        <v>8</v>
      </c>
      <c r="O276" s="5">
        <v>1</v>
      </c>
      <c r="P276" s="5">
        <v>12</v>
      </c>
      <c r="Q276" s="7">
        <v>17.5041666666667</v>
      </c>
      <c r="R276" s="5">
        <v>6</v>
      </c>
      <c r="S276" s="9">
        <v>35.0083333333333</v>
      </c>
      <c r="T276" s="5">
        <v>2</v>
      </c>
      <c r="U276" s="9">
        <v>105.025</v>
      </c>
      <c r="V276" s="11">
        <v>0.0119760479041916</v>
      </c>
    </row>
    <row r="277" customHeight="1" spans="1:22">
      <c r="A277" s="47"/>
      <c r="B277" s="4" t="s">
        <v>79</v>
      </c>
      <c r="C277" s="4" t="s">
        <v>80</v>
      </c>
      <c r="D277" s="4" t="s">
        <v>176</v>
      </c>
      <c r="E277" s="5">
        <v>165.72</v>
      </c>
      <c r="F277" s="5">
        <v>3522</v>
      </c>
      <c r="G277" s="5">
        <v>241</v>
      </c>
      <c r="H277" s="6">
        <v>0.0684270300965361</v>
      </c>
      <c r="I277" s="7">
        <v>0.687634854771784</v>
      </c>
      <c r="J277" s="7">
        <v>47.0528109028961</v>
      </c>
      <c r="K277" s="5">
        <v>0</v>
      </c>
      <c r="L277" s="8">
        <v>1</v>
      </c>
      <c r="M277" s="5">
        <v>0</v>
      </c>
      <c r="N277" s="5">
        <v>2</v>
      </c>
      <c r="O277" s="5">
        <v>1</v>
      </c>
      <c r="P277" s="5">
        <v>4</v>
      </c>
      <c r="Q277" s="7">
        <v>41.43</v>
      </c>
      <c r="R277" s="5">
        <v>14</v>
      </c>
      <c r="S277" s="9">
        <v>11.8371428571429</v>
      </c>
      <c r="T277" s="5">
        <v>6</v>
      </c>
      <c r="U277" s="9">
        <v>27.62</v>
      </c>
      <c r="V277" s="11">
        <v>0.0580912863070539</v>
      </c>
    </row>
    <row r="278" customHeight="1" spans="1:22">
      <c r="A278" s="47"/>
      <c r="B278" s="47"/>
      <c r="C278" s="4" t="s">
        <v>82</v>
      </c>
      <c r="D278" s="4" t="s">
        <v>177</v>
      </c>
      <c r="E278" s="5">
        <v>129.88</v>
      </c>
      <c r="F278" s="5">
        <v>2823</v>
      </c>
      <c r="G278" s="5">
        <v>243</v>
      </c>
      <c r="H278" s="6">
        <v>0.0860786397449522</v>
      </c>
      <c r="I278" s="7">
        <v>0.534485596707819</v>
      </c>
      <c r="J278" s="7">
        <v>46.0077931278781</v>
      </c>
      <c r="K278" s="5">
        <v>2</v>
      </c>
      <c r="L278" s="8">
        <v>1</v>
      </c>
      <c r="M278" s="5">
        <v>1</v>
      </c>
      <c r="N278" s="5">
        <v>2</v>
      </c>
      <c r="O278" s="5">
        <v>0</v>
      </c>
      <c r="P278" s="5">
        <v>6</v>
      </c>
      <c r="Q278" s="7">
        <v>21.6466666666667</v>
      </c>
      <c r="R278" s="5">
        <v>3</v>
      </c>
      <c r="S278" s="9">
        <v>43.2933333333333</v>
      </c>
      <c r="T278" s="5">
        <v>2</v>
      </c>
      <c r="U278" s="9">
        <v>64.94</v>
      </c>
      <c r="V278" s="11">
        <v>0.0123456790123457</v>
      </c>
    </row>
    <row r="279" customHeight="1" spans="1:22">
      <c r="A279" s="47"/>
      <c r="B279" s="47"/>
      <c r="C279" s="4" t="s">
        <v>84</v>
      </c>
      <c r="D279" s="4" t="s">
        <v>178</v>
      </c>
      <c r="E279" s="5">
        <v>95.66</v>
      </c>
      <c r="F279" s="5">
        <v>4899</v>
      </c>
      <c r="G279" s="5">
        <v>260</v>
      </c>
      <c r="H279" s="6">
        <v>0.053072055521535</v>
      </c>
      <c r="I279" s="7">
        <v>0.367923076923077</v>
      </c>
      <c r="J279" s="7">
        <v>19.5264339661155</v>
      </c>
      <c r="K279" s="5">
        <v>3</v>
      </c>
      <c r="L279" s="8">
        <v>1</v>
      </c>
      <c r="M279" s="5">
        <v>0</v>
      </c>
      <c r="N279" s="5">
        <v>2</v>
      </c>
      <c r="O279" s="5">
        <v>1</v>
      </c>
      <c r="P279" s="5">
        <v>7</v>
      </c>
      <c r="Q279" s="7">
        <v>13.6657142857143</v>
      </c>
      <c r="R279" s="5">
        <v>6</v>
      </c>
      <c r="S279" s="9">
        <v>15.9433333333333</v>
      </c>
      <c r="T279" s="5">
        <v>4</v>
      </c>
      <c r="U279" s="9">
        <v>23.915</v>
      </c>
      <c r="V279" s="11">
        <v>0.0230769230769231</v>
      </c>
    </row>
    <row r="280" customHeight="1" spans="1:22">
      <c r="A280" s="47"/>
      <c r="B280" s="47"/>
      <c r="C280" s="4" t="s">
        <v>128</v>
      </c>
      <c r="D280" s="4" t="s">
        <v>190</v>
      </c>
      <c r="E280" s="5">
        <v>15.74</v>
      </c>
      <c r="F280" s="5">
        <v>581</v>
      </c>
      <c r="G280" s="5">
        <v>42</v>
      </c>
      <c r="H280" s="6">
        <v>0.072289156626506</v>
      </c>
      <c r="I280" s="7">
        <v>0.374761904761905</v>
      </c>
      <c r="J280" s="7">
        <v>27.0912220309811</v>
      </c>
      <c r="K280" s="5">
        <v>0</v>
      </c>
      <c r="L280" s="8">
        <v>2</v>
      </c>
      <c r="M280" s="5">
        <v>0</v>
      </c>
      <c r="N280" s="5">
        <v>0</v>
      </c>
      <c r="O280" s="5">
        <v>0</v>
      </c>
      <c r="P280" s="5">
        <v>2</v>
      </c>
      <c r="Q280" s="7">
        <v>7.87</v>
      </c>
      <c r="R280" s="5">
        <v>0</v>
      </c>
      <c r="S280" s="9" t="e">
        <v>#DIV/0!</v>
      </c>
      <c r="T280" s="5">
        <v>0</v>
      </c>
      <c r="U280" s="9" t="e">
        <v>#DIV/0!</v>
      </c>
      <c r="V280" s="11">
        <v>0</v>
      </c>
    </row>
    <row r="281" customHeight="1" spans="1:22">
      <c r="A281" s="47"/>
      <c r="B281" s="47"/>
      <c r="C281" s="4" t="s">
        <v>108</v>
      </c>
      <c r="D281" s="4" t="s">
        <v>187</v>
      </c>
      <c r="E281" s="5">
        <v>179.07</v>
      </c>
      <c r="F281" s="5">
        <v>6716</v>
      </c>
      <c r="G281" s="5">
        <v>328</v>
      </c>
      <c r="H281" s="6">
        <v>0.0488385944014294</v>
      </c>
      <c r="I281" s="7">
        <v>0.54594512195122</v>
      </c>
      <c r="J281" s="7">
        <v>26.6631923764145</v>
      </c>
      <c r="K281" s="5">
        <v>1</v>
      </c>
      <c r="L281" s="8">
        <v>0</v>
      </c>
      <c r="M281" s="5">
        <v>0</v>
      </c>
      <c r="N281" s="5">
        <v>2</v>
      </c>
      <c r="O281" s="5">
        <v>1</v>
      </c>
      <c r="P281" s="5">
        <v>4</v>
      </c>
      <c r="Q281" s="7">
        <v>44.7675</v>
      </c>
      <c r="R281" s="5">
        <v>9</v>
      </c>
      <c r="S281" s="9">
        <v>19.8966666666667</v>
      </c>
      <c r="T281" s="5">
        <v>2</v>
      </c>
      <c r="U281" s="9">
        <v>89.535</v>
      </c>
      <c r="V281" s="11">
        <v>0.0274390243902439</v>
      </c>
    </row>
    <row r="282" customHeight="1" spans="1:22">
      <c r="A282" s="47"/>
      <c r="B282" s="47"/>
      <c r="C282" s="4" t="s">
        <v>86</v>
      </c>
      <c r="D282" s="4" t="s">
        <v>179</v>
      </c>
      <c r="E282" s="5">
        <v>175.47</v>
      </c>
      <c r="F282" s="5">
        <v>9362</v>
      </c>
      <c r="G282" s="5">
        <v>605</v>
      </c>
      <c r="H282" s="6">
        <v>0.0646229438154241</v>
      </c>
      <c r="I282" s="7">
        <v>0.29003305785124</v>
      </c>
      <c r="J282" s="7">
        <v>18.7427900021363</v>
      </c>
      <c r="K282" s="5">
        <v>3</v>
      </c>
      <c r="L282" s="8">
        <v>0</v>
      </c>
      <c r="M282" s="5">
        <v>2</v>
      </c>
      <c r="N282" s="5">
        <v>3</v>
      </c>
      <c r="O282" s="5">
        <v>0</v>
      </c>
      <c r="P282" s="5">
        <v>8</v>
      </c>
      <c r="Q282" s="7">
        <v>21.93375</v>
      </c>
      <c r="R282" s="5">
        <v>5</v>
      </c>
      <c r="S282" s="9">
        <v>35.094</v>
      </c>
      <c r="T282" s="5">
        <v>2</v>
      </c>
      <c r="U282" s="9">
        <v>87.735</v>
      </c>
      <c r="V282" s="11">
        <v>0.00826446280991736</v>
      </c>
    </row>
    <row r="283" customHeight="1" spans="1:22">
      <c r="A283" s="47"/>
      <c r="B283" s="47"/>
      <c r="C283" s="4" t="s">
        <v>88</v>
      </c>
      <c r="D283" s="4" t="s">
        <v>180</v>
      </c>
      <c r="E283" s="5">
        <v>39.97</v>
      </c>
      <c r="F283" s="5">
        <v>1834</v>
      </c>
      <c r="G283" s="5">
        <v>172</v>
      </c>
      <c r="H283" s="6">
        <v>0.093784078516903</v>
      </c>
      <c r="I283" s="7">
        <v>0.232383720930233</v>
      </c>
      <c r="J283" s="7">
        <v>21.793893129771</v>
      </c>
      <c r="K283" s="5">
        <v>0</v>
      </c>
      <c r="L283" s="8">
        <v>2</v>
      </c>
      <c r="M283" s="5">
        <v>1</v>
      </c>
      <c r="N283" s="5">
        <v>3</v>
      </c>
      <c r="O283" s="5">
        <v>0</v>
      </c>
      <c r="P283" s="5">
        <v>6</v>
      </c>
      <c r="Q283" s="7">
        <v>6.66166666666667</v>
      </c>
      <c r="R283" s="5">
        <v>2</v>
      </c>
      <c r="S283" s="9">
        <v>19.985</v>
      </c>
      <c r="T283" s="5">
        <v>1</v>
      </c>
      <c r="U283" s="9">
        <v>39.97</v>
      </c>
      <c r="V283" s="11">
        <v>0.0116279069767442</v>
      </c>
    </row>
    <row r="284" customHeight="1" spans="1:22">
      <c r="A284" s="47"/>
      <c r="B284" s="4" t="s">
        <v>100</v>
      </c>
      <c r="C284" s="47"/>
      <c r="D284" s="47"/>
      <c r="E284" s="5">
        <v>801.51</v>
      </c>
      <c r="F284" s="5">
        <v>29737</v>
      </c>
      <c r="G284" s="5">
        <v>1891</v>
      </c>
      <c r="H284" s="6">
        <v>0.0635908127921445</v>
      </c>
      <c r="I284" s="7">
        <v>0.423855103120042</v>
      </c>
      <c r="J284" s="7">
        <v>26.9532905135017</v>
      </c>
      <c r="K284" s="5">
        <v>9</v>
      </c>
      <c r="L284" s="8">
        <v>7</v>
      </c>
      <c r="M284" s="5">
        <v>4</v>
      </c>
      <c r="N284" s="5">
        <v>14</v>
      </c>
      <c r="O284" s="5">
        <v>3</v>
      </c>
      <c r="P284" s="5">
        <v>37</v>
      </c>
      <c r="Q284" s="7">
        <v>21.6624324324324</v>
      </c>
      <c r="R284" s="5">
        <v>39</v>
      </c>
      <c r="S284" s="9">
        <v>20.5515384615385</v>
      </c>
      <c r="T284" s="5">
        <v>17</v>
      </c>
      <c r="U284" s="9">
        <v>47.1476470588235</v>
      </c>
      <c r="V284" s="11">
        <v>0.0206240084611317</v>
      </c>
    </row>
    <row r="285" customHeight="1" spans="1:22">
      <c r="A285" s="4" t="s">
        <v>131</v>
      </c>
      <c r="B285" s="47"/>
      <c r="C285" s="47"/>
      <c r="D285" s="47"/>
      <c r="E285" s="5">
        <v>1011.56</v>
      </c>
      <c r="F285" s="5">
        <v>38750</v>
      </c>
      <c r="G285" s="5">
        <v>2392</v>
      </c>
      <c r="H285" s="6">
        <v>0.0617290322580645</v>
      </c>
      <c r="I285" s="7">
        <v>0.422892976588629</v>
      </c>
      <c r="J285" s="7">
        <v>26.1047741935484</v>
      </c>
      <c r="K285" s="5">
        <v>10</v>
      </c>
      <c r="L285" s="8">
        <v>8</v>
      </c>
      <c r="M285" s="5">
        <v>5</v>
      </c>
      <c r="N285" s="5">
        <v>22</v>
      </c>
      <c r="O285" s="5">
        <v>4</v>
      </c>
      <c r="P285" s="5">
        <v>49</v>
      </c>
      <c r="Q285" s="7">
        <v>20.6440816326531</v>
      </c>
      <c r="R285" s="5">
        <v>45</v>
      </c>
      <c r="S285" s="9">
        <v>22.4791111111111</v>
      </c>
      <c r="T285" s="5">
        <v>19</v>
      </c>
      <c r="U285" s="9">
        <v>53.24</v>
      </c>
      <c r="V285" s="11">
        <v>0.0188127090301003</v>
      </c>
    </row>
    <row r="286" customHeight="1" spans="1:22">
      <c r="A286" s="4" t="s">
        <v>46</v>
      </c>
      <c r="B286" s="4" t="s">
        <v>75</v>
      </c>
      <c r="C286" s="4" t="s">
        <v>114</v>
      </c>
      <c r="D286" s="4" t="s">
        <v>189</v>
      </c>
      <c r="E286" s="5">
        <v>144.18</v>
      </c>
      <c r="F286" s="5">
        <v>4730</v>
      </c>
      <c r="G286" s="5">
        <v>228</v>
      </c>
      <c r="H286" s="6">
        <v>0.0482029598308668</v>
      </c>
      <c r="I286" s="7">
        <v>0.632368421052632</v>
      </c>
      <c r="J286" s="7">
        <v>30.4820295983087</v>
      </c>
      <c r="K286" s="5">
        <v>4</v>
      </c>
      <c r="L286" s="8">
        <v>0</v>
      </c>
      <c r="M286" s="5">
        <v>2</v>
      </c>
      <c r="N286" s="5">
        <v>3</v>
      </c>
      <c r="O286" s="5">
        <v>0</v>
      </c>
      <c r="P286" s="5">
        <v>9</v>
      </c>
      <c r="Q286" s="7">
        <v>16.02</v>
      </c>
      <c r="R286" s="5">
        <v>7</v>
      </c>
      <c r="S286" s="9">
        <v>20.5971428571429</v>
      </c>
      <c r="T286" s="5">
        <v>2</v>
      </c>
      <c r="U286" s="9">
        <v>72.09</v>
      </c>
      <c r="V286" s="11">
        <v>0.0307017543859649</v>
      </c>
    </row>
    <row r="287" customHeight="1" spans="1:22">
      <c r="A287" s="47"/>
      <c r="B287" s="47"/>
      <c r="C287" s="4" t="s">
        <v>76</v>
      </c>
      <c r="D287" s="4" t="s">
        <v>175</v>
      </c>
      <c r="E287" s="5">
        <v>61.19</v>
      </c>
      <c r="F287" s="5">
        <v>3642</v>
      </c>
      <c r="G287" s="5">
        <v>252</v>
      </c>
      <c r="H287" s="6">
        <v>0.0691927512355848</v>
      </c>
      <c r="I287" s="7">
        <v>0.24281746031746</v>
      </c>
      <c r="J287" s="7">
        <v>16.8012081274025</v>
      </c>
      <c r="K287" s="5">
        <v>2</v>
      </c>
      <c r="L287" s="8">
        <v>0</v>
      </c>
      <c r="M287" s="5">
        <v>1</v>
      </c>
      <c r="N287" s="5">
        <v>2</v>
      </c>
      <c r="O287" s="5">
        <v>0</v>
      </c>
      <c r="P287" s="5">
        <v>5</v>
      </c>
      <c r="Q287" s="7">
        <v>12.238</v>
      </c>
      <c r="R287" s="5">
        <v>3</v>
      </c>
      <c r="S287" s="9">
        <v>20.3966666666667</v>
      </c>
      <c r="T287" s="5">
        <v>1</v>
      </c>
      <c r="U287" s="9">
        <v>61.19</v>
      </c>
      <c r="V287" s="11">
        <v>0.0119047619047619</v>
      </c>
    </row>
    <row r="288" customHeight="1" spans="1:22">
      <c r="A288" s="47"/>
      <c r="B288" s="4" t="s">
        <v>78</v>
      </c>
      <c r="C288" s="47"/>
      <c r="D288" s="47"/>
      <c r="E288" s="5">
        <v>205.37</v>
      </c>
      <c r="F288" s="5">
        <v>8372</v>
      </c>
      <c r="G288" s="5">
        <v>480</v>
      </c>
      <c r="H288" s="6">
        <v>0.0573339703774486</v>
      </c>
      <c r="I288" s="7">
        <v>0.427854166666667</v>
      </c>
      <c r="J288" s="7">
        <v>24.5305781175346</v>
      </c>
      <c r="K288" s="5">
        <v>6</v>
      </c>
      <c r="L288" s="8">
        <v>0</v>
      </c>
      <c r="M288" s="5">
        <v>3</v>
      </c>
      <c r="N288" s="5">
        <v>5</v>
      </c>
      <c r="O288" s="5">
        <v>0</v>
      </c>
      <c r="P288" s="5">
        <v>14</v>
      </c>
      <c r="Q288" s="7">
        <v>14.6692857142857</v>
      </c>
      <c r="R288" s="5">
        <v>10</v>
      </c>
      <c r="S288" s="9">
        <v>20.537</v>
      </c>
      <c r="T288" s="5">
        <v>3</v>
      </c>
      <c r="U288" s="9">
        <v>68.4566666666667</v>
      </c>
      <c r="V288" s="11">
        <v>0.0208333333333333</v>
      </c>
    </row>
    <row r="289" customHeight="1" spans="1:22">
      <c r="A289" s="47"/>
      <c r="B289" s="4" t="s">
        <v>79</v>
      </c>
      <c r="C289" s="4" t="s">
        <v>80</v>
      </c>
      <c r="D289" s="4" t="s">
        <v>176</v>
      </c>
      <c r="E289" s="5">
        <v>154.05</v>
      </c>
      <c r="F289" s="5">
        <v>3376</v>
      </c>
      <c r="G289" s="5">
        <v>236</v>
      </c>
      <c r="H289" s="6">
        <v>0.0699052132701422</v>
      </c>
      <c r="I289" s="7">
        <v>0.652754237288136</v>
      </c>
      <c r="J289" s="7">
        <v>45.6309241706161</v>
      </c>
      <c r="K289" s="5">
        <v>0</v>
      </c>
      <c r="L289" s="8">
        <v>3</v>
      </c>
      <c r="M289" s="5">
        <v>1</v>
      </c>
      <c r="N289" s="5">
        <v>1</v>
      </c>
      <c r="O289" s="5">
        <v>1</v>
      </c>
      <c r="P289" s="5">
        <v>6</v>
      </c>
      <c r="Q289" s="7">
        <v>25.675</v>
      </c>
      <c r="R289" s="5">
        <v>5</v>
      </c>
      <c r="S289" s="9">
        <v>30.81</v>
      </c>
      <c r="T289" s="5">
        <v>3</v>
      </c>
      <c r="U289" s="9">
        <v>51.35</v>
      </c>
      <c r="V289" s="11">
        <v>0.0211864406779661</v>
      </c>
    </row>
    <row r="290" customHeight="1" spans="1:22">
      <c r="A290" s="47"/>
      <c r="B290" s="47"/>
      <c r="C290" s="4" t="s">
        <v>82</v>
      </c>
      <c r="D290" s="4" t="s">
        <v>177</v>
      </c>
      <c r="E290" s="5">
        <v>142.27</v>
      </c>
      <c r="F290" s="5">
        <v>3251</v>
      </c>
      <c r="G290" s="5">
        <v>267</v>
      </c>
      <c r="H290" s="6">
        <v>0.0821285758228238</v>
      </c>
      <c r="I290" s="7">
        <v>0.532846441947566</v>
      </c>
      <c r="J290" s="7">
        <v>43.7619194094125</v>
      </c>
      <c r="K290" s="5">
        <v>0</v>
      </c>
      <c r="L290" s="8">
        <v>1</v>
      </c>
      <c r="M290" s="5">
        <v>1</v>
      </c>
      <c r="N290" s="5">
        <v>0</v>
      </c>
      <c r="O290" s="5">
        <v>0</v>
      </c>
      <c r="P290" s="5">
        <v>2</v>
      </c>
      <c r="Q290" s="7">
        <v>71.135</v>
      </c>
      <c r="R290" s="5">
        <v>6</v>
      </c>
      <c r="S290" s="9">
        <v>23.7116666666667</v>
      </c>
      <c r="T290" s="5">
        <v>3</v>
      </c>
      <c r="U290" s="9">
        <v>47.4233333333333</v>
      </c>
      <c r="V290" s="11">
        <v>0.0224719101123596</v>
      </c>
    </row>
    <row r="291" customHeight="1" spans="1:22">
      <c r="A291" s="47"/>
      <c r="B291" s="47"/>
      <c r="C291" s="4" t="s">
        <v>84</v>
      </c>
      <c r="D291" s="4" t="s">
        <v>178</v>
      </c>
      <c r="E291" s="5">
        <v>97.58</v>
      </c>
      <c r="F291" s="5">
        <v>5254</v>
      </c>
      <c r="G291" s="5">
        <v>263</v>
      </c>
      <c r="H291" s="6">
        <v>0.050057099352874</v>
      </c>
      <c r="I291" s="7">
        <v>0.371026615969582</v>
      </c>
      <c r="J291" s="7">
        <v>18.57251617815</v>
      </c>
      <c r="K291" s="5">
        <v>4</v>
      </c>
      <c r="L291" s="8">
        <v>0</v>
      </c>
      <c r="M291" s="5">
        <v>0</v>
      </c>
      <c r="N291" s="5">
        <v>0</v>
      </c>
      <c r="O291" s="5">
        <v>1</v>
      </c>
      <c r="P291" s="5">
        <v>5</v>
      </c>
      <c r="Q291" s="7">
        <v>19.516</v>
      </c>
      <c r="R291" s="5">
        <v>1</v>
      </c>
      <c r="S291" s="9">
        <v>97.58</v>
      </c>
      <c r="T291" s="5">
        <v>0</v>
      </c>
      <c r="U291" s="9" t="e">
        <v>#DIV/0!</v>
      </c>
      <c r="V291" s="11">
        <v>0.00380228136882129</v>
      </c>
    </row>
    <row r="292" customHeight="1" spans="1:22">
      <c r="A292" s="47"/>
      <c r="B292" s="47"/>
      <c r="C292" s="4" t="s">
        <v>128</v>
      </c>
      <c r="D292" s="4" t="s">
        <v>190</v>
      </c>
      <c r="E292" s="5">
        <v>58.53</v>
      </c>
      <c r="F292" s="5">
        <v>1106</v>
      </c>
      <c r="G292" s="5">
        <v>92</v>
      </c>
      <c r="H292" s="6">
        <v>0.0831826401446655</v>
      </c>
      <c r="I292" s="7">
        <v>0.636195652173913</v>
      </c>
      <c r="J292" s="7">
        <v>52.9204339963834</v>
      </c>
      <c r="K292" s="5">
        <v>0</v>
      </c>
      <c r="L292" s="8">
        <v>0</v>
      </c>
      <c r="M292" s="5">
        <v>1</v>
      </c>
      <c r="N292" s="5">
        <v>1</v>
      </c>
      <c r="O292" s="5">
        <v>0</v>
      </c>
      <c r="P292" s="5">
        <v>2</v>
      </c>
      <c r="Q292" s="7">
        <v>29.265</v>
      </c>
      <c r="R292" s="5">
        <v>0</v>
      </c>
      <c r="S292" s="9" t="e">
        <v>#DIV/0!</v>
      </c>
      <c r="T292" s="5">
        <v>0</v>
      </c>
      <c r="U292" s="9" t="e">
        <v>#DIV/0!</v>
      </c>
      <c r="V292" s="11">
        <v>0</v>
      </c>
    </row>
    <row r="293" customHeight="1" spans="1:22">
      <c r="A293" s="47"/>
      <c r="B293" s="47"/>
      <c r="C293" s="4" t="s">
        <v>108</v>
      </c>
      <c r="D293" s="4" t="s">
        <v>187</v>
      </c>
      <c r="E293" s="5">
        <v>174.86</v>
      </c>
      <c r="F293" s="5">
        <v>6124</v>
      </c>
      <c r="G293" s="5">
        <v>305</v>
      </c>
      <c r="H293" s="6">
        <v>0.0498040496407577</v>
      </c>
      <c r="I293" s="7">
        <v>0.573311475409836</v>
      </c>
      <c r="J293" s="7">
        <v>28.5532331809275</v>
      </c>
      <c r="K293" s="5">
        <v>4</v>
      </c>
      <c r="L293" s="8">
        <v>0</v>
      </c>
      <c r="M293" s="5">
        <v>2</v>
      </c>
      <c r="N293" s="5">
        <v>4</v>
      </c>
      <c r="O293" s="5">
        <v>4</v>
      </c>
      <c r="P293" s="5">
        <v>14</v>
      </c>
      <c r="Q293" s="7">
        <v>12.49</v>
      </c>
      <c r="R293" s="5">
        <v>7</v>
      </c>
      <c r="S293" s="9">
        <v>24.98</v>
      </c>
      <c r="T293" s="5">
        <v>2</v>
      </c>
      <c r="U293" s="9">
        <v>87.43</v>
      </c>
      <c r="V293" s="11">
        <v>0.0229508196721311</v>
      </c>
    </row>
    <row r="294" customHeight="1" spans="1:22">
      <c r="A294" s="47"/>
      <c r="B294" s="47"/>
      <c r="C294" s="4" t="s">
        <v>86</v>
      </c>
      <c r="D294" s="4" t="s">
        <v>179</v>
      </c>
      <c r="E294" s="5">
        <v>152.57</v>
      </c>
      <c r="F294" s="5">
        <v>7156</v>
      </c>
      <c r="G294" s="5">
        <v>509</v>
      </c>
      <c r="H294" s="6">
        <v>0.0711291224147568</v>
      </c>
      <c r="I294" s="7">
        <v>0.299744597249509</v>
      </c>
      <c r="J294" s="7">
        <v>21.3205701509223</v>
      </c>
      <c r="K294" s="5">
        <v>0</v>
      </c>
      <c r="L294" s="8">
        <v>1</v>
      </c>
      <c r="M294" s="5">
        <v>0</v>
      </c>
      <c r="N294" s="5">
        <v>5</v>
      </c>
      <c r="O294" s="5">
        <v>0</v>
      </c>
      <c r="P294" s="5">
        <v>6</v>
      </c>
      <c r="Q294" s="7">
        <v>25.4283333333333</v>
      </c>
      <c r="R294" s="5">
        <v>5</v>
      </c>
      <c r="S294" s="9">
        <v>30.514</v>
      </c>
      <c r="T294" s="5">
        <v>3</v>
      </c>
      <c r="U294" s="9">
        <v>50.8566666666667</v>
      </c>
      <c r="V294" s="11">
        <v>0.00982318271119843</v>
      </c>
    </row>
    <row r="295" customHeight="1" spans="1:22">
      <c r="A295" s="47"/>
      <c r="B295" s="47"/>
      <c r="C295" s="4" t="s">
        <v>88</v>
      </c>
      <c r="D295" s="4" t="s">
        <v>180</v>
      </c>
      <c r="E295" s="5">
        <v>38.1</v>
      </c>
      <c r="F295" s="5">
        <v>1656</v>
      </c>
      <c r="G295" s="5">
        <v>181</v>
      </c>
      <c r="H295" s="6">
        <v>0.109299516908213</v>
      </c>
      <c r="I295" s="7">
        <v>0.210497237569061</v>
      </c>
      <c r="J295" s="7">
        <v>23.0072463768116</v>
      </c>
      <c r="K295" s="5">
        <v>2</v>
      </c>
      <c r="L295" s="8">
        <v>1</v>
      </c>
      <c r="M295" s="5">
        <v>1</v>
      </c>
      <c r="N295" s="5">
        <v>0</v>
      </c>
      <c r="O295" s="5">
        <v>1</v>
      </c>
      <c r="P295" s="5">
        <v>5</v>
      </c>
      <c r="Q295" s="7">
        <v>7.62</v>
      </c>
      <c r="R295" s="5">
        <v>2</v>
      </c>
      <c r="S295" s="9">
        <v>19.05</v>
      </c>
      <c r="T295" s="5">
        <v>1</v>
      </c>
      <c r="U295" s="9">
        <v>38.1</v>
      </c>
      <c r="V295" s="11">
        <v>0.0110497237569061</v>
      </c>
    </row>
    <row r="296" customHeight="1" spans="1:22">
      <c r="A296" s="47"/>
      <c r="B296" s="4" t="s">
        <v>100</v>
      </c>
      <c r="C296" s="47"/>
      <c r="D296" s="47"/>
      <c r="E296" s="5">
        <v>817.96</v>
      </c>
      <c r="F296" s="5">
        <v>27923</v>
      </c>
      <c r="G296" s="5">
        <v>1853</v>
      </c>
      <c r="H296" s="6">
        <v>0.0663610643555492</v>
      </c>
      <c r="I296" s="7">
        <v>0.441424716675661</v>
      </c>
      <c r="J296" s="7">
        <v>29.2934140314436</v>
      </c>
      <c r="K296" s="5">
        <v>10</v>
      </c>
      <c r="L296" s="8">
        <v>6</v>
      </c>
      <c r="M296" s="5">
        <v>6</v>
      </c>
      <c r="N296" s="5">
        <v>11</v>
      </c>
      <c r="O296" s="5">
        <v>7</v>
      </c>
      <c r="P296" s="5">
        <v>40</v>
      </c>
      <c r="Q296" s="7">
        <v>20.449</v>
      </c>
      <c r="R296" s="5">
        <v>26</v>
      </c>
      <c r="S296" s="9">
        <v>31.46</v>
      </c>
      <c r="T296" s="5">
        <v>12</v>
      </c>
      <c r="U296" s="9">
        <v>68.1633333333333</v>
      </c>
      <c r="V296" s="11">
        <v>0.0140313005936319</v>
      </c>
    </row>
    <row r="297" customHeight="1" spans="1:22">
      <c r="A297" s="4" t="s">
        <v>132</v>
      </c>
      <c r="B297" s="47"/>
      <c r="C297" s="47"/>
      <c r="D297" s="47"/>
      <c r="E297" s="5">
        <v>1023.33</v>
      </c>
      <c r="F297" s="5">
        <v>36295</v>
      </c>
      <c r="G297" s="5">
        <v>2333</v>
      </c>
      <c r="H297" s="6">
        <v>0.0642788262846122</v>
      </c>
      <c r="I297" s="7">
        <v>0.43863266180883</v>
      </c>
      <c r="J297" s="7">
        <v>28.1947926711668</v>
      </c>
      <c r="K297" s="5">
        <v>16</v>
      </c>
      <c r="L297" s="8">
        <v>6</v>
      </c>
      <c r="M297" s="5">
        <v>9</v>
      </c>
      <c r="N297" s="5">
        <v>16</v>
      </c>
      <c r="O297" s="5">
        <v>7</v>
      </c>
      <c r="P297" s="5">
        <v>54</v>
      </c>
      <c r="Q297" s="7">
        <v>18.9505555555556</v>
      </c>
      <c r="R297" s="5">
        <v>36</v>
      </c>
      <c r="S297" s="9">
        <v>28.4258333333333</v>
      </c>
      <c r="T297" s="5">
        <v>15</v>
      </c>
      <c r="U297" s="9">
        <v>68.222</v>
      </c>
      <c r="V297" s="11">
        <v>0.0154307758251179</v>
      </c>
    </row>
    <row r="298" customHeight="1" spans="1:22">
      <c r="A298" s="4" t="s">
        <v>45</v>
      </c>
      <c r="B298" s="4" t="s">
        <v>75</v>
      </c>
      <c r="C298" s="4" t="s">
        <v>114</v>
      </c>
      <c r="D298" s="4" t="s">
        <v>189</v>
      </c>
      <c r="E298" s="5">
        <v>136.62</v>
      </c>
      <c r="F298" s="5">
        <v>4789</v>
      </c>
      <c r="G298" s="5">
        <v>229</v>
      </c>
      <c r="H298" s="6">
        <v>0.0478179160576321</v>
      </c>
      <c r="I298" s="7">
        <v>0.596593886462882</v>
      </c>
      <c r="J298" s="7">
        <v>28.5278763833786</v>
      </c>
      <c r="K298" s="5">
        <v>0</v>
      </c>
      <c r="L298" s="8">
        <v>1</v>
      </c>
      <c r="M298" s="5">
        <v>0</v>
      </c>
      <c r="N298" s="5">
        <v>3</v>
      </c>
      <c r="O298" s="5">
        <v>2</v>
      </c>
      <c r="P298" s="5">
        <v>6</v>
      </c>
      <c r="Q298" s="7">
        <v>22.77</v>
      </c>
      <c r="R298" s="5">
        <v>3</v>
      </c>
      <c r="S298" s="9">
        <v>45.54</v>
      </c>
      <c r="T298" s="5">
        <v>0</v>
      </c>
      <c r="U298" s="9" t="e">
        <v>#DIV/0!</v>
      </c>
      <c r="V298" s="11">
        <v>0.0131004366812227</v>
      </c>
    </row>
    <row r="299" customHeight="1" spans="1:22">
      <c r="A299" s="47"/>
      <c r="B299" s="47"/>
      <c r="C299" s="4" t="s">
        <v>76</v>
      </c>
      <c r="D299" s="4" t="s">
        <v>175</v>
      </c>
      <c r="E299" s="5">
        <v>33.83</v>
      </c>
      <c r="F299" s="5">
        <v>2099</v>
      </c>
      <c r="G299" s="5">
        <v>139</v>
      </c>
      <c r="H299" s="6">
        <v>0.0662220104811815</v>
      </c>
      <c r="I299" s="7">
        <v>0.243381294964029</v>
      </c>
      <c r="J299" s="7">
        <v>16.1171986660314</v>
      </c>
      <c r="K299" s="5">
        <v>0</v>
      </c>
      <c r="L299" s="8">
        <v>0</v>
      </c>
      <c r="M299" s="5">
        <v>0</v>
      </c>
      <c r="N299" s="5">
        <v>3</v>
      </c>
      <c r="O299" s="5">
        <v>0</v>
      </c>
      <c r="P299" s="5">
        <v>3</v>
      </c>
      <c r="Q299" s="7">
        <v>11.2766666666667</v>
      </c>
      <c r="R299" s="5">
        <v>1</v>
      </c>
      <c r="S299" s="9">
        <v>33.83</v>
      </c>
      <c r="T299" s="5">
        <v>1</v>
      </c>
      <c r="U299" s="9">
        <v>33.83</v>
      </c>
      <c r="V299" s="11">
        <v>0.00719424460431655</v>
      </c>
    </row>
    <row r="300" customHeight="1" spans="1:22">
      <c r="A300" s="47"/>
      <c r="B300" s="4" t="s">
        <v>78</v>
      </c>
      <c r="C300" s="47"/>
      <c r="D300" s="47"/>
      <c r="E300" s="5">
        <v>170.45</v>
      </c>
      <c r="F300" s="5">
        <v>6888</v>
      </c>
      <c r="G300" s="5">
        <v>368</v>
      </c>
      <c r="H300" s="6">
        <v>0.0534262485481998</v>
      </c>
      <c r="I300" s="7">
        <v>0.463179347826087</v>
      </c>
      <c r="J300" s="7">
        <v>24.7459349593496</v>
      </c>
      <c r="K300" s="5">
        <v>0</v>
      </c>
      <c r="L300" s="8">
        <v>1</v>
      </c>
      <c r="M300" s="5">
        <v>0</v>
      </c>
      <c r="N300" s="5">
        <v>6</v>
      </c>
      <c r="O300" s="5">
        <v>2</v>
      </c>
      <c r="P300" s="5">
        <v>9</v>
      </c>
      <c r="Q300" s="7">
        <v>18.9388888888889</v>
      </c>
      <c r="R300" s="5">
        <v>4</v>
      </c>
      <c r="S300" s="9">
        <v>42.6125</v>
      </c>
      <c r="T300" s="5">
        <v>1</v>
      </c>
      <c r="U300" s="9">
        <v>170.45</v>
      </c>
      <c r="V300" s="11">
        <v>0.0108695652173913</v>
      </c>
    </row>
    <row r="301" customHeight="1" spans="1:22">
      <c r="A301" s="47"/>
      <c r="B301" s="4" t="s">
        <v>79</v>
      </c>
      <c r="C301" s="4" t="s">
        <v>80</v>
      </c>
      <c r="D301" s="4" t="s">
        <v>176</v>
      </c>
      <c r="E301" s="5">
        <v>187.95</v>
      </c>
      <c r="F301" s="5">
        <v>2752</v>
      </c>
      <c r="G301" s="5">
        <v>215</v>
      </c>
      <c r="H301" s="6">
        <v>0.078125</v>
      </c>
      <c r="I301" s="7">
        <v>0.874186046511628</v>
      </c>
      <c r="J301" s="7">
        <v>68.2957848837209</v>
      </c>
      <c r="K301" s="5">
        <v>3</v>
      </c>
      <c r="L301" s="8">
        <v>1</v>
      </c>
      <c r="M301" s="5">
        <v>0</v>
      </c>
      <c r="N301" s="5">
        <v>1</v>
      </c>
      <c r="O301" s="5">
        <v>0</v>
      </c>
      <c r="P301" s="5">
        <v>5</v>
      </c>
      <c r="Q301" s="7">
        <v>37.59</v>
      </c>
      <c r="R301" s="5">
        <v>8</v>
      </c>
      <c r="S301" s="9">
        <v>23.49375</v>
      </c>
      <c r="T301" s="5">
        <v>4</v>
      </c>
      <c r="U301" s="9">
        <v>46.9875</v>
      </c>
      <c r="V301" s="11">
        <v>0.0372093023255814</v>
      </c>
    </row>
    <row r="302" customHeight="1" spans="1:22">
      <c r="A302" s="47"/>
      <c r="B302" s="47"/>
      <c r="C302" s="4" t="s">
        <v>82</v>
      </c>
      <c r="D302" s="4" t="s">
        <v>177</v>
      </c>
      <c r="E302" s="5">
        <v>72.57</v>
      </c>
      <c r="F302" s="5">
        <v>1296</v>
      </c>
      <c r="G302" s="5">
        <v>121</v>
      </c>
      <c r="H302" s="6">
        <v>0.0933641975308642</v>
      </c>
      <c r="I302" s="7">
        <v>0.599752066115702</v>
      </c>
      <c r="J302" s="7">
        <v>55.9953703703704</v>
      </c>
      <c r="K302" s="5">
        <v>1</v>
      </c>
      <c r="L302" s="8">
        <v>1</v>
      </c>
      <c r="M302" s="5">
        <v>1</v>
      </c>
      <c r="N302" s="5">
        <v>0</v>
      </c>
      <c r="O302" s="5">
        <v>1</v>
      </c>
      <c r="P302" s="5">
        <v>4</v>
      </c>
      <c r="Q302" s="7">
        <v>18.1425</v>
      </c>
      <c r="R302" s="5">
        <v>0</v>
      </c>
      <c r="S302" s="9" t="e">
        <v>#DIV/0!</v>
      </c>
      <c r="T302" s="5">
        <v>0</v>
      </c>
      <c r="U302" s="9" t="e">
        <v>#DIV/0!</v>
      </c>
      <c r="V302" s="11">
        <v>0</v>
      </c>
    </row>
    <row r="303" customHeight="1" spans="1:22">
      <c r="A303" s="47"/>
      <c r="B303" s="47"/>
      <c r="C303" s="4" t="s">
        <v>84</v>
      </c>
      <c r="D303" s="4" t="s">
        <v>178</v>
      </c>
      <c r="E303" s="5">
        <v>109.04</v>
      </c>
      <c r="F303" s="5">
        <v>3846</v>
      </c>
      <c r="G303" s="5">
        <v>254</v>
      </c>
      <c r="H303" s="6">
        <v>0.0660426417056682</v>
      </c>
      <c r="I303" s="7">
        <v>0.429291338582677</v>
      </c>
      <c r="J303" s="7">
        <v>28.3515340613625</v>
      </c>
      <c r="K303" s="5">
        <v>2</v>
      </c>
      <c r="L303" s="8">
        <v>0</v>
      </c>
      <c r="M303" s="5">
        <v>0</v>
      </c>
      <c r="N303" s="5">
        <v>1</v>
      </c>
      <c r="O303" s="5">
        <v>0</v>
      </c>
      <c r="P303" s="5">
        <v>3</v>
      </c>
      <c r="Q303" s="7">
        <v>36.3466666666667</v>
      </c>
      <c r="R303" s="5">
        <v>3</v>
      </c>
      <c r="S303" s="9">
        <v>36.3466666666667</v>
      </c>
      <c r="T303" s="5">
        <v>1</v>
      </c>
      <c r="U303" s="9">
        <v>109.04</v>
      </c>
      <c r="V303" s="11">
        <v>0.0118110236220472</v>
      </c>
    </row>
    <row r="304" customHeight="1" spans="1:22">
      <c r="A304" s="47"/>
      <c r="B304" s="47"/>
      <c r="C304" s="4" t="s">
        <v>128</v>
      </c>
      <c r="D304" s="4" t="s">
        <v>190</v>
      </c>
      <c r="E304" s="5">
        <v>114.58</v>
      </c>
      <c r="F304" s="5">
        <v>2424</v>
      </c>
      <c r="G304" s="5">
        <v>160</v>
      </c>
      <c r="H304" s="6">
        <v>0.066006600660066</v>
      </c>
      <c r="I304" s="7">
        <v>0.716125</v>
      </c>
      <c r="J304" s="7">
        <v>47.2689768976898</v>
      </c>
      <c r="K304" s="5">
        <v>0</v>
      </c>
      <c r="L304" s="8">
        <v>0</v>
      </c>
      <c r="M304" s="5">
        <v>0</v>
      </c>
      <c r="N304" s="5">
        <v>1</v>
      </c>
      <c r="O304" s="5">
        <v>0</v>
      </c>
      <c r="P304" s="5">
        <v>1</v>
      </c>
      <c r="Q304" s="7">
        <v>114.58</v>
      </c>
      <c r="R304" s="5">
        <v>4</v>
      </c>
      <c r="S304" s="9">
        <v>28.645</v>
      </c>
      <c r="T304" s="5">
        <v>3</v>
      </c>
      <c r="U304" s="9">
        <v>38.1933333333333</v>
      </c>
      <c r="V304" s="11">
        <v>0.025</v>
      </c>
    </row>
    <row r="305" customHeight="1" spans="1:22">
      <c r="A305" s="47"/>
      <c r="B305" s="47"/>
      <c r="C305" s="4" t="s">
        <v>108</v>
      </c>
      <c r="D305" s="4" t="s">
        <v>187</v>
      </c>
      <c r="E305" s="5">
        <v>197.86</v>
      </c>
      <c r="F305" s="5">
        <v>5884</v>
      </c>
      <c r="G305" s="5">
        <v>262</v>
      </c>
      <c r="H305" s="6">
        <v>0.0445275322909585</v>
      </c>
      <c r="I305" s="7">
        <v>0.755190839694657</v>
      </c>
      <c r="J305" s="7">
        <v>33.6267845003399</v>
      </c>
      <c r="K305" s="5">
        <v>1</v>
      </c>
      <c r="L305" s="8">
        <v>0</v>
      </c>
      <c r="M305" s="5">
        <v>1</v>
      </c>
      <c r="N305" s="5">
        <v>8</v>
      </c>
      <c r="O305" s="5">
        <v>2</v>
      </c>
      <c r="P305" s="5">
        <v>12</v>
      </c>
      <c r="Q305" s="7">
        <v>16.4883333333333</v>
      </c>
      <c r="R305" s="5">
        <v>11</v>
      </c>
      <c r="S305" s="9">
        <v>17.9872727272727</v>
      </c>
      <c r="T305" s="5">
        <v>4</v>
      </c>
      <c r="U305" s="9">
        <v>49.465</v>
      </c>
      <c r="V305" s="11">
        <v>0.0419847328244275</v>
      </c>
    </row>
    <row r="306" customHeight="1" spans="1:22">
      <c r="A306" s="47"/>
      <c r="B306" s="47"/>
      <c r="C306" s="4" t="s">
        <v>86</v>
      </c>
      <c r="D306" s="4" t="s">
        <v>179</v>
      </c>
      <c r="E306" s="5">
        <v>121.67</v>
      </c>
      <c r="F306" s="5">
        <v>5092</v>
      </c>
      <c r="G306" s="5">
        <v>397</v>
      </c>
      <c r="H306" s="6">
        <v>0.0779654359780047</v>
      </c>
      <c r="I306" s="7">
        <v>0.30647355163728</v>
      </c>
      <c r="J306" s="7">
        <v>23.894344069128</v>
      </c>
      <c r="K306" s="5">
        <v>2</v>
      </c>
      <c r="L306" s="8">
        <v>2</v>
      </c>
      <c r="M306" s="5">
        <v>1</v>
      </c>
      <c r="N306" s="5">
        <v>5</v>
      </c>
      <c r="O306" s="5">
        <v>1</v>
      </c>
      <c r="P306" s="5">
        <v>11</v>
      </c>
      <c r="Q306" s="7">
        <v>11.0609090909091</v>
      </c>
      <c r="R306" s="5">
        <v>7</v>
      </c>
      <c r="S306" s="9">
        <v>17.3814285714286</v>
      </c>
      <c r="T306" s="5">
        <v>2</v>
      </c>
      <c r="U306" s="9">
        <v>60.835</v>
      </c>
      <c r="V306" s="11">
        <v>0.017632241813602</v>
      </c>
    </row>
    <row r="307" customHeight="1" spans="1:22">
      <c r="A307" s="47"/>
      <c r="B307" s="47"/>
      <c r="C307" s="4" t="s">
        <v>88</v>
      </c>
      <c r="D307" s="4" t="s">
        <v>180</v>
      </c>
      <c r="E307" s="5">
        <v>30.57</v>
      </c>
      <c r="F307" s="5">
        <v>1138</v>
      </c>
      <c r="G307" s="5">
        <v>123</v>
      </c>
      <c r="H307" s="6">
        <v>0.108084358523726</v>
      </c>
      <c r="I307" s="7">
        <v>0.248536585365854</v>
      </c>
      <c r="J307" s="7">
        <v>26.8629173989455</v>
      </c>
      <c r="K307" s="5">
        <v>0</v>
      </c>
      <c r="L307" s="8">
        <v>0</v>
      </c>
      <c r="M307" s="5">
        <v>0</v>
      </c>
      <c r="N307" s="5">
        <v>0</v>
      </c>
      <c r="O307" s="5">
        <v>0</v>
      </c>
      <c r="P307" s="5">
        <v>0</v>
      </c>
      <c r="Q307" s="7" t="e">
        <v>#DIV/0!</v>
      </c>
      <c r="R307" s="5">
        <v>0</v>
      </c>
      <c r="S307" s="9" t="e">
        <v>#DIV/0!</v>
      </c>
      <c r="T307" s="5">
        <v>0</v>
      </c>
      <c r="U307" s="9" t="e">
        <v>#DIV/0!</v>
      </c>
      <c r="V307" s="11">
        <v>0</v>
      </c>
    </row>
    <row r="308" customHeight="1" spans="1:22">
      <c r="A308" s="47"/>
      <c r="B308" s="4" t="s">
        <v>100</v>
      </c>
      <c r="C308" s="47"/>
      <c r="D308" s="47"/>
      <c r="E308" s="5">
        <v>834.24</v>
      </c>
      <c r="F308" s="5">
        <v>22432</v>
      </c>
      <c r="G308" s="5">
        <v>1532</v>
      </c>
      <c r="H308" s="6">
        <v>0.0682952924393723</v>
      </c>
      <c r="I308" s="7">
        <v>0.544543080939948</v>
      </c>
      <c r="J308" s="7">
        <v>37.1897289586305</v>
      </c>
      <c r="K308" s="5">
        <v>9</v>
      </c>
      <c r="L308" s="8">
        <v>4</v>
      </c>
      <c r="M308" s="5">
        <v>3</v>
      </c>
      <c r="N308" s="5">
        <v>16</v>
      </c>
      <c r="O308" s="5">
        <v>4</v>
      </c>
      <c r="P308" s="5">
        <v>36</v>
      </c>
      <c r="Q308" s="7">
        <v>23.1733333333333</v>
      </c>
      <c r="R308" s="5">
        <v>33</v>
      </c>
      <c r="S308" s="9">
        <v>25.28</v>
      </c>
      <c r="T308" s="5">
        <v>14</v>
      </c>
      <c r="U308" s="9">
        <v>59.5885714285714</v>
      </c>
      <c r="V308" s="11">
        <v>0.0215404699738903</v>
      </c>
    </row>
    <row r="309" customHeight="1" spans="1:22">
      <c r="A309" s="4" t="s">
        <v>133</v>
      </c>
      <c r="B309" s="47"/>
      <c r="C309" s="47"/>
      <c r="D309" s="47"/>
      <c r="E309" s="5">
        <v>1004.69</v>
      </c>
      <c r="F309" s="5">
        <v>29320</v>
      </c>
      <c r="G309" s="5">
        <v>1900</v>
      </c>
      <c r="H309" s="6">
        <v>0.0648021828103684</v>
      </c>
      <c r="I309" s="7">
        <v>0.528784210526316</v>
      </c>
      <c r="J309" s="7">
        <v>34.2663710777626</v>
      </c>
      <c r="K309" s="5">
        <v>9</v>
      </c>
      <c r="L309" s="8">
        <v>5</v>
      </c>
      <c r="M309" s="5">
        <v>3</v>
      </c>
      <c r="N309" s="5">
        <v>22</v>
      </c>
      <c r="O309" s="5">
        <v>6</v>
      </c>
      <c r="P309" s="5">
        <v>45</v>
      </c>
      <c r="Q309" s="7">
        <v>22.3264444444444</v>
      </c>
      <c r="R309" s="5">
        <v>37</v>
      </c>
      <c r="S309" s="9">
        <v>27.1537837837838</v>
      </c>
      <c r="T309" s="5">
        <v>15</v>
      </c>
      <c r="U309" s="9">
        <v>66.9793333333333</v>
      </c>
      <c r="V309" s="11">
        <v>0.0194736842105263</v>
      </c>
    </row>
    <row r="310" customHeight="1" spans="1:22">
      <c r="A310" s="4" t="s">
        <v>44</v>
      </c>
      <c r="B310" s="4" t="s">
        <v>75</v>
      </c>
      <c r="C310" s="4" t="s">
        <v>114</v>
      </c>
      <c r="D310" s="4" t="s">
        <v>189</v>
      </c>
      <c r="E310" s="5">
        <v>173.56</v>
      </c>
      <c r="F310" s="5">
        <v>6950</v>
      </c>
      <c r="G310" s="5">
        <v>372</v>
      </c>
      <c r="H310" s="6">
        <v>0.0535251798561151</v>
      </c>
      <c r="I310" s="7">
        <v>0.466559139784946</v>
      </c>
      <c r="J310" s="7">
        <v>24.9726618705036</v>
      </c>
      <c r="K310" s="5">
        <v>1</v>
      </c>
      <c r="L310" s="8">
        <v>0</v>
      </c>
      <c r="M310" s="5">
        <v>0</v>
      </c>
      <c r="N310" s="5">
        <v>4</v>
      </c>
      <c r="O310" s="5">
        <v>0</v>
      </c>
      <c r="P310" s="5">
        <v>5</v>
      </c>
      <c r="Q310" s="7">
        <v>34.712</v>
      </c>
      <c r="R310" s="5">
        <v>3</v>
      </c>
      <c r="S310" s="9">
        <v>57.8533333333333</v>
      </c>
      <c r="T310" s="5">
        <v>3</v>
      </c>
      <c r="U310" s="9">
        <v>57.8533333333333</v>
      </c>
      <c r="V310" s="11">
        <v>0.00806451612903226</v>
      </c>
    </row>
    <row r="311" customHeight="1" spans="1:22">
      <c r="A311" s="47"/>
      <c r="B311" s="47"/>
      <c r="C311" s="4" t="s">
        <v>76</v>
      </c>
      <c r="D311" s="4" t="s">
        <v>175</v>
      </c>
      <c r="E311" s="5">
        <v>17.4</v>
      </c>
      <c r="F311" s="5">
        <v>1531</v>
      </c>
      <c r="G311" s="5">
        <v>95</v>
      </c>
      <c r="H311" s="6">
        <v>0.062050947093403</v>
      </c>
      <c r="I311" s="7">
        <v>0.183157894736842</v>
      </c>
      <c r="J311" s="7">
        <v>11.3651208360549</v>
      </c>
      <c r="K311" s="5">
        <v>0</v>
      </c>
      <c r="L311" s="8">
        <v>0</v>
      </c>
      <c r="M311" s="5">
        <v>0</v>
      </c>
      <c r="N311" s="5">
        <v>0</v>
      </c>
      <c r="O311" s="5">
        <v>0</v>
      </c>
      <c r="P311" s="5">
        <v>0</v>
      </c>
      <c r="Q311" s="7" t="e">
        <v>#DIV/0!</v>
      </c>
      <c r="R311" s="5">
        <v>0</v>
      </c>
      <c r="S311" s="9" t="e">
        <v>#DIV/0!</v>
      </c>
      <c r="T311" s="5">
        <v>0</v>
      </c>
      <c r="U311" s="9" t="e">
        <v>#DIV/0!</v>
      </c>
      <c r="V311" s="11">
        <v>0</v>
      </c>
    </row>
    <row r="312" customHeight="1" spans="1:22">
      <c r="A312" s="47"/>
      <c r="B312" s="4" t="s">
        <v>78</v>
      </c>
      <c r="C312" s="47"/>
      <c r="D312" s="47"/>
      <c r="E312" s="5">
        <v>190.96</v>
      </c>
      <c r="F312" s="5">
        <v>8481</v>
      </c>
      <c r="G312" s="5">
        <v>467</v>
      </c>
      <c r="H312" s="6">
        <v>0.0550642612899422</v>
      </c>
      <c r="I312" s="7">
        <v>0.408907922912206</v>
      </c>
      <c r="J312" s="7">
        <v>22.5162127107652</v>
      </c>
      <c r="K312" s="5">
        <v>1</v>
      </c>
      <c r="L312" s="8">
        <v>0</v>
      </c>
      <c r="M312" s="5">
        <v>0</v>
      </c>
      <c r="N312" s="5">
        <v>4</v>
      </c>
      <c r="O312" s="5">
        <v>0</v>
      </c>
      <c r="P312" s="5">
        <v>5</v>
      </c>
      <c r="Q312" s="7">
        <v>38.192</v>
      </c>
      <c r="R312" s="5">
        <v>3</v>
      </c>
      <c r="S312" s="9">
        <v>63.6533333333333</v>
      </c>
      <c r="T312" s="5">
        <v>3</v>
      </c>
      <c r="U312" s="9">
        <v>63.6533333333333</v>
      </c>
      <c r="V312" s="11">
        <v>0.00642398286937902</v>
      </c>
    </row>
    <row r="313" customHeight="1" spans="1:22">
      <c r="A313" s="47"/>
      <c r="B313" s="4" t="s">
        <v>79</v>
      </c>
      <c r="C313" s="4" t="s">
        <v>80</v>
      </c>
      <c r="D313" s="4" t="s">
        <v>176</v>
      </c>
      <c r="E313" s="5">
        <v>296.48</v>
      </c>
      <c r="F313" s="5">
        <v>4780</v>
      </c>
      <c r="G313" s="5">
        <v>382</v>
      </c>
      <c r="H313" s="6">
        <v>0.0799163179916318</v>
      </c>
      <c r="I313" s="7">
        <v>0.776125654450262</v>
      </c>
      <c r="J313" s="7">
        <v>62.0251046025105</v>
      </c>
      <c r="K313" s="5">
        <v>3</v>
      </c>
      <c r="L313" s="8">
        <v>4</v>
      </c>
      <c r="M313" s="5">
        <v>0</v>
      </c>
      <c r="N313" s="5">
        <v>1</v>
      </c>
      <c r="O313" s="5">
        <v>1</v>
      </c>
      <c r="P313" s="5">
        <v>9</v>
      </c>
      <c r="Q313" s="7">
        <v>32.9422222222222</v>
      </c>
      <c r="R313" s="5">
        <v>17</v>
      </c>
      <c r="S313" s="9">
        <v>17.44</v>
      </c>
      <c r="T313" s="5">
        <v>5</v>
      </c>
      <c r="U313" s="9">
        <v>59.296</v>
      </c>
      <c r="V313" s="11">
        <v>0.0445026178010471</v>
      </c>
    </row>
    <row r="314" customHeight="1" spans="1:22">
      <c r="A314" s="47"/>
      <c r="B314" s="47"/>
      <c r="C314" s="4" t="s">
        <v>82</v>
      </c>
      <c r="D314" s="4" t="s">
        <v>177</v>
      </c>
      <c r="E314" s="5">
        <v>4.13</v>
      </c>
      <c r="F314" s="5">
        <v>264</v>
      </c>
      <c r="G314" s="5">
        <v>32</v>
      </c>
      <c r="H314" s="6">
        <v>0.121212121212121</v>
      </c>
      <c r="I314" s="7">
        <v>0.1290625</v>
      </c>
      <c r="J314" s="7">
        <v>15.6439393939394</v>
      </c>
      <c r="K314" s="5">
        <v>0</v>
      </c>
      <c r="L314" s="8">
        <v>0</v>
      </c>
      <c r="M314" s="5">
        <v>0</v>
      </c>
      <c r="N314" s="5">
        <v>0</v>
      </c>
      <c r="O314" s="5">
        <v>0</v>
      </c>
      <c r="P314" s="5">
        <v>0</v>
      </c>
      <c r="Q314" s="7" t="e">
        <v>#DIV/0!</v>
      </c>
      <c r="R314" s="5">
        <v>0</v>
      </c>
      <c r="S314" s="9" t="e">
        <v>#DIV/0!</v>
      </c>
      <c r="T314" s="5">
        <v>0</v>
      </c>
      <c r="U314" s="9" t="e">
        <v>#DIV/0!</v>
      </c>
      <c r="V314" s="11">
        <v>0</v>
      </c>
    </row>
    <row r="315" customHeight="1" spans="1:22">
      <c r="A315" s="47"/>
      <c r="B315" s="47"/>
      <c r="C315" s="4" t="s">
        <v>84</v>
      </c>
      <c r="D315" s="4" t="s">
        <v>178</v>
      </c>
      <c r="E315" s="5">
        <v>77.19</v>
      </c>
      <c r="F315" s="5">
        <v>3177</v>
      </c>
      <c r="G315" s="5">
        <v>228</v>
      </c>
      <c r="H315" s="6">
        <v>0.0717658168083097</v>
      </c>
      <c r="I315" s="7">
        <v>0.338552631578947</v>
      </c>
      <c r="J315" s="7">
        <v>24.2965061378659</v>
      </c>
      <c r="K315" s="5">
        <v>1</v>
      </c>
      <c r="L315" s="8">
        <v>0</v>
      </c>
      <c r="M315" s="5">
        <v>0</v>
      </c>
      <c r="N315" s="5">
        <v>1</v>
      </c>
      <c r="O315" s="5">
        <v>1</v>
      </c>
      <c r="P315" s="5">
        <v>3</v>
      </c>
      <c r="Q315" s="7">
        <v>25.73</v>
      </c>
      <c r="R315" s="5">
        <v>4</v>
      </c>
      <c r="S315" s="9">
        <v>19.2975</v>
      </c>
      <c r="T315" s="5">
        <v>1</v>
      </c>
      <c r="U315" s="9">
        <v>77.19</v>
      </c>
      <c r="V315" s="11">
        <v>0.0175438596491228</v>
      </c>
    </row>
    <row r="316" customHeight="1" spans="1:22">
      <c r="A316" s="47"/>
      <c r="B316" s="47"/>
      <c r="C316" s="4" t="s">
        <v>128</v>
      </c>
      <c r="D316" s="4" t="s">
        <v>190</v>
      </c>
      <c r="E316" s="5">
        <v>6.01</v>
      </c>
      <c r="F316" s="5">
        <v>210</v>
      </c>
      <c r="G316" s="5">
        <v>21</v>
      </c>
      <c r="H316" s="6">
        <v>0.1</v>
      </c>
      <c r="I316" s="7">
        <v>0.286190476190476</v>
      </c>
      <c r="J316" s="7">
        <v>28.6190476190476</v>
      </c>
      <c r="K316" s="5">
        <v>0</v>
      </c>
      <c r="L316" s="8">
        <v>0</v>
      </c>
      <c r="M316" s="5">
        <v>0</v>
      </c>
      <c r="N316" s="5">
        <v>0</v>
      </c>
      <c r="O316" s="5">
        <v>0</v>
      </c>
      <c r="P316" s="5">
        <v>0</v>
      </c>
      <c r="Q316" s="7" t="e">
        <v>#DIV/0!</v>
      </c>
      <c r="R316" s="5">
        <v>0</v>
      </c>
      <c r="S316" s="9" t="e">
        <v>#DIV/0!</v>
      </c>
      <c r="T316" s="5">
        <v>0</v>
      </c>
      <c r="U316" s="9" t="e">
        <v>#DIV/0!</v>
      </c>
      <c r="V316" s="11">
        <v>0</v>
      </c>
    </row>
    <row r="317" customHeight="1" spans="1:22">
      <c r="A317" s="47"/>
      <c r="B317" s="47"/>
      <c r="C317" s="4" t="s">
        <v>108</v>
      </c>
      <c r="D317" s="4" t="s">
        <v>187</v>
      </c>
      <c r="E317" s="5">
        <v>114.37</v>
      </c>
      <c r="F317" s="5">
        <v>4652</v>
      </c>
      <c r="G317" s="5">
        <v>241</v>
      </c>
      <c r="H317" s="6">
        <v>0.0518056749785039</v>
      </c>
      <c r="I317" s="7">
        <v>0.474564315352697</v>
      </c>
      <c r="J317" s="7">
        <v>24.585124677558</v>
      </c>
      <c r="K317" s="5">
        <v>5</v>
      </c>
      <c r="L317" s="8">
        <v>0</v>
      </c>
      <c r="M317" s="5">
        <v>0</v>
      </c>
      <c r="N317" s="5">
        <v>6</v>
      </c>
      <c r="O317" s="5">
        <v>0</v>
      </c>
      <c r="P317" s="5">
        <v>11</v>
      </c>
      <c r="Q317" s="7">
        <v>10.3972727272727</v>
      </c>
      <c r="R317" s="5">
        <v>6</v>
      </c>
      <c r="S317" s="9">
        <v>19.0616666666667</v>
      </c>
      <c r="T317" s="5">
        <v>1</v>
      </c>
      <c r="U317" s="9">
        <v>114.37</v>
      </c>
      <c r="V317" s="11">
        <v>0.024896265560166</v>
      </c>
    </row>
    <row r="318" customHeight="1" spans="1:22">
      <c r="A318" s="47"/>
      <c r="B318" s="47"/>
      <c r="C318" s="4" t="s">
        <v>86</v>
      </c>
      <c r="D318" s="4" t="s">
        <v>179</v>
      </c>
      <c r="E318" s="5">
        <v>242.08</v>
      </c>
      <c r="F318" s="5">
        <v>11352</v>
      </c>
      <c r="G318" s="5">
        <v>785</v>
      </c>
      <c r="H318" s="6">
        <v>0.0691508104298802</v>
      </c>
      <c r="I318" s="7">
        <v>0.308382165605096</v>
      </c>
      <c r="J318" s="7">
        <v>21.3248766737139</v>
      </c>
      <c r="K318" s="5">
        <v>5</v>
      </c>
      <c r="L318" s="8">
        <v>0</v>
      </c>
      <c r="M318" s="5">
        <v>3</v>
      </c>
      <c r="N318" s="5">
        <v>7</v>
      </c>
      <c r="O318" s="5">
        <v>0</v>
      </c>
      <c r="P318" s="5">
        <v>15</v>
      </c>
      <c r="Q318" s="7">
        <v>16.1386666666667</v>
      </c>
      <c r="R318" s="5">
        <v>10</v>
      </c>
      <c r="S318" s="9">
        <v>24.208</v>
      </c>
      <c r="T318" s="5">
        <v>4</v>
      </c>
      <c r="U318" s="9">
        <v>60.52</v>
      </c>
      <c r="V318" s="11">
        <v>0.0127388535031847</v>
      </c>
    </row>
    <row r="319" customHeight="1" spans="1:22">
      <c r="A319" s="47"/>
      <c r="B319" s="47"/>
      <c r="C319" s="4" t="s">
        <v>88</v>
      </c>
      <c r="D319" s="4" t="s">
        <v>180</v>
      </c>
      <c r="E319" s="5">
        <v>79.42</v>
      </c>
      <c r="F319" s="5">
        <v>3396</v>
      </c>
      <c r="G319" s="5">
        <v>325</v>
      </c>
      <c r="H319" s="6">
        <v>0.0957008244994111</v>
      </c>
      <c r="I319" s="7">
        <v>0.244369230769231</v>
      </c>
      <c r="J319" s="7">
        <v>23.3863368669022</v>
      </c>
      <c r="K319" s="5">
        <v>3</v>
      </c>
      <c r="L319" s="8">
        <v>1</v>
      </c>
      <c r="M319" s="5">
        <v>0</v>
      </c>
      <c r="N319" s="5">
        <v>1</v>
      </c>
      <c r="O319" s="5">
        <v>0</v>
      </c>
      <c r="P319" s="5">
        <v>5</v>
      </c>
      <c r="Q319" s="7">
        <v>15.884</v>
      </c>
      <c r="R319" s="5">
        <v>3</v>
      </c>
      <c r="S319" s="9">
        <v>26.4733333333333</v>
      </c>
      <c r="T319" s="5">
        <v>1</v>
      </c>
      <c r="U319" s="9">
        <v>79.42</v>
      </c>
      <c r="V319" s="11">
        <v>0.00923076923076923</v>
      </c>
    </row>
    <row r="320" customHeight="1" spans="1:22">
      <c r="A320" s="47"/>
      <c r="B320" s="4" t="s">
        <v>100</v>
      </c>
      <c r="C320" s="47"/>
      <c r="D320" s="47"/>
      <c r="E320" s="5">
        <v>819.68</v>
      </c>
      <c r="F320" s="5">
        <v>27831</v>
      </c>
      <c r="G320" s="5">
        <v>2014</v>
      </c>
      <c r="H320" s="6">
        <v>0.0723653479932449</v>
      </c>
      <c r="I320" s="7">
        <v>0.406991062562066</v>
      </c>
      <c r="J320" s="7">
        <v>29.4520498724444</v>
      </c>
      <c r="K320" s="5">
        <v>17</v>
      </c>
      <c r="L320" s="8">
        <v>5</v>
      </c>
      <c r="M320" s="5">
        <v>3</v>
      </c>
      <c r="N320" s="5">
        <v>16</v>
      </c>
      <c r="O320" s="5">
        <v>2</v>
      </c>
      <c r="P320" s="5">
        <v>43</v>
      </c>
      <c r="Q320" s="7">
        <v>19.0623255813954</v>
      </c>
      <c r="R320" s="5">
        <v>40</v>
      </c>
      <c r="S320" s="9">
        <v>20.492</v>
      </c>
      <c r="T320" s="5">
        <v>12</v>
      </c>
      <c r="U320" s="9">
        <v>68.3066666666667</v>
      </c>
      <c r="V320" s="11">
        <v>0.0198609731876862</v>
      </c>
    </row>
    <row r="321" customHeight="1" spans="1:22">
      <c r="A321" s="4" t="s">
        <v>134</v>
      </c>
      <c r="B321" s="47"/>
      <c r="C321" s="47"/>
      <c r="D321" s="47"/>
      <c r="E321" s="5">
        <v>1010.64</v>
      </c>
      <c r="F321" s="5">
        <v>36312</v>
      </c>
      <c r="G321" s="5">
        <v>2481</v>
      </c>
      <c r="H321" s="6">
        <v>0.0683245208195638</v>
      </c>
      <c r="I321" s="7">
        <v>0.407351874244256</v>
      </c>
      <c r="J321" s="7">
        <v>27.83212161269</v>
      </c>
      <c r="K321" s="5">
        <v>18</v>
      </c>
      <c r="L321" s="8">
        <v>5</v>
      </c>
      <c r="M321" s="5">
        <v>3</v>
      </c>
      <c r="N321" s="5">
        <v>20</v>
      </c>
      <c r="O321" s="5">
        <v>2</v>
      </c>
      <c r="P321" s="5">
        <v>48</v>
      </c>
      <c r="Q321" s="7">
        <v>21.055</v>
      </c>
      <c r="R321" s="5">
        <v>43</v>
      </c>
      <c r="S321" s="9">
        <v>23.5032558139535</v>
      </c>
      <c r="T321" s="5">
        <v>15</v>
      </c>
      <c r="U321" s="9">
        <v>67.376</v>
      </c>
      <c r="V321" s="11">
        <v>0.0173317210802096</v>
      </c>
    </row>
    <row r="322" customHeight="1" spans="1:22">
      <c r="A322" s="4" t="s">
        <v>43</v>
      </c>
      <c r="B322" s="4" t="s">
        <v>75</v>
      </c>
      <c r="C322" s="4" t="s">
        <v>114</v>
      </c>
      <c r="D322" s="4" t="s">
        <v>189</v>
      </c>
      <c r="E322" s="5">
        <v>178.82</v>
      </c>
      <c r="F322" s="5">
        <v>8154</v>
      </c>
      <c r="G322" s="5">
        <v>388</v>
      </c>
      <c r="H322" s="6">
        <v>0.0475840078489085</v>
      </c>
      <c r="I322" s="7">
        <v>0.460876288659794</v>
      </c>
      <c r="J322" s="7">
        <v>21.9303409369635</v>
      </c>
      <c r="K322" s="5">
        <v>6</v>
      </c>
      <c r="L322" s="8">
        <v>1</v>
      </c>
      <c r="M322" s="5">
        <v>1</v>
      </c>
      <c r="N322" s="5">
        <v>3</v>
      </c>
      <c r="O322" s="5">
        <v>3</v>
      </c>
      <c r="P322" s="5">
        <v>14</v>
      </c>
      <c r="Q322" s="7">
        <v>12.7728571428571</v>
      </c>
      <c r="R322" s="5">
        <v>8</v>
      </c>
      <c r="S322" s="9">
        <v>22.3525</v>
      </c>
      <c r="T322" s="5">
        <v>3</v>
      </c>
      <c r="U322" s="9">
        <v>59.6066666666667</v>
      </c>
      <c r="V322" s="11">
        <v>0.0206185567010309</v>
      </c>
    </row>
    <row r="323" customHeight="1" spans="1:22">
      <c r="A323" s="47"/>
      <c r="B323" s="47"/>
      <c r="C323" s="4" t="s">
        <v>76</v>
      </c>
      <c r="D323" s="4" t="s">
        <v>175</v>
      </c>
      <c r="E323" s="5">
        <v>32.03</v>
      </c>
      <c r="F323" s="5">
        <v>2878</v>
      </c>
      <c r="G323" s="5">
        <v>177</v>
      </c>
      <c r="H323" s="6">
        <v>0.061501042390549</v>
      </c>
      <c r="I323" s="7">
        <v>0.180960451977401</v>
      </c>
      <c r="J323" s="7">
        <v>11.1292564280751</v>
      </c>
      <c r="K323" s="5">
        <v>2</v>
      </c>
      <c r="L323" s="8">
        <v>0</v>
      </c>
      <c r="M323" s="5">
        <v>1</v>
      </c>
      <c r="N323" s="5">
        <v>3</v>
      </c>
      <c r="O323" s="5">
        <v>1</v>
      </c>
      <c r="P323" s="5">
        <v>7</v>
      </c>
      <c r="Q323" s="7">
        <v>4.57571428571429</v>
      </c>
      <c r="R323" s="5">
        <v>3</v>
      </c>
      <c r="S323" s="9">
        <v>10.6766666666667</v>
      </c>
      <c r="T323" s="5">
        <v>2</v>
      </c>
      <c r="U323" s="9">
        <v>16.015</v>
      </c>
      <c r="V323" s="11">
        <v>0.0169491525423729</v>
      </c>
    </row>
    <row r="324" customHeight="1" spans="1:22">
      <c r="A324" s="47"/>
      <c r="B324" s="4" t="s">
        <v>78</v>
      </c>
      <c r="C324" s="47"/>
      <c r="D324" s="47"/>
      <c r="E324" s="5">
        <v>210.85</v>
      </c>
      <c r="F324" s="5">
        <v>11032</v>
      </c>
      <c r="G324" s="5">
        <v>565</v>
      </c>
      <c r="H324" s="6">
        <v>0.0512146482958666</v>
      </c>
      <c r="I324" s="7">
        <v>0.373185840707965</v>
      </c>
      <c r="J324" s="7">
        <v>19.1125815808557</v>
      </c>
      <c r="K324" s="5">
        <v>8</v>
      </c>
      <c r="L324" s="8">
        <v>1</v>
      </c>
      <c r="M324" s="5">
        <v>2</v>
      </c>
      <c r="N324" s="5">
        <v>6</v>
      </c>
      <c r="O324" s="5">
        <v>4</v>
      </c>
      <c r="P324" s="5">
        <v>21</v>
      </c>
      <c r="Q324" s="7">
        <v>10.0404761904762</v>
      </c>
      <c r="R324" s="5">
        <v>11</v>
      </c>
      <c r="S324" s="9">
        <v>19.1681818181818</v>
      </c>
      <c r="T324" s="5">
        <v>5</v>
      </c>
      <c r="U324" s="9">
        <v>42.17</v>
      </c>
      <c r="V324" s="11">
        <v>0.0194690265486726</v>
      </c>
    </row>
    <row r="325" customHeight="1" spans="1:22">
      <c r="A325" s="47"/>
      <c r="B325" s="4" t="s">
        <v>79</v>
      </c>
      <c r="C325" s="4" t="s">
        <v>80</v>
      </c>
      <c r="D325" s="4" t="s">
        <v>176</v>
      </c>
      <c r="E325" s="5">
        <v>251.88</v>
      </c>
      <c r="F325" s="5">
        <v>4394</v>
      </c>
      <c r="G325" s="5">
        <v>300</v>
      </c>
      <c r="H325" s="6">
        <v>0.0682749203459263</v>
      </c>
      <c r="I325" s="7">
        <v>0.8396</v>
      </c>
      <c r="J325" s="7">
        <v>57.3236231224397</v>
      </c>
      <c r="K325" s="5">
        <v>3</v>
      </c>
      <c r="L325" s="8">
        <v>4</v>
      </c>
      <c r="M325" s="5">
        <v>0</v>
      </c>
      <c r="N325" s="5">
        <v>1</v>
      </c>
      <c r="O325" s="5">
        <v>0</v>
      </c>
      <c r="P325" s="5">
        <v>8</v>
      </c>
      <c r="Q325" s="7">
        <v>31.485</v>
      </c>
      <c r="R325" s="5">
        <v>14</v>
      </c>
      <c r="S325" s="9">
        <v>17.9914285714286</v>
      </c>
      <c r="T325" s="5">
        <v>7</v>
      </c>
      <c r="U325" s="9">
        <v>35.9828571428571</v>
      </c>
      <c r="V325" s="11">
        <v>0.0466666666666667</v>
      </c>
    </row>
    <row r="326" customHeight="1" spans="1:22">
      <c r="A326" s="47"/>
      <c r="B326" s="47"/>
      <c r="C326" s="4" t="s">
        <v>82</v>
      </c>
      <c r="D326" s="4" t="s">
        <v>177</v>
      </c>
      <c r="E326" s="5">
        <v>16.86</v>
      </c>
      <c r="F326" s="5">
        <v>492</v>
      </c>
      <c r="G326" s="5">
        <v>62</v>
      </c>
      <c r="H326" s="6">
        <v>0.126016260162602</v>
      </c>
      <c r="I326" s="7">
        <v>0.271935483870968</v>
      </c>
      <c r="J326" s="7">
        <v>34.2682926829268</v>
      </c>
      <c r="K326" s="5">
        <v>0</v>
      </c>
      <c r="L326" s="8">
        <v>0</v>
      </c>
      <c r="M326" s="5">
        <v>0</v>
      </c>
      <c r="N326" s="5">
        <v>3</v>
      </c>
      <c r="O326" s="5">
        <v>0</v>
      </c>
      <c r="P326" s="5">
        <v>3</v>
      </c>
      <c r="Q326" s="7">
        <v>5.62</v>
      </c>
      <c r="R326" s="5">
        <v>0</v>
      </c>
      <c r="S326" s="9" t="e">
        <v>#DIV/0!</v>
      </c>
      <c r="T326" s="5">
        <v>0</v>
      </c>
      <c r="U326" s="9" t="e">
        <v>#DIV/0!</v>
      </c>
      <c r="V326" s="11">
        <v>0</v>
      </c>
    </row>
    <row r="327" customHeight="1" spans="1:22">
      <c r="A327" s="47"/>
      <c r="B327" s="47"/>
      <c r="C327" s="4" t="s">
        <v>84</v>
      </c>
      <c r="D327" s="4" t="s">
        <v>178</v>
      </c>
      <c r="E327" s="5">
        <v>173.24</v>
      </c>
      <c r="F327" s="5">
        <v>8867</v>
      </c>
      <c r="G327" s="5">
        <v>496</v>
      </c>
      <c r="H327" s="6">
        <v>0.0559377467012518</v>
      </c>
      <c r="I327" s="7">
        <v>0.349274193548387</v>
      </c>
      <c r="J327" s="7">
        <v>19.5376113679937</v>
      </c>
      <c r="K327" s="5">
        <v>3</v>
      </c>
      <c r="L327" s="8">
        <v>0</v>
      </c>
      <c r="M327" s="5">
        <v>3</v>
      </c>
      <c r="N327" s="5">
        <v>1</v>
      </c>
      <c r="O327" s="5">
        <v>2</v>
      </c>
      <c r="P327" s="5">
        <v>9</v>
      </c>
      <c r="Q327" s="7">
        <v>19.2488888888889</v>
      </c>
      <c r="R327" s="5">
        <v>10</v>
      </c>
      <c r="S327" s="9">
        <v>17.324</v>
      </c>
      <c r="T327" s="5">
        <v>4</v>
      </c>
      <c r="U327" s="9">
        <v>43.31</v>
      </c>
      <c r="V327" s="11">
        <v>0.0201612903225806</v>
      </c>
    </row>
    <row r="328" customHeight="1" spans="1:22">
      <c r="A328" s="47"/>
      <c r="B328" s="47"/>
      <c r="C328" s="4" t="s">
        <v>128</v>
      </c>
      <c r="D328" s="4" t="s">
        <v>190</v>
      </c>
      <c r="E328" s="5">
        <v>81.3</v>
      </c>
      <c r="F328" s="5">
        <v>2076</v>
      </c>
      <c r="G328" s="5">
        <v>155</v>
      </c>
      <c r="H328" s="6">
        <v>0.0746628131021195</v>
      </c>
      <c r="I328" s="7">
        <v>0.524516129032258</v>
      </c>
      <c r="J328" s="7">
        <v>39.1618497109827</v>
      </c>
      <c r="K328" s="5">
        <v>0</v>
      </c>
      <c r="L328" s="8">
        <v>0</v>
      </c>
      <c r="M328" s="5">
        <v>0</v>
      </c>
      <c r="N328" s="5">
        <v>1</v>
      </c>
      <c r="O328" s="5">
        <v>0</v>
      </c>
      <c r="P328" s="5">
        <v>1</v>
      </c>
      <c r="Q328" s="7">
        <v>81.3</v>
      </c>
      <c r="R328" s="5">
        <v>4</v>
      </c>
      <c r="S328" s="9">
        <v>20.325</v>
      </c>
      <c r="T328" s="5">
        <v>1</v>
      </c>
      <c r="U328" s="9">
        <v>81.3</v>
      </c>
      <c r="V328" s="11">
        <v>0.0258064516129032</v>
      </c>
    </row>
    <row r="329" customHeight="1" spans="1:22">
      <c r="A329" s="47"/>
      <c r="B329" s="47"/>
      <c r="C329" s="4" t="s">
        <v>108</v>
      </c>
      <c r="D329" s="4" t="s">
        <v>187</v>
      </c>
      <c r="E329" s="5">
        <v>15.45</v>
      </c>
      <c r="F329" s="5">
        <v>768</v>
      </c>
      <c r="G329" s="5">
        <v>47</v>
      </c>
      <c r="H329" s="6">
        <v>0.0611979166666667</v>
      </c>
      <c r="I329" s="7">
        <v>0.328723404255319</v>
      </c>
      <c r="J329" s="7">
        <v>20.1171875</v>
      </c>
      <c r="K329" s="5">
        <v>4</v>
      </c>
      <c r="L329" s="8">
        <v>2</v>
      </c>
      <c r="M329" s="5">
        <v>0</v>
      </c>
      <c r="N329" s="5">
        <v>1</v>
      </c>
      <c r="O329" s="5">
        <v>0</v>
      </c>
      <c r="P329" s="5">
        <v>7</v>
      </c>
      <c r="Q329" s="7">
        <v>2.20714285714286</v>
      </c>
      <c r="R329" s="5">
        <v>0</v>
      </c>
      <c r="S329" s="9" t="e">
        <v>#DIV/0!</v>
      </c>
      <c r="T329" s="5">
        <v>0</v>
      </c>
      <c r="U329" s="9" t="e">
        <v>#DIV/0!</v>
      </c>
      <c r="V329" s="11">
        <v>0</v>
      </c>
    </row>
    <row r="330" customHeight="1" spans="1:22">
      <c r="A330" s="47"/>
      <c r="B330" s="47"/>
      <c r="C330" s="4" t="s">
        <v>86</v>
      </c>
      <c r="D330" s="4" t="s">
        <v>179</v>
      </c>
      <c r="E330" s="5">
        <v>187.69</v>
      </c>
      <c r="F330" s="5">
        <v>9412</v>
      </c>
      <c r="G330" s="5">
        <v>620</v>
      </c>
      <c r="H330" s="6">
        <v>0.0658733531661709</v>
      </c>
      <c r="I330" s="7">
        <v>0.302725806451613</v>
      </c>
      <c r="J330" s="7">
        <v>19.941563960901</v>
      </c>
      <c r="K330" s="5">
        <v>1</v>
      </c>
      <c r="L330" s="8">
        <v>0</v>
      </c>
      <c r="M330" s="5">
        <v>2</v>
      </c>
      <c r="N330" s="5">
        <v>2</v>
      </c>
      <c r="O330" s="5">
        <v>0</v>
      </c>
      <c r="P330" s="5">
        <v>5</v>
      </c>
      <c r="Q330" s="7">
        <v>37.538</v>
      </c>
      <c r="R330" s="5">
        <v>4</v>
      </c>
      <c r="S330" s="9">
        <v>46.9225</v>
      </c>
      <c r="T330" s="5">
        <v>0</v>
      </c>
      <c r="U330" s="9" t="e">
        <v>#DIV/0!</v>
      </c>
      <c r="V330" s="11">
        <v>0.00645161290322581</v>
      </c>
    </row>
    <row r="331" customHeight="1" spans="1:22">
      <c r="A331" s="47"/>
      <c r="B331" s="47"/>
      <c r="C331" s="4" t="s">
        <v>88</v>
      </c>
      <c r="D331" s="4" t="s">
        <v>180</v>
      </c>
      <c r="E331" s="5">
        <v>64.17</v>
      </c>
      <c r="F331" s="5">
        <v>2764</v>
      </c>
      <c r="G331" s="5">
        <v>266</v>
      </c>
      <c r="H331" s="6">
        <v>0.0962373371924747</v>
      </c>
      <c r="I331" s="7">
        <v>0.241240601503759</v>
      </c>
      <c r="J331" s="7">
        <v>23.2163531114327</v>
      </c>
      <c r="K331" s="5">
        <v>1</v>
      </c>
      <c r="L331" s="8">
        <v>0</v>
      </c>
      <c r="M331" s="5">
        <v>0</v>
      </c>
      <c r="N331" s="5">
        <v>0</v>
      </c>
      <c r="O331" s="5">
        <v>0</v>
      </c>
      <c r="P331" s="5">
        <v>1</v>
      </c>
      <c r="Q331" s="7">
        <v>64.17</v>
      </c>
      <c r="R331" s="5">
        <v>1</v>
      </c>
      <c r="S331" s="9">
        <v>64.17</v>
      </c>
      <c r="T331" s="5">
        <v>1</v>
      </c>
      <c r="U331" s="9">
        <v>64.17</v>
      </c>
      <c r="V331" s="11">
        <v>0.0037593984962406</v>
      </c>
    </row>
    <row r="332" customHeight="1" spans="1:22">
      <c r="A332" s="47"/>
      <c r="B332" s="4" t="s">
        <v>100</v>
      </c>
      <c r="C332" s="47"/>
      <c r="D332" s="47"/>
      <c r="E332" s="5">
        <v>790.59</v>
      </c>
      <c r="F332" s="5">
        <v>28773</v>
      </c>
      <c r="G332" s="5">
        <v>1946</v>
      </c>
      <c r="H332" s="6">
        <v>0.0676328502415459</v>
      </c>
      <c r="I332" s="7">
        <v>0.406264131551901</v>
      </c>
      <c r="J332" s="7">
        <v>27.4768011677614</v>
      </c>
      <c r="K332" s="5">
        <v>12</v>
      </c>
      <c r="L332" s="8">
        <v>6</v>
      </c>
      <c r="M332" s="5">
        <v>5</v>
      </c>
      <c r="N332" s="5">
        <v>9</v>
      </c>
      <c r="O332" s="5">
        <v>2</v>
      </c>
      <c r="P332" s="5">
        <v>34</v>
      </c>
      <c r="Q332" s="7">
        <v>23.2526470588235</v>
      </c>
      <c r="R332" s="5">
        <v>33</v>
      </c>
      <c r="S332" s="9">
        <v>23.9572727272727</v>
      </c>
      <c r="T332" s="5">
        <v>13</v>
      </c>
      <c r="U332" s="9">
        <v>60.8146153846154</v>
      </c>
      <c r="V332" s="11">
        <v>0.0169578622816033</v>
      </c>
    </row>
    <row r="333" customHeight="1" spans="1:22">
      <c r="A333" s="4" t="s">
        <v>135</v>
      </c>
      <c r="B333" s="47"/>
      <c r="C333" s="47"/>
      <c r="D333" s="47"/>
      <c r="E333" s="5">
        <v>1001.44</v>
      </c>
      <c r="F333" s="5">
        <v>39805</v>
      </c>
      <c r="G333" s="5">
        <v>2511</v>
      </c>
      <c r="H333" s="6">
        <v>0.0630825273206884</v>
      </c>
      <c r="I333" s="7">
        <v>0.398821186778176</v>
      </c>
      <c r="J333" s="7">
        <v>25.1586484110036</v>
      </c>
      <c r="K333" s="5">
        <v>20</v>
      </c>
      <c r="L333" s="8">
        <v>7</v>
      </c>
      <c r="M333" s="5">
        <v>7</v>
      </c>
      <c r="N333" s="5">
        <v>15</v>
      </c>
      <c r="O333" s="5">
        <v>6</v>
      </c>
      <c r="P333" s="5">
        <v>55</v>
      </c>
      <c r="Q333" s="7">
        <v>18.208</v>
      </c>
      <c r="R333" s="5">
        <v>44</v>
      </c>
      <c r="S333" s="9">
        <v>22.76</v>
      </c>
      <c r="T333" s="5">
        <v>18</v>
      </c>
      <c r="U333" s="9">
        <v>55.6355555555556</v>
      </c>
      <c r="V333" s="11">
        <v>0.0175228992433294</v>
      </c>
    </row>
    <row r="334" customHeight="1" spans="1:22">
      <c r="A334" s="4" t="s">
        <v>42</v>
      </c>
      <c r="B334" s="4" t="s">
        <v>75</v>
      </c>
      <c r="C334" s="4" t="s">
        <v>114</v>
      </c>
      <c r="D334" s="4" t="s">
        <v>189</v>
      </c>
      <c r="E334" s="5">
        <v>139.13</v>
      </c>
      <c r="F334" s="5">
        <v>7617</v>
      </c>
      <c r="G334" s="5">
        <v>449</v>
      </c>
      <c r="H334" s="6">
        <v>0.0589470920309833</v>
      </c>
      <c r="I334" s="7">
        <v>0.309866369710468</v>
      </c>
      <c r="J334" s="7">
        <v>18.2657214126296</v>
      </c>
      <c r="K334" s="5">
        <v>3</v>
      </c>
      <c r="L334" s="8">
        <v>1</v>
      </c>
      <c r="M334" s="5">
        <v>2</v>
      </c>
      <c r="N334" s="5">
        <v>2</v>
      </c>
      <c r="O334" s="5">
        <v>0</v>
      </c>
      <c r="P334" s="5">
        <v>8</v>
      </c>
      <c r="Q334" s="7">
        <v>17.39125</v>
      </c>
      <c r="R334" s="5">
        <v>6</v>
      </c>
      <c r="S334" s="9">
        <v>23.1883333333333</v>
      </c>
      <c r="T334" s="5">
        <v>1</v>
      </c>
      <c r="U334" s="9">
        <v>139.13</v>
      </c>
      <c r="V334" s="11">
        <v>0.0133630289532294</v>
      </c>
    </row>
    <row r="335" customHeight="1" spans="1:22">
      <c r="A335" s="47"/>
      <c r="B335" s="47"/>
      <c r="C335" s="4" t="s">
        <v>76</v>
      </c>
      <c r="D335" s="4" t="s">
        <v>175</v>
      </c>
      <c r="E335" s="5">
        <v>67.71</v>
      </c>
      <c r="F335" s="5">
        <v>4824</v>
      </c>
      <c r="G335" s="5">
        <v>307</v>
      </c>
      <c r="H335" s="6">
        <v>0.0636401326699834</v>
      </c>
      <c r="I335" s="7">
        <v>0.220553745928339</v>
      </c>
      <c r="J335" s="7">
        <v>14.0360696517413</v>
      </c>
      <c r="K335" s="5">
        <v>1</v>
      </c>
      <c r="L335" s="8">
        <v>2</v>
      </c>
      <c r="M335" s="5">
        <v>0</v>
      </c>
      <c r="N335" s="5">
        <v>3</v>
      </c>
      <c r="O335" s="5">
        <v>0</v>
      </c>
      <c r="P335" s="5">
        <v>6</v>
      </c>
      <c r="Q335" s="7">
        <v>11.285</v>
      </c>
      <c r="R335" s="5">
        <v>1</v>
      </c>
      <c r="S335" s="9">
        <v>67.71</v>
      </c>
      <c r="T335" s="5">
        <v>0</v>
      </c>
      <c r="U335" s="9" t="e">
        <v>#DIV/0!</v>
      </c>
      <c r="V335" s="11">
        <v>0.00325732899022801</v>
      </c>
    </row>
    <row r="336" customHeight="1" spans="1:22">
      <c r="A336" s="47"/>
      <c r="B336" s="4" t="s">
        <v>78</v>
      </c>
      <c r="C336" s="47"/>
      <c r="D336" s="47"/>
      <c r="E336" s="5">
        <v>206.84</v>
      </c>
      <c r="F336" s="5">
        <v>12441</v>
      </c>
      <c r="G336" s="5">
        <v>756</v>
      </c>
      <c r="H336" s="6">
        <v>0.0607668193875091</v>
      </c>
      <c r="I336" s="7">
        <v>0.273597883597884</v>
      </c>
      <c r="J336" s="7">
        <v>16.6256731773973</v>
      </c>
      <c r="K336" s="5">
        <v>4</v>
      </c>
      <c r="L336" s="8">
        <v>3</v>
      </c>
      <c r="M336" s="5">
        <v>2</v>
      </c>
      <c r="N336" s="5">
        <v>5</v>
      </c>
      <c r="O336" s="5">
        <v>0</v>
      </c>
      <c r="P336" s="5">
        <v>14</v>
      </c>
      <c r="Q336" s="7">
        <v>14.7742857142857</v>
      </c>
      <c r="R336" s="5">
        <v>7</v>
      </c>
      <c r="S336" s="9">
        <v>29.5485714285714</v>
      </c>
      <c r="T336" s="5">
        <v>1</v>
      </c>
      <c r="U336" s="9">
        <v>206.84</v>
      </c>
      <c r="V336" s="11">
        <v>0.00925925925925926</v>
      </c>
    </row>
    <row r="337" customHeight="1" spans="1:22">
      <c r="A337" s="47"/>
      <c r="B337" s="4" t="s">
        <v>79</v>
      </c>
      <c r="C337" s="4" t="s">
        <v>80</v>
      </c>
      <c r="D337" s="4" t="s">
        <v>176</v>
      </c>
      <c r="E337" s="5">
        <v>285.2</v>
      </c>
      <c r="F337" s="5">
        <v>5111</v>
      </c>
      <c r="G337" s="5">
        <v>375</v>
      </c>
      <c r="H337" s="6">
        <v>0.073371160242614</v>
      </c>
      <c r="I337" s="7">
        <v>0.760533333333333</v>
      </c>
      <c r="J337" s="7">
        <v>55.8012130698493</v>
      </c>
      <c r="K337" s="5">
        <v>2</v>
      </c>
      <c r="L337" s="8">
        <v>6</v>
      </c>
      <c r="M337" s="5">
        <v>0</v>
      </c>
      <c r="N337" s="5">
        <v>4</v>
      </c>
      <c r="O337" s="5">
        <v>0</v>
      </c>
      <c r="P337" s="5">
        <v>12</v>
      </c>
      <c r="Q337" s="7">
        <v>23.7666666666667</v>
      </c>
      <c r="R337" s="5">
        <v>14</v>
      </c>
      <c r="S337" s="9">
        <v>20.3714285714286</v>
      </c>
      <c r="T337" s="5">
        <v>6</v>
      </c>
      <c r="U337" s="9">
        <v>47.5333333333333</v>
      </c>
      <c r="V337" s="11">
        <v>0.0373333333333333</v>
      </c>
    </row>
    <row r="338" customHeight="1" spans="1:22">
      <c r="A338" s="47"/>
      <c r="B338" s="47"/>
      <c r="C338" s="4" t="s">
        <v>82</v>
      </c>
      <c r="D338" s="4" t="s">
        <v>177</v>
      </c>
      <c r="E338" s="5">
        <v>55.14</v>
      </c>
      <c r="F338" s="5">
        <v>1669</v>
      </c>
      <c r="G338" s="5">
        <v>147</v>
      </c>
      <c r="H338" s="6">
        <v>0.0880766926303176</v>
      </c>
      <c r="I338" s="7">
        <v>0.375102040816327</v>
      </c>
      <c r="J338" s="7">
        <v>33.0377471539844</v>
      </c>
      <c r="K338" s="5">
        <v>2</v>
      </c>
      <c r="L338" s="8">
        <v>0</v>
      </c>
      <c r="M338" s="5">
        <v>0</v>
      </c>
      <c r="N338" s="5">
        <v>1</v>
      </c>
      <c r="O338" s="5">
        <v>0</v>
      </c>
      <c r="P338" s="5">
        <v>3</v>
      </c>
      <c r="Q338" s="7">
        <v>18.38</v>
      </c>
      <c r="R338" s="5">
        <v>2</v>
      </c>
      <c r="S338" s="9">
        <v>27.57</v>
      </c>
      <c r="T338" s="5">
        <v>1</v>
      </c>
      <c r="U338" s="9">
        <v>55.14</v>
      </c>
      <c r="V338" s="11">
        <v>0.0136054421768707</v>
      </c>
    </row>
    <row r="339" customHeight="1" spans="1:22">
      <c r="A339" s="47"/>
      <c r="B339" s="47"/>
      <c r="C339" s="4" t="s">
        <v>84</v>
      </c>
      <c r="D339" s="4" t="s">
        <v>178</v>
      </c>
      <c r="E339" s="5">
        <v>82.89</v>
      </c>
      <c r="F339" s="5">
        <v>4678</v>
      </c>
      <c r="G339" s="5">
        <v>283</v>
      </c>
      <c r="H339" s="6">
        <v>0.0604959384352287</v>
      </c>
      <c r="I339" s="7">
        <v>0.292897526501767</v>
      </c>
      <c r="J339" s="7">
        <v>17.7191107310817</v>
      </c>
      <c r="K339" s="5">
        <v>2</v>
      </c>
      <c r="L339" s="8">
        <v>0</v>
      </c>
      <c r="M339" s="5">
        <v>1</v>
      </c>
      <c r="N339" s="5">
        <v>2</v>
      </c>
      <c r="O339" s="5">
        <v>1</v>
      </c>
      <c r="P339" s="5">
        <v>6</v>
      </c>
      <c r="Q339" s="7">
        <v>13.815</v>
      </c>
      <c r="R339" s="5">
        <v>1</v>
      </c>
      <c r="S339" s="9">
        <v>82.89</v>
      </c>
      <c r="T339" s="5">
        <v>0</v>
      </c>
      <c r="U339" s="9" t="e">
        <v>#DIV/0!</v>
      </c>
      <c r="V339" s="11">
        <v>0.00353356890459364</v>
      </c>
    </row>
    <row r="340" customHeight="1" spans="1:22">
      <c r="A340" s="47"/>
      <c r="B340" s="47"/>
      <c r="C340" s="4" t="s">
        <v>128</v>
      </c>
      <c r="D340" s="4" t="s">
        <v>190</v>
      </c>
      <c r="E340" s="5">
        <v>8.84</v>
      </c>
      <c r="F340" s="5">
        <v>387</v>
      </c>
      <c r="G340" s="5">
        <v>29</v>
      </c>
      <c r="H340" s="6">
        <v>0.0749354005167959</v>
      </c>
      <c r="I340" s="7">
        <v>0.304827586206897</v>
      </c>
      <c r="J340" s="7">
        <v>22.8423772609819</v>
      </c>
      <c r="K340" s="5">
        <v>0</v>
      </c>
      <c r="L340" s="8">
        <v>0</v>
      </c>
      <c r="M340" s="5">
        <v>0</v>
      </c>
      <c r="N340" s="5">
        <v>0</v>
      </c>
      <c r="O340" s="5">
        <v>0</v>
      </c>
      <c r="P340" s="5">
        <v>0</v>
      </c>
      <c r="Q340" s="7" t="e">
        <v>#DIV/0!</v>
      </c>
      <c r="R340" s="5">
        <v>0</v>
      </c>
      <c r="S340" s="9" t="e">
        <v>#DIV/0!</v>
      </c>
      <c r="T340" s="5">
        <v>0</v>
      </c>
      <c r="U340" s="9" t="e">
        <v>#DIV/0!</v>
      </c>
      <c r="V340" s="11">
        <v>0</v>
      </c>
    </row>
    <row r="341" customHeight="1" spans="1:22">
      <c r="A341" s="47"/>
      <c r="B341" s="47"/>
      <c r="C341" s="4" t="s">
        <v>108</v>
      </c>
      <c r="D341" s="4" t="s">
        <v>187</v>
      </c>
      <c r="E341" s="5">
        <v>32.76</v>
      </c>
      <c r="F341" s="5">
        <v>1688</v>
      </c>
      <c r="G341" s="5">
        <v>95</v>
      </c>
      <c r="H341" s="6">
        <v>0.0562796208530806</v>
      </c>
      <c r="I341" s="7">
        <v>0.344842105263158</v>
      </c>
      <c r="J341" s="7">
        <v>19.4075829383886</v>
      </c>
      <c r="K341" s="5">
        <v>2</v>
      </c>
      <c r="L341" s="8">
        <v>0</v>
      </c>
      <c r="M341" s="5">
        <v>1</v>
      </c>
      <c r="N341" s="5">
        <v>2</v>
      </c>
      <c r="O341" s="5">
        <v>2</v>
      </c>
      <c r="P341" s="5">
        <v>7</v>
      </c>
      <c r="Q341" s="7">
        <v>4.68</v>
      </c>
      <c r="R341" s="5">
        <v>0</v>
      </c>
      <c r="S341" s="9" t="e">
        <v>#DIV/0!</v>
      </c>
      <c r="T341" s="5">
        <v>0</v>
      </c>
      <c r="U341" s="9" t="e">
        <v>#DIV/0!</v>
      </c>
      <c r="V341" s="11">
        <v>0</v>
      </c>
    </row>
    <row r="342" customHeight="1" spans="1:22">
      <c r="A342" s="47"/>
      <c r="B342" s="47"/>
      <c r="C342" s="4" t="s">
        <v>86</v>
      </c>
      <c r="D342" s="4" t="s">
        <v>179</v>
      </c>
      <c r="E342" s="5">
        <v>234.13</v>
      </c>
      <c r="F342" s="5">
        <v>12455</v>
      </c>
      <c r="G342" s="5">
        <v>779</v>
      </c>
      <c r="H342" s="6">
        <v>0.0625451625853071</v>
      </c>
      <c r="I342" s="7">
        <v>0.300551989730424</v>
      </c>
      <c r="J342" s="7">
        <v>18.7980730630269</v>
      </c>
      <c r="K342" s="5">
        <v>2</v>
      </c>
      <c r="L342" s="8">
        <v>3</v>
      </c>
      <c r="M342" s="5">
        <v>3</v>
      </c>
      <c r="N342" s="5">
        <v>7</v>
      </c>
      <c r="O342" s="5">
        <v>1</v>
      </c>
      <c r="P342" s="5">
        <v>16</v>
      </c>
      <c r="Q342" s="7">
        <v>14.633125</v>
      </c>
      <c r="R342" s="5">
        <v>13</v>
      </c>
      <c r="S342" s="9">
        <v>18.01</v>
      </c>
      <c r="T342" s="5">
        <v>8</v>
      </c>
      <c r="U342" s="9">
        <v>29.26625</v>
      </c>
      <c r="V342" s="11">
        <v>0.0166880616174583</v>
      </c>
    </row>
    <row r="343" customHeight="1" spans="1:22">
      <c r="A343" s="47"/>
      <c r="B343" s="47"/>
      <c r="C343" s="4" t="s">
        <v>88</v>
      </c>
      <c r="D343" s="4" t="s">
        <v>180</v>
      </c>
      <c r="E343" s="5">
        <v>105.27</v>
      </c>
      <c r="F343" s="5">
        <v>4619</v>
      </c>
      <c r="G343" s="5">
        <v>418</v>
      </c>
      <c r="H343" s="6">
        <v>0.0904957783069929</v>
      </c>
      <c r="I343" s="7">
        <v>0.251842105263158</v>
      </c>
      <c r="J343" s="7">
        <v>22.7906473262611</v>
      </c>
      <c r="K343" s="5">
        <v>2</v>
      </c>
      <c r="L343" s="8">
        <v>0</v>
      </c>
      <c r="M343" s="5">
        <v>2</v>
      </c>
      <c r="N343" s="5">
        <v>0</v>
      </c>
      <c r="O343" s="5">
        <v>0</v>
      </c>
      <c r="P343" s="5">
        <v>4</v>
      </c>
      <c r="Q343" s="7">
        <v>26.3175</v>
      </c>
      <c r="R343" s="5">
        <v>1</v>
      </c>
      <c r="S343" s="9">
        <v>105.27</v>
      </c>
      <c r="T343" s="5">
        <v>0</v>
      </c>
      <c r="U343" s="9" t="e">
        <v>#DIV/0!</v>
      </c>
      <c r="V343" s="11">
        <v>0.00239234449760766</v>
      </c>
    </row>
    <row r="344" customHeight="1" spans="1:22">
      <c r="A344" s="47"/>
      <c r="B344" s="4" t="s">
        <v>100</v>
      </c>
      <c r="C344" s="47"/>
      <c r="D344" s="47"/>
      <c r="E344" s="5">
        <v>804.23</v>
      </c>
      <c r="F344" s="5">
        <v>30607</v>
      </c>
      <c r="G344" s="5">
        <v>2126</v>
      </c>
      <c r="H344" s="6">
        <v>0.0694612343581534</v>
      </c>
      <c r="I344" s="7">
        <v>0.378283160865475</v>
      </c>
      <c r="J344" s="7">
        <v>26.2760152906198</v>
      </c>
      <c r="K344" s="5">
        <v>12</v>
      </c>
      <c r="L344" s="8">
        <v>9</v>
      </c>
      <c r="M344" s="5">
        <v>7</v>
      </c>
      <c r="N344" s="5">
        <v>16</v>
      </c>
      <c r="O344" s="5">
        <v>4</v>
      </c>
      <c r="P344" s="5">
        <v>48</v>
      </c>
      <c r="Q344" s="7">
        <v>16.7547916666667</v>
      </c>
      <c r="R344" s="5">
        <v>31</v>
      </c>
      <c r="S344" s="9">
        <v>25.9429032258065</v>
      </c>
      <c r="T344" s="5">
        <v>15</v>
      </c>
      <c r="U344" s="9">
        <v>53.6153333333333</v>
      </c>
      <c r="V344" s="11">
        <v>0.0145813734713076</v>
      </c>
    </row>
    <row r="345" customHeight="1" spans="1:22">
      <c r="A345" s="4" t="s">
        <v>136</v>
      </c>
      <c r="B345" s="47"/>
      <c r="C345" s="47"/>
      <c r="D345" s="47"/>
      <c r="E345" s="5">
        <v>1011.07</v>
      </c>
      <c r="F345" s="5">
        <v>43048</v>
      </c>
      <c r="G345" s="5">
        <v>2882</v>
      </c>
      <c r="H345" s="6">
        <v>0.0669485225794462</v>
      </c>
      <c r="I345" s="7">
        <v>0.350822345593338</v>
      </c>
      <c r="J345" s="7">
        <v>23.4870377253299</v>
      </c>
      <c r="K345" s="5">
        <v>16</v>
      </c>
      <c r="L345" s="8">
        <v>12</v>
      </c>
      <c r="M345" s="5">
        <v>9</v>
      </c>
      <c r="N345" s="5">
        <v>21</v>
      </c>
      <c r="O345" s="5">
        <v>4</v>
      </c>
      <c r="P345" s="5">
        <v>62</v>
      </c>
      <c r="Q345" s="7">
        <v>16.3075806451613</v>
      </c>
      <c r="R345" s="5">
        <v>38</v>
      </c>
      <c r="S345" s="9">
        <v>26.6071052631579</v>
      </c>
      <c r="T345" s="5">
        <v>16</v>
      </c>
      <c r="U345" s="9">
        <v>63.191875</v>
      </c>
      <c r="V345" s="11">
        <v>0.0131852879944483</v>
      </c>
    </row>
    <row r="346" customHeight="1" spans="1:22">
      <c r="A346" s="4" t="s">
        <v>41</v>
      </c>
      <c r="B346" s="4" t="s">
        <v>75</v>
      </c>
      <c r="C346" s="4" t="s">
        <v>114</v>
      </c>
      <c r="D346" s="4" t="s">
        <v>189</v>
      </c>
      <c r="E346" s="5">
        <v>179.46</v>
      </c>
      <c r="F346" s="5">
        <v>5843</v>
      </c>
      <c r="G346" s="5">
        <v>329</v>
      </c>
      <c r="H346" s="6">
        <v>0.0563066917679274</v>
      </c>
      <c r="I346" s="7">
        <v>0.545471124620061</v>
      </c>
      <c r="J346" s="7">
        <v>30.7136744822865</v>
      </c>
      <c r="K346" s="5">
        <v>2</v>
      </c>
      <c r="L346" s="8">
        <v>0</v>
      </c>
      <c r="M346" s="5">
        <v>2</v>
      </c>
      <c r="N346" s="5">
        <v>2</v>
      </c>
      <c r="O346" s="5">
        <v>0</v>
      </c>
      <c r="P346" s="5">
        <v>6</v>
      </c>
      <c r="Q346" s="7">
        <v>29.91</v>
      </c>
      <c r="R346" s="5">
        <v>3</v>
      </c>
      <c r="S346" s="9">
        <v>59.82</v>
      </c>
      <c r="T346" s="5">
        <v>0</v>
      </c>
      <c r="U346" s="9" t="e">
        <v>#DIV/0!</v>
      </c>
      <c r="V346" s="11">
        <v>0.00911854103343465</v>
      </c>
    </row>
    <row r="347" customHeight="1" spans="1:22">
      <c r="A347" s="47"/>
      <c r="B347" s="47"/>
      <c r="C347" s="4" t="s">
        <v>76</v>
      </c>
      <c r="D347" s="4" t="s">
        <v>175</v>
      </c>
      <c r="E347" s="5">
        <v>76.65</v>
      </c>
      <c r="F347" s="5">
        <v>5971</v>
      </c>
      <c r="G347" s="5">
        <v>328</v>
      </c>
      <c r="H347" s="6">
        <v>0.0549321721654664</v>
      </c>
      <c r="I347" s="7">
        <v>0.233689024390244</v>
      </c>
      <c r="J347" s="7">
        <v>12.8370457209848</v>
      </c>
      <c r="K347" s="5">
        <v>0</v>
      </c>
      <c r="L347" s="8">
        <v>1</v>
      </c>
      <c r="M347" s="5">
        <v>1</v>
      </c>
      <c r="N347" s="5">
        <v>2</v>
      </c>
      <c r="O347" s="5">
        <v>1</v>
      </c>
      <c r="P347" s="5">
        <v>5</v>
      </c>
      <c r="Q347" s="7">
        <v>15.33</v>
      </c>
      <c r="R347" s="5">
        <v>3</v>
      </c>
      <c r="S347" s="9">
        <v>25.55</v>
      </c>
      <c r="T347" s="5">
        <v>0</v>
      </c>
      <c r="U347" s="9" t="e">
        <v>#DIV/0!</v>
      </c>
      <c r="V347" s="11">
        <v>0.00914634146341463</v>
      </c>
    </row>
    <row r="348" customHeight="1" spans="1:22">
      <c r="A348" s="47"/>
      <c r="B348" s="4" t="s">
        <v>78</v>
      </c>
      <c r="C348" s="47"/>
      <c r="D348" s="47"/>
      <c r="E348" s="5">
        <v>256.11</v>
      </c>
      <c r="F348" s="5">
        <v>11814</v>
      </c>
      <c r="G348" s="5">
        <v>657</v>
      </c>
      <c r="H348" s="6">
        <v>0.0556119857795835</v>
      </c>
      <c r="I348" s="7">
        <v>0.389817351598174</v>
      </c>
      <c r="J348" s="7">
        <v>21.6785170137125</v>
      </c>
      <c r="K348" s="5">
        <v>2</v>
      </c>
      <c r="L348" s="8">
        <v>1</v>
      </c>
      <c r="M348" s="5">
        <v>3</v>
      </c>
      <c r="N348" s="5">
        <v>4</v>
      </c>
      <c r="O348" s="5">
        <v>1</v>
      </c>
      <c r="P348" s="5">
        <v>11</v>
      </c>
      <c r="Q348" s="7">
        <v>23.2827272727273</v>
      </c>
      <c r="R348" s="5">
        <v>6</v>
      </c>
      <c r="S348" s="9">
        <v>42.685</v>
      </c>
      <c r="T348" s="5">
        <v>0</v>
      </c>
      <c r="U348" s="9" t="e">
        <v>#DIV/0!</v>
      </c>
      <c r="V348" s="11">
        <v>0.0091324200913242</v>
      </c>
    </row>
    <row r="349" customHeight="1" spans="1:22">
      <c r="A349" s="47"/>
      <c r="B349" s="4" t="s">
        <v>79</v>
      </c>
      <c r="C349" s="4" t="s">
        <v>80</v>
      </c>
      <c r="D349" s="4" t="s">
        <v>176</v>
      </c>
      <c r="E349" s="5">
        <v>177.98</v>
      </c>
      <c r="F349" s="5">
        <v>3805</v>
      </c>
      <c r="G349" s="5">
        <v>220</v>
      </c>
      <c r="H349" s="6">
        <v>0.0578186596583443</v>
      </c>
      <c r="I349" s="7">
        <v>0.809</v>
      </c>
      <c r="J349" s="7">
        <v>46.7752956636005</v>
      </c>
      <c r="K349" s="5">
        <v>0</v>
      </c>
      <c r="L349" s="8">
        <v>2</v>
      </c>
      <c r="M349" s="5">
        <v>0</v>
      </c>
      <c r="N349" s="5">
        <v>1</v>
      </c>
      <c r="O349" s="5">
        <v>1</v>
      </c>
      <c r="P349" s="5">
        <v>4</v>
      </c>
      <c r="Q349" s="7">
        <v>44.495</v>
      </c>
      <c r="R349" s="5">
        <v>3</v>
      </c>
      <c r="S349" s="9">
        <v>59.3266666666667</v>
      </c>
      <c r="T349" s="5">
        <v>3</v>
      </c>
      <c r="U349" s="9">
        <v>59.3266666666667</v>
      </c>
      <c r="V349" s="11">
        <v>0.0136363636363636</v>
      </c>
    </row>
    <row r="350" customHeight="1" spans="1:22">
      <c r="A350" s="47"/>
      <c r="B350" s="47"/>
      <c r="C350" s="4" t="s">
        <v>82</v>
      </c>
      <c r="D350" s="4" t="s">
        <v>177</v>
      </c>
      <c r="E350" s="5">
        <v>23.93</v>
      </c>
      <c r="F350" s="5">
        <v>915</v>
      </c>
      <c r="G350" s="5">
        <v>78</v>
      </c>
      <c r="H350" s="6">
        <v>0.0852459016393443</v>
      </c>
      <c r="I350" s="7">
        <v>0.306794871794872</v>
      </c>
      <c r="J350" s="7">
        <v>26.1530054644809</v>
      </c>
      <c r="K350" s="5">
        <v>0</v>
      </c>
      <c r="L350" s="8">
        <v>1</v>
      </c>
      <c r="M350" s="5">
        <v>1</v>
      </c>
      <c r="N350" s="5">
        <v>0</v>
      </c>
      <c r="O350" s="5">
        <v>0</v>
      </c>
      <c r="P350" s="5">
        <v>2</v>
      </c>
      <c r="Q350" s="7">
        <v>11.965</v>
      </c>
      <c r="R350" s="5">
        <v>0</v>
      </c>
      <c r="S350" s="9" t="e">
        <v>#DIV/0!</v>
      </c>
      <c r="T350" s="5">
        <v>0</v>
      </c>
      <c r="U350" s="9" t="e">
        <v>#DIV/0!</v>
      </c>
      <c r="V350" s="11">
        <v>0</v>
      </c>
    </row>
    <row r="351" customHeight="1" spans="1:22">
      <c r="A351" s="47"/>
      <c r="B351" s="47"/>
      <c r="C351" s="4" t="s">
        <v>84</v>
      </c>
      <c r="D351" s="4" t="s">
        <v>178</v>
      </c>
      <c r="E351" s="5">
        <v>102.46</v>
      </c>
      <c r="F351" s="5">
        <v>4938</v>
      </c>
      <c r="G351" s="5">
        <v>294</v>
      </c>
      <c r="H351" s="6">
        <v>0.0595382746051033</v>
      </c>
      <c r="I351" s="7">
        <v>0.348503401360544</v>
      </c>
      <c r="J351" s="7">
        <v>20.7492912110166</v>
      </c>
      <c r="K351" s="5">
        <v>4</v>
      </c>
      <c r="L351" s="8">
        <v>2</v>
      </c>
      <c r="M351" s="5">
        <v>1</v>
      </c>
      <c r="N351" s="5">
        <v>1</v>
      </c>
      <c r="O351" s="5">
        <v>0</v>
      </c>
      <c r="P351" s="5">
        <v>8</v>
      </c>
      <c r="Q351" s="7">
        <v>12.8075</v>
      </c>
      <c r="R351" s="5">
        <v>2</v>
      </c>
      <c r="S351" s="9">
        <v>51.23</v>
      </c>
      <c r="T351" s="5">
        <v>1</v>
      </c>
      <c r="U351" s="9">
        <v>102.46</v>
      </c>
      <c r="V351" s="11">
        <v>0.00680272108843537</v>
      </c>
    </row>
    <row r="352" customHeight="1" spans="1:22">
      <c r="A352" s="47"/>
      <c r="B352" s="47"/>
      <c r="C352" s="4" t="s">
        <v>128</v>
      </c>
      <c r="D352" s="4" t="s">
        <v>190</v>
      </c>
      <c r="E352" s="5">
        <v>83.55</v>
      </c>
      <c r="F352" s="5">
        <v>2212</v>
      </c>
      <c r="G352" s="5">
        <v>123</v>
      </c>
      <c r="H352" s="6">
        <v>0.0556057866184449</v>
      </c>
      <c r="I352" s="7">
        <v>0.679268292682927</v>
      </c>
      <c r="J352" s="7">
        <v>37.7712477396022</v>
      </c>
      <c r="K352" s="5">
        <v>4</v>
      </c>
      <c r="L352" s="8">
        <v>1</v>
      </c>
      <c r="M352" s="5">
        <v>0</v>
      </c>
      <c r="N352" s="5">
        <v>1</v>
      </c>
      <c r="O352" s="5">
        <v>0</v>
      </c>
      <c r="P352" s="5">
        <v>6</v>
      </c>
      <c r="Q352" s="7">
        <v>13.925</v>
      </c>
      <c r="R352" s="5">
        <v>2</v>
      </c>
      <c r="S352" s="9">
        <v>41.775</v>
      </c>
      <c r="T352" s="5">
        <v>0</v>
      </c>
      <c r="U352" s="9" t="e">
        <v>#DIV/0!</v>
      </c>
      <c r="V352" s="11">
        <v>0.016260162601626</v>
      </c>
    </row>
    <row r="353" customHeight="1" spans="1:22">
      <c r="A353" s="47"/>
      <c r="B353" s="47"/>
      <c r="C353" s="4" t="s">
        <v>108</v>
      </c>
      <c r="D353" s="4" t="s">
        <v>187</v>
      </c>
      <c r="E353" s="5">
        <v>135.01</v>
      </c>
      <c r="F353" s="5">
        <v>5218</v>
      </c>
      <c r="G353" s="5">
        <v>257</v>
      </c>
      <c r="H353" s="6">
        <v>0.0492525871981602</v>
      </c>
      <c r="I353" s="7">
        <v>0.525330739299611</v>
      </c>
      <c r="J353" s="7">
        <v>25.8738980452281</v>
      </c>
      <c r="K353" s="5">
        <v>2</v>
      </c>
      <c r="L353" s="8">
        <v>0</v>
      </c>
      <c r="M353" s="5">
        <v>2</v>
      </c>
      <c r="N353" s="5">
        <v>7</v>
      </c>
      <c r="O353" s="5">
        <v>0</v>
      </c>
      <c r="P353" s="5">
        <v>11</v>
      </c>
      <c r="Q353" s="7">
        <v>12.2736363636364</v>
      </c>
      <c r="R353" s="5">
        <v>6</v>
      </c>
      <c r="S353" s="9">
        <v>22.5016666666667</v>
      </c>
      <c r="T353" s="5">
        <v>1</v>
      </c>
      <c r="U353" s="9">
        <v>135.01</v>
      </c>
      <c r="V353" s="11">
        <v>0.0233463035019455</v>
      </c>
    </row>
    <row r="354" customHeight="1" spans="1:22">
      <c r="A354" s="47"/>
      <c r="B354" s="47"/>
      <c r="C354" s="4" t="s">
        <v>86</v>
      </c>
      <c r="D354" s="4" t="s">
        <v>179</v>
      </c>
      <c r="E354" s="5">
        <v>183.75</v>
      </c>
      <c r="F354" s="5">
        <v>9032</v>
      </c>
      <c r="G354" s="5">
        <v>630</v>
      </c>
      <c r="H354" s="6">
        <v>0.0697519929140833</v>
      </c>
      <c r="I354" s="7">
        <v>0.291666666666667</v>
      </c>
      <c r="J354" s="7">
        <v>20.3443312666076</v>
      </c>
      <c r="K354" s="5">
        <v>0</v>
      </c>
      <c r="L354" s="8">
        <v>0</v>
      </c>
      <c r="M354" s="5">
        <v>1</v>
      </c>
      <c r="N354" s="5">
        <v>6</v>
      </c>
      <c r="O354" s="5">
        <v>0</v>
      </c>
      <c r="P354" s="5">
        <v>7</v>
      </c>
      <c r="Q354" s="7">
        <v>26.25</v>
      </c>
      <c r="R354" s="5">
        <v>12</v>
      </c>
      <c r="S354" s="9">
        <v>15.3125</v>
      </c>
      <c r="T354" s="5">
        <v>5</v>
      </c>
      <c r="U354" s="9">
        <v>36.75</v>
      </c>
      <c r="V354" s="11">
        <v>0.0190476190476191</v>
      </c>
    </row>
    <row r="355" customHeight="1" spans="1:22">
      <c r="A355" s="47"/>
      <c r="B355" s="47"/>
      <c r="C355" s="4" t="s">
        <v>88</v>
      </c>
      <c r="D355" s="4" t="s">
        <v>180</v>
      </c>
      <c r="E355" s="5">
        <v>53.81</v>
      </c>
      <c r="F355" s="5">
        <v>2171</v>
      </c>
      <c r="G355" s="5">
        <v>202</v>
      </c>
      <c r="H355" s="6">
        <v>0.0930446798710272</v>
      </c>
      <c r="I355" s="7">
        <v>0.266386138613861</v>
      </c>
      <c r="J355" s="7">
        <v>24.7858129894058</v>
      </c>
      <c r="K355" s="5">
        <v>0</v>
      </c>
      <c r="L355" s="8">
        <v>1</v>
      </c>
      <c r="M355" s="5">
        <v>0</v>
      </c>
      <c r="N355" s="5">
        <v>0</v>
      </c>
      <c r="O355" s="5">
        <v>0</v>
      </c>
      <c r="P355" s="5">
        <v>1</v>
      </c>
      <c r="Q355" s="7">
        <v>53.81</v>
      </c>
      <c r="R355" s="5">
        <v>0</v>
      </c>
      <c r="S355" s="9" t="e">
        <v>#DIV/0!</v>
      </c>
      <c r="T355" s="5">
        <v>0</v>
      </c>
      <c r="U355" s="9" t="e">
        <v>#DIV/0!</v>
      </c>
      <c r="V355" s="11">
        <v>0</v>
      </c>
    </row>
    <row r="356" customHeight="1" spans="1:22">
      <c r="A356" s="47"/>
      <c r="B356" s="4" t="s">
        <v>100</v>
      </c>
      <c r="C356" s="47"/>
      <c r="D356" s="47"/>
      <c r="E356" s="5">
        <v>760.49</v>
      </c>
      <c r="F356" s="5">
        <v>28291</v>
      </c>
      <c r="G356" s="5">
        <v>1804</v>
      </c>
      <c r="H356" s="6">
        <v>0.063765861934891</v>
      </c>
      <c r="I356" s="7">
        <v>0.421557649667406</v>
      </c>
      <c r="J356" s="7">
        <v>26.8809868862889</v>
      </c>
      <c r="K356" s="5">
        <v>10</v>
      </c>
      <c r="L356" s="8">
        <v>7</v>
      </c>
      <c r="M356" s="5">
        <v>5</v>
      </c>
      <c r="N356" s="5">
        <v>16</v>
      </c>
      <c r="O356" s="5">
        <v>1</v>
      </c>
      <c r="P356" s="5">
        <v>39</v>
      </c>
      <c r="Q356" s="7">
        <v>19.4997435897436</v>
      </c>
      <c r="R356" s="5">
        <v>25</v>
      </c>
      <c r="S356" s="9">
        <v>30.4196</v>
      </c>
      <c r="T356" s="5">
        <v>10</v>
      </c>
      <c r="U356" s="9">
        <v>76.049</v>
      </c>
      <c r="V356" s="11">
        <v>0.0138580931263858</v>
      </c>
    </row>
    <row r="357" customHeight="1" spans="1:22">
      <c r="A357" s="4" t="s">
        <v>137</v>
      </c>
      <c r="B357" s="47"/>
      <c r="C357" s="47"/>
      <c r="D357" s="47"/>
      <c r="E357" s="5">
        <v>1016.6</v>
      </c>
      <c r="F357" s="5">
        <v>40105</v>
      </c>
      <c r="G357" s="5">
        <v>2461</v>
      </c>
      <c r="H357" s="6">
        <v>0.0613639197107593</v>
      </c>
      <c r="I357" s="7">
        <v>0.413084112149533</v>
      </c>
      <c r="J357" s="7">
        <v>25.3484602917342</v>
      </c>
      <c r="K357" s="5">
        <v>12</v>
      </c>
      <c r="L357" s="8">
        <v>8</v>
      </c>
      <c r="M357" s="5">
        <v>8</v>
      </c>
      <c r="N357" s="5">
        <v>20</v>
      </c>
      <c r="O357" s="5">
        <v>2</v>
      </c>
      <c r="P357" s="5">
        <v>50</v>
      </c>
      <c r="Q357" s="7">
        <v>20.332</v>
      </c>
      <c r="R357" s="5">
        <v>31</v>
      </c>
      <c r="S357" s="9">
        <v>32.7935483870968</v>
      </c>
      <c r="T357" s="5">
        <v>10</v>
      </c>
      <c r="U357" s="9">
        <v>101.66</v>
      </c>
      <c r="V357" s="11">
        <v>0.012596505485575</v>
      </c>
    </row>
    <row r="358" customHeight="1" spans="1:22">
      <c r="A358" s="4" t="s">
        <v>40</v>
      </c>
      <c r="B358" s="4" t="s">
        <v>75</v>
      </c>
      <c r="C358" s="4" t="s">
        <v>114</v>
      </c>
      <c r="D358" s="4" t="s">
        <v>189</v>
      </c>
      <c r="E358" s="5">
        <v>98.09</v>
      </c>
      <c r="F358" s="5">
        <v>3968</v>
      </c>
      <c r="G358" s="5">
        <v>225</v>
      </c>
      <c r="H358" s="6">
        <v>0.0567036290322581</v>
      </c>
      <c r="I358" s="7">
        <v>0.435955555555556</v>
      </c>
      <c r="J358" s="7">
        <v>24.7202620967742</v>
      </c>
      <c r="K358" s="5">
        <v>2</v>
      </c>
      <c r="L358" s="8">
        <v>2</v>
      </c>
      <c r="M358" s="5">
        <v>0</v>
      </c>
      <c r="N358" s="5">
        <v>1</v>
      </c>
      <c r="O358" s="5">
        <v>0</v>
      </c>
      <c r="P358" s="5">
        <v>5</v>
      </c>
      <c r="Q358" s="7">
        <v>19.618</v>
      </c>
      <c r="R358" s="5">
        <v>4</v>
      </c>
      <c r="S358" s="9">
        <v>24.5225</v>
      </c>
      <c r="T358" s="5">
        <v>3</v>
      </c>
      <c r="U358" s="9">
        <v>32.6966666666667</v>
      </c>
      <c r="V358" s="11">
        <v>0.0177777777777778</v>
      </c>
    </row>
    <row r="359" customHeight="1" spans="1:22">
      <c r="A359" s="47"/>
      <c r="B359" s="47"/>
      <c r="C359" s="4" t="s">
        <v>138</v>
      </c>
      <c r="D359" s="4" t="s">
        <v>191</v>
      </c>
      <c r="E359" s="5">
        <v>82.91</v>
      </c>
      <c r="F359" s="5">
        <v>16848</v>
      </c>
      <c r="G359" s="5">
        <v>1055</v>
      </c>
      <c r="H359" s="6">
        <v>0.0626187084520418</v>
      </c>
      <c r="I359" s="7">
        <v>0.0785876777251185</v>
      </c>
      <c r="J359" s="7">
        <v>4.92105887939221</v>
      </c>
      <c r="K359" s="5">
        <v>3</v>
      </c>
      <c r="L359" s="8">
        <v>0</v>
      </c>
      <c r="M359" s="5">
        <v>1</v>
      </c>
      <c r="N359" s="5">
        <v>3</v>
      </c>
      <c r="O359" s="5">
        <v>2</v>
      </c>
      <c r="P359" s="5">
        <v>9</v>
      </c>
      <c r="Q359" s="7">
        <v>9.21222222222222</v>
      </c>
      <c r="R359" s="5">
        <v>5</v>
      </c>
      <c r="S359" s="9">
        <v>16.582</v>
      </c>
      <c r="T359" s="5">
        <v>1</v>
      </c>
      <c r="U359" s="9">
        <v>82.91</v>
      </c>
      <c r="V359" s="11">
        <v>0.004739336492891</v>
      </c>
    </row>
    <row r="360" customHeight="1" spans="1:22">
      <c r="A360" s="47"/>
      <c r="B360" s="47"/>
      <c r="C360" s="4" t="s">
        <v>76</v>
      </c>
      <c r="D360" s="4" t="s">
        <v>175</v>
      </c>
      <c r="E360" s="5">
        <v>67.4</v>
      </c>
      <c r="F360" s="5">
        <v>5071</v>
      </c>
      <c r="G360" s="5">
        <v>268</v>
      </c>
      <c r="H360" s="6">
        <v>0.0528495365805561</v>
      </c>
      <c r="I360" s="7">
        <v>0.251492537313433</v>
      </c>
      <c r="J360" s="7">
        <v>13.2912640504831</v>
      </c>
      <c r="K360" s="5">
        <v>1</v>
      </c>
      <c r="L360" s="8">
        <v>0</v>
      </c>
      <c r="M360" s="5">
        <v>0</v>
      </c>
      <c r="N360" s="5">
        <v>2</v>
      </c>
      <c r="O360" s="5">
        <v>0</v>
      </c>
      <c r="P360" s="5">
        <v>3</v>
      </c>
      <c r="Q360" s="7">
        <v>22.4666666666667</v>
      </c>
      <c r="R360" s="5">
        <v>1</v>
      </c>
      <c r="S360" s="9">
        <v>67.4</v>
      </c>
      <c r="T360" s="5">
        <v>1</v>
      </c>
      <c r="U360" s="9">
        <v>67.4</v>
      </c>
      <c r="V360" s="11">
        <v>0.00373134328358209</v>
      </c>
    </row>
    <row r="361" customHeight="1" spans="1:22">
      <c r="A361" s="47"/>
      <c r="B361" s="47"/>
      <c r="C361" s="4" t="s">
        <v>140</v>
      </c>
      <c r="D361" s="4" t="s">
        <v>192</v>
      </c>
      <c r="E361" s="5">
        <v>64.63</v>
      </c>
      <c r="F361" s="5">
        <v>2359</v>
      </c>
      <c r="G361" s="5">
        <v>74</v>
      </c>
      <c r="H361" s="6">
        <v>0.0313692242475625</v>
      </c>
      <c r="I361" s="7">
        <v>0.873378378378378</v>
      </c>
      <c r="J361" s="7">
        <v>27.3972022043239</v>
      </c>
      <c r="K361" s="5">
        <v>1</v>
      </c>
      <c r="L361" s="8">
        <v>1</v>
      </c>
      <c r="M361" s="5">
        <v>1</v>
      </c>
      <c r="N361" s="5">
        <v>2</v>
      </c>
      <c r="O361" s="5">
        <v>1</v>
      </c>
      <c r="P361" s="5">
        <v>6</v>
      </c>
      <c r="Q361" s="7">
        <v>10.7716666666667</v>
      </c>
      <c r="R361" s="5">
        <v>1</v>
      </c>
      <c r="S361" s="9">
        <v>64.63</v>
      </c>
      <c r="T361" s="5">
        <v>0</v>
      </c>
      <c r="U361" s="9" t="e">
        <v>#DIV/0!</v>
      </c>
      <c r="V361" s="11">
        <v>0.0135135135135135</v>
      </c>
    </row>
    <row r="362" customHeight="1" spans="1:22">
      <c r="A362" s="47"/>
      <c r="B362" s="4" t="s">
        <v>78</v>
      </c>
      <c r="C362" s="47"/>
      <c r="D362" s="47"/>
      <c r="E362" s="5">
        <v>313.03</v>
      </c>
      <c r="F362" s="5">
        <v>28246</v>
      </c>
      <c r="G362" s="5">
        <v>1622</v>
      </c>
      <c r="H362" s="6">
        <v>0.0574240600439</v>
      </c>
      <c r="I362" s="7">
        <v>0.192990135635019</v>
      </c>
      <c r="J362" s="7">
        <v>11.0822771365857</v>
      </c>
      <c r="K362" s="5">
        <v>7</v>
      </c>
      <c r="L362" s="8">
        <v>3</v>
      </c>
      <c r="M362" s="5">
        <v>2</v>
      </c>
      <c r="N362" s="5">
        <v>8</v>
      </c>
      <c r="O362" s="5">
        <v>3</v>
      </c>
      <c r="P362" s="5">
        <v>23</v>
      </c>
      <c r="Q362" s="7">
        <v>13.61</v>
      </c>
      <c r="R362" s="5">
        <v>11</v>
      </c>
      <c r="S362" s="9">
        <v>28.4572727272727</v>
      </c>
      <c r="T362" s="5">
        <v>5</v>
      </c>
      <c r="U362" s="9">
        <v>62.606</v>
      </c>
      <c r="V362" s="11">
        <v>0.00678175092478422</v>
      </c>
    </row>
    <row r="363" customHeight="1" spans="1:22">
      <c r="A363" s="47"/>
      <c r="B363" s="4" t="s">
        <v>79</v>
      </c>
      <c r="C363" s="4" t="s">
        <v>80</v>
      </c>
      <c r="D363" s="4" t="s">
        <v>176</v>
      </c>
      <c r="E363" s="5">
        <v>153.87</v>
      </c>
      <c r="F363" s="5">
        <v>2934</v>
      </c>
      <c r="G363" s="5">
        <v>188</v>
      </c>
      <c r="H363" s="6">
        <v>0.0640763462849353</v>
      </c>
      <c r="I363" s="7">
        <v>0.818457446808511</v>
      </c>
      <c r="J363" s="7">
        <v>52.4437627811861</v>
      </c>
      <c r="K363" s="5">
        <v>1</v>
      </c>
      <c r="L363" s="8">
        <v>1</v>
      </c>
      <c r="M363" s="5">
        <v>2</v>
      </c>
      <c r="N363" s="5">
        <v>4</v>
      </c>
      <c r="O363" s="5">
        <v>0</v>
      </c>
      <c r="P363" s="5">
        <v>8</v>
      </c>
      <c r="Q363" s="7">
        <v>19.23375</v>
      </c>
      <c r="R363" s="5">
        <v>13</v>
      </c>
      <c r="S363" s="9">
        <v>11.8361538461538</v>
      </c>
      <c r="T363" s="5">
        <v>8</v>
      </c>
      <c r="U363" s="9">
        <v>19.23375</v>
      </c>
      <c r="V363" s="11">
        <v>0.0691489361702128</v>
      </c>
    </row>
    <row r="364" customHeight="1" spans="1:22">
      <c r="A364" s="47"/>
      <c r="B364" s="47"/>
      <c r="C364" s="4" t="s">
        <v>82</v>
      </c>
      <c r="D364" s="4" t="s">
        <v>177</v>
      </c>
      <c r="E364" s="5">
        <v>82.84</v>
      </c>
      <c r="F364" s="5">
        <v>2273</v>
      </c>
      <c r="G364" s="5">
        <v>153</v>
      </c>
      <c r="H364" s="6">
        <v>0.0673119225692917</v>
      </c>
      <c r="I364" s="7">
        <v>0.541437908496732</v>
      </c>
      <c r="J364" s="7">
        <v>36.4452265728113</v>
      </c>
      <c r="K364" s="5">
        <v>0</v>
      </c>
      <c r="L364" s="8">
        <v>1</v>
      </c>
      <c r="M364" s="5">
        <v>1</v>
      </c>
      <c r="N364" s="5">
        <v>0</v>
      </c>
      <c r="O364" s="5">
        <v>0</v>
      </c>
      <c r="P364" s="5">
        <v>2</v>
      </c>
      <c r="Q364" s="7">
        <v>41.42</v>
      </c>
      <c r="R364" s="5">
        <v>2</v>
      </c>
      <c r="S364" s="9">
        <v>41.42</v>
      </c>
      <c r="T364" s="5">
        <v>2</v>
      </c>
      <c r="U364" s="9">
        <v>41.42</v>
      </c>
      <c r="V364" s="11">
        <v>0.0130718954248366</v>
      </c>
    </row>
    <row r="365" customHeight="1" spans="1:22">
      <c r="A365" s="47"/>
      <c r="B365" s="47"/>
      <c r="C365" s="4" t="s">
        <v>84</v>
      </c>
      <c r="D365" s="4" t="s">
        <v>178</v>
      </c>
      <c r="E365" s="5">
        <v>70.12</v>
      </c>
      <c r="F365" s="5">
        <v>3221</v>
      </c>
      <c r="G365" s="5">
        <v>185</v>
      </c>
      <c r="H365" s="6">
        <v>0.057435579012729</v>
      </c>
      <c r="I365" s="7">
        <v>0.379027027027027</v>
      </c>
      <c r="J365" s="7">
        <v>21.7696367587706</v>
      </c>
      <c r="K365" s="5">
        <v>0</v>
      </c>
      <c r="L365" s="8">
        <v>1</v>
      </c>
      <c r="M365" s="5">
        <v>0</v>
      </c>
      <c r="N365" s="5">
        <v>1</v>
      </c>
      <c r="O365" s="5">
        <v>0</v>
      </c>
      <c r="P365" s="5">
        <v>2</v>
      </c>
      <c r="Q365" s="7">
        <v>35.06</v>
      </c>
      <c r="R365" s="5">
        <v>1</v>
      </c>
      <c r="S365" s="9">
        <v>70.12</v>
      </c>
      <c r="T365" s="5">
        <v>1</v>
      </c>
      <c r="U365" s="9">
        <v>70.12</v>
      </c>
      <c r="V365" s="11">
        <v>0.00540540540540541</v>
      </c>
    </row>
    <row r="366" customHeight="1" spans="1:22">
      <c r="A366" s="47"/>
      <c r="B366" s="47"/>
      <c r="C366" s="4" t="s">
        <v>128</v>
      </c>
      <c r="D366" s="4" t="s">
        <v>190</v>
      </c>
      <c r="E366" s="5">
        <v>33.03</v>
      </c>
      <c r="F366" s="5">
        <v>840</v>
      </c>
      <c r="G366" s="5">
        <v>68</v>
      </c>
      <c r="H366" s="6">
        <v>0.080952380952381</v>
      </c>
      <c r="I366" s="7">
        <v>0.485735294117647</v>
      </c>
      <c r="J366" s="7">
        <v>39.3214285714286</v>
      </c>
      <c r="K366" s="5">
        <v>0</v>
      </c>
      <c r="L366" s="8">
        <v>0</v>
      </c>
      <c r="M366" s="5">
        <v>0</v>
      </c>
      <c r="N366" s="5">
        <v>0</v>
      </c>
      <c r="O366" s="5">
        <v>0</v>
      </c>
      <c r="P366" s="5">
        <v>0</v>
      </c>
      <c r="Q366" s="7" t="e">
        <v>#DIV/0!</v>
      </c>
      <c r="R366" s="5">
        <v>0</v>
      </c>
      <c r="S366" s="9" t="e">
        <v>#DIV/0!</v>
      </c>
      <c r="T366" s="5">
        <v>0</v>
      </c>
      <c r="U366" s="9" t="e">
        <v>#DIV/0!</v>
      </c>
      <c r="V366" s="11">
        <v>0</v>
      </c>
    </row>
    <row r="367" customHeight="1" spans="1:22">
      <c r="A367" s="47"/>
      <c r="B367" s="47"/>
      <c r="C367" s="4" t="s">
        <v>108</v>
      </c>
      <c r="D367" s="4" t="s">
        <v>187</v>
      </c>
      <c r="E367" s="5">
        <v>157.39</v>
      </c>
      <c r="F367" s="5">
        <v>5743</v>
      </c>
      <c r="G367" s="5">
        <v>249</v>
      </c>
      <c r="H367" s="6">
        <v>0.0433571304196413</v>
      </c>
      <c r="I367" s="7">
        <v>0.632088353413655</v>
      </c>
      <c r="J367" s="7">
        <v>27.4055371756921</v>
      </c>
      <c r="K367" s="5">
        <v>3</v>
      </c>
      <c r="L367" s="8">
        <v>2</v>
      </c>
      <c r="M367" s="5">
        <v>3</v>
      </c>
      <c r="N367" s="5">
        <v>5</v>
      </c>
      <c r="O367" s="5">
        <v>1</v>
      </c>
      <c r="P367" s="5">
        <v>14</v>
      </c>
      <c r="Q367" s="7">
        <v>11.2421428571429</v>
      </c>
      <c r="R367" s="5">
        <v>4</v>
      </c>
      <c r="S367" s="9">
        <v>39.3475</v>
      </c>
      <c r="T367" s="5">
        <v>1</v>
      </c>
      <c r="U367" s="9">
        <v>157.39</v>
      </c>
      <c r="V367" s="11">
        <v>0.0160642570281124</v>
      </c>
    </row>
    <row r="368" customHeight="1" spans="1:22">
      <c r="A368" s="47"/>
      <c r="B368" s="47"/>
      <c r="C368" s="4" t="s">
        <v>86</v>
      </c>
      <c r="D368" s="4" t="s">
        <v>179</v>
      </c>
      <c r="E368" s="5">
        <v>159.02</v>
      </c>
      <c r="F368" s="5">
        <v>9043</v>
      </c>
      <c r="G368" s="5">
        <v>555</v>
      </c>
      <c r="H368" s="6">
        <v>0.0613734380183567</v>
      </c>
      <c r="I368" s="7">
        <v>0.286522522522523</v>
      </c>
      <c r="J368" s="7">
        <v>17.5848722768993</v>
      </c>
      <c r="K368" s="5">
        <v>4</v>
      </c>
      <c r="L368" s="8">
        <v>0</v>
      </c>
      <c r="M368" s="5">
        <v>0</v>
      </c>
      <c r="N368" s="5">
        <v>8</v>
      </c>
      <c r="O368" s="5">
        <v>0</v>
      </c>
      <c r="P368" s="5">
        <v>12</v>
      </c>
      <c r="Q368" s="7">
        <v>13.2516666666667</v>
      </c>
      <c r="R368" s="5">
        <v>7</v>
      </c>
      <c r="S368" s="9">
        <v>22.7171428571429</v>
      </c>
      <c r="T368" s="5">
        <v>6</v>
      </c>
      <c r="U368" s="9">
        <v>26.5033333333333</v>
      </c>
      <c r="V368" s="11">
        <v>0.0126126126126126</v>
      </c>
    </row>
    <row r="369" customHeight="1" spans="1:22">
      <c r="A369" s="47"/>
      <c r="B369" s="47"/>
      <c r="C369" s="4" t="s">
        <v>88</v>
      </c>
      <c r="D369" s="4" t="s">
        <v>180</v>
      </c>
      <c r="E369" s="5">
        <v>52.32</v>
      </c>
      <c r="F369" s="5">
        <v>2327</v>
      </c>
      <c r="G369" s="5">
        <v>185</v>
      </c>
      <c r="H369" s="6">
        <v>0.0795015040825097</v>
      </c>
      <c r="I369" s="7">
        <v>0.282810810810811</v>
      </c>
      <c r="J369" s="7">
        <v>22.4838848302535</v>
      </c>
      <c r="K369" s="5">
        <v>0</v>
      </c>
      <c r="L369" s="8">
        <v>0</v>
      </c>
      <c r="M369" s="5">
        <v>1</v>
      </c>
      <c r="N369" s="5">
        <v>0</v>
      </c>
      <c r="O369" s="5">
        <v>0</v>
      </c>
      <c r="P369" s="5">
        <v>1</v>
      </c>
      <c r="Q369" s="7">
        <v>52.32</v>
      </c>
      <c r="R369" s="5">
        <v>3</v>
      </c>
      <c r="S369" s="9">
        <v>17.44</v>
      </c>
      <c r="T369" s="5">
        <v>2</v>
      </c>
      <c r="U369" s="9">
        <v>26.16</v>
      </c>
      <c r="V369" s="11">
        <v>0.0162162162162162</v>
      </c>
    </row>
    <row r="370" customHeight="1" spans="1:22">
      <c r="A370" s="47"/>
      <c r="B370" s="4" t="s">
        <v>100</v>
      </c>
      <c r="C370" s="47"/>
      <c r="D370" s="47"/>
      <c r="E370" s="5">
        <v>708.59</v>
      </c>
      <c r="F370" s="5">
        <v>26381</v>
      </c>
      <c r="G370" s="5">
        <v>1583</v>
      </c>
      <c r="H370" s="6">
        <v>0.0600053068496266</v>
      </c>
      <c r="I370" s="7">
        <v>0.447624763108023</v>
      </c>
      <c r="J370" s="7">
        <v>26.8598612637883</v>
      </c>
      <c r="K370" s="5">
        <v>8</v>
      </c>
      <c r="L370" s="8">
        <v>5</v>
      </c>
      <c r="M370" s="5">
        <v>7</v>
      </c>
      <c r="N370" s="5">
        <v>18</v>
      </c>
      <c r="O370" s="5">
        <v>1</v>
      </c>
      <c r="P370" s="5">
        <v>39</v>
      </c>
      <c r="Q370" s="7">
        <v>18.1689743589744</v>
      </c>
      <c r="R370" s="5">
        <v>30</v>
      </c>
      <c r="S370" s="9">
        <v>23.6196666666667</v>
      </c>
      <c r="T370" s="5">
        <v>20</v>
      </c>
      <c r="U370" s="9">
        <v>35.4295</v>
      </c>
      <c r="V370" s="11">
        <v>0.0189513581806696</v>
      </c>
    </row>
    <row r="371" customHeight="1" spans="1:22">
      <c r="A371" s="4" t="s">
        <v>142</v>
      </c>
      <c r="B371" s="47"/>
      <c r="C371" s="47"/>
      <c r="D371" s="47"/>
      <c r="E371" s="5">
        <v>1021.62</v>
      </c>
      <c r="F371" s="5">
        <v>54627</v>
      </c>
      <c r="G371" s="5">
        <v>3205</v>
      </c>
      <c r="H371" s="6">
        <v>0.0586706207553042</v>
      </c>
      <c r="I371" s="7">
        <v>0.318758190327613</v>
      </c>
      <c r="J371" s="7">
        <v>18.7017408973584</v>
      </c>
      <c r="K371" s="5">
        <v>15</v>
      </c>
      <c r="L371" s="8">
        <v>8</v>
      </c>
      <c r="M371" s="5">
        <v>9</v>
      </c>
      <c r="N371" s="5">
        <v>26</v>
      </c>
      <c r="O371" s="5">
        <v>4</v>
      </c>
      <c r="P371" s="5">
        <v>62</v>
      </c>
      <c r="Q371" s="7">
        <v>16.4777419354839</v>
      </c>
      <c r="R371" s="5">
        <v>41</v>
      </c>
      <c r="S371" s="9">
        <v>24.9175609756098</v>
      </c>
      <c r="T371" s="5">
        <v>25</v>
      </c>
      <c r="U371" s="9">
        <v>40.8648</v>
      </c>
      <c r="V371" s="11">
        <v>0.012792511700468</v>
      </c>
    </row>
    <row r="372" customHeight="1" spans="1:22">
      <c r="A372" s="4" t="s">
        <v>39</v>
      </c>
      <c r="B372" s="4" t="s">
        <v>75</v>
      </c>
      <c r="C372" s="4" t="s">
        <v>114</v>
      </c>
      <c r="D372" s="4" t="s">
        <v>189</v>
      </c>
      <c r="E372" s="5">
        <v>91.37</v>
      </c>
      <c r="F372" s="5">
        <v>4182</v>
      </c>
      <c r="G372" s="5">
        <v>231</v>
      </c>
      <c r="H372" s="6">
        <v>0.0552367288378766</v>
      </c>
      <c r="I372" s="7">
        <v>0.395541125541126</v>
      </c>
      <c r="J372" s="7">
        <v>21.8483978957437</v>
      </c>
      <c r="K372" s="5">
        <v>0</v>
      </c>
      <c r="L372" s="8">
        <v>0</v>
      </c>
      <c r="M372" s="5">
        <v>0</v>
      </c>
      <c r="N372" s="5">
        <v>1</v>
      </c>
      <c r="O372" s="5">
        <v>0</v>
      </c>
      <c r="P372" s="5">
        <v>1</v>
      </c>
      <c r="Q372" s="7">
        <v>91.37</v>
      </c>
      <c r="R372" s="5">
        <v>1</v>
      </c>
      <c r="S372" s="9">
        <v>91.37</v>
      </c>
      <c r="T372" s="5">
        <v>1</v>
      </c>
      <c r="U372" s="9">
        <v>91.37</v>
      </c>
      <c r="V372" s="11">
        <v>0.00432900432900433</v>
      </c>
    </row>
    <row r="373" customHeight="1" spans="1:22">
      <c r="A373" s="47"/>
      <c r="B373" s="47"/>
      <c r="C373" s="4" t="s">
        <v>138</v>
      </c>
      <c r="D373" s="4" t="s">
        <v>191</v>
      </c>
      <c r="E373" s="5">
        <v>104.79</v>
      </c>
      <c r="F373" s="5">
        <v>16343</v>
      </c>
      <c r="G373" s="5">
        <v>1110</v>
      </c>
      <c r="H373" s="6">
        <v>0.067918986722144</v>
      </c>
      <c r="I373" s="7">
        <v>0.0944054054054054</v>
      </c>
      <c r="J373" s="7">
        <v>6.41191947622836</v>
      </c>
      <c r="K373" s="5">
        <v>9</v>
      </c>
      <c r="L373" s="8">
        <v>0</v>
      </c>
      <c r="M373" s="5">
        <v>3</v>
      </c>
      <c r="N373" s="5">
        <v>0</v>
      </c>
      <c r="O373" s="5">
        <v>1</v>
      </c>
      <c r="P373" s="5">
        <v>13</v>
      </c>
      <c r="Q373" s="7">
        <v>8.06076923076923</v>
      </c>
      <c r="R373" s="5">
        <v>10</v>
      </c>
      <c r="S373" s="9">
        <v>10.479</v>
      </c>
      <c r="T373" s="5">
        <v>0</v>
      </c>
      <c r="U373" s="9" t="e">
        <v>#DIV/0!</v>
      </c>
      <c r="V373" s="11">
        <v>0.00900900900900901</v>
      </c>
    </row>
    <row r="374" customHeight="1" spans="1:22">
      <c r="A374" s="47"/>
      <c r="B374" s="47"/>
      <c r="C374" s="4" t="s">
        <v>76</v>
      </c>
      <c r="D374" s="4" t="s">
        <v>175</v>
      </c>
      <c r="E374" s="5">
        <v>107.63</v>
      </c>
      <c r="F374" s="5">
        <v>7815</v>
      </c>
      <c r="G374" s="5">
        <v>315</v>
      </c>
      <c r="H374" s="6">
        <v>0.0403071017274472</v>
      </c>
      <c r="I374" s="7">
        <v>0.34168253968254</v>
      </c>
      <c r="J374" s="7">
        <v>13.7722328854766</v>
      </c>
      <c r="K374" s="5">
        <v>3</v>
      </c>
      <c r="L374" s="8">
        <v>1</v>
      </c>
      <c r="M374" s="5">
        <v>1</v>
      </c>
      <c r="N374" s="5">
        <v>1</v>
      </c>
      <c r="O374" s="5">
        <v>0</v>
      </c>
      <c r="P374" s="5">
        <v>6</v>
      </c>
      <c r="Q374" s="7">
        <v>17.9383333333333</v>
      </c>
      <c r="R374" s="5">
        <v>2</v>
      </c>
      <c r="S374" s="9">
        <v>53.815</v>
      </c>
      <c r="T374" s="5">
        <v>1</v>
      </c>
      <c r="U374" s="9">
        <v>107.63</v>
      </c>
      <c r="V374" s="11">
        <v>0.00634920634920635</v>
      </c>
    </row>
    <row r="375" customHeight="1" spans="1:22">
      <c r="A375" s="47"/>
      <c r="B375" s="47"/>
      <c r="C375" s="4" t="s">
        <v>140</v>
      </c>
      <c r="D375" s="4" t="s">
        <v>192</v>
      </c>
      <c r="E375" s="5">
        <v>82.4</v>
      </c>
      <c r="F375" s="5">
        <v>2659</v>
      </c>
      <c r="G375" s="5">
        <v>95</v>
      </c>
      <c r="H375" s="6">
        <v>0.0357277171869124</v>
      </c>
      <c r="I375" s="7">
        <v>0.867368421052632</v>
      </c>
      <c r="J375" s="7">
        <v>30.9890936442272</v>
      </c>
      <c r="K375" s="5">
        <v>4</v>
      </c>
      <c r="L375" s="8">
        <v>0</v>
      </c>
      <c r="M375" s="5">
        <v>1</v>
      </c>
      <c r="N375" s="5">
        <v>0</v>
      </c>
      <c r="O375" s="5">
        <v>0</v>
      </c>
      <c r="P375" s="5">
        <v>5</v>
      </c>
      <c r="Q375" s="7">
        <v>16.48</v>
      </c>
      <c r="R375" s="5">
        <v>1</v>
      </c>
      <c r="S375" s="9">
        <v>82.4</v>
      </c>
      <c r="T375" s="5">
        <v>0</v>
      </c>
      <c r="U375" s="9" t="e">
        <v>#DIV/0!</v>
      </c>
      <c r="V375" s="11">
        <v>0.0105263157894737</v>
      </c>
    </row>
    <row r="376" customHeight="1" spans="1:22">
      <c r="A376" s="47"/>
      <c r="B376" s="4" t="s">
        <v>78</v>
      </c>
      <c r="C376" s="47"/>
      <c r="D376" s="47"/>
      <c r="E376" s="5">
        <v>386.19</v>
      </c>
      <c r="F376" s="5">
        <v>30999</v>
      </c>
      <c r="G376" s="5">
        <v>1751</v>
      </c>
      <c r="H376" s="6">
        <v>0.0564856930868738</v>
      </c>
      <c r="I376" s="7">
        <v>0.22055396916048</v>
      </c>
      <c r="J376" s="7">
        <v>12.4581438110907</v>
      </c>
      <c r="K376" s="5">
        <v>16</v>
      </c>
      <c r="L376" s="8">
        <v>1</v>
      </c>
      <c r="M376" s="5">
        <v>5</v>
      </c>
      <c r="N376" s="5">
        <v>2</v>
      </c>
      <c r="O376" s="5">
        <v>1</v>
      </c>
      <c r="P376" s="5">
        <v>25</v>
      </c>
      <c r="Q376" s="7">
        <v>15.4476</v>
      </c>
      <c r="R376" s="5">
        <v>14</v>
      </c>
      <c r="S376" s="9">
        <v>27.585</v>
      </c>
      <c r="T376" s="5">
        <v>2</v>
      </c>
      <c r="U376" s="9">
        <v>193.095</v>
      </c>
      <c r="V376" s="11">
        <v>0.00799543118218161</v>
      </c>
    </row>
    <row r="377" customHeight="1" spans="1:22">
      <c r="A377" s="47"/>
      <c r="B377" s="4" t="s">
        <v>79</v>
      </c>
      <c r="C377" s="4" t="s">
        <v>80</v>
      </c>
      <c r="D377" s="4" t="s">
        <v>176</v>
      </c>
      <c r="E377" s="5">
        <v>145.91</v>
      </c>
      <c r="F377" s="5">
        <v>3194</v>
      </c>
      <c r="G377" s="5">
        <v>191</v>
      </c>
      <c r="H377" s="6">
        <v>0.0597996242955542</v>
      </c>
      <c r="I377" s="7">
        <v>0.763926701570681</v>
      </c>
      <c r="J377" s="7">
        <v>45.6825297432686</v>
      </c>
      <c r="K377" s="5">
        <v>1</v>
      </c>
      <c r="L377" s="8">
        <v>1</v>
      </c>
      <c r="M377" s="5">
        <v>0</v>
      </c>
      <c r="N377" s="5">
        <v>2</v>
      </c>
      <c r="O377" s="5">
        <v>0</v>
      </c>
      <c r="P377" s="5">
        <v>4</v>
      </c>
      <c r="Q377" s="7">
        <v>36.4775</v>
      </c>
      <c r="R377" s="5">
        <v>6</v>
      </c>
      <c r="S377" s="9">
        <v>24.3183333333333</v>
      </c>
      <c r="T377" s="5">
        <v>2</v>
      </c>
      <c r="U377" s="9">
        <v>72.955</v>
      </c>
      <c r="V377" s="11">
        <v>0.031413612565445</v>
      </c>
    </row>
    <row r="378" customHeight="1" spans="1:22">
      <c r="A378" s="47"/>
      <c r="B378" s="47"/>
      <c r="C378" s="4" t="s">
        <v>82</v>
      </c>
      <c r="D378" s="4" t="s">
        <v>177</v>
      </c>
      <c r="E378" s="5">
        <v>83.24</v>
      </c>
      <c r="F378" s="5">
        <v>2246</v>
      </c>
      <c r="G378" s="5">
        <v>161</v>
      </c>
      <c r="H378" s="6">
        <v>0.0716829919857525</v>
      </c>
      <c r="I378" s="7">
        <v>0.517018633540373</v>
      </c>
      <c r="J378" s="7">
        <v>37.0614425645592</v>
      </c>
      <c r="K378" s="5">
        <v>0</v>
      </c>
      <c r="L378" s="8">
        <v>1</v>
      </c>
      <c r="M378" s="5">
        <v>0</v>
      </c>
      <c r="N378" s="5">
        <v>1</v>
      </c>
      <c r="O378" s="5">
        <v>0</v>
      </c>
      <c r="P378" s="5">
        <v>2</v>
      </c>
      <c r="Q378" s="7">
        <v>41.62</v>
      </c>
      <c r="R378" s="5">
        <v>3</v>
      </c>
      <c r="S378" s="9">
        <v>27.7466666666667</v>
      </c>
      <c r="T378" s="5">
        <v>1</v>
      </c>
      <c r="U378" s="9">
        <v>83.24</v>
      </c>
      <c r="V378" s="11">
        <v>0.0186335403726708</v>
      </c>
    </row>
    <row r="379" customHeight="1" spans="1:22">
      <c r="A379" s="47"/>
      <c r="B379" s="47"/>
      <c r="C379" s="4" t="s">
        <v>84</v>
      </c>
      <c r="D379" s="4" t="s">
        <v>178</v>
      </c>
      <c r="E379" s="5">
        <v>76.45</v>
      </c>
      <c r="F379" s="5">
        <v>3499</v>
      </c>
      <c r="G379" s="5">
        <v>195</v>
      </c>
      <c r="H379" s="6">
        <v>0.0557302086310374</v>
      </c>
      <c r="I379" s="7">
        <v>0.392051282051282</v>
      </c>
      <c r="J379" s="7">
        <v>21.8490997427837</v>
      </c>
      <c r="K379" s="5">
        <v>1</v>
      </c>
      <c r="L379" s="8">
        <v>1</v>
      </c>
      <c r="M379" s="5">
        <v>1</v>
      </c>
      <c r="N379" s="5">
        <v>0</v>
      </c>
      <c r="O379" s="5">
        <v>0</v>
      </c>
      <c r="P379" s="5">
        <v>3</v>
      </c>
      <c r="Q379" s="7">
        <v>25.4833333333333</v>
      </c>
      <c r="R379" s="5">
        <v>2</v>
      </c>
      <c r="S379" s="9">
        <v>38.225</v>
      </c>
      <c r="T379" s="5">
        <v>0</v>
      </c>
      <c r="U379" s="9" t="e">
        <v>#DIV/0!</v>
      </c>
      <c r="V379" s="11">
        <v>0.0102564102564103</v>
      </c>
    </row>
    <row r="380" customHeight="1" spans="1:22">
      <c r="A380" s="47"/>
      <c r="B380" s="47"/>
      <c r="C380" s="4" t="s">
        <v>128</v>
      </c>
      <c r="D380" s="4" t="s">
        <v>190</v>
      </c>
      <c r="E380" s="5">
        <v>122.62</v>
      </c>
      <c r="F380" s="5">
        <v>3038</v>
      </c>
      <c r="G380" s="5">
        <v>176</v>
      </c>
      <c r="H380" s="6">
        <v>0.0579328505595787</v>
      </c>
      <c r="I380" s="7">
        <v>0.696704545454546</v>
      </c>
      <c r="J380" s="7">
        <v>40.3620803159974</v>
      </c>
      <c r="K380" s="5">
        <v>2</v>
      </c>
      <c r="L380" s="8">
        <v>0</v>
      </c>
      <c r="M380" s="5">
        <v>0</v>
      </c>
      <c r="N380" s="5">
        <v>0</v>
      </c>
      <c r="O380" s="5">
        <v>0</v>
      </c>
      <c r="P380" s="5">
        <v>2</v>
      </c>
      <c r="Q380" s="7">
        <v>61.31</v>
      </c>
      <c r="R380" s="5">
        <v>3</v>
      </c>
      <c r="S380" s="9">
        <v>40.8733333333333</v>
      </c>
      <c r="T380" s="5">
        <v>1</v>
      </c>
      <c r="U380" s="9">
        <v>122.62</v>
      </c>
      <c r="V380" s="11">
        <v>0.0170454545454545</v>
      </c>
    </row>
    <row r="381" customHeight="1" spans="1:22">
      <c r="A381" s="47"/>
      <c r="B381" s="47"/>
      <c r="C381" s="4" t="s">
        <v>108</v>
      </c>
      <c r="D381" s="4" t="s">
        <v>187</v>
      </c>
      <c r="E381" s="5">
        <v>158.51</v>
      </c>
      <c r="F381" s="5">
        <v>5995</v>
      </c>
      <c r="G381" s="5">
        <v>257</v>
      </c>
      <c r="H381" s="6">
        <v>0.0428690575479566</v>
      </c>
      <c r="I381" s="7">
        <v>0.616770428015564</v>
      </c>
      <c r="J381" s="7">
        <v>26.4403669724771</v>
      </c>
      <c r="K381" s="5">
        <v>6</v>
      </c>
      <c r="L381" s="8">
        <v>0</v>
      </c>
      <c r="M381" s="5">
        <v>2</v>
      </c>
      <c r="N381" s="5">
        <v>7</v>
      </c>
      <c r="O381" s="5">
        <v>0</v>
      </c>
      <c r="P381" s="5">
        <v>15</v>
      </c>
      <c r="Q381" s="7">
        <v>10.5673333333333</v>
      </c>
      <c r="R381" s="5">
        <v>4</v>
      </c>
      <c r="S381" s="9">
        <v>39.6275</v>
      </c>
      <c r="T381" s="5">
        <v>2</v>
      </c>
      <c r="U381" s="9">
        <v>79.255</v>
      </c>
      <c r="V381" s="11">
        <v>0.0155642023346304</v>
      </c>
    </row>
    <row r="382" customHeight="1" spans="1:22">
      <c r="A382" s="47"/>
      <c r="B382" s="47"/>
      <c r="C382" s="4" t="s">
        <v>86</v>
      </c>
      <c r="D382" s="4" t="s">
        <v>179</v>
      </c>
      <c r="E382" s="5">
        <v>160.12</v>
      </c>
      <c r="F382" s="5">
        <v>7610</v>
      </c>
      <c r="G382" s="5">
        <v>546</v>
      </c>
      <c r="H382" s="6">
        <v>0.0717477003942181</v>
      </c>
      <c r="I382" s="7">
        <v>0.293260073260073</v>
      </c>
      <c r="J382" s="7">
        <v>21.0407358738502</v>
      </c>
      <c r="K382" s="5">
        <v>1</v>
      </c>
      <c r="L382" s="8">
        <v>0</v>
      </c>
      <c r="M382" s="5">
        <v>2</v>
      </c>
      <c r="N382" s="5">
        <v>3</v>
      </c>
      <c r="O382" s="5">
        <v>0</v>
      </c>
      <c r="P382" s="5">
        <v>6</v>
      </c>
      <c r="Q382" s="7">
        <v>26.6866666666667</v>
      </c>
      <c r="R382" s="5">
        <v>6</v>
      </c>
      <c r="S382" s="9">
        <v>26.6866666666667</v>
      </c>
      <c r="T382" s="5">
        <v>2</v>
      </c>
      <c r="U382" s="9">
        <v>80.06</v>
      </c>
      <c r="V382" s="11">
        <v>0.010989010989011</v>
      </c>
    </row>
    <row r="383" customHeight="1" spans="1:22">
      <c r="A383" s="47"/>
      <c r="B383" s="47"/>
      <c r="C383" s="4" t="s">
        <v>88</v>
      </c>
      <c r="D383" s="4" t="s">
        <v>180</v>
      </c>
      <c r="E383" s="5">
        <v>83.35</v>
      </c>
      <c r="F383" s="5">
        <v>3174</v>
      </c>
      <c r="G383" s="5">
        <v>278</v>
      </c>
      <c r="H383" s="6">
        <v>0.0875866414618778</v>
      </c>
      <c r="I383" s="7">
        <v>0.299820143884892</v>
      </c>
      <c r="J383" s="7">
        <v>26.2602394454946</v>
      </c>
      <c r="K383" s="5">
        <v>1</v>
      </c>
      <c r="L383" s="8">
        <v>0</v>
      </c>
      <c r="M383" s="5">
        <v>0</v>
      </c>
      <c r="N383" s="5">
        <v>0</v>
      </c>
      <c r="O383" s="5">
        <v>0</v>
      </c>
      <c r="P383" s="5">
        <v>1</v>
      </c>
      <c r="Q383" s="7">
        <v>83.35</v>
      </c>
      <c r="R383" s="5">
        <v>2</v>
      </c>
      <c r="S383" s="9">
        <v>41.675</v>
      </c>
      <c r="T383" s="5">
        <v>0</v>
      </c>
      <c r="U383" s="9" t="e">
        <v>#DIV/0!</v>
      </c>
      <c r="V383" s="11">
        <v>0.00719424460431655</v>
      </c>
    </row>
    <row r="384" customHeight="1" spans="1:22">
      <c r="A384" s="47"/>
      <c r="B384" s="4" t="s">
        <v>100</v>
      </c>
      <c r="C384" s="47"/>
      <c r="D384" s="47"/>
      <c r="E384" s="5">
        <v>830.2</v>
      </c>
      <c r="F384" s="5">
        <v>28756</v>
      </c>
      <c r="G384" s="5">
        <v>1804</v>
      </c>
      <c r="H384" s="6">
        <v>0.0627347336208096</v>
      </c>
      <c r="I384" s="7">
        <v>0.46019955654102</v>
      </c>
      <c r="J384" s="7">
        <v>28.8704965920156</v>
      </c>
      <c r="K384" s="5">
        <v>12</v>
      </c>
      <c r="L384" s="8">
        <v>3</v>
      </c>
      <c r="M384" s="5">
        <v>5</v>
      </c>
      <c r="N384" s="5">
        <v>13</v>
      </c>
      <c r="O384" s="5">
        <v>0</v>
      </c>
      <c r="P384" s="5">
        <v>33</v>
      </c>
      <c r="Q384" s="7">
        <v>25.1575757575758</v>
      </c>
      <c r="R384" s="5">
        <v>26</v>
      </c>
      <c r="S384" s="9">
        <v>31.9307692307692</v>
      </c>
      <c r="T384" s="5">
        <v>8</v>
      </c>
      <c r="U384" s="9">
        <v>103.775</v>
      </c>
      <c r="V384" s="11">
        <v>0.0144124168514412</v>
      </c>
    </row>
    <row r="385" customHeight="1" spans="1:22">
      <c r="A385" s="4" t="s">
        <v>143</v>
      </c>
      <c r="B385" s="47"/>
      <c r="C385" s="47"/>
      <c r="D385" s="47"/>
      <c r="E385" s="5">
        <v>1216.39</v>
      </c>
      <c r="F385" s="5">
        <v>59755</v>
      </c>
      <c r="G385" s="5">
        <v>3555</v>
      </c>
      <c r="H385" s="6">
        <v>0.0594929294619697</v>
      </c>
      <c r="I385" s="7">
        <v>0.342163150492264</v>
      </c>
      <c r="J385" s="7">
        <v>20.3562881767216</v>
      </c>
      <c r="K385" s="5">
        <v>28</v>
      </c>
      <c r="L385" s="8">
        <v>4</v>
      </c>
      <c r="M385" s="5">
        <v>10</v>
      </c>
      <c r="N385" s="5">
        <v>15</v>
      </c>
      <c r="O385" s="5">
        <v>1</v>
      </c>
      <c r="P385" s="5">
        <v>58</v>
      </c>
      <c r="Q385" s="7">
        <v>20.9722413793103</v>
      </c>
      <c r="R385" s="5">
        <v>40</v>
      </c>
      <c r="S385" s="9">
        <v>30.40975</v>
      </c>
      <c r="T385" s="5">
        <v>10</v>
      </c>
      <c r="U385" s="9">
        <v>121.639</v>
      </c>
      <c r="V385" s="11">
        <v>0.0112517580872011</v>
      </c>
    </row>
    <row r="386" customHeight="1" spans="1:22">
      <c r="A386" s="4" t="s">
        <v>38</v>
      </c>
      <c r="B386" s="4" t="s">
        <v>75</v>
      </c>
      <c r="C386" s="4" t="s">
        <v>114</v>
      </c>
      <c r="D386" s="4" t="s">
        <v>189</v>
      </c>
      <c r="E386" s="5">
        <v>92.49</v>
      </c>
      <c r="F386" s="5">
        <v>4192</v>
      </c>
      <c r="G386" s="5">
        <v>220</v>
      </c>
      <c r="H386" s="6">
        <v>0.0524809160305344</v>
      </c>
      <c r="I386" s="7">
        <v>0.420409090909091</v>
      </c>
      <c r="J386" s="7">
        <v>22.0634541984733</v>
      </c>
      <c r="K386" s="5">
        <v>1</v>
      </c>
      <c r="L386" s="8">
        <v>0</v>
      </c>
      <c r="M386" s="5">
        <v>0</v>
      </c>
      <c r="N386" s="5">
        <v>0</v>
      </c>
      <c r="O386" s="5">
        <v>1</v>
      </c>
      <c r="P386" s="5">
        <v>2</v>
      </c>
      <c r="Q386" s="7">
        <v>46.245</v>
      </c>
      <c r="R386" s="5">
        <v>1</v>
      </c>
      <c r="S386" s="9">
        <v>92.49</v>
      </c>
      <c r="T386" s="5">
        <v>0</v>
      </c>
      <c r="U386" s="9" t="e">
        <v>#DIV/0!</v>
      </c>
      <c r="V386" s="11">
        <v>0.00454545454545455</v>
      </c>
    </row>
    <row r="387" customHeight="1" spans="1:22">
      <c r="A387" s="47"/>
      <c r="B387" s="47"/>
      <c r="C387" s="4" t="s">
        <v>138</v>
      </c>
      <c r="D387" s="4" t="s">
        <v>191</v>
      </c>
      <c r="E387" s="5">
        <v>144.88</v>
      </c>
      <c r="F387" s="5">
        <v>18861</v>
      </c>
      <c r="G387" s="5">
        <v>1147</v>
      </c>
      <c r="H387" s="6">
        <v>0.0608133184878851</v>
      </c>
      <c r="I387" s="7">
        <v>0.126312118570183</v>
      </c>
      <c r="J387" s="7">
        <v>7.68145909548804</v>
      </c>
      <c r="K387" s="5">
        <v>6</v>
      </c>
      <c r="L387" s="8">
        <v>1</v>
      </c>
      <c r="M387" s="5">
        <v>3</v>
      </c>
      <c r="N387" s="5">
        <v>1</v>
      </c>
      <c r="O387" s="5">
        <v>1</v>
      </c>
      <c r="P387" s="5">
        <v>12</v>
      </c>
      <c r="Q387" s="7">
        <v>12.0733333333333</v>
      </c>
      <c r="R387" s="5">
        <v>12</v>
      </c>
      <c r="S387" s="9">
        <v>12.0733333333333</v>
      </c>
      <c r="T387" s="5">
        <v>1</v>
      </c>
      <c r="U387" s="9">
        <v>144.88</v>
      </c>
      <c r="V387" s="11">
        <v>0.010462074978204</v>
      </c>
    </row>
    <row r="388" customHeight="1" spans="1:22">
      <c r="A388" s="47"/>
      <c r="B388" s="47"/>
      <c r="C388" s="4" t="s">
        <v>76</v>
      </c>
      <c r="D388" s="4" t="s">
        <v>175</v>
      </c>
      <c r="E388" s="5">
        <v>141.19</v>
      </c>
      <c r="F388" s="5">
        <v>8383</v>
      </c>
      <c r="G388" s="5">
        <v>371</v>
      </c>
      <c r="H388" s="6">
        <v>0.0442562328522009</v>
      </c>
      <c r="I388" s="7">
        <v>0.380566037735849</v>
      </c>
      <c r="J388" s="7">
        <v>16.8424191816772</v>
      </c>
      <c r="K388" s="5">
        <v>3</v>
      </c>
      <c r="L388" s="8">
        <v>1</v>
      </c>
      <c r="M388" s="5">
        <v>1</v>
      </c>
      <c r="N388" s="5">
        <v>0</v>
      </c>
      <c r="O388" s="5">
        <v>1</v>
      </c>
      <c r="P388" s="5">
        <v>6</v>
      </c>
      <c r="Q388" s="7">
        <v>23.5316666666667</v>
      </c>
      <c r="R388" s="5">
        <v>2</v>
      </c>
      <c r="S388" s="9">
        <v>70.595</v>
      </c>
      <c r="T388" s="5">
        <v>1</v>
      </c>
      <c r="U388" s="9">
        <v>141.19</v>
      </c>
      <c r="V388" s="11">
        <v>0.00539083557951483</v>
      </c>
    </row>
    <row r="389" customHeight="1" spans="1:22">
      <c r="A389" s="47"/>
      <c r="B389" s="47"/>
      <c r="C389" s="4" t="s">
        <v>140</v>
      </c>
      <c r="D389" s="4" t="s">
        <v>192</v>
      </c>
      <c r="E389" s="5">
        <v>92.95</v>
      </c>
      <c r="F389" s="5">
        <v>3333</v>
      </c>
      <c r="G389" s="5">
        <v>95</v>
      </c>
      <c r="H389" s="6">
        <v>0.0285028502850285</v>
      </c>
      <c r="I389" s="7">
        <v>0.978421052631579</v>
      </c>
      <c r="J389" s="7">
        <v>27.8877887788779</v>
      </c>
      <c r="K389" s="5">
        <v>3</v>
      </c>
      <c r="L389" s="8">
        <v>0</v>
      </c>
      <c r="M389" s="5">
        <v>0</v>
      </c>
      <c r="N389" s="5">
        <v>0</v>
      </c>
      <c r="O389" s="5">
        <v>0</v>
      </c>
      <c r="P389" s="5">
        <v>3</v>
      </c>
      <c r="Q389" s="7">
        <v>30.9833333333333</v>
      </c>
      <c r="R389" s="5">
        <v>1</v>
      </c>
      <c r="S389" s="9">
        <v>92.95</v>
      </c>
      <c r="T389" s="5">
        <v>0</v>
      </c>
      <c r="U389" s="9" t="e">
        <v>#DIV/0!</v>
      </c>
      <c r="V389" s="11">
        <v>0.0105263157894737</v>
      </c>
    </row>
    <row r="390" customHeight="1" spans="1:22">
      <c r="A390" s="47"/>
      <c r="B390" s="4" t="s">
        <v>78</v>
      </c>
      <c r="C390" s="47"/>
      <c r="D390" s="47"/>
      <c r="E390" s="5">
        <v>471.51</v>
      </c>
      <c r="F390" s="5">
        <v>34769</v>
      </c>
      <c r="G390" s="5">
        <v>1833</v>
      </c>
      <c r="H390" s="6">
        <v>0.0527193764560384</v>
      </c>
      <c r="I390" s="7">
        <v>0.257234042553192</v>
      </c>
      <c r="J390" s="7">
        <v>13.5612183266703</v>
      </c>
      <c r="K390" s="5">
        <v>13</v>
      </c>
      <c r="L390" s="8">
        <v>2</v>
      </c>
      <c r="M390" s="5">
        <v>4</v>
      </c>
      <c r="N390" s="5">
        <v>1</v>
      </c>
      <c r="O390" s="5">
        <v>3</v>
      </c>
      <c r="P390" s="5">
        <v>23</v>
      </c>
      <c r="Q390" s="7">
        <v>20.5004347826087</v>
      </c>
      <c r="R390" s="5">
        <v>16</v>
      </c>
      <c r="S390" s="9">
        <v>29.469375</v>
      </c>
      <c r="T390" s="5">
        <v>2</v>
      </c>
      <c r="U390" s="9">
        <v>235.755</v>
      </c>
      <c r="V390" s="11">
        <v>0.00872885979268958</v>
      </c>
    </row>
    <row r="391" customHeight="1" spans="1:22">
      <c r="A391" s="47"/>
      <c r="B391" s="4" t="s">
        <v>79</v>
      </c>
      <c r="C391" s="4" t="s">
        <v>80</v>
      </c>
      <c r="D391" s="4" t="s">
        <v>176</v>
      </c>
      <c r="E391" s="5">
        <v>170.98</v>
      </c>
      <c r="F391" s="5">
        <v>3446</v>
      </c>
      <c r="G391" s="5">
        <v>210</v>
      </c>
      <c r="H391" s="6">
        <v>0.0609402205455601</v>
      </c>
      <c r="I391" s="7">
        <v>0.814190476190476</v>
      </c>
      <c r="J391" s="7">
        <v>49.6169471851422</v>
      </c>
      <c r="K391" s="5">
        <v>3</v>
      </c>
      <c r="L391" s="8">
        <v>3</v>
      </c>
      <c r="M391" s="5">
        <v>1</v>
      </c>
      <c r="N391" s="5">
        <v>1</v>
      </c>
      <c r="O391" s="5">
        <v>0</v>
      </c>
      <c r="P391" s="5">
        <v>8</v>
      </c>
      <c r="Q391" s="7">
        <v>21.3725</v>
      </c>
      <c r="R391" s="5">
        <v>12</v>
      </c>
      <c r="S391" s="9">
        <v>14.2483333333333</v>
      </c>
      <c r="T391" s="5">
        <v>6</v>
      </c>
      <c r="U391" s="9">
        <v>28.4966666666667</v>
      </c>
      <c r="V391" s="11">
        <v>0.0571428571428571</v>
      </c>
    </row>
    <row r="392" customHeight="1" spans="1:22">
      <c r="A392" s="47"/>
      <c r="B392" s="47"/>
      <c r="C392" s="4" t="s">
        <v>82</v>
      </c>
      <c r="D392" s="4" t="s">
        <v>177</v>
      </c>
      <c r="E392" s="5">
        <v>77.37</v>
      </c>
      <c r="F392" s="5">
        <v>2255</v>
      </c>
      <c r="G392" s="5">
        <v>164</v>
      </c>
      <c r="H392" s="6">
        <v>0.0727272727272727</v>
      </c>
      <c r="I392" s="7">
        <v>0.471768292682927</v>
      </c>
      <c r="J392" s="7">
        <v>34.310421286031</v>
      </c>
      <c r="K392" s="5">
        <v>1</v>
      </c>
      <c r="L392" s="8">
        <v>0</v>
      </c>
      <c r="M392" s="5">
        <v>0</v>
      </c>
      <c r="N392" s="5">
        <v>0</v>
      </c>
      <c r="O392" s="5">
        <v>1</v>
      </c>
      <c r="P392" s="5">
        <v>2</v>
      </c>
      <c r="Q392" s="7">
        <v>38.685</v>
      </c>
      <c r="R392" s="5">
        <v>2</v>
      </c>
      <c r="S392" s="9">
        <v>38.685</v>
      </c>
      <c r="T392" s="5">
        <v>1</v>
      </c>
      <c r="U392" s="9">
        <v>77.37</v>
      </c>
      <c r="V392" s="11">
        <v>0.0121951219512195</v>
      </c>
    </row>
    <row r="393" customHeight="1" spans="1:22">
      <c r="A393" s="47"/>
      <c r="B393" s="47"/>
      <c r="C393" s="4" t="s">
        <v>84</v>
      </c>
      <c r="D393" s="4" t="s">
        <v>178</v>
      </c>
      <c r="E393" s="5">
        <v>92.95</v>
      </c>
      <c r="F393" s="5">
        <v>4432</v>
      </c>
      <c r="G393" s="5">
        <v>248</v>
      </c>
      <c r="H393" s="6">
        <v>0.055956678700361</v>
      </c>
      <c r="I393" s="7">
        <v>0.374798387096774</v>
      </c>
      <c r="J393" s="7">
        <v>20.9724729241877</v>
      </c>
      <c r="K393" s="5">
        <v>2</v>
      </c>
      <c r="L393" s="8">
        <v>0</v>
      </c>
      <c r="M393" s="5">
        <v>0</v>
      </c>
      <c r="N393" s="5">
        <v>1</v>
      </c>
      <c r="O393" s="5">
        <v>2</v>
      </c>
      <c r="P393" s="5">
        <v>5</v>
      </c>
      <c r="Q393" s="7">
        <v>18.59</v>
      </c>
      <c r="R393" s="5">
        <v>6</v>
      </c>
      <c r="S393" s="9">
        <v>15.4916666666667</v>
      </c>
      <c r="T393" s="5">
        <v>2</v>
      </c>
      <c r="U393" s="9">
        <v>46.475</v>
      </c>
      <c r="V393" s="11">
        <v>0.0241935483870968</v>
      </c>
    </row>
    <row r="394" customHeight="1" spans="1:22">
      <c r="A394" s="47"/>
      <c r="B394" s="47"/>
      <c r="C394" s="4" t="s">
        <v>128</v>
      </c>
      <c r="D394" s="4" t="s">
        <v>190</v>
      </c>
      <c r="E394" s="5">
        <v>41.48</v>
      </c>
      <c r="F394" s="5">
        <v>1108</v>
      </c>
      <c r="G394" s="5">
        <v>88</v>
      </c>
      <c r="H394" s="6">
        <v>0.0794223826714802</v>
      </c>
      <c r="I394" s="7">
        <v>0.471363636363636</v>
      </c>
      <c r="J394" s="7">
        <v>37.4368231046931</v>
      </c>
      <c r="K394" s="5">
        <v>0</v>
      </c>
      <c r="L394" s="8">
        <v>2</v>
      </c>
      <c r="M394" s="5">
        <v>0</v>
      </c>
      <c r="N394" s="5">
        <v>0</v>
      </c>
      <c r="O394" s="5">
        <v>0</v>
      </c>
      <c r="P394" s="5">
        <v>2</v>
      </c>
      <c r="Q394" s="7">
        <v>20.74</v>
      </c>
      <c r="R394" s="5">
        <v>0</v>
      </c>
      <c r="S394" s="9" t="e">
        <v>#DIV/0!</v>
      </c>
      <c r="T394" s="5">
        <v>0</v>
      </c>
      <c r="U394" s="9" t="e">
        <v>#DIV/0!</v>
      </c>
      <c r="V394" s="11">
        <v>0</v>
      </c>
    </row>
    <row r="395" customHeight="1" spans="1:22">
      <c r="A395" s="47"/>
      <c r="B395" s="47"/>
      <c r="C395" s="4" t="s">
        <v>108</v>
      </c>
      <c r="D395" s="4" t="s">
        <v>187</v>
      </c>
      <c r="E395" s="5">
        <v>168.16</v>
      </c>
      <c r="F395" s="5">
        <v>6353</v>
      </c>
      <c r="G395" s="5">
        <v>274</v>
      </c>
      <c r="H395" s="6">
        <v>0.0431292302849048</v>
      </c>
      <c r="I395" s="7">
        <v>0.613722627737226</v>
      </c>
      <c r="J395" s="7">
        <v>26.4693845427357</v>
      </c>
      <c r="K395" s="5">
        <v>1</v>
      </c>
      <c r="L395" s="8">
        <v>0</v>
      </c>
      <c r="M395" s="5">
        <v>0</v>
      </c>
      <c r="N395" s="5">
        <v>4</v>
      </c>
      <c r="O395" s="5">
        <v>0</v>
      </c>
      <c r="P395" s="5">
        <v>5</v>
      </c>
      <c r="Q395" s="7">
        <v>33.632</v>
      </c>
      <c r="R395" s="5">
        <v>4</v>
      </c>
      <c r="S395" s="9">
        <v>42.04</v>
      </c>
      <c r="T395" s="5">
        <v>4</v>
      </c>
      <c r="U395" s="9">
        <v>42.04</v>
      </c>
      <c r="V395" s="11">
        <v>0.0145985401459854</v>
      </c>
    </row>
    <row r="396" customHeight="1" spans="1:22">
      <c r="A396" s="47"/>
      <c r="B396" s="47"/>
      <c r="C396" s="4" t="s">
        <v>86</v>
      </c>
      <c r="D396" s="4" t="s">
        <v>179</v>
      </c>
      <c r="E396" s="5">
        <v>140.51</v>
      </c>
      <c r="F396" s="5">
        <v>6896</v>
      </c>
      <c r="G396" s="5">
        <v>467</v>
      </c>
      <c r="H396" s="6">
        <v>0.0677204176334107</v>
      </c>
      <c r="I396" s="7">
        <v>0.300877944325482</v>
      </c>
      <c r="J396" s="7">
        <v>20.3755800464037</v>
      </c>
      <c r="K396" s="5">
        <v>1</v>
      </c>
      <c r="L396" s="8">
        <v>1</v>
      </c>
      <c r="M396" s="5">
        <v>1</v>
      </c>
      <c r="N396" s="5">
        <v>2</v>
      </c>
      <c r="O396" s="5">
        <v>1</v>
      </c>
      <c r="P396" s="5">
        <v>6</v>
      </c>
      <c r="Q396" s="7">
        <v>23.4183333333333</v>
      </c>
      <c r="R396" s="5">
        <v>2</v>
      </c>
      <c r="S396" s="9">
        <v>70.255</v>
      </c>
      <c r="T396" s="5">
        <v>1</v>
      </c>
      <c r="U396" s="9">
        <v>140.51</v>
      </c>
      <c r="V396" s="11">
        <v>0.00428265524625268</v>
      </c>
    </row>
    <row r="397" customHeight="1" spans="1:22">
      <c r="A397" s="47"/>
      <c r="B397" s="47"/>
      <c r="C397" s="4" t="s">
        <v>88</v>
      </c>
      <c r="D397" s="4" t="s">
        <v>180</v>
      </c>
      <c r="E397" s="5">
        <v>60.66</v>
      </c>
      <c r="F397" s="5">
        <v>2171</v>
      </c>
      <c r="G397" s="5">
        <v>202</v>
      </c>
      <c r="H397" s="6">
        <v>0.0930446798710272</v>
      </c>
      <c r="I397" s="7">
        <v>0.30029702970297</v>
      </c>
      <c r="J397" s="7">
        <v>27.9410409949332</v>
      </c>
      <c r="K397" s="5">
        <v>2</v>
      </c>
      <c r="L397" s="8">
        <v>0</v>
      </c>
      <c r="M397" s="5">
        <v>1</v>
      </c>
      <c r="N397" s="5">
        <v>0</v>
      </c>
      <c r="O397" s="5">
        <v>2</v>
      </c>
      <c r="P397" s="5">
        <v>5</v>
      </c>
      <c r="Q397" s="7">
        <v>12.132</v>
      </c>
      <c r="R397" s="5">
        <v>2</v>
      </c>
      <c r="S397" s="9">
        <v>30.33</v>
      </c>
      <c r="T397" s="5">
        <v>1</v>
      </c>
      <c r="U397" s="9">
        <v>60.66</v>
      </c>
      <c r="V397" s="11">
        <v>0.0099009900990099</v>
      </c>
    </row>
    <row r="398" customHeight="1" spans="1:22">
      <c r="A398" s="47"/>
      <c r="B398" s="4" t="s">
        <v>100</v>
      </c>
      <c r="C398" s="47"/>
      <c r="D398" s="47"/>
      <c r="E398" s="5">
        <v>752.11</v>
      </c>
      <c r="F398" s="5">
        <v>26661</v>
      </c>
      <c r="G398" s="5">
        <v>1653</v>
      </c>
      <c r="H398" s="6">
        <v>0.062000675143468</v>
      </c>
      <c r="I398" s="7">
        <v>0.454996975196612</v>
      </c>
      <c r="J398" s="7">
        <v>28.2101196504257</v>
      </c>
      <c r="K398" s="5">
        <v>10</v>
      </c>
      <c r="L398" s="8">
        <v>6</v>
      </c>
      <c r="M398" s="5">
        <v>3</v>
      </c>
      <c r="N398" s="5">
        <v>8</v>
      </c>
      <c r="O398" s="5">
        <v>6</v>
      </c>
      <c r="P398" s="5">
        <v>33</v>
      </c>
      <c r="Q398" s="7">
        <v>22.7912121212121</v>
      </c>
      <c r="R398" s="5">
        <v>28</v>
      </c>
      <c r="S398" s="9">
        <v>26.8610714285714</v>
      </c>
      <c r="T398" s="5">
        <v>15</v>
      </c>
      <c r="U398" s="9">
        <v>50.1406666666667</v>
      </c>
      <c r="V398" s="11">
        <v>0.0169388989715669</v>
      </c>
    </row>
    <row r="399" customHeight="1" spans="1:22">
      <c r="A399" s="4" t="s">
        <v>144</v>
      </c>
      <c r="B399" s="47"/>
      <c r="C399" s="47"/>
      <c r="D399" s="47"/>
      <c r="E399" s="5">
        <v>1223.62</v>
      </c>
      <c r="F399" s="5">
        <v>61430</v>
      </c>
      <c r="G399" s="5">
        <v>3486</v>
      </c>
      <c r="H399" s="6">
        <v>0.056747517499593</v>
      </c>
      <c r="I399" s="7">
        <v>0.35100975329891</v>
      </c>
      <c r="J399" s="7">
        <v>19.9189321178577</v>
      </c>
      <c r="K399" s="5">
        <v>23</v>
      </c>
      <c r="L399" s="8">
        <v>8</v>
      </c>
      <c r="M399" s="5">
        <v>7</v>
      </c>
      <c r="N399" s="5">
        <v>9</v>
      </c>
      <c r="O399" s="5">
        <v>9</v>
      </c>
      <c r="P399" s="5">
        <v>56</v>
      </c>
      <c r="Q399" s="7">
        <v>21.8503571428571</v>
      </c>
      <c r="R399" s="5">
        <v>44</v>
      </c>
      <c r="S399" s="9">
        <v>27.8095454545455</v>
      </c>
      <c r="T399" s="5">
        <v>17</v>
      </c>
      <c r="U399" s="9">
        <v>71.9776470588235</v>
      </c>
      <c r="V399" s="11">
        <v>0.0126219162363741</v>
      </c>
    </row>
    <row r="400" customHeight="1" spans="1:22">
      <c r="A400" s="4" t="s">
        <v>37</v>
      </c>
      <c r="B400" s="4" t="s">
        <v>75</v>
      </c>
      <c r="C400" s="4" t="s">
        <v>114</v>
      </c>
      <c r="D400" s="4" t="s">
        <v>189</v>
      </c>
      <c r="E400" s="5">
        <v>132.88</v>
      </c>
      <c r="F400" s="5">
        <v>4804</v>
      </c>
      <c r="G400" s="5">
        <v>251</v>
      </c>
      <c r="H400" s="6">
        <v>0.052248126561199</v>
      </c>
      <c r="I400" s="7">
        <v>0.529402390438247</v>
      </c>
      <c r="J400" s="7">
        <v>27.6602830974188</v>
      </c>
      <c r="K400" s="5">
        <v>3</v>
      </c>
      <c r="L400" s="8">
        <v>1</v>
      </c>
      <c r="M400" s="5">
        <v>1</v>
      </c>
      <c r="N400" s="5">
        <v>3</v>
      </c>
      <c r="O400" s="5">
        <v>0</v>
      </c>
      <c r="P400" s="5">
        <v>8</v>
      </c>
      <c r="Q400" s="7">
        <v>16.61</v>
      </c>
      <c r="R400" s="5">
        <v>5</v>
      </c>
      <c r="S400" s="9">
        <v>26.576</v>
      </c>
      <c r="T400" s="5">
        <v>4</v>
      </c>
      <c r="U400" s="9">
        <v>33.22</v>
      </c>
      <c r="V400" s="11">
        <v>0.0199203187250996</v>
      </c>
    </row>
    <row r="401" customHeight="1" spans="1:22">
      <c r="A401" s="47"/>
      <c r="B401" s="47"/>
      <c r="C401" s="4" t="s">
        <v>138</v>
      </c>
      <c r="D401" s="4" t="s">
        <v>191</v>
      </c>
      <c r="E401" s="5">
        <v>168.56</v>
      </c>
      <c r="F401" s="5">
        <v>19610</v>
      </c>
      <c r="G401" s="5">
        <v>1375</v>
      </c>
      <c r="H401" s="6">
        <v>0.0701172870984192</v>
      </c>
      <c r="I401" s="7">
        <v>0.122589090909091</v>
      </c>
      <c r="J401" s="7">
        <v>8.59561448240694</v>
      </c>
      <c r="K401" s="5">
        <v>8</v>
      </c>
      <c r="L401" s="8">
        <v>0</v>
      </c>
      <c r="M401" s="5">
        <v>6</v>
      </c>
      <c r="N401" s="5">
        <v>0</v>
      </c>
      <c r="O401" s="5">
        <v>0</v>
      </c>
      <c r="P401" s="5">
        <v>14</v>
      </c>
      <c r="Q401" s="7">
        <v>12.04</v>
      </c>
      <c r="R401" s="5">
        <v>10</v>
      </c>
      <c r="S401" s="9">
        <v>16.856</v>
      </c>
      <c r="T401" s="5">
        <v>2</v>
      </c>
      <c r="U401" s="9">
        <v>84.28</v>
      </c>
      <c r="V401" s="11">
        <v>0.00727272727272727</v>
      </c>
    </row>
    <row r="402" customHeight="1" spans="1:22">
      <c r="A402" s="47"/>
      <c r="B402" s="47"/>
      <c r="C402" s="4" t="s">
        <v>76</v>
      </c>
      <c r="D402" s="4" t="s">
        <v>175</v>
      </c>
      <c r="E402" s="5">
        <v>95.65</v>
      </c>
      <c r="F402" s="5">
        <v>8311</v>
      </c>
      <c r="G402" s="5">
        <v>399</v>
      </c>
      <c r="H402" s="6">
        <v>0.0480086632174227</v>
      </c>
      <c r="I402" s="7">
        <v>0.239724310776942</v>
      </c>
      <c r="J402" s="7">
        <v>11.508843701119</v>
      </c>
      <c r="K402" s="5">
        <v>5</v>
      </c>
      <c r="L402" s="8">
        <v>3</v>
      </c>
      <c r="M402" s="5">
        <v>2</v>
      </c>
      <c r="N402" s="5">
        <v>4</v>
      </c>
      <c r="O402" s="5">
        <v>1</v>
      </c>
      <c r="P402" s="5">
        <v>15</v>
      </c>
      <c r="Q402" s="7">
        <v>6.37666666666667</v>
      </c>
      <c r="R402" s="5">
        <v>3</v>
      </c>
      <c r="S402" s="9">
        <v>31.8833333333333</v>
      </c>
      <c r="T402" s="5">
        <v>1</v>
      </c>
      <c r="U402" s="9">
        <v>95.65</v>
      </c>
      <c r="V402" s="11">
        <v>0.0075187969924812</v>
      </c>
    </row>
    <row r="403" customHeight="1" spans="1:22">
      <c r="A403" s="47"/>
      <c r="B403" s="47"/>
      <c r="C403" s="4" t="s">
        <v>140</v>
      </c>
      <c r="D403" s="4" t="s">
        <v>192</v>
      </c>
      <c r="E403" s="5">
        <v>80.34</v>
      </c>
      <c r="F403" s="5">
        <v>3314</v>
      </c>
      <c r="G403" s="5">
        <v>93</v>
      </c>
      <c r="H403" s="6">
        <v>0.028062764031382</v>
      </c>
      <c r="I403" s="7">
        <v>0.863870967741936</v>
      </c>
      <c r="J403" s="7">
        <v>24.2426071213036</v>
      </c>
      <c r="K403" s="5">
        <v>0</v>
      </c>
      <c r="L403" s="8">
        <v>0</v>
      </c>
      <c r="M403" s="5">
        <v>1</v>
      </c>
      <c r="N403" s="5">
        <v>2</v>
      </c>
      <c r="O403" s="5">
        <v>0</v>
      </c>
      <c r="P403" s="5">
        <v>3</v>
      </c>
      <c r="Q403" s="7">
        <v>26.78</v>
      </c>
      <c r="R403" s="5">
        <v>1</v>
      </c>
      <c r="S403" s="9">
        <v>80.34</v>
      </c>
      <c r="T403" s="5">
        <v>0</v>
      </c>
      <c r="U403" s="9" t="e">
        <v>#DIV/0!</v>
      </c>
      <c r="V403" s="11">
        <v>0.010752688172043</v>
      </c>
    </row>
    <row r="404" customHeight="1" spans="1:22">
      <c r="A404" s="47"/>
      <c r="B404" s="4" t="s">
        <v>78</v>
      </c>
      <c r="C404" s="47"/>
      <c r="D404" s="47"/>
      <c r="E404" s="5">
        <v>477.43</v>
      </c>
      <c r="F404" s="5">
        <v>36039</v>
      </c>
      <c r="G404" s="5">
        <v>2118</v>
      </c>
      <c r="H404" s="6">
        <v>0.0587696661949555</v>
      </c>
      <c r="I404" s="7">
        <v>0.225415486307838</v>
      </c>
      <c r="J404" s="7">
        <v>13.2475928854852</v>
      </c>
      <c r="K404" s="5">
        <v>16</v>
      </c>
      <c r="L404" s="8">
        <v>4</v>
      </c>
      <c r="M404" s="5">
        <v>10</v>
      </c>
      <c r="N404" s="5">
        <v>9</v>
      </c>
      <c r="O404" s="5">
        <v>1</v>
      </c>
      <c r="P404" s="5">
        <v>40</v>
      </c>
      <c r="Q404" s="7">
        <v>11.93575</v>
      </c>
      <c r="R404" s="5">
        <v>19</v>
      </c>
      <c r="S404" s="9">
        <v>25.1278947368421</v>
      </c>
      <c r="T404" s="5">
        <v>7</v>
      </c>
      <c r="U404" s="9">
        <v>68.2042857142857</v>
      </c>
      <c r="V404" s="11">
        <v>0.00897072710103872</v>
      </c>
    </row>
    <row r="405" customHeight="1" spans="1:22">
      <c r="A405" s="47"/>
      <c r="B405" s="4" t="s">
        <v>79</v>
      </c>
      <c r="C405" s="4" t="s">
        <v>80</v>
      </c>
      <c r="D405" s="4" t="s">
        <v>176</v>
      </c>
      <c r="E405" s="5">
        <v>165.9</v>
      </c>
      <c r="F405" s="5">
        <v>3531</v>
      </c>
      <c r="G405" s="5">
        <v>189</v>
      </c>
      <c r="H405" s="6">
        <v>0.0535259133389975</v>
      </c>
      <c r="I405" s="7">
        <v>0.877777777777778</v>
      </c>
      <c r="J405" s="7">
        <v>46.9838572642311</v>
      </c>
      <c r="K405" s="5">
        <v>2</v>
      </c>
      <c r="L405" s="8">
        <v>1</v>
      </c>
      <c r="M405" s="5">
        <v>0</v>
      </c>
      <c r="N405" s="5">
        <v>1</v>
      </c>
      <c r="O405" s="5">
        <v>1</v>
      </c>
      <c r="P405" s="5">
        <v>5</v>
      </c>
      <c r="Q405" s="7">
        <v>33.18</v>
      </c>
      <c r="R405" s="5">
        <v>8</v>
      </c>
      <c r="S405" s="9">
        <v>20.7375</v>
      </c>
      <c r="T405" s="5">
        <v>3</v>
      </c>
      <c r="U405" s="9">
        <v>55.3</v>
      </c>
      <c r="V405" s="11">
        <v>0.0423280423280423</v>
      </c>
    </row>
    <row r="406" customHeight="1" spans="1:22">
      <c r="A406" s="47"/>
      <c r="B406" s="47"/>
      <c r="C406" s="4" t="s">
        <v>82</v>
      </c>
      <c r="D406" s="4" t="s">
        <v>177</v>
      </c>
      <c r="E406" s="5">
        <v>60.92</v>
      </c>
      <c r="F406" s="5">
        <v>1524</v>
      </c>
      <c r="G406" s="5">
        <v>118</v>
      </c>
      <c r="H406" s="6">
        <v>0.0774278215223097</v>
      </c>
      <c r="I406" s="7">
        <v>0.516271186440678</v>
      </c>
      <c r="J406" s="7">
        <v>39.9737532808399</v>
      </c>
      <c r="K406" s="5">
        <v>2</v>
      </c>
      <c r="L406" s="8">
        <v>0</v>
      </c>
      <c r="M406" s="5">
        <v>1</v>
      </c>
      <c r="N406" s="5">
        <v>0</v>
      </c>
      <c r="O406" s="5">
        <v>0</v>
      </c>
      <c r="P406" s="5">
        <v>3</v>
      </c>
      <c r="Q406" s="7">
        <v>20.3066666666667</v>
      </c>
      <c r="R406" s="5">
        <v>3</v>
      </c>
      <c r="S406" s="9">
        <v>20.3066666666667</v>
      </c>
      <c r="T406" s="5">
        <v>2</v>
      </c>
      <c r="U406" s="9">
        <v>30.46</v>
      </c>
      <c r="V406" s="11">
        <v>0.0254237288135593</v>
      </c>
    </row>
    <row r="407" customHeight="1" spans="1:22">
      <c r="A407" s="47"/>
      <c r="B407" s="47"/>
      <c r="C407" s="4" t="s">
        <v>84</v>
      </c>
      <c r="D407" s="4" t="s">
        <v>178</v>
      </c>
      <c r="E407" s="5">
        <v>81.74</v>
      </c>
      <c r="F407" s="5">
        <v>3119</v>
      </c>
      <c r="G407" s="5">
        <v>213</v>
      </c>
      <c r="H407" s="6">
        <v>0.0682911189483809</v>
      </c>
      <c r="I407" s="7">
        <v>0.383755868544601</v>
      </c>
      <c r="J407" s="7">
        <v>26.2071176659186</v>
      </c>
      <c r="K407" s="5">
        <v>2</v>
      </c>
      <c r="L407" s="8">
        <v>0</v>
      </c>
      <c r="M407" s="5">
        <v>0</v>
      </c>
      <c r="N407" s="5">
        <v>1</v>
      </c>
      <c r="O407" s="5">
        <v>1</v>
      </c>
      <c r="P407" s="5">
        <v>4</v>
      </c>
      <c r="Q407" s="7">
        <v>20.435</v>
      </c>
      <c r="R407" s="5">
        <v>5</v>
      </c>
      <c r="S407" s="9">
        <v>16.348</v>
      </c>
      <c r="T407" s="5">
        <v>1</v>
      </c>
      <c r="U407" s="9">
        <v>81.74</v>
      </c>
      <c r="V407" s="11">
        <v>0.0234741784037559</v>
      </c>
    </row>
    <row r="408" customHeight="1" spans="1:22">
      <c r="A408" s="47"/>
      <c r="B408" s="47"/>
      <c r="C408" s="4" t="s">
        <v>128</v>
      </c>
      <c r="D408" s="4" t="s">
        <v>190</v>
      </c>
      <c r="E408" s="5">
        <v>42.36</v>
      </c>
      <c r="F408" s="5">
        <v>1222</v>
      </c>
      <c r="G408" s="5">
        <v>93</v>
      </c>
      <c r="H408" s="6">
        <v>0.0761047463175123</v>
      </c>
      <c r="I408" s="7">
        <v>0.455483870967742</v>
      </c>
      <c r="J408" s="7">
        <v>34.6644844517185</v>
      </c>
      <c r="K408" s="5">
        <v>0</v>
      </c>
      <c r="L408" s="8">
        <v>0</v>
      </c>
      <c r="M408" s="5">
        <v>0</v>
      </c>
      <c r="N408" s="5">
        <v>1</v>
      </c>
      <c r="O408" s="5">
        <v>0</v>
      </c>
      <c r="P408" s="5">
        <v>1</v>
      </c>
      <c r="Q408" s="7">
        <v>42.36</v>
      </c>
      <c r="R408" s="5">
        <v>1</v>
      </c>
      <c r="S408" s="9">
        <v>42.36</v>
      </c>
      <c r="T408" s="5">
        <v>0</v>
      </c>
      <c r="U408" s="9" t="e">
        <v>#DIV/0!</v>
      </c>
      <c r="V408" s="11">
        <v>0.010752688172043</v>
      </c>
    </row>
    <row r="409" customHeight="1" spans="1:22">
      <c r="A409" s="47"/>
      <c r="B409" s="47"/>
      <c r="C409" s="4" t="s">
        <v>108</v>
      </c>
      <c r="D409" s="4" t="s">
        <v>187</v>
      </c>
      <c r="E409" s="5">
        <v>176.25</v>
      </c>
      <c r="F409" s="5">
        <v>6928</v>
      </c>
      <c r="G409" s="5">
        <v>269</v>
      </c>
      <c r="H409" s="6">
        <v>0.0388279445727483</v>
      </c>
      <c r="I409" s="7">
        <v>0.655204460966543</v>
      </c>
      <c r="J409" s="7">
        <v>25.4402424942263</v>
      </c>
      <c r="K409" s="5">
        <v>3</v>
      </c>
      <c r="L409" s="8">
        <v>0</v>
      </c>
      <c r="M409" s="5">
        <v>3</v>
      </c>
      <c r="N409" s="5">
        <v>7</v>
      </c>
      <c r="O409" s="5">
        <v>1</v>
      </c>
      <c r="P409" s="5">
        <v>14</v>
      </c>
      <c r="Q409" s="7">
        <v>12.5892857142857</v>
      </c>
      <c r="R409" s="5">
        <v>5</v>
      </c>
      <c r="S409" s="9">
        <v>35.25</v>
      </c>
      <c r="T409" s="5">
        <v>0</v>
      </c>
      <c r="U409" s="9" t="e">
        <v>#DIV/0!</v>
      </c>
      <c r="V409" s="11">
        <v>0.0185873605947955</v>
      </c>
    </row>
    <row r="410" customHeight="1" spans="1:22">
      <c r="A410" s="47"/>
      <c r="B410" s="47"/>
      <c r="C410" s="4" t="s">
        <v>86</v>
      </c>
      <c r="D410" s="4" t="s">
        <v>179</v>
      </c>
      <c r="E410" s="5">
        <v>122.74</v>
      </c>
      <c r="F410" s="5">
        <v>6656</v>
      </c>
      <c r="G410" s="5">
        <v>418</v>
      </c>
      <c r="H410" s="6">
        <v>0.0628004807692308</v>
      </c>
      <c r="I410" s="7">
        <v>0.293636363636364</v>
      </c>
      <c r="J410" s="7">
        <v>18.4405048076923</v>
      </c>
      <c r="K410" s="5">
        <v>1</v>
      </c>
      <c r="L410" s="8">
        <v>1</v>
      </c>
      <c r="M410" s="5">
        <v>0</v>
      </c>
      <c r="N410" s="5">
        <v>2</v>
      </c>
      <c r="O410" s="5">
        <v>0</v>
      </c>
      <c r="P410" s="5">
        <v>4</v>
      </c>
      <c r="Q410" s="7">
        <v>30.685</v>
      </c>
      <c r="R410" s="5">
        <v>11</v>
      </c>
      <c r="S410" s="9">
        <v>11.1581818181818</v>
      </c>
      <c r="T410" s="5">
        <v>5</v>
      </c>
      <c r="U410" s="9">
        <v>24.548</v>
      </c>
      <c r="V410" s="11">
        <v>0.0263157894736842</v>
      </c>
    </row>
    <row r="411" customHeight="1" spans="1:22">
      <c r="A411" s="47"/>
      <c r="B411" s="47"/>
      <c r="C411" s="4" t="s">
        <v>88</v>
      </c>
      <c r="D411" s="4" t="s">
        <v>180</v>
      </c>
      <c r="E411" s="5">
        <v>95.34</v>
      </c>
      <c r="F411" s="5">
        <v>4125</v>
      </c>
      <c r="G411" s="5">
        <v>354</v>
      </c>
      <c r="H411" s="6">
        <v>0.0858181818181818</v>
      </c>
      <c r="I411" s="7">
        <v>0.269322033898305</v>
      </c>
      <c r="J411" s="7">
        <v>23.1127272727273</v>
      </c>
      <c r="K411" s="5">
        <v>0</v>
      </c>
      <c r="L411" s="8">
        <v>0</v>
      </c>
      <c r="M411" s="5">
        <v>0</v>
      </c>
      <c r="N411" s="5">
        <v>3</v>
      </c>
      <c r="O411" s="5">
        <v>0</v>
      </c>
      <c r="P411" s="5">
        <v>3</v>
      </c>
      <c r="Q411" s="7">
        <v>31.78</v>
      </c>
      <c r="R411" s="5">
        <v>6</v>
      </c>
      <c r="S411" s="9">
        <v>15.89</v>
      </c>
      <c r="T411" s="5">
        <v>4</v>
      </c>
      <c r="U411" s="9">
        <v>23.835</v>
      </c>
      <c r="V411" s="11">
        <v>0.0169491525423729</v>
      </c>
    </row>
    <row r="412" customHeight="1" spans="1:22">
      <c r="A412" s="47"/>
      <c r="B412" s="4" t="s">
        <v>100</v>
      </c>
      <c r="C412" s="47"/>
      <c r="D412" s="47"/>
      <c r="E412" s="5">
        <v>745.25</v>
      </c>
      <c r="F412" s="5">
        <v>27105</v>
      </c>
      <c r="G412" s="5">
        <v>1654</v>
      </c>
      <c r="H412" s="6">
        <v>0.0610219516694337</v>
      </c>
      <c r="I412" s="7">
        <v>0.450574365175333</v>
      </c>
      <c r="J412" s="7">
        <v>27.4949271352149</v>
      </c>
      <c r="K412" s="5">
        <v>10</v>
      </c>
      <c r="L412" s="8">
        <v>2</v>
      </c>
      <c r="M412" s="5">
        <v>4</v>
      </c>
      <c r="N412" s="5">
        <v>15</v>
      </c>
      <c r="O412" s="5">
        <v>3</v>
      </c>
      <c r="P412" s="5">
        <v>34</v>
      </c>
      <c r="Q412" s="7">
        <v>21.9191176470588</v>
      </c>
      <c r="R412" s="5">
        <v>39</v>
      </c>
      <c r="S412" s="9">
        <v>19.1089743589744</v>
      </c>
      <c r="T412" s="5">
        <v>15</v>
      </c>
      <c r="U412" s="9">
        <v>49.6833333333333</v>
      </c>
      <c r="V412" s="11">
        <v>0.0235792019347038</v>
      </c>
    </row>
    <row r="413" customHeight="1" spans="1:22">
      <c r="A413" s="4" t="s">
        <v>145</v>
      </c>
      <c r="B413" s="47"/>
      <c r="C413" s="47"/>
      <c r="D413" s="47"/>
      <c r="E413" s="5">
        <v>1222.68</v>
      </c>
      <c r="F413" s="5">
        <v>63144</v>
      </c>
      <c r="G413" s="5">
        <v>3772</v>
      </c>
      <c r="H413" s="6">
        <v>0.0597364753579121</v>
      </c>
      <c r="I413" s="7">
        <v>0.324146341463415</v>
      </c>
      <c r="J413" s="7">
        <v>19.3633599391866</v>
      </c>
      <c r="K413" s="5">
        <v>26</v>
      </c>
      <c r="L413" s="8">
        <v>6</v>
      </c>
      <c r="M413" s="5">
        <v>14</v>
      </c>
      <c r="N413" s="5">
        <v>24</v>
      </c>
      <c r="O413" s="5">
        <v>4</v>
      </c>
      <c r="P413" s="5">
        <v>74</v>
      </c>
      <c r="Q413" s="7">
        <v>16.5227027027027</v>
      </c>
      <c r="R413" s="5">
        <v>58</v>
      </c>
      <c r="S413" s="9">
        <v>21.0806896551724</v>
      </c>
      <c r="T413" s="5">
        <v>22</v>
      </c>
      <c r="U413" s="9">
        <v>55.5763636363636</v>
      </c>
      <c r="V413" s="11">
        <v>0.0153764581124072</v>
      </c>
    </row>
    <row r="414" customHeight="1" spans="1:22">
      <c r="A414" s="4" t="s">
        <v>36</v>
      </c>
      <c r="B414" s="4" t="s">
        <v>75</v>
      </c>
      <c r="C414" s="4" t="s">
        <v>114</v>
      </c>
      <c r="D414" s="4" t="s">
        <v>189</v>
      </c>
      <c r="E414" s="5">
        <v>149.79</v>
      </c>
      <c r="F414" s="5">
        <v>6560</v>
      </c>
      <c r="G414" s="5">
        <v>322</v>
      </c>
      <c r="H414" s="6">
        <v>0.0490853658536585</v>
      </c>
      <c r="I414" s="7">
        <v>0.465186335403727</v>
      </c>
      <c r="J414" s="7">
        <v>22.8338414634146</v>
      </c>
      <c r="K414" s="5">
        <v>3</v>
      </c>
      <c r="L414" s="8">
        <v>1</v>
      </c>
      <c r="M414" s="5">
        <v>1</v>
      </c>
      <c r="N414" s="5">
        <v>2</v>
      </c>
      <c r="O414" s="5">
        <v>0</v>
      </c>
      <c r="P414" s="5">
        <v>7</v>
      </c>
      <c r="Q414" s="7">
        <v>21.3985714285714</v>
      </c>
      <c r="R414" s="5">
        <v>6</v>
      </c>
      <c r="S414" s="9">
        <v>24.965</v>
      </c>
      <c r="T414" s="5">
        <v>2</v>
      </c>
      <c r="U414" s="9">
        <v>74.895</v>
      </c>
      <c r="V414" s="11">
        <v>0.0186335403726708</v>
      </c>
    </row>
    <row r="415" customHeight="1" spans="1:22">
      <c r="A415" s="47"/>
      <c r="B415" s="47"/>
      <c r="C415" s="4" t="s">
        <v>138</v>
      </c>
      <c r="D415" s="4" t="s">
        <v>191</v>
      </c>
      <c r="E415" s="5">
        <v>186.68</v>
      </c>
      <c r="F415" s="5">
        <v>19194</v>
      </c>
      <c r="G415" s="5">
        <v>1170</v>
      </c>
      <c r="H415" s="6">
        <v>0.060956548921538</v>
      </c>
      <c r="I415" s="7">
        <v>0.159555555555556</v>
      </c>
      <c r="J415" s="7">
        <v>9.72595602792539</v>
      </c>
      <c r="K415" s="5">
        <v>14</v>
      </c>
      <c r="L415" s="8">
        <v>0</v>
      </c>
      <c r="M415" s="5">
        <v>8</v>
      </c>
      <c r="N415" s="5">
        <v>4</v>
      </c>
      <c r="O415" s="5">
        <v>0</v>
      </c>
      <c r="P415" s="5">
        <v>26</v>
      </c>
      <c r="Q415" s="7">
        <v>7.18</v>
      </c>
      <c r="R415" s="5">
        <v>9</v>
      </c>
      <c r="S415" s="9">
        <v>20.7422222222222</v>
      </c>
      <c r="T415" s="5">
        <v>0</v>
      </c>
      <c r="U415" s="9" t="e">
        <v>#DIV/0!</v>
      </c>
      <c r="V415" s="11">
        <v>0.00769230769230769</v>
      </c>
    </row>
    <row r="416" customHeight="1" spans="1:22">
      <c r="A416" s="47"/>
      <c r="B416" s="47"/>
      <c r="C416" s="4" t="s">
        <v>76</v>
      </c>
      <c r="D416" s="4" t="s">
        <v>175</v>
      </c>
      <c r="E416" s="5">
        <v>143.59</v>
      </c>
      <c r="F416" s="5">
        <v>11747</v>
      </c>
      <c r="G416" s="5">
        <v>397</v>
      </c>
      <c r="H416" s="6">
        <v>0.0337958627734741</v>
      </c>
      <c r="I416" s="7">
        <v>0.361687657430731</v>
      </c>
      <c r="J416" s="7">
        <v>12.2235464373883</v>
      </c>
      <c r="K416" s="5">
        <v>1</v>
      </c>
      <c r="L416" s="8">
        <v>7</v>
      </c>
      <c r="M416" s="5">
        <v>0</v>
      </c>
      <c r="N416" s="5">
        <v>5</v>
      </c>
      <c r="O416" s="5">
        <v>0</v>
      </c>
      <c r="P416" s="5">
        <v>13</v>
      </c>
      <c r="Q416" s="7">
        <v>11.0453846153846</v>
      </c>
      <c r="R416" s="5">
        <v>1</v>
      </c>
      <c r="S416" s="9">
        <v>143.59</v>
      </c>
      <c r="T416" s="5">
        <v>1</v>
      </c>
      <c r="U416" s="9">
        <v>143.59</v>
      </c>
      <c r="V416" s="11">
        <v>0.00251889168765743</v>
      </c>
    </row>
    <row r="417" customHeight="1" spans="1:22">
      <c r="A417" s="47"/>
      <c r="B417" s="47"/>
      <c r="C417" s="4" t="s">
        <v>140</v>
      </c>
      <c r="D417" s="4" t="s">
        <v>192</v>
      </c>
      <c r="E417" s="5">
        <v>150.12</v>
      </c>
      <c r="F417" s="5">
        <v>6822</v>
      </c>
      <c r="G417" s="5">
        <v>150</v>
      </c>
      <c r="H417" s="6">
        <v>0.0219876868953386</v>
      </c>
      <c r="I417" s="7">
        <v>1.0008</v>
      </c>
      <c r="J417" s="7">
        <v>22.0052770448549</v>
      </c>
      <c r="K417" s="5">
        <v>3</v>
      </c>
      <c r="L417" s="8">
        <v>0</v>
      </c>
      <c r="M417" s="5">
        <v>1</v>
      </c>
      <c r="N417" s="5">
        <v>1</v>
      </c>
      <c r="O417" s="5">
        <v>0</v>
      </c>
      <c r="P417" s="5">
        <v>5</v>
      </c>
      <c r="Q417" s="7">
        <v>30.024</v>
      </c>
      <c r="R417" s="5">
        <v>2</v>
      </c>
      <c r="S417" s="9">
        <v>75.06</v>
      </c>
      <c r="T417" s="5">
        <v>0</v>
      </c>
      <c r="U417" s="9" t="e">
        <v>#DIV/0!</v>
      </c>
      <c r="V417" s="11">
        <v>0.0133333333333333</v>
      </c>
    </row>
    <row r="418" customHeight="1" spans="1:22">
      <c r="A418" s="47"/>
      <c r="B418" s="4" t="s">
        <v>78</v>
      </c>
      <c r="C418" s="47"/>
      <c r="D418" s="47"/>
      <c r="E418" s="5">
        <v>630.18</v>
      </c>
      <c r="F418" s="5">
        <v>44323</v>
      </c>
      <c r="G418" s="5">
        <v>2039</v>
      </c>
      <c r="H418" s="6">
        <v>0.0460032037542585</v>
      </c>
      <c r="I418" s="7">
        <v>0.309063266307013</v>
      </c>
      <c r="J418" s="7">
        <v>14.2179004128782</v>
      </c>
      <c r="K418" s="5">
        <v>21</v>
      </c>
      <c r="L418" s="8">
        <v>8</v>
      </c>
      <c r="M418" s="5">
        <v>10</v>
      </c>
      <c r="N418" s="5">
        <v>12</v>
      </c>
      <c r="O418" s="5">
        <v>0</v>
      </c>
      <c r="P418" s="5">
        <v>51</v>
      </c>
      <c r="Q418" s="7">
        <v>12.3564705882353</v>
      </c>
      <c r="R418" s="5">
        <v>18</v>
      </c>
      <c r="S418" s="9">
        <v>35.01</v>
      </c>
      <c r="T418" s="5">
        <v>3</v>
      </c>
      <c r="U418" s="9">
        <v>210.06</v>
      </c>
      <c r="V418" s="11">
        <v>0.00882785679254537</v>
      </c>
    </row>
    <row r="419" customHeight="1" spans="1:22">
      <c r="A419" s="47"/>
      <c r="B419" s="4" t="s">
        <v>79</v>
      </c>
      <c r="C419" s="4" t="s">
        <v>80</v>
      </c>
      <c r="D419" s="4" t="s">
        <v>176</v>
      </c>
      <c r="E419" s="5">
        <v>174.49</v>
      </c>
      <c r="F419" s="5">
        <v>4171</v>
      </c>
      <c r="G419" s="5">
        <v>141</v>
      </c>
      <c r="H419" s="6">
        <v>0.0338048429633182</v>
      </c>
      <c r="I419" s="7">
        <v>1.23751773049645</v>
      </c>
      <c r="J419" s="7">
        <v>41.8340925437545</v>
      </c>
      <c r="K419" s="5">
        <v>0</v>
      </c>
      <c r="L419" s="8">
        <v>0</v>
      </c>
      <c r="M419" s="5">
        <v>0</v>
      </c>
      <c r="N419" s="5">
        <v>2</v>
      </c>
      <c r="O419" s="5">
        <v>0</v>
      </c>
      <c r="P419" s="5">
        <v>2</v>
      </c>
      <c r="Q419" s="7">
        <v>87.245</v>
      </c>
      <c r="R419" s="5">
        <v>3</v>
      </c>
      <c r="S419" s="9">
        <v>58.1633333333333</v>
      </c>
      <c r="T419" s="5">
        <v>3</v>
      </c>
      <c r="U419" s="9">
        <v>58.1633333333333</v>
      </c>
      <c r="V419" s="11">
        <v>0.0212765957446809</v>
      </c>
    </row>
    <row r="420" customHeight="1" spans="1:22">
      <c r="A420" s="47"/>
      <c r="B420" s="47"/>
      <c r="C420" s="4" t="s">
        <v>82</v>
      </c>
      <c r="D420" s="4" t="s">
        <v>177</v>
      </c>
      <c r="E420" s="5">
        <v>6.3</v>
      </c>
      <c r="F420" s="5">
        <v>281</v>
      </c>
      <c r="G420" s="5">
        <v>29</v>
      </c>
      <c r="H420" s="6">
        <v>0.103202846975089</v>
      </c>
      <c r="I420" s="7">
        <v>0.217241379310345</v>
      </c>
      <c r="J420" s="7">
        <v>22.4199288256228</v>
      </c>
      <c r="K420" s="5">
        <v>0</v>
      </c>
      <c r="L420" s="8">
        <v>0</v>
      </c>
      <c r="M420" s="5">
        <v>0</v>
      </c>
      <c r="N420" s="5">
        <v>0</v>
      </c>
      <c r="O420" s="5">
        <v>0</v>
      </c>
      <c r="P420" s="5">
        <v>0</v>
      </c>
      <c r="Q420" s="7" t="e">
        <v>#DIV/0!</v>
      </c>
      <c r="R420" s="5">
        <v>0</v>
      </c>
      <c r="S420" s="9" t="e">
        <v>#DIV/0!</v>
      </c>
      <c r="T420" s="5">
        <v>0</v>
      </c>
      <c r="U420" s="9" t="e">
        <v>#DIV/0!</v>
      </c>
      <c r="V420" s="11">
        <v>0</v>
      </c>
    </row>
    <row r="421" customHeight="1" spans="1:22">
      <c r="A421" s="47"/>
      <c r="B421" s="47"/>
      <c r="C421" s="4" t="s">
        <v>84</v>
      </c>
      <c r="D421" s="4" t="s">
        <v>178</v>
      </c>
      <c r="E421" s="5">
        <v>74.96</v>
      </c>
      <c r="F421" s="5">
        <v>3818</v>
      </c>
      <c r="G421" s="5">
        <v>203</v>
      </c>
      <c r="H421" s="6">
        <v>0.0531691985332635</v>
      </c>
      <c r="I421" s="7">
        <v>0.369261083743842</v>
      </c>
      <c r="J421" s="7">
        <v>19.6333158721844</v>
      </c>
      <c r="K421" s="5">
        <v>0</v>
      </c>
      <c r="L421" s="8">
        <v>1</v>
      </c>
      <c r="M421" s="5">
        <v>0</v>
      </c>
      <c r="N421" s="5">
        <v>2</v>
      </c>
      <c r="O421" s="5">
        <v>0</v>
      </c>
      <c r="P421" s="5">
        <v>3</v>
      </c>
      <c r="Q421" s="7">
        <v>24.9866666666667</v>
      </c>
      <c r="R421" s="5">
        <v>2</v>
      </c>
      <c r="S421" s="9">
        <v>37.48</v>
      </c>
      <c r="T421" s="5">
        <v>0</v>
      </c>
      <c r="U421" s="9" t="e">
        <v>#DIV/0!</v>
      </c>
      <c r="V421" s="11">
        <v>0.00985221674876847</v>
      </c>
    </row>
    <row r="422" customHeight="1" spans="1:22">
      <c r="A422" s="47"/>
      <c r="B422" s="47"/>
      <c r="C422" s="4" t="s">
        <v>128</v>
      </c>
      <c r="D422" s="4" t="s">
        <v>190</v>
      </c>
      <c r="E422" s="5">
        <v>12.02</v>
      </c>
      <c r="F422" s="5">
        <v>421</v>
      </c>
      <c r="G422" s="5">
        <v>30</v>
      </c>
      <c r="H422" s="6">
        <v>0.0712589073634204</v>
      </c>
      <c r="I422" s="7">
        <v>0.400666666666667</v>
      </c>
      <c r="J422" s="7">
        <v>28.5510688836105</v>
      </c>
      <c r="K422" s="5">
        <v>0</v>
      </c>
      <c r="L422" s="8">
        <v>1</v>
      </c>
      <c r="M422" s="5">
        <v>0</v>
      </c>
      <c r="N422" s="5">
        <v>0</v>
      </c>
      <c r="O422" s="5">
        <v>0</v>
      </c>
      <c r="P422" s="5">
        <v>1</v>
      </c>
      <c r="Q422" s="7">
        <v>12.02</v>
      </c>
      <c r="R422" s="5">
        <v>0</v>
      </c>
      <c r="S422" s="9" t="e">
        <v>#DIV/0!</v>
      </c>
      <c r="T422" s="5">
        <v>0</v>
      </c>
      <c r="U422" s="9" t="e">
        <v>#DIV/0!</v>
      </c>
      <c r="V422" s="11">
        <v>0</v>
      </c>
    </row>
    <row r="423" customHeight="1" spans="1:22">
      <c r="A423" s="47"/>
      <c r="B423" s="47"/>
      <c r="C423" s="4" t="s">
        <v>146</v>
      </c>
      <c r="D423" s="4" t="s">
        <v>193</v>
      </c>
      <c r="E423" s="5">
        <v>54.5</v>
      </c>
      <c r="F423" s="5">
        <v>915</v>
      </c>
      <c r="G423" s="5">
        <v>76</v>
      </c>
      <c r="H423" s="6">
        <v>0.0830601092896175</v>
      </c>
      <c r="I423" s="7">
        <v>0.717105263157895</v>
      </c>
      <c r="J423" s="7">
        <v>59.5628415300546</v>
      </c>
      <c r="K423" s="5">
        <v>0</v>
      </c>
      <c r="L423" s="8">
        <v>2</v>
      </c>
      <c r="M423" s="5">
        <v>2</v>
      </c>
      <c r="N423" s="5">
        <v>1</v>
      </c>
      <c r="O423" s="5">
        <v>1</v>
      </c>
      <c r="P423" s="5">
        <v>6</v>
      </c>
      <c r="Q423" s="7">
        <v>9.08333333333333</v>
      </c>
      <c r="R423" s="5">
        <v>6</v>
      </c>
      <c r="S423" s="9">
        <v>9.08333333333333</v>
      </c>
      <c r="T423" s="5">
        <v>1</v>
      </c>
      <c r="U423" s="9">
        <v>54.5</v>
      </c>
      <c r="V423" s="11">
        <v>0.0789473684210526</v>
      </c>
    </row>
    <row r="424" customHeight="1" spans="1:22">
      <c r="A424" s="47"/>
      <c r="B424" s="47"/>
      <c r="C424" s="4" t="s">
        <v>108</v>
      </c>
      <c r="D424" s="4" t="s">
        <v>187</v>
      </c>
      <c r="E424" s="5">
        <v>151.1</v>
      </c>
      <c r="F424" s="5">
        <v>5721</v>
      </c>
      <c r="G424" s="5">
        <v>212</v>
      </c>
      <c r="H424" s="6">
        <v>0.0370564586610732</v>
      </c>
      <c r="I424" s="7">
        <v>0.712735849056604</v>
      </c>
      <c r="J424" s="7">
        <v>26.411466526831</v>
      </c>
      <c r="K424" s="5">
        <v>3</v>
      </c>
      <c r="L424" s="8">
        <v>0</v>
      </c>
      <c r="M424" s="5">
        <v>2</v>
      </c>
      <c r="N424" s="5">
        <v>6</v>
      </c>
      <c r="O424" s="5">
        <v>0</v>
      </c>
      <c r="P424" s="5">
        <v>11</v>
      </c>
      <c r="Q424" s="7">
        <v>13.7363636363636</v>
      </c>
      <c r="R424" s="5">
        <v>3</v>
      </c>
      <c r="S424" s="9">
        <v>50.3666666666667</v>
      </c>
      <c r="T424" s="5">
        <v>0</v>
      </c>
      <c r="U424" s="9" t="e">
        <v>#DIV/0!</v>
      </c>
      <c r="V424" s="11">
        <v>0.0141509433962264</v>
      </c>
    </row>
    <row r="425" customHeight="1" spans="1:22">
      <c r="A425" s="47"/>
      <c r="B425" s="47"/>
      <c r="C425" s="4" t="s">
        <v>86</v>
      </c>
      <c r="D425" s="4" t="s">
        <v>179</v>
      </c>
      <c r="E425" s="5">
        <v>83.72</v>
      </c>
      <c r="F425" s="5">
        <v>4304</v>
      </c>
      <c r="G425" s="5">
        <v>297</v>
      </c>
      <c r="H425" s="6">
        <v>0.0690055762081784</v>
      </c>
      <c r="I425" s="7">
        <v>0.281885521885522</v>
      </c>
      <c r="J425" s="7">
        <v>19.4516728624535</v>
      </c>
      <c r="K425" s="5">
        <v>0</v>
      </c>
      <c r="L425" s="8">
        <v>1</v>
      </c>
      <c r="M425" s="5">
        <v>1</v>
      </c>
      <c r="N425" s="5">
        <v>0</v>
      </c>
      <c r="O425" s="5">
        <v>0</v>
      </c>
      <c r="P425" s="5">
        <v>2</v>
      </c>
      <c r="Q425" s="7">
        <v>41.86</v>
      </c>
      <c r="R425" s="5">
        <v>3</v>
      </c>
      <c r="S425" s="9">
        <v>27.9066666666667</v>
      </c>
      <c r="T425" s="5">
        <v>2</v>
      </c>
      <c r="U425" s="9">
        <v>41.86</v>
      </c>
      <c r="V425" s="11">
        <v>0.0101010101010101</v>
      </c>
    </row>
    <row r="426" customHeight="1" spans="1:22">
      <c r="A426" s="47"/>
      <c r="B426" s="47"/>
      <c r="C426" s="4" t="s">
        <v>88</v>
      </c>
      <c r="D426" s="4" t="s">
        <v>180</v>
      </c>
      <c r="E426" s="5">
        <v>58.26</v>
      </c>
      <c r="F426" s="5">
        <v>2879</v>
      </c>
      <c r="G426" s="5">
        <v>239</v>
      </c>
      <c r="H426" s="6">
        <v>0.0830149357415769</v>
      </c>
      <c r="I426" s="7">
        <v>0.243765690376569</v>
      </c>
      <c r="J426" s="7">
        <v>20.236193122612</v>
      </c>
      <c r="K426" s="5">
        <v>2</v>
      </c>
      <c r="L426" s="8">
        <v>1</v>
      </c>
      <c r="M426" s="5">
        <v>1</v>
      </c>
      <c r="N426" s="5">
        <v>0</v>
      </c>
      <c r="O426" s="5">
        <v>0</v>
      </c>
      <c r="P426" s="5">
        <v>4</v>
      </c>
      <c r="Q426" s="7">
        <v>14.565</v>
      </c>
      <c r="R426" s="5">
        <v>1</v>
      </c>
      <c r="S426" s="9">
        <v>58.26</v>
      </c>
      <c r="T426" s="5">
        <v>1</v>
      </c>
      <c r="U426" s="9">
        <v>58.26</v>
      </c>
      <c r="V426" s="11">
        <v>0.00418410041841004</v>
      </c>
    </row>
    <row r="427" customHeight="1" spans="1:22">
      <c r="A427" s="47"/>
      <c r="B427" s="4" t="s">
        <v>100</v>
      </c>
      <c r="C427" s="47"/>
      <c r="D427" s="47"/>
      <c r="E427" s="5">
        <v>615.35</v>
      </c>
      <c r="F427" s="5">
        <v>22510</v>
      </c>
      <c r="G427" s="5">
        <v>1227</v>
      </c>
      <c r="H427" s="6">
        <v>0.0545091070635273</v>
      </c>
      <c r="I427" s="7">
        <v>0.501507742461288</v>
      </c>
      <c r="J427" s="7">
        <v>27.3367392270102</v>
      </c>
      <c r="K427" s="5">
        <v>5</v>
      </c>
      <c r="L427" s="8">
        <v>6</v>
      </c>
      <c r="M427" s="5">
        <v>6</v>
      </c>
      <c r="N427" s="5">
        <v>11</v>
      </c>
      <c r="O427" s="5">
        <v>1</v>
      </c>
      <c r="P427" s="5">
        <v>29</v>
      </c>
      <c r="Q427" s="7">
        <v>21.2189655172414</v>
      </c>
      <c r="R427" s="5">
        <v>18</v>
      </c>
      <c r="S427" s="9">
        <v>34.1861111111111</v>
      </c>
      <c r="T427" s="5">
        <v>7</v>
      </c>
      <c r="U427" s="9">
        <v>87.9071428571429</v>
      </c>
      <c r="V427" s="11">
        <v>0.0146699266503667</v>
      </c>
    </row>
    <row r="428" customHeight="1" spans="1:22">
      <c r="A428" s="4" t="s">
        <v>148</v>
      </c>
      <c r="B428" s="47"/>
      <c r="C428" s="47"/>
      <c r="D428" s="47"/>
      <c r="E428" s="5">
        <v>1245.53</v>
      </c>
      <c r="F428" s="5">
        <v>66833</v>
      </c>
      <c r="G428" s="5">
        <v>3266</v>
      </c>
      <c r="H428" s="6">
        <v>0.0488680741549833</v>
      </c>
      <c r="I428" s="7">
        <v>0.38136252296387</v>
      </c>
      <c r="J428" s="7">
        <v>18.6364520521299</v>
      </c>
      <c r="K428" s="5">
        <v>26</v>
      </c>
      <c r="L428" s="8">
        <v>14</v>
      </c>
      <c r="M428" s="5">
        <v>16</v>
      </c>
      <c r="N428" s="5">
        <v>23</v>
      </c>
      <c r="O428" s="5">
        <v>1</v>
      </c>
      <c r="P428" s="5">
        <v>80</v>
      </c>
      <c r="Q428" s="7">
        <v>15.569125</v>
      </c>
      <c r="R428" s="5">
        <v>36</v>
      </c>
      <c r="S428" s="9">
        <v>34.5980555555556</v>
      </c>
      <c r="T428" s="5">
        <v>10</v>
      </c>
      <c r="U428" s="9">
        <v>124.553</v>
      </c>
      <c r="V428" s="11">
        <v>0.0110226576852419</v>
      </c>
    </row>
    <row r="429" customHeight="1" spans="1:22">
      <c r="A429" s="4" t="s">
        <v>35</v>
      </c>
      <c r="B429" s="4" t="s">
        <v>75</v>
      </c>
      <c r="C429" s="4" t="s">
        <v>114</v>
      </c>
      <c r="D429" s="4" t="s">
        <v>189</v>
      </c>
      <c r="E429" s="5">
        <v>121.87</v>
      </c>
      <c r="F429" s="5">
        <v>6258</v>
      </c>
      <c r="G429" s="5">
        <v>287</v>
      </c>
      <c r="H429" s="6">
        <v>0.0458612975391499</v>
      </c>
      <c r="I429" s="7">
        <v>0.424634146341463</v>
      </c>
      <c r="J429" s="7">
        <v>19.4742729306488</v>
      </c>
      <c r="K429" s="5">
        <v>2</v>
      </c>
      <c r="L429" s="8">
        <v>1</v>
      </c>
      <c r="M429" s="5">
        <v>0</v>
      </c>
      <c r="N429" s="5">
        <v>1</v>
      </c>
      <c r="O429" s="5">
        <v>0</v>
      </c>
      <c r="P429" s="5">
        <v>4</v>
      </c>
      <c r="Q429" s="7">
        <v>30.4675</v>
      </c>
      <c r="R429" s="5">
        <v>3</v>
      </c>
      <c r="S429" s="9">
        <v>40.6233333333333</v>
      </c>
      <c r="T429" s="5">
        <v>0</v>
      </c>
      <c r="U429" s="9" t="e">
        <v>#DIV/0!</v>
      </c>
      <c r="V429" s="11">
        <v>0.0104529616724739</v>
      </c>
    </row>
    <row r="430" customHeight="1" spans="1:22">
      <c r="A430" s="47"/>
      <c r="B430" s="47"/>
      <c r="C430" s="4" t="s">
        <v>138</v>
      </c>
      <c r="D430" s="4" t="s">
        <v>191</v>
      </c>
      <c r="E430" s="5">
        <v>144.69</v>
      </c>
      <c r="F430" s="5">
        <v>22878</v>
      </c>
      <c r="G430" s="5">
        <v>1614</v>
      </c>
      <c r="H430" s="6">
        <v>0.0705481248360871</v>
      </c>
      <c r="I430" s="7">
        <v>0.0896468401486989</v>
      </c>
      <c r="J430" s="7">
        <v>6.32441646997115</v>
      </c>
      <c r="K430" s="5">
        <v>10</v>
      </c>
      <c r="L430" s="8">
        <v>0</v>
      </c>
      <c r="M430" s="5">
        <v>3</v>
      </c>
      <c r="N430" s="5">
        <v>2</v>
      </c>
      <c r="O430" s="5">
        <v>0</v>
      </c>
      <c r="P430" s="5">
        <v>15</v>
      </c>
      <c r="Q430" s="7">
        <v>9.646</v>
      </c>
      <c r="R430" s="5">
        <v>7</v>
      </c>
      <c r="S430" s="9">
        <v>20.67</v>
      </c>
      <c r="T430" s="5">
        <v>0</v>
      </c>
      <c r="U430" s="9" t="e">
        <v>#DIV/0!</v>
      </c>
      <c r="V430" s="11">
        <v>0.00433705080545229</v>
      </c>
    </row>
    <row r="431" customHeight="1" spans="1:22">
      <c r="A431" s="47"/>
      <c r="B431" s="47"/>
      <c r="C431" s="4" t="s">
        <v>76</v>
      </c>
      <c r="D431" s="4" t="s">
        <v>175</v>
      </c>
      <c r="E431" s="5">
        <v>112.22</v>
      </c>
      <c r="F431" s="5">
        <v>8619</v>
      </c>
      <c r="G431" s="5">
        <v>395</v>
      </c>
      <c r="H431" s="6">
        <v>0.0458289824805662</v>
      </c>
      <c r="I431" s="7">
        <v>0.284101265822785</v>
      </c>
      <c r="J431" s="7">
        <v>13.0200719340991</v>
      </c>
      <c r="K431" s="5">
        <v>4</v>
      </c>
      <c r="L431" s="8">
        <v>4</v>
      </c>
      <c r="M431" s="5">
        <v>1</v>
      </c>
      <c r="N431" s="5">
        <v>3</v>
      </c>
      <c r="O431" s="5">
        <v>0</v>
      </c>
      <c r="P431" s="5">
        <v>12</v>
      </c>
      <c r="Q431" s="7">
        <v>9.35166666666667</v>
      </c>
      <c r="R431" s="5">
        <v>4</v>
      </c>
      <c r="S431" s="9">
        <v>28.055</v>
      </c>
      <c r="T431" s="5">
        <v>3</v>
      </c>
      <c r="U431" s="9">
        <v>37.4066666666667</v>
      </c>
      <c r="V431" s="11">
        <v>0.010126582278481</v>
      </c>
    </row>
    <row r="432" customHeight="1" spans="1:22">
      <c r="A432" s="47"/>
      <c r="B432" s="47"/>
      <c r="C432" s="4" t="s">
        <v>140</v>
      </c>
      <c r="D432" s="4" t="s">
        <v>192</v>
      </c>
      <c r="E432" s="5">
        <v>140.18</v>
      </c>
      <c r="F432" s="5">
        <v>5309</v>
      </c>
      <c r="G432" s="5">
        <v>140</v>
      </c>
      <c r="H432" s="6">
        <v>0.0263703145601808</v>
      </c>
      <c r="I432" s="7">
        <v>1.00128571428571</v>
      </c>
      <c r="J432" s="7">
        <v>26.4042192503296</v>
      </c>
      <c r="K432" s="5">
        <v>7</v>
      </c>
      <c r="L432" s="8">
        <v>0</v>
      </c>
      <c r="M432" s="5">
        <v>1</v>
      </c>
      <c r="N432" s="5">
        <v>0</v>
      </c>
      <c r="O432" s="5">
        <v>0</v>
      </c>
      <c r="P432" s="5">
        <v>8</v>
      </c>
      <c r="Q432" s="7">
        <v>17.5225</v>
      </c>
      <c r="R432" s="5">
        <v>4</v>
      </c>
      <c r="S432" s="9">
        <v>35.045</v>
      </c>
      <c r="T432" s="5">
        <v>3</v>
      </c>
      <c r="U432" s="9">
        <v>46.7266666666667</v>
      </c>
      <c r="V432" s="11">
        <v>0.0285714285714286</v>
      </c>
    </row>
    <row r="433" customHeight="1" spans="1:22">
      <c r="A433" s="47"/>
      <c r="B433" s="4" t="s">
        <v>78</v>
      </c>
      <c r="C433" s="47"/>
      <c r="D433" s="47"/>
      <c r="E433" s="5">
        <v>518.96</v>
      </c>
      <c r="F433" s="5">
        <v>43064</v>
      </c>
      <c r="G433" s="5">
        <v>2436</v>
      </c>
      <c r="H433" s="6">
        <v>0.0565669700910273</v>
      </c>
      <c r="I433" s="7">
        <v>0.21303776683087</v>
      </c>
      <c r="J433" s="7">
        <v>12.0509009845811</v>
      </c>
      <c r="K433" s="5">
        <v>23</v>
      </c>
      <c r="L433" s="8">
        <v>5</v>
      </c>
      <c r="M433" s="5">
        <v>5</v>
      </c>
      <c r="N433" s="5">
        <v>6</v>
      </c>
      <c r="O433" s="5">
        <v>0</v>
      </c>
      <c r="P433" s="5">
        <v>39</v>
      </c>
      <c r="Q433" s="7">
        <v>13.3066666666667</v>
      </c>
      <c r="R433" s="5">
        <v>18</v>
      </c>
      <c r="S433" s="9">
        <v>28.8311111111111</v>
      </c>
      <c r="T433" s="5">
        <v>6</v>
      </c>
      <c r="U433" s="9">
        <v>86.4933333333333</v>
      </c>
      <c r="V433" s="11">
        <v>0.00738916256157635</v>
      </c>
    </row>
    <row r="434" customHeight="1" spans="1:22">
      <c r="A434" s="47"/>
      <c r="B434" s="4" t="s">
        <v>79</v>
      </c>
      <c r="C434" s="4" t="s">
        <v>80</v>
      </c>
      <c r="D434" s="4" t="s">
        <v>176</v>
      </c>
      <c r="E434" s="5">
        <v>112.7</v>
      </c>
      <c r="F434" s="5">
        <v>1949</v>
      </c>
      <c r="G434" s="5">
        <v>133</v>
      </c>
      <c r="H434" s="6">
        <v>0.0682401231400718</v>
      </c>
      <c r="I434" s="7">
        <v>0.847368421052632</v>
      </c>
      <c r="J434" s="7">
        <v>57.8245253976398</v>
      </c>
      <c r="K434" s="5">
        <v>1</v>
      </c>
      <c r="L434" s="8">
        <v>1</v>
      </c>
      <c r="M434" s="5">
        <v>0</v>
      </c>
      <c r="N434" s="5">
        <v>2</v>
      </c>
      <c r="O434" s="5">
        <v>1</v>
      </c>
      <c r="P434" s="5">
        <v>5</v>
      </c>
      <c r="Q434" s="7">
        <v>22.54</v>
      </c>
      <c r="R434" s="5">
        <v>3</v>
      </c>
      <c r="S434" s="9">
        <v>37.5666666666667</v>
      </c>
      <c r="T434" s="5">
        <v>1</v>
      </c>
      <c r="U434" s="9">
        <v>112.7</v>
      </c>
      <c r="V434" s="11">
        <v>0.0225563909774436</v>
      </c>
    </row>
    <row r="435" customHeight="1" spans="1:22">
      <c r="A435" s="47"/>
      <c r="B435" s="47"/>
      <c r="C435" s="4" t="s">
        <v>82</v>
      </c>
      <c r="D435" s="4" t="s">
        <v>177</v>
      </c>
      <c r="E435" s="5">
        <v>25.58</v>
      </c>
      <c r="F435" s="5">
        <v>634</v>
      </c>
      <c r="G435" s="5">
        <v>62</v>
      </c>
      <c r="H435" s="6">
        <v>0.0977917981072555</v>
      </c>
      <c r="I435" s="7">
        <v>0.41258064516129</v>
      </c>
      <c r="J435" s="7">
        <v>40.3470031545741</v>
      </c>
      <c r="K435" s="5">
        <v>1</v>
      </c>
      <c r="L435" s="8">
        <v>1</v>
      </c>
      <c r="M435" s="5">
        <v>0</v>
      </c>
      <c r="N435" s="5">
        <v>0</v>
      </c>
      <c r="O435" s="5">
        <v>0</v>
      </c>
      <c r="P435" s="5">
        <v>2</v>
      </c>
      <c r="Q435" s="7">
        <v>12.79</v>
      </c>
      <c r="R435" s="5">
        <v>0</v>
      </c>
      <c r="S435" s="9" t="e">
        <v>#DIV/0!</v>
      </c>
      <c r="T435" s="5">
        <v>0</v>
      </c>
      <c r="U435" s="9" t="e">
        <v>#DIV/0!</v>
      </c>
      <c r="V435" s="11">
        <v>0</v>
      </c>
    </row>
    <row r="436" customHeight="1" spans="1:22">
      <c r="A436" s="47"/>
      <c r="B436" s="47"/>
      <c r="C436" s="4" t="s">
        <v>84</v>
      </c>
      <c r="D436" s="4" t="s">
        <v>178</v>
      </c>
      <c r="E436" s="5">
        <v>55.02</v>
      </c>
      <c r="F436" s="5">
        <v>2848</v>
      </c>
      <c r="G436" s="5">
        <v>144</v>
      </c>
      <c r="H436" s="6">
        <v>0.050561797752809</v>
      </c>
      <c r="I436" s="7">
        <v>0.382083333333333</v>
      </c>
      <c r="J436" s="7">
        <v>19.3188202247191</v>
      </c>
      <c r="K436" s="5">
        <v>0</v>
      </c>
      <c r="L436" s="8">
        <v>0</v>
      </c>
      <c r="M436" s="5">
        <v>0</v>
      </c>
      <c r="N436" s="5">
        <v>1</v>
      </c>
      <c r="O436" s="5">
        <v>0</v>
      </c>
      <c r="P436" s="5">
        <v>1</v>
      </c>
      <c r="Q436" s="7">
        <v>55.02</v>
      </c>
      <c r="R436" s="5">
        <v>1</v>
      </c>
      <c r="S436" s="9">
        <v>55.02</v>
      </c>
      <c r="T436" s="5">
        <v>1</v>
      </c>
      <c r="U436" s="9">
        <v>55.02</v>
      </c>
      <c r="V436" s="11">
        <v>0.00694444444444444</v>
      </c>
    </row>
    <row r="437" customHeight="1" spans="1:22">
      <c r="A437" s="47"/>
      <c r="B437" s="47"/>
      <c r="C437" s="4" t="s">
        <v>128</v>
      </c>
      <c r="D437" s="4" t="s">
        <v>190</v>
      </c>
      <c r="E437" s="5">
        <v>101.97</v>
      </c>
      <c r="F437" s="5">
        <v>2059</v>
      </c>
      <c r="G437" s="5">
        <v>135</v>
      </c>
      <c r="H437" s="6">
        <v>0.0655658086449733</v>
      </c>
      <c r="I437" s="7">
        <v>0.755333333333333</v>
      </c>
      <c r="J437" s="7">
        <v>49.5240407965032</v>
      </c>
      <c r="K437" s="5">
        <v>0</v>
      </c>
      <c r="L437" s="8">
        <v>1</v>
      </c>
      <c r="M437" s="5">
        <v>0</v>
      </c>
      <c r="N437" s="5">
        <v>0</v>
      </c>
      <c r="O437" s="5">
        <v>0</v>
      </c>
      <c r="P437" s="5">
        <v>1</v>
      </c>
      <c r="Q437" s="7">
        <v>101.97</v>
      </c>
      <c r="R437" s="5">
        <v>2</v>
      </c>
      <c r="S437" s="9">
        <v>50.985</v>
      </c>
      <c r="T437" s="5">
        <v>2</v>
      </c>
      <c r="U437" s="9">
        <v>50.985</v>
      </c>
      <c r="V437" s="11">
        <v>0.0148148148148148</v>
      </c>
    </row>
    <row r="438" customHeight="1" spans="1:22">
      <c r="A438" s="47"/>
      <c r="B438" s="47"/>
      <c r="C438" s="4" t="s">
        <v>146</v>
      </c>
      <c r="D438" s="4" t="s">
        <v>193</v>
      </c>
      <c r="E438" s="5">
        <v>53.2</v>
      </c>
      <c r="F438" s="5">
        <v>720</v>
      </c>
      <c r="G438" s="5">
        <v>50</v>
      </c>
      <c r="H438" s="6">
        <v>0.0694444444444445</v>
      </c>
      <c r="I438" s="7">
        <v>1.064</v>
      </c>
      <c r="J438" s="7">
        <v>73.8888888888889</v>
      </c>
      <c r="K438" s="5">
        <v>1</v>
      </c>
      <c r="L438" s="8">
        <v>0</v>
      </c>
      <c r="M438" s="5">
        <v>0</v>
      </c>
      <c r="N438" s="5">
        <v>1</v>
      </c>
      <c r="O438" s="5">
        <v>0</v>
      </c>
      <c r="P438" s="5">
        <v>2</v>
      </c>
      <c r="Q438" s="7">
        <v>26.6</v>
      </c>
      <c r="R438" s="5">
        <v>1</v>
      </c>
      <c r="S438" s="9">
        <v>53.2</v>
      </c>
      <c r="T438" s="5">
        <v>0</v>
      </c>
      <c r="U438" s="9" t="e">
        <v>#DIV/0!</v>
      </c>
      <c r="V438" s="11">
        <v>0.02</v>
      </c>
    </row>
    <row r="439" customHeight="1" spans="1:22">
      <c r="A439" s="47"/>
      <c r="B439" s="47"/>
      <c r="C439" s="4" t="s">
        <v>108</v>
      </c>
      <c r="D439" s="4" t="s">
        <v>187</v>
      </c>
      <c r="E439" s="5">
        <v>152.01</v>
      </c>
      <c r="F439" s="5">
        <v>4436</v>
      </c>
      <c r="G439" s="5">
        <v>195</v>
      </c>
      <c r="H439" s="6">
        <v>0.0439585211902615</v>
      </c>
      <c r="I439" s="7">
        <v>0.779538461538462</v>
      </c>
      <c r="J439" s="7">
        <v>34.2673579801623</v>
      </c>
      <c r="K439" s="5">
        <v>2</v>
      </c>
      <c r="L439" s="8">
        <v>0</v>
      </c>
      <c r="M439" s="5">
        <v>3</v>
      </c>
      <c r="N439" s="5">
        <v>7</v>
      </c>
      <c r="O439" s="5">
        <v>0</v>
      </c>
      <c r="P439" s="5">
        <v>12</v>
      </c>
      <c r="Q439" s="7">
        <v>12.6675</v>
      </c>
      <c r="R439" s="5">
        <v>8</v>
      </c>
      <c r="S439" s="9">
        <v>19.00125</v>
      </c>
      <c r="T439" s="5">
        <v>1</v>
      </c>
      <c r="U439" s="9">
        <v>152.01</v>
      </c>
      <c r="V439" s="11">
        <v>0.041025641025641</v>
      </c>
    </row>
    <row r="440" customHeight="1" spans="1:22">
      <c r="A440" s="47"/>
      <c r="B440" s="47"/>
      <c r="C440" s="4" t="s">
        <v>86</v>
      </c>
      <c r="D440" s="4" t="s">
        <v>179</v>
      </c>
      <c r="E440" s="5">
        <v>106.78</v>
      </c>
      <c r="F440" s="5">
        <v>5520</v>
      </c>
      <c r="G440" s="5">
        <v>358</v>
      </c>
      <c r="H440" s="6">
        <v>0.0648550724637681</v>
      </c>
      <c r="I440" s="7">
        <v>0.298268156424581</v>
      </c>
      <c r="J440" s="7">
        <v>19.3442028985507</v>
      </c>
      <c r="K440" s="5">
        <v>2</v>
      </c>
      <c r="L440" s="8">
        <v>0</v>
      </c>
      <c r="M440" s="5">
        <v>1</v>
      </c>
      <c r="N440" s="5">
        <v>1</v>
      </c>
      <c r="O440" s="5">
        <v>0</v>
      </c>
      <c r="P440" s="5">
        <v>4</v>
      </c>
      <c r="Q440" s="7">
        <v>26.695</v>
      </c>
      <c r="R440" s="5">
        <v>9</v>
      </c>
      <c r="S440" s="9">
        <v>11.8644444444444</v>
      </c>
      <c r="T440" s="5">
        <v>3</v>
      </c>
      <c r="U440" s="9">
        <v>35.5933333333333</v>
      </c>
      <c r="V440" s="11">
        <v>0.0251396648044693</v>
      </c>
    </row>
    <row r="441" customHeight="1" spans="1:22">
      <c r="A441" s="47"/>
      <c r="B441" s="47"/>
      <c r="C441" s="4" t="s">
        <v>88</v>
      </c>
      <c r="D441" s="4" t="s">
        <v>180</v>
      </c>
      <c r="E441" s="5">
        <v>83.41</v>
      </c>
      <c r="F441" s="5">
        <v>3816</v>
      </c>
      <c r="G441" s="5">
        <v>317</v>
      </c>
      <c r="H441" s="6">
        <v>0.0830712788259958</v>
      </c>
      <c r="I441" s="7">
        <v>0.263123028391167</v>
      </c>
      <c r="J441" s="7">
        <v>21.8579664570231</v>
      </c>
      <c r="K441" s="5">
        <v>3</v>
      </c>
      <c r="L441" s="8">
        <v>1</v>
      </c>
      <c r="M441" s="5">
        <v>0</v>
      </c>
      <c r="N441" s="5">
        <v>0</v>
      </c>
      <c r="O441" s="5">
        <v>0</v>
      </c>
      <c r="P441" s="5">
        <v>4</v>
      </c>
      <c r="Q441" s="7">
        <v>20.8525</v>
      </c>
      <c r="R441" s="5">
        <v>3</v>
      </c>
      <c r="S441" s="9">
        <v>27.8033333333333</v>
      </c>
      <c r="T441" s="5">
        <v>2</v>
      </c>
      <c r="U441" s="9">
        <v>41.705</v>
      </c>
      <c r="V441" s="11">
        <v>0.00946372239747634</v>
      </c>
    </row>
    <row r="442" customHeight="1" spans="1:22">
      <c r="A442" s="47"/>
      <c r="B442" s="4" t="s">
        <v>100</v>
      </c>
      <c r="C442" s="47"/>
      <c r="D442" s="47"/>
      <c r="E442" s="5">
        <v>690.67</v>
      </c>
      <c r="F442" s="5">
        <v>21982</v>
      </c>
      <c r="G442" s="5">
        <v>1394</v>
      </c>
      <c r="H442" s="6">
        <v>0.0634155217905559</v>
      </c>
      <c r="I442" s="7">
        <v>0.495459110473458</v>
      </c>
      <c r="J442" s="7">
        <v>31.419798016559</v>
      </c>
      <c r="K442" s="5">
        <v>10</v>
      </c>
      <c r="L442" s="8">
        <v>4</v>
      </c>
      <c r="M442" s="5">
        <v>4</v>
      </c>
      <c r="N442" s="5">
        <v>12</v>
      </c>
      <c r="O442" s="5">
        <v>1</v>
      </c>
      <c r="P442" s="5">
        <v>31</v>
      </c>
      <c r="Q442" s="7">
        <v>22.2796774193548</v>
      </c>
      <c r="R442" s="5">
        <v>27</v>
      </c>
      <c r="S442" s="9">
        <v>25.5803703703704</v>
      </c>
      <c r="T442" s="5">
        <v>10</v>
      </c>
      <c r="U442" s="9">
        <v>69.067</v>
      </c>
      <c r="V442" s="11">
        <v>0.0193687230989957</v>
      </c>
    </row>
    <row r="443" customHeight="1" spans="1:22">
      <c r="A443" s="4" t="s">
        <v>149</v>
      </c>
      <c r="B443" s="47"/>
      <c r="C443" s="47"/>
      <c r="D443" s="47"/>
      <c r="E443" s="5">
        <v>1209.63</v>
      </c>
      <c r="F443" s="5">
        <v>65046</v>
      </c>
      <c r="G443" s="5">
        <v>3830</v>
      </c>
      <c r="H443" s="6">
        <v>0.0588814070042739</v>
      </c>
      <c r="I443" s="7">
        <v>0.315830287206266</v>
      </c>
      <c r="J443" s="7">
        <v>18.5965316852689</v>
      </c>
      <c r="K443" s="5">
        <v>33</v>
      </c>
      <c r="L443" s="8">
        <v>9</v>
      </c>
      <c r="M443" s="5">
        <v>9</v>
      </c>
      <c r="N443" s="5">
        <v>18</v>
      </c>
      <c r="O443" s="5">
        <v>1</v>
      </c>
      <c r="P443" s="5">
        <v>70</v>
      </c>
      <c r="Q443" s="7">
        <v>17.2804285714286</v>
      </c>
      <c r="R443" s="5">
        <v>45</v>
      </c>
      <c r="S443" s="9">
        <v>26.8806666666667</v>
      </c>
      <c r="T443" s="5">
        <v>16</v>
      </c>
      <c r="U443" s="9">
        <v>75.601875</v>
      </c>
      <c r="V443" s="11">
        <v>0.0117493472584856</v>
      </c>
    </row>
    <row r="444" customHeight="1" spans="1:22">
      <c r="A444" s="4" t="s">
        <v>34</v>
      </c>
      <c r="B444" s="4" t="s">
        <v>75</v>
      </c>
      <c r="C444" s="4" t="s">
        <v>114</v>
      </c>
      <c r="D444" s="4" t="s">
        <v>189</v>
      </c>
      <c r="E444" s="5">
        <v>137.24</v>
      </c>
      <c r="F444" s="5">
        <v>6315</v>
      </c>
      <c r="G444" s="5">
        <v>339</v>
      </c>
      <c r="H444" s="6">
        <v>0.0536817102137767</v>
      </c>
      <c r="I444" s="7">
        <v>0.404837758112094</v>
      </c>
      <c r="J444" s="7">
        <v>21.7323832145685</v>
      </c>
      <c r="K444" s="5">
        <v>3</v>
      </c>
      <c r="L444" s="8">
        <v>2</v>
      </c>
      <c r="M444" s="5">
        <v>0</v>
      </c>
      <c r="N444" s="5">
        <v>4</v>
      </c>
      <c r="O444" s="5">
        <v>1</v>
      </c>
      <c r="P444" s="5">
        <v>10</v>
      </c>
      <c r="Q444" s="7">
        <v>13.724</v>
      </c>
      <c r="R444" s="5">
        <v>3</v>
      </c>
      <c r="S444" s="9">
        <v>45.7466666666667</v>
      </c>
      <c r="T444" s="5">
        <v>1</v>
      </c>
      <c r="U444" s="9">
        <v>137.24</v>
      </c>
      <c r="V444" s="11">
        <v>0.00884955752212389</v>
      </c>
    </row>
    <row r="445" customHeight="1" spans="1:22">
      <c r="A445" s="47"/>
      <c r="B445" s="47"/>
      <c r="C445" s="4" t="s">
        <v>138</v>
      </c>
      <c r="D445" s="4" t="s">
        <v>191</v>
      </c>
      <c r="E445" s="5">
        <v>120.16</v>
      </c>
      <c r="F445" s="5">
        <v>21854</v>
      </c>
      <c r="G445" s="5">
        <v>1613</v>
      </c>
      <c r="H445" s="6">
        <v>0.0738079985357372</v>
      </c>
      <c r="I445" s="7">
        <v>0.074494730316181</v>
      </c>
      <c r="J445" s="7">
        <v>5.49830694609682</v>
      </c>
      <c r="K445" s="5">
        <v>6</v>
      </c>
      <c r="L445" s="8">
        <v>0</v>
      </c>
      <c r="M445" s="5">
        <v>6</v>
      </c>
      <c r="N445" s="5">
        <v>0</v>
      </c>
      <c r="O445" s="5">
        <v>1</v>
      </c>
      <c r="P445" s="5">
        <v>13</v>
      </c>
      <c r="Q445" s="7">
        <v>9.24307692307692</v>
      </c>
      <c r="R445" s="5">
        <v>9</v>
      </c>
      <c r="S445" s="9">
        <v>13.3511111111111</v>
      </c>
      <c r="T445" s="5">
        <v>0</v>
      </c>
      <c r="U445" s="9" t="e">
        <v>#DIV/0!</v>
      </c>
      <c r="V445" s="11">
        <v>0.00557966522008679</v>
      </c>
    </row>
    <row r="446" customHeight="1" spans="1:22">
      <c r="A446" s="47"/>
      <c r="B446" s="47"/>
      <c r="C446" s="4" t="s">
        <v>76</v>
      </c>
      <c r="D446" s="4" t="s">
        <v>175</v>
      </c>
      <c r="E446" s="5">
        <v>112.48</v>
      </c>
      <c r="F446" s="5">
        <v>8739</v>
      </c>
      <c r="G446" s="5">
        <v>397</v>
      </c>
      <c r="H446" s="6">
        <v>0.045428538734409</v>
      </c>
      <c r="I446" s="7">
        <v>0.283324937027708</v>
      </c>
      <c r="J446" s="7">
        <v>12.8710378761872</v>
      </c>
      <c r="K446" s="5">
        <v>1</v>
      </c>
      <c r="L446" s="8">
        <v>1</v>
      </c>
      <c r="M446" s="5">
        <v>0</v>
      </c>
      <c r="N446" s="5">
        <v>7</v>
      </c>
      <c r="O446" s="5">
        <v>0</v>
      </c>
      <c r="P446" s="5">
        <v>9</v>
      </c>
      <c r="Q446" s="7">
        <v>12.4977777777778</v>
      </c>
      <c r="R446" s="5">
        <v>6</v>
      </c>
      <c r="S446" s="9">
        <v>18.7466666666667</v>
      </c>
      <c r="T446" s="5">
        <v>3</v>
      </c>
      <c r="U446" s="9">
        <v>37.4933333333333</v>
      </c>
      <c r="V446" s="11">
        <v>0.0151133501259446</v>
      </c>
    </row>
    <row r="447" customHeight="1" spans="1:22">
      <c r="A447" s="47"/>
      <c r="B447" s="47"/>
      <c r="C447" s="4" t="s">
        <v>140</v>
      </c>
      <c r="D447" s="4" t="s">
        <v>192</v>
      </c>
      <c r="E447" s="5">
        <v>105.7</v>
      </c>
      <c r="F447" s="5">
        <v>4974</v>
      </c>
      <c r="G447" s="5">
        <v>123</v>
      </c>
      <c r="H447" s="6">
        <v>0.0247285886610374</v>
      </c>
      <c r="I447" s="7">
        <v>0.859349593495935</v>
      </c>
      <c r="J447" s="7">
        <v>21.2505026135907</v>
      </c>
      <c r="K447" s="5">
        <v>0</v>
      </c>
      <c r="L447" s="8">
        <v>0</v>
      </c>
      <c r="M447" s="5">
        <v>0</v>
      </c>
      <c r="N447" s="5">
        <v>2</v>
      </c>
      <c r="O447" s="5">
        <v>0</v>
      </c>
      <c r="P447" s="5">
        <v>2</v>
      </c>
      <c r="Q447" s="7">
        <v>52.85</v>
      </c>
      <c r="R447" s="5">
        <v>2</v>
      </c>
      <c r="S447" s="9">
        <v>52.85</v>
      </c>
      <c r="T447" s="5">
        <v>0</v>
      </c>
      <c r="U447" s="9" t="e">
        <v>#DIV/0!</v>
      </c>
      <c r="V447" s="11">
        <v>0.016260162601626</v>
      </c>
    </row>
    <row r="448" customHeight="1" spans="1:22">
      <c r="A448" s="47"/>
      <c r="B448" s="4" t="s">
        <v>78</v>
      </c>
      <c r="C448" s="47"/>
      <c r="D448" s="47"/>
      <c r="E448" s="5">
        <v>475.58</v>
      </c>
      <c r="F448" s="5">
        <v>41882</v>
      </c>
      <c r="G448" s="5">
        <v>2472</v>
      </c>
      <c r="H448" s="6">
        <v>0.0590229692946851</v>
      </c>
      <c r="I448" s="7">
        <v>0.192386731391586</v>
      </c>
      <c r="J448" s="7">
        <v>11.3552361396304</v>
      </c>
      <c r="K448" s="5">
        <v>10</v>
      </c>
      <c r="L448" s="8">
        <v>3</v>
      </c>
      <c r="M448" s="5">
        <v>6</v>
      </c>
      <c r="N448" s="5">
        <v>13</v>
      </c>
      <c r="O448" s="5">
        <v>2</v>
      </c>
      <c r="P448" s="5">
        <v>34</v>
      </c>
      <c r="Q448" s="7">
        <v>13.9876470588235</v>
      </c>
      <c r="R448" s="5">
        <v>20</v>
      </c>
      <c r="S448" s="9">
        <v>23.779</v>
      </c>
      <c r="T448" s="5">
        <v>4</v>
      </c>
      <c r="U448" s="9">
        <v>118.895</v>
      </c>
      <c r="V448" s="11">
        <v>0.00809061488673139</v>
      </c>
    </row>
    <row r="449" customHeight="1" spans="1:22">
      <c r="A449" s="47"/>
      <c r="B449" s="4" t="s">
        <v>79</v>
      </c>
      <c r="C449" s="4" t="s">
        <v>80</v>
      </c>
      <c r="D449" s="4" t="s">
        <v>176</v>
      </c>
      <c r="E449" s="5">
        <v>133.94</v>
      </c>
      <c r="F449" s="5">
        <v>2506</v>
      </c>
      <c r="G449" s="5">
        <v>172</v>
      </c>
      <c r="H449" s="6">
        <v>0.068635275339186</v>
      </c>
      <c r="I449" s="7">
        <v>0.778720930232558</v>
      </c>
      <c r="J449" s="7">
        <v>53.4477254588986</v>
      </c>
      <c r="K449" s="5">
        <v>1</v>
      </c>
      <c r="L449" s="8">
        <v>3</v>
      </c>
      <c r="M449" s="5">
        <v>0</v>
      </c>
      <c r="N449" s="5">
        <v>2</v>
      </c>
      <c r="O449" s="5">
        <v>0</v>
      </c>
      <c r="P449" s="5">
        <v>6</v>
      </c>
      <c r="Q449" s="7">
        <v>22.3233333333333</v>
      </c>
      <c r="R449" s="5">
        <v>10</v>
      </c>
      <c r="S449" s="9">
        <v>13.394</v>
      </c>
      <c r="T449" s="5">
        <v>5</v>
      </c>
      <c r="U449" s="9">
        <v>26.788</v>
      </c>
      <c r="V449" s="11">
        <v>0.0581395348837209</v>
      </c>
    </row>
    <row r="450" customHeight="1" spans="1:22">
      <c r="A450" s="47"/>
      <c r="B450" s="47"/>
      <c r="C450" s="4" t="s">
        <v>82</v>
      </c>
      <c r="D450" s="4" t="s">
        <v>177</v>
      </c>
      <c r="E450" s="5">
        <v>71.52</v>
      </c>
      <c r="F450" s="5">
        <v>2163</v>
      </c>
      <c r="G450" s="5">
        <v>142</v>
      </c>
      <c r="H450" s="6">
        <v>0.0656495607951919</v>
      </c>
      <c r="I450" s="7">
        <v>0.503661971830986</v>
      </c>
      <c r="J450" s="7">
        <v>33.0651872399445</v>
      </c>
      <c r="K450" s="5">
        <v>1</v>
      </c>
      <c r="L450" s="8">
        <v>2</v>
      </c>
      <c r="M450" s="5">
        <v>0</v>
      </c>
      <c r="N450" s="5">
        <v>1</v>
      </c>
      <c r="O450" s="5">
        <v>0</v>
      </c>
      <c r="P450" s="5">
        <v>4</v>
      </c>
      <c r="Q450" s="7">
        <v>17.88</v>
      </c>
      <c r="R450" s="5">
        <v>1</v>
      </c>
      <c r="S450" s="9">
        <v>71.52</v>
      </c>
      <c r="T450" s="5">
        <v>0</v>
      </c>
      <c r="U450" s="9" t="e">
        <v>#DIV/0!</v>
      </c>
      <c r="V450" s="11">
        <v>0.00704225352112676</v>
      </c>
    </row>
    <row r="451" customHeight="1" spans="1:22">
      <c r="A451" s="47"/>
      <c r="B451" s="47"/>
      <c r="C451" s="4" t="s">
        <v>84</v>
      </c>
      <c r="D451" s="4" t="s">
        <v>178</v>
      </c>
      <c r="E451" s="5">
        <v>75.62</v>
      </c>
      <c r="F451" s="5">
        <v>4286</v>
      </c>
      <c r="G451" s="5">
        <v>204</v>
      </c>
      <c r="H451" s="6">
        <v>0.0475968268782081</v>
      </c>
      <c r="I451" s="7">
        <v>0.370686274509804</v>
      </c>
      <c r="J451" s="7">
        <v>17.6434904339711</v>
      </c>
      <c r="K451" s="5">
        <v>3</v>
      </c>
      <c r="L451" s="8">
        <v>1</v>
      </c>
      <c r="M451" s="5">
        <v>1</v>
      </c>
      <c r="N451" s="5">
        <v>3</v>
      </c>
      <c r="O451" s="5">
        <v>0</v>
      </c>
      <c r="P451" s="5">
        <v>8</v>
      </c>
      <c r="Q451" s="7">
        <v>9.4525</v>
      </c>
      <c r="R451" s="5">
        <v>5</v>
      </c>
      <c r="S451" s="9">
        <v>15.124</v>
      </c>
      <c r="T451" s="5">
        <v>4</v>
      </c>
      <c r="U451" s="9">
        <v>18.905</v>
      </c>
      <c r="V451" s="11">
        <v>0.0245098039215686</v>
      </c>
    </row>
    <row r="452" customHeight="1" spans="1:22">
      <c r="A452" s="47"/>
      <c r="B452" s="47"/>
      <c r="C452" s="4" t="s">
        <v>128</v>
      </c>
      <c r="D452" s="4" t="s">
        <v>190</v>
      </c>
      <c r="E452" s="5">
        <v>49.4</v>
      </c>
      <c r="F452" s="5">
        <v>1209</v>
      </c>
      <c r="G452" s="5">
        <v>79</v>
      </c>
      <c r="H452" s="6">
        <v>0.065343258891646</v>
      </c>
      <c r="I452" s="7">
        <v>0.625316455696203</v>
      </c>
      <c r="J452" s="7">
        <v>40.8602150537634</v>
      </c>
      <c r="K452" s="5">
        <v>0</v>
      </c>
      <c r="L452" s="8">
        <v>3</v>
      </c>
      <c r="M452" s="5">
        <v>0</v>
      </c>
      <c r="N452" s="5">
        <v>1</v>
      </c>
      <c r="O452" s="5">
        <v>0</v>
      </c>
      <c r="P452" s="5">
        <v>4</v>
      </c>
      <c r="Q452" s="7">
        <v>12.35</v>
      </c>
      <c r="R452" s="5">
        <v>1</v>
      </c>
      <c r="S452" s="9">
        <v>49.4</v>
      </c>
      <c r="T452" s="5">
        <v>0</v>
      </c>
      <c r="U452" s="9" t="e">
        <v>#DIV/0!</v>
      </c>
      <c r="V452" s="11">
        <v>0.0126582278481013</v>
      </c>
    </row>
    <row r="453" customHeight="1" spans="1:22">
      <c r="A453" s="47"/>
      <c r="B453" s="47"/>
      <c r="C453" s="4" t="s">
        <v>146</v>
      </c>
      <c r="D453" s="4" t="s">
        <v>193</v>
      </c>
      <c r="E453" s="5">
        <v>51.89</v>
      </c>
      <c r="F453" s="5">
        <v>991</v>
      </c>
      <c r="G453" s="5">
        <v>69</v>
      </c>
      <c r="H453" s="6">
        <v>0.0696266397578204</v>
      </c>
      <c r="I453" s="7">
        <v>0.752028985507246</v>
      </c>
      <c r="J453" s="7">
        <v>52.3612512613522</v>
      </c>
      <c r="K453" s="5">
        <v>0</v>
      </c>
      <c r="L453" s="8">
        <v>0</v>
      </c>
      <c r="M453" s="5">
        <v>0</v>
      </c>
      <c r="N453" s="5">
        <v>0</v>
      </c>
      <c r="O453" s="5">
        <v>0</v>
      </c>
      <c r="P453" s="5">
        <v>0</v>
      </c>
      <c r="Q453" s="7" t="e">
        <v>#DIV/0!</v>
      </c>
      <c r="R453" s="5">
        <v>2</v>
      </c>
      <c r="S453" s="9">
        <v>25.945</v>
      </c>
      <c r="T453" s="5">
        <v>0</v>
      </c>
      <c r="U453" s="9" t="e">
        <v>#DIV/0!</v>
      </c>
      <c r="V453" s="11">
        <v>0.0289855072463768</v>
      </c>
    </row>
    <row r="454" customHeight="1" spans="1:22">
      <c r="A454" s="47"/>
      <c r="B454" s="47"/>
      <c r="C454" s="4" t="s">
        <v>108</v>
      </c>
      <c r="D454" s="4" t="s">
        <v>187</v>
      </c>
      <c r="E454" s="5">
        <v>154.28</v>
      </c>
      <c r="F454" s="5">
        <v>4760</v>
      </c>
      <c r="G454" s="5">
        <v>208</v>
      </c>
      <c r="H454" s="6">
        <v>0.0436974789915966</v>
      </c>
      <c r="I454" s="7">
        <v>0.741730769230769</v>
      </c>
      <c r="J454" s="7">
        <v>32.4117647058824</v>
      </c>
      <c r="K454" s="5">
        <v>5</v>
      </c>
      <c r="L454" s="8">
        <v>0</v>
      </c>
      <c r="M454" s="5">
        <v>1</v>
      </c>
      <c r="N454" s="5">
        <v>5</v>
      </c>
      <c r="O454" s="5">
        <v>1</v>
      </c>
      <c r="P454" s="5">
        <v>12</v>
      </c>
      <c r="Q454" s="7">
        <v>12.8566666666667</v>
      </c>
      <c r="R454" s="5">
        <v>7</v>
      </c>
      <c r="S454" s="9">
        <v>22.04</v>
      </c>
      <c r="T454" s="5">
        <v>2</v>
      </c>
      <c r="U454" s="9">
        <v>77.14</v>
      </c>
      <c r="V454" s="11">
        <v>0.0336538461538462</v>
      </c>
    </row>
    <row r="455" customHeight="1" spans="1:22">
      <c r="A455" s="47"/>
      <c r="B455" s="47"/>
      <c r="C455" s="4" t="s">
        <v>86</v>
      </c>
      <c r="D455" s="4" t="s">
        <v>179</v>
      </c>
      <c r="E455" s="5">
        <v>106.62</v>
      </c>
      <c r="F455" s="5">
        <v>6368</v>
      </c>
      <c r="G455" s="5">
        <v>351</v>
      </c>
      <c r="H455" s="6">
        <v>0.0551193467336683</v>
      </c>
      <c r="I455" s="7">
        <v>0.303760683760684</v>
      </c>
      <c r="J455" s="7">
        <v>16.7430904522613</v>
      </c>
      <c r="K455" s="5">
        <v>2</v>
      </c>
      <c r="L455" s="8">
        <v>0</v>
      </c>
      <c r="M455" s="5">
        <v>0</v>
      </c>
      <c r="N455" s="5">
        <v>0</v>
      </c>
      <c r="O455" s="5">
        <v>0</v>
      </c>
      <c r="P455" s="5">
        <v>2</v>
      </c>
      <c r="Q455" s="7">
        <v>53.31</v>
      </c>
      <c r="R455" s="5">
        <v>9</v>
      </c>
      <c r="S455" s="9">
        <v>11.8466666666667</v>
      </c>
      <c r="T455" s="5">
        <v>2</v>
      </c>
      <c r="U455" s="9">
        <v>53.31</v>
      </c>
      <c r="V455" s="11">
        <v>0.0256410256410256</v>
      </c>
    </row>
    <row r="456" customHeight="1" spans="1:22">
      <c r="A456" s="47"/>
      <c r="B456" s="47"/>
      <c r="C456" s="4" t="s">
        <v>88</v>
      </c>
      <c r="D456" s="4" t="s">
        <v>180</v>
      </c>
      <c r="E456" s="5">
        <v>98.69</v>
      </c>
      <c r="F456" s="5">
        <v>4534</v>
      </c>
      <c r="G456" s="5">
        <v>373</v>
      </c>
      <c r="H456" s="6">
        <v>0.0822673136303485</v>
      </c>
      <c r="I456" s="7">
        <v>0.264584450402145</v>
      </c>
      <c r="J456" s="7">
        <v>21.7666519629466</v>
      </c>
      <c r="K456" s="5">
        <v>2</v>
      </c>
      <c r="L456" s="8">
        <v>3</v>
      </c>
      <c r="M456" s="5">
        <v>1</v>
      </c>
      <c r="N456" s="5">
        <v>3</v>
      </c>
      <c r="O456" s="5">
        <v>0</v>
      </c>
      <c r="P456" s="5">
        <v>9</v>
      </c>
      <c r="Q456" s="7">
        <v>10.9655555555556</v>
      </c>
      <c r="R456" s="5">
        <v>7</v>
      </c>
      <c r="S456" s="9">
        <v>14.0985714285714</v>
      </c>
      <c r="T456" s="5">
        <v>2</v>
      </c>
      <c r="U456" s="9">
        <v>49.345</v>
      </c>
      <c r="V456" s="11">
        <v>0.0187667560321716</v>
      </c>
    </row>
    <row r="457" customHeight="1" spans="1:22">
      <c r="A457" s="47"/>
      <c r="B457" s="4" t="s">
        <v>100</v>
      </c>
      <c r="C457" s="47"/>
      <c r="D457" s="47"/>
      <c r="E457" s="5">
        <v>741.96</v>
      </c>
      <c r="F457" s="5">
        <v>26817</v>
      </c>
      <c r="G457" s="5">
        <v>1598</v>
      </c>
      <c r="H457" s="6">
        <v>0.0595890666368349</v>
      </c>
      <c r="I457" s="7">
        <v>0.464305381727159</v>
      </c>
      <c r="J457" s="7">
        <v>27.6675243315807</v>
      </c>
      <c r="K457" s="5">
        <v>14</v>
      </c>
      <c r="L457" s="8">
        <v>12</v>
      </c>
      <c r="M457" s="5">
        <v>3</v>
      </c>
      <c r="N457" s="5">
        <v>15</v>
      </c>
      <c r="O457" s="5">
        <v>1</v>
      </c>
      <c r="P457" s="5">
        <v>45</v>
      </c>
      <c r="Q457" s="7">
        <v>16.488</v>
      </c>
      <c r="R457" s="5">
        <v>42</v>
      </c>
      <c r="S457" s="9">
        <v>17.6657142857143</v>
      </c>
      <c r="T457" s="5">
        <v>15</v>
      </c>
      <c r="U457" s="9">
        <v>49.464</v>
      </c>
      <c r="V457" s="11">
        <v>0.0262828535669587</v>
      </c>
    </row>
    <row r="458" customHeight="1" spans="1:22">
      <c r="A458" s="4" t="s">
        <v>150</v>
      </c>
      <c r="B458" s="47"/>
      <c r="C458" s="47"/>
      <c r="D458" s="47"/>
      <c r="E458" s="5">
        <v>1217.54</v>
      </c>
      <c r="F458" s="5">
        <v>68699</v>
      </c>
      <c r="G458" s="5">
        <v>4070</v>
      </c>
      <c r="H458" s="6">
        <v>0.0592439482379656</v>
      </c>
      <c r="I458" s="7">
        <v>0.299149877149877</v>
      </c>
      <c r="J458" s="7">
        <v>17.7228198372611</v>
      </c>
      <c r="K458" s="5">
        <v>24</v>
      </c>
      <c r="L458" s="8">
        <v>15</v>
      </c>
      <c r="M458" s="5">
        <v>9</v>
      </c>
      <c r="N458" s="5">
        <v>28</v>
      </c>
      <c r="O458" s="5">
        <v>3</v>
      </c>
      <c r="P458" s="5">
        <v>79</v>
      </c>
      <c r="Q458" s="7">
        <v>15.4118987341772</v>
      </c>
      <c r="R458" s="5">
        <v>62</v>
      </c>
      <c r="S458" s="9">
        <v>19.6377419354839</v>
      </c>
      <c r="T458" s="5">
        <v>19</v>
      </c>
      <c r="U458" s="9">
        <v>64.0810526315789</v>
      </c>
      <c r="V458" s="11">
        <v>0.0152334152334152</v>
      </c>
    </row>
    <row r="459" customHeight="1" spans="1:22">
      <c r="A459" s="4" t="s">
        <v>33</v>
      </c>
      <c r="B459" s="4" t="s">
        <v>75</v>
      </c>
      <c r="C459" s="4" t="s">
        <v>114</v>
      </c>
      <c r="D459" s="4" t="s">
        <v>189</v>
      </c>
      <c r="E459" s="5">
        <v>138.7</v>
      </c>
      <c r="F459" s="5">
        <v>5517</v>
      </c>
      <c r="G459" s="5">
        <v>317</v>
      </c>
      <c r="H459" s="6">
        <v>0.0574587638209172</v>
      </c>
      <c r="I459" s="7">
        <v>0.437539432176656</v>
      </c>
      <c r="J459" s="7">
        <v>25.1404748957767</v>
      </c>
      <c r="K459" s="5">
        <v>1</v>
      </c>
      <c r="L459" s="8">
        <v>0</v>
      </c>
      <c r="M459" s="5">
        <v>0</v>
      </c>
      <c r="N459" s="5">
        <v>3</v>
      </c>
      <c r="O459" s="5">
        <v>0</v>
      </c>
      <c r="P459" s="5">
        <v>4</v>
      </c>
      <c r="Q459" s="7">
        <v>34.675</v>
      </c>
      <c r="R459" s="5">
        <v>3</v>
      </c>
      <c r="S459" s="9">
        <v>46.2333333333333</v>
      </c>
      <c r="T459" s="5">
        <v>2</v>
      </c>
      <c r="U459" s="9">
        <v>69.35</v>
      </c>
      <c r="V459" s="11">
        <v>0.00946372239747634</v>
      </c>
    </row>
    <row r="460" customHeight="1" spans="1:22">
      <c r="A460" s="47"/>
      <c r="B460" s="47"/>
      <c r="C460" s="4" t="s">
        <v>138</v>
      </c>
      <c r="D460" s="4" t="s">
        <v>191</v>
      </c>
      <c r="E460" s="5">
        <v>165.23</v>
      </c>
      <c r="F460" s="5">
        <v>12548</v>
      </c>
      <c r="G460" s="5">
        <v>1035</v>
      </c>
      <c r="H460" s="6">
        <v>0.0824832642652216</v>
      </c>
      <c r="I460" s="7">
        <v>0.159642512077295</v>
      </c>
      <c r="J460" s="7">
        <v>13.1678355116353</v>
      </c>
      <c r="K460" s="5">
        <v>13</v>
      </c>
      <c r="L460" s="8">
        <v>0</v>
      </c>
      <c r="M460" s="5">
        <v>5</v>
      </c>
      <c r="N460" s="5">
        <v>3</v>
      </c>
      <c r="O460" s="5">
        <v>1</v>
      </c>
      <c r="P460" s="5">
        <v>22</v>
      </c>
      <c r="Q460" s="7">
        <v>7.51045454545455</v>
      </c>
      <c r="R460" s="5">
        <v>8</v>
      </c>
      <c r="S460" s="9">
        <v>20.65375</v>
      </c>
      <c r="T460" s="5">
        <v>1</v>
      </c>
      <c r="U460" s="9">
        <v>165.23</v>
      </c>
      <c r="V460" s="11">
        <v>0.00772946859903382</v>
      </c>
    </row>
    <row r="461" customHeight="1" spans="1:22">
      <c r="A461" s="47"/>
      <c r="B461" s="47"/>
      <c r="C461" s="4" t="s">
        <v>76</v>
      </c>
      <c r="D461" s="4" t="s">
        <v>175</v>
      </c>
      <c r="E461" s="5">
        <v>86.32</v>
      </c>
      <c r="F461" s="5">
        <v>4606</v>
      </c>
      <c r="G461" s="5">
        <v>243</v>
      </c>
      <c r="H461" s="6">
        <v>0.0527572731220148</v>
      </c>
      <c r="I461" s="7">
        <v>0.35522633744856</v>
      </c>
      <c r="J461" s="7">
        <v>18.7407729049066</v>
      </c>
      <c r="K461" s="5">
        <v>1</v>
      </c>
      <c r="L461" s="8">
        <v>0</v>
      </c>
      <c r="M461" s="5">
        <v>1</v>
      </c>
      <c r="N461" s="5">
        <v>1</v>
      </c>
      <c r="O461" s="5">
        <v>0</v>
      </c>
      <c r="P461" s="5">
        <v>3</v>
      </c>
      <c r="Q461" s="7">
        <v>28.7733333333333</v>
      </c>
      <c r="R461" s="5">
        <v>2</v>
      </c>
      <c r="S461" s="9">
        <v>43.16</v>
      </c>
      <c r="T461" s="5">
        <v>1</v>
      </c>
      <c r="U461" s="9">
        <v>86.32</v>
      </c>
      <c r="V461" s="11">
        <v>0.00823045267489712</v>
      </c>
    </row>
    <row r="462" customHeight="1" spans="1:22">
      <c r="A462" s="47"/>
      <c r="B462" s="47"/>
      <c r="C462" s="4" t="s">
        <v>151</v>
      </c>
      <c r="D462" s="4" t="s">
        <v>194</v>
      </c>
      <c r="E462" s="5">
        <v>87.1</v>
      </c>
      <c r="F462" s="5">
        <v>7760</v>
      </c>
      <c r="G462" s="5">
        <v>635</v>
      </c>
      <c r="H462" s="6">
        <v>0.0818298969072165</v>
      </c>
      <c r="I462" s="7">
        <v>0.137165354330709</v>
      </c>
      <c r="J462" s="7">
        <v>11.2242268041237</v>
      </c>
      <c r="K462" s="5">
        <v>3</v>
      </c>
      <c r="L462" s="8">
        <v>0</v>
      </c>
      <c r="M462" s="5">
        <v>1</v>
      </c>
      <c r="N462" s="5">
        <v>0</v>
      </c>
      <c r="O462" s="5">
        <v>0</v>
      </c>
      <c r="P462" s="5">
        <v>4</v>
      </c>
      <c r="Q462" s="7">
        <v>21.775</v>
      </c>
      <c r="R462" s="5">
        <v>1</v>
      </c>
      <c r="S462" s="9">
        <v>87.1</v>
      </c>
      <c r="T462" s="5">
        <v>0</v>
      </c>
      <c r="U462" s="9" t="e">
        <v>#DIV/0!</v>
      </c>
      <c r="V462" s="11">
        <v>0.0015748031496063</v>
      </c>
    </row>
    <row r="463" customHeight="1" spans="1:22">
      <c r="A463" s="47"/>
      <c r="B463" s="47"/>
      <c r="C463" s="4" t="s">
        <v>153</v>
      </c>
      <c r="D463" s="4" t="s">
        <v>195</v>
      </c>
      <c r="E463" s="5">
        <v>55.16</v>
      </c>
      <c r="F463" s="5">
        <v>2964</v>
      </c>
      <c r="G463" s="5">
        <v>190</v>
      </c>
      <c r="H463" s="6">
        <v>0.0641025641025641</v>
      </c>
      <c r="I463" s="7">
        <v>0.290315789473684</v>
      </c>
      <c r="J463" s="7">
        <v>18.6099865047233</v>
      </c>
      <c r="K463" s="5">
        <v>0</v>
      </c>
      <c r="L463" s="8">
        <v>0</v>
      </c>
      <c r="M463" s="5">
        <v>0</v>
      </c>
      <c r="N463" s="5">
        <v>1</v>
      </c>
      <c r="O463" s="5">
        <v>0</v>
      </c>
      <c r="P463" s="5">
        <v>1</v>
      </c>
      <c r="Q463" s="7">
        <v>55.16</v>
      </c>
      <c r="R463" s="5">
        <v>1</v>
      </c>
      <c r="S463" s="9">
        <v>55.16</v>
      </c>
      <c r="T463" s="5">
        <v>1</v>
      </c>
      <c r="U463" s="9">
        <v>55.16</v>
      </c>
      <c r="V463" s="11">
        <v>0.00526315789473684</v>
      </c>
    </row>
    <row r="464" customHeight="1" spans="1:22">
      <c r="A464" s="47"/>
      <c r="B464" s="47"/>
      <c r="C464" s="4" t="s">
        <v>140</v>
      </c>
      <c r="D464" s="4" t="s">
        <v>192</v>
      </c>
      <c r="E464" s="5">
        <v>77.33</v>
      </c>
      <c r="F464" s="5">
        <v>3791</v>
      </c>
      <c r="G464" s="5">
        <v>106</v>
      </c>
      <c r="H464" s="6">
        <v>0.0279609601688209</v>
      </c>
      <c r="I464" s="7">
        <v>0.729528301886792</v>
      </c>
      <c r="J464" s="7">
        <v>20.3983117910841</v>
      </c>
      <c r="K464" s="5">
        <v>2</v>
      </c>
      <c r="L464" s="8">
        <v>0</v>
      </c>
      <c r="M464" s="5">
        <v>2</v>
      </c>
      <c r="N464" s="5">
        <v>1</v>
      </c>
      <c r="O464" s="5">
        <v>0</v>
      </c>
      <c r="P464" s="5">
        <v>5</v>
      </c>
      <c r="Q464" s="7">
        <v>15.466</v>
      </c>
      <c r="R464" s="5">
        <v>1</v>
      </c>
      <c r="S464" s="9">
        <v>77.33</v>
      </c>
      <c r="T464" s="5">
        <v>0</v>
      </c>
      <c r="U464" s="9" t="e">
        <v>#DIV/0!</v>
      </c>
      <c r="V464" s="11">
        <v>0.00943396226415094</v>
      </c>
    </row>
    <row r="465" customHeight="1" spans="1:22">
      <c r="A465" s="47"/>
      <c r="B465" s="4" t="s">
        <v>78</v>
      </c>
      <c r="C465" s="47"/>
      <c r="D465" s="47"/>
      <c r="E465" s="5">
        <v>609.84</v>
      </c>
      <c r="F465" s="5">
        <v>37186</v>
      </c>
      <c r="G465" s="5">
        <v>2526</v>
      </c>
      <c r="H465" s="6">
        <v>0.0679287904049911</v>
      </c>
      <c r="I465" s="7">
        <v>0.241425178147268</v>
      </c>
      <c r="J465" s="7">
        <v>16.3997203248534</v>
      </c>
      <c r="K465" s="5">
        <v>20</v>
      </c>
      <c r="L465" s="8">
        <v>0</v>
      </c>
      <c r="M465" s="5">
        <v>9</v>
      </c>
      <c r="N465" s="5">
        <v>9</v>
      </c>
      <c r="O465" s="5">
        <v>1</v>
      </c>
      <c r="P465" s="5">
        <v>39</v>
      </c>
      <c r="Q465" s="7">
        <v>15.6369230769231</v>
      </c>
      <c r="R465" s="5">
        <v>16</v>
      </c>
      <c r="S465" s="9">
        <v>38.115</v>
      </c>
      <c r="T465" s="5">
        <v>5</v>
      </c>
      <c r="U465" s="9">
        <v>121.968</v>
      </c>
      <c r="V465" s="11">
        <v>0.0063341250989707</v>
      </c>
    </row>
    <row r="466" customHeight="1" spans="1:22">
      <c r="A466" s="47"/>
      <c r="B466" s="4" t="s">
        <v>79</v>
      </c>
      <c r="C466" s="4" t="s">
        <v>80</v>
      </c>
      <c r="D466" s="4" t="s">
        <v>176</v>
      </c>
      <c r="E466" s="5">
        <v>115.46</v>
      </c>
      <c r="F466" s="5">
        <v>2858</v>
      </c>
      <c r="G466" s="5">
        <v>152</v>
      </c>
      <c r="H466" s="6">
        <v>0.053184044786564</v>
      </c>
      <c r="I466" s="7">
        <v>0.759605263157895</v>
      </c>
      <c r="J466" s="7">
        <v>40.3988803358992</v>
      </c>
      <c r="K466" s="5">
        <v>1</v>
      </c>
      <c r="L466" s="8">
        <v>0</v>
      </c>
      <c r="M466" s="5">
        <v>0</v>
      </c>
      <c r="N466" s="5">
        <v>2</v>
      </c>
      <c r="O466" s="5">
        <v>0</v>
      </c>
      <c r="P466" s="5">
        <v>3</v>
      </c>
      <c r="Q466" s="7">
        <v>38.4866666666667</v>
      </c>
      <c r="R466" s="5">
        <v>8</v>
      </c>
      <c r="S466" s="9">
        <v>14.4325</v>
      </c>
      <c r="T466" s="5">
        <v>3</v>
      </c>
      <c r="U466" s="9">
        <v>38.4866666666667</v>
      </c>
      <c r="V466" s="11">
        <v>0.0526315789473684</v>
      </c>
    </row>
    <row r="467" customHeight="1" spans="1:22">
      <c r="A467" s="47"/>
      <c r="B467" s="47"/>
      <c r="C467" s="4" t="s">
        <v>82</v>
      </c>
      <c r="D467" s="4" t="s">
        <v>177</v>
      </c>
      <c r="E467" s="5">
        <v>56.22</v>
      </c>
      <c r="F467" s="5">
        <v>1396</v>
      </c>
      <c r="G467" s="5">
        <v>94</v>
      </c>
      <c r="H467" s="6">
        <v>0.0673352435530086</v>
      </c>
      <c r="I467" s="7">
        <v>0.598085106382979</v>
      </c>
      <c r="J467" s="7">
        <v>40.2722063037249</v>
      </c>
      <c r="K467" s="5">
        <v>0</v>
      </c>
      <c r="L467" s="8">
        <v>1</v>
      </c>
      <c r="M467" s="5">
        <v>1</v>
      </c>
      <c r="N467" s="5">
        <v>1</v>
      </c>
      <c r="O467" s="5">
        <v>0</v>
      </c>
      <c r="P467" s="5">
        <v>3</v>
      </c>
      <c r="Q467" s="7">
        <v>18.74</v>
      </c>
      <c r="R467" s="5">
        <v>1</v>
      </c>
      <c r="S467" s="9">
        <v>56.22</v>
      </c>
      <c r="T467" s="5">
        <v>0</v>
      </c>
      <c r="U467" s="9" t="e">
        <v>#DIV/0!</v>
      </c>
      <c r="V467" s="11">
        <v>0.0106382978723404</v>
      </c>
    </row>
    <row r="468" customHeight="1" spans="1:22">
      <c r="A468" s="47"/>
      <c r="B468" s="47"/>
      <c r="C468" s="4" t="s">
        <v>84</v>
      </c>
      <c r="D468" s="4" t="s">
        <v>178</v>
      </c>
      <c r="E468" s="5">
        <v>53.25</v>
      </c>
      <c r="F468" s="5">
        <v>2241</v>
      </c>
      <c r="G468" s="5">
        <v>123</v>
      </c>
      <c r="H468" s="6">
        <v>0.0548862115127175</v>
      </c>
      <c r="I468" s="7">
        <v>0.432926829268293</v>
      </c>
      <c r="J468" s="7">
        <v>23.7617135207497</v>
      </c>
      <c r="K468" s="5">
        <v>0</v>
      </c>
      <c r="L468" s="8">
        <v>1</v>
      </c>
      <c r="M468" s="5">
        <v>0</v>
      </c>
      <c r="N468" s="5">
        <v>0</v>
      </c>
      <c r="O468" s="5">
        <v>1</v>
      </c>
      <c r="P468" s="5">
        <v>2</v>
      </c>
      <c r="Q468" s="7">
        <v>26.625</v>
      </c>
      <c r="R468" s="5">
        <v>0</v>
      </c>
      <c r="S468" s="9" t="e">
        <v>#DIV/0!</v>
      </c>
      <c r="T468" s="5">
        <v>0</v>
      </c>
      <c r="U468" s="9" t="e">
        <v>#DIV/0!</v>
      </c>
      <c r="V468" s="11">
        <v>0</v>
      </c>
    </row>
    <row r="469" customHeight="1" spans="1:22">
      <c r="A469" s="47"/>
      <c r="B469" s="47"/>
      <c r="C469" s="4" t="s">
        <v>128</v>
      </c>
      <c r="D469" s="4" t="s">
        <v>190</v>
      </c>
      <c r="E469" s="5">
        <v>23.88</v>
      </c>
      <c r="F469" s="5">
        <v>538</v>
      </c>
      <c r="G469" s="5">
        <v>41</v>
      </c>
      <c r="H469" s="6">
        <v>0.0762081784386617</v>
      </c>
      <c r="I469" s="7">
        <v>0.582439024390244</v>
      </c>
      <c r="J469" s="7">
        <v>44.3866171003717</v>
      </c>
      <c r="K469" s="5">
        <v>0</v>
      </c>
      <c r="L469" s="8">
        <v>0</v>
      </c>
      <c r="M469" s="5">
        <v>1</v>
      </c>
      <c r="N469" s="5">
        <v>0</v>
      </c>
      <c r="O469" s="5">
        <v>0</v>
      </c>
      <c r="P469" s="5">
        <v>1</v>
      </c>
      <c r="Q469" s="7">
        <v>23.88</v>
      </c>
      <c r="R469" s="5">
        <v>1</v>
      </c>
      <c r="S469" s="9">
        <v>23.88</v>
      </c>
      <c r="T469" s="5">
        <v>0</v>
      </c>
      <c r="U469" s="9" t="e">
        <v>#DIV/0!</v>
      </c>
      <c r="V469" s="11">
        <v>0.024390243902439</v>
      </c>
    </row>
    <row r="470" customHeight="1" spans="1:22">
      <c r="A470" s="47"/>
      <c r="B470" s="47"/>
      <c r="C470" s="4" t="s">
        <v>146</v>
      </c>
      <c r="D470" s="4" t="s">
        <v>193</v>
      </c>
      <c r="E470" s="5">
        <v>64.87</v>
      </c>
      <c r="F470" s="5">
        <v>1035</v>
      </c>
      <c r="G470" s="5">
        <v>57</v>
      </c>
      <c r="H470" s="6">
        <v>0.0550724637681159</v>
      </c>
      <c r="I470" s="7">
        <v>1.1380701754386</v>
      </c>
      <c r="J470" s="7">
        <v>62.6763285024155</v>
      </c>
      <c r="K470" s="5">
        <v>1</v>
      </c>
      <c r="L470" s="8">
        <v>0</v>
      </c>
      <c r="M470" s="5">
        <v>0</v>
      </c>
      <c r="N470" s="5">
        <v>0</v>
      </c>
      <c r="O470" s="5">
        <v>0</v>
      </c>
      <c r="P470" s="5">
        <v>1</v>
      </c>
      <c r="Q470" s="7">
        <v>64.87</v>
      </c>
      <c r="R470" s="5">
        <v>2</v>
      </c>
      <c r="S470" s="9">
        <v>32.435</v>
      </c>
      <c r="T470" s="5">
        <v>1</v>
      </c>
      <c r="U470" s="9">
        <v>64.87</v>
      </c>
      <c r="V470" s="11">
        <v>0.0350877192982456</v>
      </c>
    </row>
    <row r="471" customHeight="1" spans="1:22">
      <c r="A471" s="47"/>
      <c r="B471" s="47"/>
      <c r="C471" s="4" t="s">
        <v>108</v>
      </c>
      <c r="D471" s="4" t="s">
        <v>187</v>
      </c>
      <c r="E471" s="5">
        <v>139.73</v>
      </c>
      <c r="F471" s="5">
        <v>3977</v>
      </c>
      <c r="G471" s="5">
        <v>160</v>
      </c>
      <c r="H471" s="6">
        <v>0.040231330148353</v>
      </c>
      <c r="I471" s="7">
        <v>0.8733125</v>
      </c>
      <c r="J471" s="7">
        <v>35.1345235101836</v>
      </c>
      <c r="K471" s="5">
        <v>4</v>
      </c>
      <c r="L471" s="8">
        <v>0</v>
      </c>
      <c r="M471" s="5">
        <v>2</v>
      </c>
      <c r="N471" s="5">
        <v>1</v>
      </c>
      <c r="O471" s="5">
        <v>0</v>
      </c>
      <c r="P471" s="5">
        <v>7</v>
      </c>
      <c r="Q471" s="7">
        <v>19.9614285714286</v>
      </c>
      <c r="R471" s="5">
        <v>4</v>
      </c>
      <c r="S471" s="9">
        <v>34.9325</v>
      </c>
      <c r="T471" s="5">
        <v>1</v>
      </c>
      <c r="U471" s="9">
        <v>139.73</v>
      </c>
      <c r="V471" s="11">
        <v>0.025</v>
      </c>
    </row>
    <row r="472" customHeight="1" spans="1:22">
      <c r="A472" s="47"/>
      <c r="B472" s="47"/>
      <c r="C472" s="4" t="s">
        <v>86</v>
      </c>
      <c r="D472" s="4" t="s">
        <v>179</v>
      </c>
      <c r="E472" s="5">
        <v>84.92</v>
      </c>
      <c r="F472" s="5">
        <v>4901</v>
      </c>
      <c r="G472" s="5">
        <v>294</v>
      </c>
      <c r="H472" s="6">
        <v>0.0599877576004897</v>
      </c>
      <c r="I472" s="7">
        <v>0.288843537414966</v>
      </c>
      <c r="J472" s="7">
        <v>17.327076106917</v>
      </c>
      <c r="K472" s="5">
        <v>0</v>
      </c>
      <c r="L472" s="8">
        <v>0</v>
      </c>
      <c r="M472" s="5">
        <v>1</v>
      </c>
      <c r="N472" s="5">
        <v>3</v>
      </c>
      <c r="O472" s="5">
        <v>0</v>
      </c>
      <c r="P472" s="5">
        <v>4</v>
      </c>
      <c r="Q472" s="7">
        <v>21.23</v>
      </c>
      <c r="R472" s="5">
        <v>5</v>
      </c>
      <c r="S472" s="9">
        <v>16.984</v>
      </c>
      <c r="T472" s="5">
        <v>3</v>
      </c>
      <c r="U472" s="9">
        <v>28.3066666666667</v>
      </c>
      <c r="V472" s="11">
        <v>0.0170068027210884</v>
      </c>
    </row>
    <row r="473" customHeight="1" spans="1:22">
      <c r="A473" s="47"/>
      <c r="B473" s="47"/>
      <c r="C473" s="4" t="s">
        <v>88</v>
      </c>
      <c r="D473" s="4" t="s">
        <v>180</v>
      </c>
      <c r="E473" s="5">
        <v>73.16</v>
      </c>
      <c r="F473" s="5">
        <v>3156</v>
      </c>
      <c r="G473" s="5">
        <v>279</v>
      </c>
      <c r="H473" s="6">
        <v>0.0884030418250951</v>
      </c>
      <c r="I473" s="7">
        <v>0.262222222222222</v>
      </c>
      <c r="J473" s="7">
        <v>23.1812420785805</v>
      </c>
      <c r="K473" s="5">
        <v>0</v>
      </c>
      <c r="L473" s="8">
        <v>1</v>
      </c>
      <c r="M473" s="5">
        <v>0</v>
      </c>
      <c r="N473" s="5">
        <v>1</v>
      </c>
      <c r="O473" s="5">
        <v>0</v>
      </c>
      <c r="P473" s="5">
        <v>2</v>
      </c>
      <c r="Q473" s="7">
        <v>36.58</v>
      </c>
      <c r="R473" s="5">
        <v>5</v>
      </c>
      <c r="S473" s="9">
        <v>14.632</v>
      </c>
      <c r="T473" s="5">
        <v>2</v>
      </c>
      <c r="U473" s="9">
        <v>36.58</v>
      </c>
      <c r="V473" s="11">
        <v>0.017921146953405</v>
      </c>
    </row>
    <row r="474" customHeight="1" spans="1:22">
      <c r="A474" s="47"/>
      <c r="B474" s="4" t="s">
        <v>100</v>
      </c>
      <c r="C474" s="47"/>
      <c r="D474" s="47"/>
      <c r="E474" s="5">
        <v>611.49</v>
      </c>
      <c r="F474" s="5">
        <v>20102</v>
      </c>
      <c r="G474" s="5">
        <v>1200</v>
      </c>
      <c r="H474" s="6">
        <v>0.0596955526813252</v>
      </c>
      <c r="I474" s="7">
        <v>0.509575</v>
      </c>
      <c r="J474" s="7">
        <v>30.4193612575863</v>
      </c>
      <c r="K474" s="5">
        <v>6</v>
      </c>
      <c r="L474" s="8">
        <v>3</v>
      </c>
      <c r="M474" s="5">
        <v>5</v>
      </c>
      <c r="N474" s="5">
        <v>8</v>
      </c>
      <c r="O474" s="5">
        <v>1</v>
      </c>
      <c r="P474" s="5">
        <v>23</v>
      </c>
      <c r="Q474" s="7">
        <v>26.5865217391304</v>
      </c>
      <c r="R474" s="5">
        <v>26</v>
      </c>
      <c r="S474" s="9">
        <v>23.5188461538462</v>
      </c>
      <c r="T474" s="5">
        <v>10</v>
      </c>
      <c r="U474" s="9">
        <v>61.149</v>
      </c>
      <c r="V474" s="11">
        <v>0.0216666666666667</v>
      </c>
    </row>
    <row r="475" customHeight="1" spans="1:22">
      <c r="A475" s="4" t="s">
        <v>155</v>
      </c>
      <c r="B475" s="47"/>
      <c r="C475" s="47"/>
      <c r="D475" s="47"/>
      <c r="E475" s="5">
        <v>1221.33</v>
      </c>
      <c r="F475" s="5">
        <v>57288</v>
      </c>
      <c r="G475" s="5">
        <v>3726</v>
      </c>
      <c r="H475" s="6">
        <v>0.0650397989107667</v>
      </c>
      <c r="I475" s="7">
        <v>0.327785829307568</v>
      </c>
      <c r="J475" s="7">
        <v>21.3191244239631</v>
      </c>
      <c r="K475" s="5">
        <v>26</v>
      </c>
      <c r="L475" s="8">
        <v>3</v>
      </c>
      <c r="M475" s="5">
        <v>14</v>
      </c>
      <c r="N475" s="5">
        <v>17</v>
      </c>
      <c r="O475" s="5">
        <v>2</v>
      </c>
      <c r="P475" s="5">
        <v>62</v>
      </c>
      <c r="Q475" s="7">
        <v>19.6988709677419</v>
      </c>
      <c r="R475" s="5">
        <v>42</v>
      </c>
      <c r="S475" s="9">
        <v>29.0792857142857</v>
      </c>
      <c r="T475" s="5">
        <v>15</v>
      </c>
      <c r="U475" s="9">
        <v>81.422</v>
      </c>
      <c r="V475" s="11">
        <v>0.0112721417069243</v>
      </c>
    </row>
    <row r="476" customHeight="1" spans="1:22">
      <c r="A476" s="4" t="s">
        <v>32</v>
      </c>
      <c r="B476" s="4" t="s">
        <v>75</v>
      </c>
      <c r="C476" s="4" t="s">
        <v>114</v>
      </c>
      <c r="D476" s="4" t="s">
        <v>189</v>
      </c>
      <c r="E476" s="5">
        <v>142.53</v>
      </c>
      <c r="F476" s="5">
        <v>5040</v>
      </c>
      <c r="G476" s="5">
        <v>322</v>
      </c>
      <c r="H476" s="6">
        <v>0.0638888888888889</v>
      </c>
      <c r="I476" s="7">
        <v>0.442639751552795</v>
      </c>
      <c r="J476" s="7">
        <v>28.2797619047619</v>
      </c>
      <c r="K476" s="5">
        <v>8</v>
      </c>
      <c r="L476" s="8">
        <v>0</v>
      </c>
      <c r="M476" s="5">
        <v>3</v>
      </c>
      <c r="N476" s="5">
        <v>6</v>
      </c>
      <c r="O476" s="5">
        <v>0</v>
      </c>
      <c r="P476" s="5">
        <v>17</v>
      </c>
      <c r="Q476" s="7">
        <v>8.38411764705882</v>
      </c>
      <c r="R476" s="5">
        <v>5</v>
      </c>
      <c r="S476" s="9">
        <v>28.506</v>
      </c>
      <c r="T476" s="5">
        <v>4</v>
      </c>
      <c r="U476" s="9">
        <v>35.6325</v>
      </c>
      <c r="V476" s="11">
        <v>0.015527950310559</v>
      </c>
    </row>
    <row r="477" customHeight="1" spans="1:22">
      <c r="A477" s="47"/>
      <c r="B477" s="47"/>
      <c r="C477" s="4" t="s">
        <v>138</v>
      </c>
      <c r="D477" s="4" t="s">
        <v>191</v>
      </c>
      <c r="E477" s="5">
        <v>142.6</v>
      </c>
      <c r="F477" s="5">
        <v>7878</v>
      </c>
      <c r="G477" s="5">
        <v>508</v>
      </c>
      <c r="H477" s="6">
        <v>0.0644833714140645</v>
      </c>
      <c r="I477" s="7">
        <v>0.280708661417323</v>
      </c>
      <c r="J477" s="7">
        <v>18.1010408733181</v>
      </c>
      <c r="K477" s="5">
        <v>4</v>
      </c>
      <c r="L477" s="8">
        <v>0</v>
      </c>
      <c r="M477" s="5">
        <v>4</v>
      </c>
      <c r="N477" s="5">
        <v>1</v>
      </c>
      <c r="O477" s="5">
        <v>0</v>
      </c>
      <c r="P477" s="5">
        <v>9</v>
      </c>
      <c r="Q477" s="7">
        <v>15.8444444444444</v>
      </c>
      <c r="R477" s="5">
        <v>4</v>
      </c>
      <c r="S477" s="9">
        <v>35.65</v>
      </c>
      <c r="T477" s="5">
        <v>0</v>
      </c>
      <c r="U477" s="9" t="e">
        <v>#DIV/0!</v>
      </c>
      <c r="V477" s="11">
        <v>0.0078740157480315</v>
      </c>
    </row>
    <row r="478" customHeight="1" spans="1:22">
      <c r="A478" s="47"/>
      <c r="B478" s="47"/>
      <c r="C478" s="4" t="s">
        <v>76</v>
      </c>
      <c r="D478" s="4" t="s">
        <v>175</v>
      </c>
      <c r="E478" s="5">
        <v>89.77</v>
      </c>
      <c r="F478" s="5">
        <v>4711</v>
      </c>
      <c r="G478" s="5">
        <v>262</v>
      </c>
      <c r="H478" s="6">
        <v>0.0556145192103587</v>
      </c>
      <c r="I478" s="7">
        <v>0.34263358778626</v>
      </c>
      <c r="J478" s="7">
        <v>19.0554022500531</v>
      </c>
      <c r="K478" s="5">
        <v>1</v>
      </c>
      <c r="L478" s="8">
        <v>1</v>
      </c>
      <c r="M478" s="5">
        <v>0</v>
      </c>
      <c r="N478" s="5">
        <v>5</v>
      </c>
      <c r="O478" s="5">
        <v>0</v>
      </c>
      <c r="P478" s="5">
        <v>7</v>
      </c>
      <c r="Q478" s="7">
        <v>12.8242857142857</v>
      </c>
      <c r="R478" s="5">
        <v>3</v>
      </c>
      <c r="S478" s="9">
        <v>29.9233333333333</v>
      </c>
      <c r="T478" s="5">
        <v>0</v>
      </c>
      <c r="U478" s="9" t="e">
        <v>#DIV/0!</v>
      </c>
      <c r="V478" s="11">
        <v>0.0114503816793893</v>
      </c>
    </row>
    <row r="479" customHeight="1" spans="1:22">
      <c r="A479" s="47"/>
      <c r="B479" s="47"/>
      <c r="C479" s="4" t="s">
        <v>151</v>
      </c>
      <c r="D479" s="4" t="s">
        <v>194</v>
      </c>
      <c r="E479" s="5">
        <v>81.41</v>
      </c>
      <c r="F479" s="5">
        <v>5465</v>
      </c>
      <c r="G479" s="5">
        <v>427</v>
      </c>
      <c r="H479" s="6">
        <v>0.0781335773101555</v>
      </c>
      <c r="I479" s="7">
        <v>0.190655737704918</v>
      </c>
      <c r="J479" s="7">
        <v>14.8966148215919</v>
      </c>
      <c r="K479" s="5">
        <v>2</v>
      </c>
      <c r="L479" s="8">
        <v>0</v>
      </c>
      <c r="M479" s="5">
        <v>0</v>
      </c>
      <c r="N479" s="5">
        <v>3</v>
      </c>
      <c r="O479" s="5">
        <v>0</v>
      </c>
      <c r="P479" s="5">
        <v>5</v>
      </c>
      <c r="Q479" s="7">
        <v>16.282</v>
      </c>
      <c r="R479" s="5">
        <v>0</v>
      </c>
      <c r="S479" s="9" t="e">
        <v>#DIV/0!</v>
      </c>
      <c r="T479" s="5">
        <v>0</v>
      </c>
      <c r="U479" s="9" t="e">
        <v>#DIV/0!</v>
      </c>
      <c r="V479" s="11">
        <v>0</v>
      </c>
    </row>
    <row r="480" customHeight="1" spans="1:22">
      <c r="A480" s="47"/>
      <c r="B480" s="47"/>
      <c r="C480" s="4" t="s">
        <v>153</v>
      </c>
      <c r="D480" s="4" t="s">
        <v>195</v>
      </c>
      <c r="E480" s="5">
        <v>111.48</v>
      </c>
      <c r="F480" s="5">
        <v>3944</v>
      </c>
      <c r="G480" s="5">
        <v>222</v>
      </c>
      <c r="H480" s="6">
        <v>0.0562880324543611</v>
      </c>
      <c r="I480" s="7">
        <v>0.502162162162162</v>
      </c>
      <c r="J480" s="7">
        <v>28.2657200811359</v>
      </c>
      <c r="K480" s="5">
        <v>0</v>
      </c>
      <c r="L480" s="8">
        <v>0</v>
      </c>
      <c r="M480" s="5">
        <v>2</v>
      </c>
      <c r="N480" s="5">
        <v>2</v>
      </c>
      <c r="O480" s="5">
        <v>0</v>
      </c>
      <c r="P480" s="5">
        <v>4</v>
      </c>
      <c r="Q480" s="7">
        <v>27.87</v>
      </c>
      <c r="R480" s="5">
        <v>2</v>
      </c>
      <c r="S480" s="9">
        <v>55.74</v>
      </c>
      <c r="T480" s="5">
        <v>1</v>
      </c>
      <c r="U480" s="9">
        <v>111.48</v>
      </c>
      <c r="V480" s="11">
        <v>0.00900900900900901</v>
      </c>
    </row>
    <row r="481" customHeight="1" spans="1:22">
      <c r="A481" s="47"/>
      <c r="B481" s="47"/>
      <c r="C481" s="4" t="s">
        <v>140</v>
      </c>
      <c r="D481" s="4" t="s">
        <v>192</v>
      </c>
      <c r="E481" s="5">
        <v>73.96</v>
      </c>
      <c r="F481" s="5">
        <v>3929</v>
      </c>
      <c r="G481" s="5">
        <v>116</v>
      </c>
      <c r="H481" s="6">
        <v>0.0295240519216086</v>
      </c>
      <c r="I481" s="7">
        <v>0.637586206896552</v>
      </c>
      <c r="J481" s="7">
        <v>18.8241282769152</v>
      </c>
      <c r="K481" s="5">
        <v>2</v>
      </c>
      <c r="L481" s="8">
        <v>0</v>
      </c>
      <c r="M481" s="5">
        <v>0</v>
      </c>
      <c r="N481" s="5">
        <v>0</v>
      </c>
      <c r="O481" s="5">
        <v>0</v>
      </c>
      <c r="P481" s="5">
        <v>2</v>
      </c>
      <c r="Q481" s="7">
        <v>36.98</v>
      </c>
      <c r="R481" s="5">
        <v>3</v>
      </c>
      <c r="S481" s="9">
        <v>24.6533333333333</v>
      </c>
      <c r="T481" s="5">
        <v>1</v>
      </c>
      <c r="U481" s="9">
        <v>73.96</v>
      </c>
      <c r="V481" s="11">
        <v>0.0258620689655172</v>
      </c>
    </row>
    <row r="482" customHeight="1" spans="1:22">
      <c r="A482" s="47"/>
      <c r="B482" s="4" t="s">
        <v>78</v>
      </c>
      <c r="C482" s="47"/>
      <c r="D482" s="47"/>
      <c r="E482" s="5">
        <v>641.75</v>
      </c>
      <c r="F482" s="5">
        <v>30967</v>
      </c>
      <c r="G482" s="5">
        <v>1857</v>
      </c>
      <c r="H482" s="6">
        <v>0.0599670617108535</v>
      </c>
      <c r="I482" s="7">
        <v>0.345584275713516</v>
      </c>
      <c r="J482" s="7">
        <v>20.723673588013</v>
      </c>
      <c r="K482" s="5">
        <v>17</v>
      </c>
      <c r="L482" s="8">
        <v>1</v>
      </c>
      <c r="M482" s="5">
        <v>9</v>
      </c>
      <c r="N482" s="5">
        <v>17</v>
      </c>
      <c r="O482" s="5">
        <v>0</v>
      </c>
      <c r="P482" s="5">
        <v>44</v>
      </c>
      <c r="Q482" s="7">
        <v>14.5852272727273</v>
      </c>
      <c r="R482" s="5">
        <v>17</v>
      </c>
      <c r="S482" s="9">
        <v>37.75</v>
      </c>
      <c r="T482" s="5">
        <v>6</v>
      </c>
      <c r="U482" s="9">
        <v>106.958333333333</v>
      </c>
      <c r="V482" s="11">
        <v>0.00915455035002693</v>
      </c>
    </row>
    <row r="483" customHeight="1" spans="1:22">
      <c r="A483" s="47"/>
      <c r="B483" s="4" t="s">
        <v>79</v>
      </c>
      <c r="C483" s="4" t="s">
        <v>80</v>
      </c>
      <c r="D483" s="4" t="s">
        <v>176</v>
      </c>
      <c r="E483" s="5">
        <v>93.93</v>
      </c>
      <c r="F483" s="5">
        <v>1486</v>
      </c>
      <c r="G483" s="5">
        <v>121</v>
      </c>
      <c r="H483" s="6">
        <v>0.0814266487213997</v>
      </c>
      <c r="I483" s="7">
        <v>0.776280991735537</v>
      </c>
      <c r="J483" s="7">
        <v>63.2099596231494</v>
      </c>
      <c r="K483" s="5">
        <v>1</v>
      </c>
      <c r="L483" s="8">
        <v>2</v>
      </c>
      <c r="M483" s="5">
        <v>1</v>
      </c>
      <c r="N483" s="5">
        <v>1</v>
      </c>
      <c r="O483" s="5">
        <v>0</v>
      </c>
      <c r="P483" s="5">
        <v>5</v>
      </c>
      <c r="Q483" s="7">
        <v>18.786</v>
      </c>
      <c r="R483" s="5">
        <v>4</v>
      </c>
      <c r="S483" s="9">
        <v>23.4825</v>
      </c>
      <c r="T483" s="5">
        <v>5</v>
      </c>
      <c r="U483" s="9">
        <v>18.786</v>
      </c>
      <c r="V483" s="11">
        <v>0.0330578512396694</v>
      </c>
    </row>
    <row r="484" customHeight="1" spans="1:22">
      <c r="A484" s="47"/>
      <c r="B484" s="47"/>
      <c r="C484" s="4" t="s">
        <v>82</v>
      </c>
      <c r="D484" s="4" t="s">
        <v>177</v>
      </c>
      <c r="E484" s="5">
        <v>15.91</v>
      </c>
      <c r="F484" s="5">
        <v>677</v>
      </c>
      <c r="G484" s="5">
        <v>41</v>
      </c>
      <c r="H484" s="6">
        <v>0.0605612998522895</v>
      </c>
      <c r="I484" s="7">
        <v>0.388048780487805</v>
      </c>
      <c r="J484" s="7">
        <v>23.5007385524372</v>
      </c>
      <c r="K484" s="5">
        <v>0</v>
      </c>
      <c r="L484" s="8">
        <v>0</v>
      </c>
      <c r="M484" s="5">
        <v>0</v>
      </c>
      <c r="N484" s="5">
        <v>0</v>
      </c>
      <c r="O484" s="5">
        <v>0</v>
      </c>
      <c r="P484" s="5">
        <v>0</v>
      </c>
      <c r="Q484" s="7" t="e">
        <v>#DIV/0!</v>
      </c>
      <c r="R484" s="5">
        <v>0</v>
      </c>
      <c r="S484" s="9" t="e">
        <v>#DIV/0!</v>
      </c>
      <c r="T484" s="5">
        <v>0</v>
      </c>
      <c r="U484" s="9" t="e">
        <v>#DIV/0!</v>
      </c>
      <c r="V484" s="11">
        <v>0</v>
      </c>
    </row>
    <row r="485" customHeight="1" spans="1:22">
      <c r="A485" s="47"/>
      <c r="B485" s="47"/>
      <c r="C485" s="4" t="s">
        <v>84</v>
      </c>
      <c r="D485" s="4" t="s">
        <v>178</v>
      </c>
      <c r="E485" s="5">
        <v>43.77</v>
      </c>
      <c r="F485" s="5">
        <v>2762</v>
      </c>
      <c r="G485" s="5">
        <v>122</v>
      </c>
      <c r="H485" s="6">
        <v>0.0441708906589428</v>
      </c>
      <c r="I485" s="7">
        <v>0.358770491803279</v>
      </c>
      <c r="J485" s="7">
        <v>15.8472121650978</v>
      </c>
      <c r="K485" s="5">
        <v>1</v>
      </c>
      <c r="L485" s="8">
        <v>0</v>
      </c>
      <c r="M485" s="5">
        <v>0</v>
      </c>
      <c r="N485" s="5">
        <v>0</v>
      </c>
      <c r="O485" s="5">
        <v>0</v>
      </c>
      <c r="P485" s="5">
        <v>1</v>
      </c>
      <c r="Q485" s="7">
        <v>43.77</v>
      </c>
      <c r="R485" s="5">
        <v>0</v>
      </c>
      <c r="S485" s="9" t="e">
        <v>#DIV/0!</v>
      </c>
      <c r="T485" s="5">
        <v>0</v>
      </c>
      <c r="U485" s="9" t="e">
        <v>#DIV/0!</v>
      </c>
      <c r="V485" s="11">
        <v>0</v>
      </c>
    </row>
    <row r="486" customHeight="1" spans="1:22">
      <c r="A486" s="47"/>
      <c r="B486" s="47"/>
      <c r="C486" s="4" t="s">
        <v>128</v>
      </c>
      <c r="D486" s="4" t="s">
        <v>190</v>
      </c>
      <c r="E486" s="5">
        <v>58.67</v>
      </c>
      <c r="F486" s="5">
        <v>1137</v>
      </c>
      <c r="G486" s="5">
        <v>93</v>
      </c>
      <c r="H486" s="6">
        <v>0.0817941952506596</v>
      </c>
      <c r="I486" s="7">
        <v>0.630860215053764</v>
      </c>
      <c r="J486" s="7">
        <v>51.6007036059807</v>
      </c>
      <c r="K486" s="5">
        <v>1</v>
      </c>
      <c r="L486" s="8">
        <v>1</v>
      </c>
      <c r="M486" s="5">
        <v>0</v>
      </c>
      <c r="N486" s="5">
        <v>0</v>
      </c>
      <c r="O486" s="5">
        <v>0</v>
      </c>
      <c r="P486" s="5">
        <v>2</v>
      </c>
      <c r="Q486" s="7">
        <v>29.335</v>
      </c>
      <c r="R486" s="5">
        <v>1</v>
      </c>
      <c r="S486" s="9">
        <v>58.67</v>
      </c>
      <c r="T486" s="5">
        <v>0</v>
      </c>
      <c r="U486" s="9" t="e">
        <v>#DIV/0!</v>
      </c>
      <c r="V486" s="11">
        <v>0.010752688172043</v>
      </c>
    </row>
    <row r="487" customHeight="1" spans="1:22">
      <c r="A487" s="47"/>
      <c r="B487" s="47"/>
      <c r="C487" s="4" t="s">
        <v>146</v>
      </c>
      <c r="D487" s="4" t="s">
        <v>193</v>
      </c>
      <c r="E487" s="5">
        <v>82.76</v>
      </c>
      <c r="F487" s="5">
        <v>1453</v>
      </c>
      <c r="G487" s="5">
        <v>87</v>
      </c>
      <c r="H487" s="6">
        <v>0.0598761183757743</v>
      </c>
      <c r="I487" s="7">
        <v>0.951264367816092</v>
      </c>
      <c r="J487" s="7">
        <v>56.9580178940124</v>
      </c>
      <c r="K487" s="5">
        <v>1</v>
      </c>
      <c r="L487" s="8">
        <v>0</v>
      </c>
      <c r="M487" s="5">
        <v>0</v>
      </c>
      <c r="N487" s="5">
        <v>1</v>
      </c>
      <c r="O487" s="5">
        <v>0</v>
      </c>
      <c r="P487" s="5">
        <v>2</v>
      </c>
      <c r="Q487" s="7">
        <v>41.38</v>
      </c>
      <c r="R487" s="5">
        <v>3</v>
      </c>
      <c r="S487" s="9">
        <v>27.5866666666667</v>
      </c>
      <c r="T487" s="5">
        <v>0</v>
      </c>
      <c r="U487" s="9" t="e">
        <v>#DIV/0!</v>
      </c>
      <c r="V487" s="11">
        <v>0.0344827586206897</v>
      </c>
    </row>
    <row r="488" customHeight="1" spans="1:22">
      <c r="A488" s="47"/>
      <c r="B488" s="47"/>
      <c r="C488" s="4" t="s">
        <v>108</v>
      </c>
      <c r="D488" s="4" t="s">
        <v>187</v>
      </c>
      <c r="E488" s="5">
        <v>126.18</v>
      </c>
      <c r="F488" s="5">
        <v>3187</v>
      </c>
      <c r="G488" s="5">
        <v>159</v>
      </c>
      <c r="H488" s="6">
        <v>0.0498901788515846</v>
      </c>
      <c r="I488" s="7">
        <v>0.793584905660377</v>
      </c>
      <c r="J488" s="7">
        <v>39.5920928773141</v>
      </c>
      <c r="K488" s="5">
        <v>3</v>
      </c>
      <c r="L488" s="8">
        <v>0</v>
      </c>
      <c r="M488" s="5">
        <v>0</v>
      </c>
      <c r="N488" s="5">
        <v>3</v>
      </c>
      <c r="O488" s="5">
        <v>0</v>
      </c>
      <c r="P488" s="5">
        <v>6</v>
      </c>
      <c r="Q488" s="7">
        <v>21.03</v>
      </c>
      <c r="R488" s="5">
        <v>4</v>
      </c>
      <c r="S488" s="9">
        <v>31.545</v>
      </c>
      <c r="T488" s="5">
        <v>1</v>
      </c>
      <c r="U488" s="9">
        <v>126.18</v>
      </c>
      <c r="V488" s="11">
        <v>0.0251572327044025</v>
      </c>
    </row>
    <row r="489" customHeight="1" spans="1:22">
      <c r="A489" s="47"/>
      <c r="B489" s="47"/>
      <c r="C489" s="4" t="s">
        <v>86</v>
      </c>
      <c r="D489" s="4" t="s">
        <v>179</v>
      </c>
      <c r="E489" s="5">
        <v>92.79</v>
      </c>
      <c r="F489" s="5">
        <v>4682</v>
      </c>
      <c r="G489" s="5">
        <v>312</v>
      </c>
      <c r="H489" s="6">
        <v>0.0666381888082016</v>
      </c>
      <c r="I489" s="7">
        <v>0.297403846153846</v>
      </c>
      <c r="J489" s="7">
        <v>19.8184536522854</v>
      </c>
      <c r="K489" s="5">
        <v>1</v>
      </c>
      <c r="L489" s="8">
        <v>0</v>
      </c>
      <c r="M489" s="5">
        <v>2</v>
      </c>
      <c r="N489" s="5">
        <v>3</v>
      </c>
      <c r="O489" s="5">
        <v>0</v>
      </c>
      <c r="P489" s="5">
        <v>6</v>
      </c>
      <c r="Q489" s="7">
        <v>15.465</v>
      </c>
      <c r="R489" s="5">
        <v>7</v>
      </c>
      <c r="S489" s="9">
        <v>13.2557142857143</v>
      </c>
      <c r="T489" s="5">
        <v>4</v>
      </c>
      <c r="U489" s="9">
        <v>23.1975</v>
      </c>
      <c r="V489" s="11">
        <v>0.0224358974358974</v>
      </c>
    </row>
    <row r="490" customHeight="1" spans="1:22">
      <c r="A490" s="47"/>
      <c r="B490" s="47"/>
      <c r="C490" s="4" t="s">
        <v>88</v>
      </c>
      <c r="D490" s="4" t="s">
        <v>180</v>
      </c>
      <c r="E490" s="5">
        <v>68.14</v>
      </c>
      <c r="F490" s="5">
        <v>2503</v>
      </c>
      <c r="G490" s="5">
        <v>276</v>
      </c>
      <c r="H490" s="6">
        <v>0.110267678785457</v>
      </c>
      <c r="I490" s="7">
        <v>0.246884057971014</v>
      </c>
      <c r="J490" s="7">
        <v>27.2233320015981</v>
      </c>
      <c r="K490" s="5">
        <v>2</v>
      </c>
      <c r="L490" s="8">
        <v>0</v>
      </c>
      <c r="M490" s="5">
        <v>2</v>
      </c>
      <c r="N490" s="5">
        <v>1</v>
      </c>
      <c r="O490" s="5">
        <v>0</v>
      </c>
      <c r="P490" s="5">
        <v>5</v>
      </c>
      <c r="Q490" s="7">
        <v>13.628</v>
      </c>
      <c r="R490" s="5">
        <v>2</v>
      </c>
      <c r="S490" s="9">
        <v>34.07</v>
      </c>
      <c r="T490" s="5">
        <v>1</v>
      </c>
      <c r="U490" s="9">
        <v>68.14</v>
      </c>
      <c r="V490" s="11">
        <v>0.0072463768115942</v>
      </c>
    </row>
    <row r="491" customHeight="1" spans="1:22">
      <c r="A491" s="47"/>
      <c r="B491" s="4" t="s">
        <v>100</v>
      </c>
      <c r="C491" s="47"/>
      <c r="D491" s="47"/>
      <c r="E491" s="5">
        <v>582.15</v>
      </c>
      <c r="F491" s="5">
        <v>17887</v>
      </c>
      <c r="G491" s="5">
        <v>1211</v>
      </c>
      <c r="H491" s="6">
        <v>0.067702800916867</v>
      </c>
      <c r="I491" s="7">
        <v>0.480718414533443</v>
      </c>
      <c r="J491" s="7">
        <v>32.5459831162297</v>
      </c>
      <c r="K491" s="5">
        <v>10</v>
      </c>
      <c r="L491" s="8">
        <v>3</v>
      </c>
      <c r="M491" s="5">
        <v>5</v>
      </c>
      <c r="N491" s="5">
        <v>9</v>
      </c>
      <c r="O491" s="5">
        <v>0</v>
      </c>
      <c r="P491" s="5">
        <v>27</v>
      </c>
      <c r="Q491" s="7">
        <v>21.5611111111111</v>
      </c>
      <c r="R491" s="5">
        <v>21</v>
      </c>
      <c r="S491" s="9">
        <v>27.7214285714286</v>
      </c>
      <c r="T491" s="5">
        <v>11</v>
      </c>
      <c r="U491" s="9">
        <v>52.9227272727273</v>
      </c>
      <c r="V491" s="11">
        <v>0.0173410404624277</v>
      </c>
    </row>
    <row r="492" customHeight="1" spans="1:22">
      <c r="A492" s="4" t="s">
        <v>156</v>
      </c>
      <c r="B492" s="47"/>
      <c r="C492" s="47"/>
      <c r="D492" s="47"/>
      <c r="E492" s="5">
        <v>1223.9</v>
      </c>
      <c r="F492" s="5">
        <v>48854</v>
      </c>
      <c r="G492" s="5">
        <v>3068</v>
      </c>
      <c r="H492" s="6">
        <v>0.0627993613624268</v>
      </c>
      <c r="I492" s="7">
        <v>0.398924380704042</v>
      </c>
      <c r="J492" s="7">
        <v>25.0521963401154</v>
      </c>
      <c r="K492" s="5">
        <v>27</v>
      </c>
      <c r="L492" s="8">
        <v>4</v>
      </c>
      <c r="M492" s="5">
        <v>14</v>
      </c>
      <c r="N492" s="5">
        <v>26</v>
      </c>
      <c r="O492" s="5">
        <v>0</v>
      </c>
      <c r="P492" s="5">
        <v>71</v>
      </c>
      <c r="Q492" s="7">
        <v>17.2380281690141</v>
      </c>
      <c r="R492" s="5">
        <v>38</v>
      </c>
      <c r="S492" s="9">
        <v>32.2078947368421</v>
      </c>
      <c r="T492" s="5">
        <v>17</v>
      </c>
      <c r="U492" s="9">
        <v>71.9941176470588</v>
      </c>
      <c r="V492" s="11">
        <v>0.0123859191655802</v>
      </c>
    </row>
    <row r="493" customHeight="1" spans="1:22">
      <c r="A493" s="4" t="s">
        <v>31</v>
      </c>
      <c r="B493" s="4" t="s">
        <v>75</v>
      </c>
      <c r="C493" s="4" t="s">
        <v>114</v>
      </c>
      <c r="D493" s="4" t="s">
        <v>189</v>
      </c>
      <c r="E493" s="5">
        <v>147.11</v>
      </c>
      <c r="F493" s="5">
        <v>5333</v>
      </c>
      <c r="G493" s="5">
        <v>254</v>
      </c>
      <c r="H493" s="6">
        <v>0.0476279767485468</v>
      </c>
      <c r="I493" s="7">
        <v>0.579173228346457</v>
      </c>
      <c r="J493" s="7">
        <v>27.5848490530658</v>
      </c>
      <c r="K493" s="5">
        <v>4</v>
      </c>
      <c r="L493" s="8">
        <v>1</v>
      </c>
      <c r="M493" s="5">
        <v>1</v>
      </c>
      <c r="N493" s="5">
        <v>1</v>
      </c>
      <c r="O493" s="5">
        <v>0</v>
      </c>
      <c r="P493" s="5">
        <v>7</v>
      </c>
      <c r="Q493" s="7">
        <v>21.0157142857143</v>
      </c>
      <c r="R493" s="5">
        <v>4</v>
      </c>
      <c r="S493" s="9">
        <v>36.7775</v>
      </c>
      <c r="T493" s="5">
        <v>2</v>
      </c>
      <c r="U493" s="9">
        <v>73.555</v>
      </c>
      <c r="V493" s="11">
        <v>0.015748031496063</v>
      </c>
    </row>
    <row r="494" customHeight="1" spans="1:22">
      <c r="A494" s="47"/>
      <c r="B494" s="47"/>
      <c r="C494" s="4" t="s">
        <v>138</v>
      </c>
      <c r="D494" s="4" t="s">
        <v>191</v>
      </c>
      <c r="E494" s="5">
        <v>150.22</v>
      </c>
      <c r="F494" s="5">
        <v>6743</v>
      </c>
      <c r="G494" s="5">
        <v>393</v>
      </c>
      <c r="H494" s="6">
        <v>0.0582826635028919</v>
      </c>
      <c r="I494" s="7">
        <v>0.382239185750636</v>
      </c>
      <c r="J494" s="7">
        <v>22.2779178407237</v>
      </c>
      <c r="K494" s="5">
        <v>11</v>
      </c>
      <c r="L494" s="8">
        <v>2</v>
      </c>
      <c r="M494" s="5">
        <v>10</v>
      </c>
      <c r="N494" s="5">
        <v>1</v>
      </c>
      <c r="O494" s="5">
        <v>0</v>
      </c>
      <c r="P494" s="5">
        <v>24</v>
      </c>
      <c r="Q494" s="7">
        <v>6.25916666666667</v>
      </c>
      <c r="R494" s="5">
        <v>2</v>
      </c>
      <c r="S494" s="9">
        <v>75.11</v>
      </c>
      <c r="T494" s="5">
        <v>1</v>
      </c>
      <c r="U494" s="9">
        <v>150.22</v>
      </c>
      <c r="V494" s="11">
        <v>0.00508905852417303</v>
      </c>
    </row>
    <row r="495" customHeight="1" spans="1:22">
      <c r="A495" s="47"/>
      <c r="B495" s="47"/>
      <c r="C495" s="4" t="s">
        <v>76</v>
      </c>
      <c r="D495" s="4" t="s">
        <v>175</v>
      </c>
      <c r="E495" s="5">
        <v>76.15</v>
      </c>
      <c r="F495" s="5">
        <v>4323</v>
      </c>
      <c r="G495" s="5">
        <v>252</v>
      </c>
      <c r="H495" s="6">
        <v>0.058292852185982</v>
      </c>
      <c r="I495" s="7">
        <v>0.30218253968254</v>
      </c>
      <c r="J495" s="7">
        <v>17.6150821188989</v>
      </c>
      <c r="K495" s="5">
        <v>1</v>
      </c>
      <c r="L495" s="8">
        <v>3</v>
      </c>
      <c r="M495" s="5">
        <v>1</v>
      </c>
      <c r="N495" s="5">
        <v>2</v>
      </c>
      <c r="O495" s="5">
        <v>1</v>
      </c>
      <c r="P495" s="5">
        <v>8</v>
      </c>
      <c r="Q495" s="7">
        <v>9.51875</v>
      </c>
      <c r="R495" s="5">
        <v>1</v>
      </c>
      <c r="S495" s="9">
        <v>76.15</v>
      </c>
      <c r="T495" s="5">
        <v>1</v>
      </c>
      <c r="U495" s="9">
        <v>76.15</v>
      </c>
      <c r="V495" s="11">
        <v>0.00396825396825397</v>
      </c>
    </row>
    <row r="496" customHeight="1" spans="1:22">
      <c r="A496" s="47"/>
      <c r="B496" s="47"/>
      <c r="C496" s="4" t="s">
        <v>151</v>
      </c>
      <c r="D496" s="4" t="s">
        <v>194</v>
      </c>
      <c r="E496" s="5">
        <v>96.7</v>
      </c>
      <c r="F496" s="5">
        <v>6398</v>
      </c>
      <c r="G496" s="5">
        <v>479</v>
      </c>
      <c r="H496" s="6">
        <v>0.0748671459831197</v>
      </c>
      <c r="I496" s="7">
        <v>0.20187891440501</v>
      </c>
      <c r="J496" s="7">
        <v>15.1140981556737</v>
      </c>
      <c r="K496" s="5">
        <v>2</v>
      </c>
      <c r="L496" s="8">
        <v>0</v>
      </c>
      <c r="M496" s="5">
        <v>0</v>
      </c>
      <c r="N496" s="5">
        <v>1</v>
      </c>
      <c r="O496" s="5">
        <v>0</v>
      </c>
      <c r="P496" s="5">
        <v>3</v>
      </c>
      <c r="Q496" s="7">
        <v>32.2333333333333</v>
      </c>
      <c r="R496" s="5">
        <v>0</v>
      </c>
      <c r="S496" s="9" t="e">
        <v>#DIV/0!</v>
      </c>
      <c r="T496" s="5">
        <v>0</v>
      </c>
      <c r="U496" s="9" t="e">
        <v>#DIV/0!</v>
      </c>
      <c r="V496" s="11">
        <v>0</v>
      </c>
    </row>
    <row r="497" customHeight="1" spans="1:22">
      <c r="A497" s="47"/>
      <c r="B497" s="47"/>
      <c r="C497" s="4" t="s">
        <v>153</v>
      </c>
      <c r="D497" s="4" t="s">
        <v>195</v>
      </c>
      <c r="E497" s="5">
        <v>120.16</v>
      </c>
      <c r="F497" s="5">
        <v>4733</v>
      </c>
      <c r="G497" s="5">
        <v>224</v>
      </c>
      <c r="H497" s="6">
        <v>0.0473272765687725</v>
      </c>
      <c r="I497" s="7">
        <v>0.536428571428571</v>
      </c>
      <c r="J497" s="7">
        <v>25.3877033593915</v>
      </c>
      <c r="K497" s="5">
        <v>2</v>
      </c>
      <c r="L497" s="8">
        <v>0</v>
      </c>
      <c r="M497" s="5">
        <v>0</v>
      </c>
      <c r="N497" s="5">
        <v>1</v>
      </c>
      <c r="O497" s="5">
        <v>0</v>
      </c>
      <c r="P497" s="5">
        <v>3</v>
      </c>
      <c r="Q497" s="7">
        <v>40.0533333333333</v>
      </c>
      <c r="R497" s="5">
        <v>1</v>
      </c>
      <c r="S497" s="9">
        <v>120.16</v>
      </c>
      <c r="T497" s="5">
        <v>1</v>
      </c>
      <c r="U497" s="9">
        <v>120.16</v>
      </c>
      <c r="V497" s="11">
        <v>0.00446428571428571</v>
      </c>
    </row>
    <row r="498" customHeight="1" spans="1:22">
      <c r="A498" s="47"/>
      <c r="B498" s="47"/>
      <c r="C498" s="4" t="s">
        <v>140</v>
      </c>
      <c r="D498" s="4" t="s">
        <v>192</v>
      </c>
      <c r="E498" s="5">
        <v>63.98</v>
      </c>
      <c r="F498" s="5">
        <v>2867</v>
      </c>
      <c r="G498" s="5">
        <v>85</v>
      </c>
      <c r="H498" s="6">
        <v>0.0296477153819323</v>
      </c>
      <c r="I498" s="7">
        <v>0.752705882352941</v>
      </c>
      <c r="J498" s="7">
        <v>22.3160097663062</v>
      </c>
      <c r="K498" s="5">
        <v>0</v>
      </c>
      <c r="L498" s="8">
        <v>3</v>
      </c>
      <c r="M498" s="5">
        <v>0</v>
      </c>
      <c r="N498" s="5">
        <v>1</v>
      </c>
      <c r="O498" s="5">
        <v>0</v>
      </c>
      <c r="P498" s="5">
        <v>4</v>
      </c>
      <c r="Q498" s="7">
        <v>15.995</v>
      </c>
      <c r="R498" s="5">
        <v>1</v>
      </c>
      <c r="S498" s="9">
        <v>63.98</v>
      </c>
      <c r="T498" s="5">
        <v>0</v>
      </c>
      <c r="U498" s="9" t="e">
        <v>#DIV/0!</v>
      </c>
      <c r="V498" s="11">
        <v>0.0117647058823529</v>
      </c>
    </row>
    <row r="499" customHeight="1" spans="1:22">
      <c r="A499" s="47"/>
      <c r="B499" s="4" t="s">
        <v>78</v>
      </c>
      <c r="C499" s="47"/>
      <c r="D499" s="47"/>
      <c r="E499" s="5">
        <v>654.32</v>
      </c>
      <c r="F499" s="5">
        <v>30397</v>
      </c>
      <c r="G499" s="5">
        <v>1687</v>
      </c>
      <c r="H499" s="6">
        <v>0.0554988979175577</v>
      </c>
      <c r="I499" s="7">
        <v>0.387860106698281</v>
      </c>
      <c r="J499" s="7">
        <v>21.5258084679409</v>
      </c>
      <c r="K499" s="5">
        <v>20</v>
      </c>
      <c r="L499" s="8">
        <v>9</v>
      </c>
      <c r="M499" s="5">
        <v>12</v>
      </c>
      <c r="N499" s="5">
        <v>7</v>
      </c>
      <c r="O499" s="5">
        <v>1</v>
      </c>
      <c r="P499" s="5">
        <v>49</v>
      </c>
      <c r="Q499" s="7">
        <v>13.3534693877551</v>
      </c>
      <c r="R499" s="5">
        <v>9</v>
      </c>
      <c r="S499" s="9">
        <v>72.7022222222222</v>
      </c>
      <c r="T499" s="5">
        <v>5</v>
      </c>
      <c r="U499" s="9">
        <v>130.864</v>
      </c>
      <c r="V499" s="11">
        <v>0.005334914048607</v>
      </c>
    </row>
    <row r="500" customHeight="1" spans="1:22">
      <c r="A500" s="47"/>
      <c r="B500" s="4" t="s">
        <v>79</v>
      </c>
      <c r="C500" s="4" t="s">
        <v>80</v>
      </c>
      <c r="D500" s="4" t="s">
        <v>176</v>
      </c>
      <c r="E500" s="5">
        <v>89.26</v>
      </c>
      <c r="F500" s="5">
        <v>1432</v>
      </c>
      <c r="G500" s="5">
        <v>110</v>
      </c>
      <c r="H500" s="6">
        <v>0.0768156424581006</v>
      </c>
      <c r="I500" s="7">
        <v>0.811454545454546</v>
      </c>
      <c r="J500" s="7">
        <v>62.3324022346369</v>
      </c>
      <c r="K500" s="5">
        <v>3</v>
      </c>
      <c r="L500" s="8">
        <v>1</v>
      </c>
      <c r="M500" s="5">
        <v>0</v>
      </c>
      <c r="N500" s="5">
        <v>1</v>
      </c>
      <c r="O500" s="5">
        <v>0</v>
      </c>
      <c r="P500" s="5">
        <v>5</v>
      </c>
      <c r="Q500" s="7">
        <v>17.852</v>
      </c>
      <c r="R500" s="5">
        <v>0</v>
      </c>
      <c r="S500" s="9" t="e">
        <v>#DIV/0!</v>
      </c>
      <c r="T500" s="5">
        <v>0</v>
      </c>
      <c r="U500" s="9" t="e">
        <v>#DIV/0!</v>
      </c>
      <c r="V500" s="11">
        <v>0</v>
      </c>
    </row>
    <row r="501" customHeight="1" spans="1:22">
      <c r="A501" s="47"/>
      <c r="B501" s="47"/>
      <c r="C501" s="4" t="s">
        <v>82</v>
      </c>
      <c r="D501" s="4" t="s">
        <v>177</v>
      </c>
      <c r="E501" s="5">
        <v>63.7</v>
      </c>
      <c r="F501" s="5">
        <v>2179</v>
      </c>
      <c r="G501" s="5">
        <v>124</v>
      </c>
      <c r="H501" s="6">
        <v>0.0569068379990822</v>
      </c>
      <c r="I501" s="7">
        <v>0.513709677419355</v>
      </c>
      <c r="J501" s="7">
        <v>29.233593391464</v>
      </c>
      <c r="K501" s="5">
        <v>0</v>
      </c>
      <c r="L501" s="8">
        <v>0</v>
      </c>
      <c r="M501" s="5">
        <v>1</v>
      </c>
      <c r="N501" s="5">
        <v>0</v>
      </c>
      <c r="O501" s="5">
        <v>0</v>
      </c>
      <c r="P501" s="5">
        <v>1</v>
      </c>
      <c r="Q501" s="7">
        <v>63.7</v>
      </c>
      <c r="R501" s="5">
        <v>3</v>
      </c>
      <c r="S501" s="9">
        <v>21.2333333333333</v>
      </c>
      <c r="T501" s="5">
        <v>2</v>
      </c>
      <c r="U501" s="9">
        <v>31.85</v>
      </c>
      <c r="V501" s="11">
        <v>0.0241935483870968</v>
      </c>
    </row>
    <row r="502" customHeight="1" spans="1:22">
      <c r="A502" s="47"/>
      <c r="B502" s="47"/>
      <c r="C502" s="4" t="s">
        <v>84</v>
      </c>
      <c r="D502" s="4" t="s">
        <v>178</v>
      </c>
      <c r="E502" s="5">
        <v>54.21</v>
      </c>
      <c r="F502" s="5">
        <v>3886</v>
      </c>
      <c r="G502" s="5">
        <v>146</v>
      </c>
      <c r="H502" s="6">
        <v>0.0375707668553783</v>
      </c>
      <c r="I502" s="7">
        <v>0.371301369863014</v>
      </c>
      <c r="J502" s="7">
        <v>13.9500772002059</v>
      </c>
      <c r="K502" s="5">
        <v>1</v>
      </c>
      <c r="L502" s="8">
        <v>0</v>
      </c>
      <c r="M502" s="5">
        <v>0</v>
      </c>
      <c r="N502" s="5">
        <v>0</v>
      </c>
      <c r="O502" s="5">
        <v>1</v>
      </c>
      <c r="P502" s="5">
        <v>2</v>
      </c>
      <c r="Q502" s="7">
        <v>27.105</v>
      </c>
      <c r="R502" s="5">
        <v>1</v>
      </c>
      <c r="S502" s="9">
        <v>54.21</v>
      </c>
      <c r="T502" s="5">
        <v>1</v>
      </c>
      <c r="U502" s="9">
        <v>54.21</v>
      </c>
      <c r="V502" s="11">
        <v>0.00684931506849315</v>
      </c>
    </row>
    <row r="503" customHeight="1" spans="1:22">
      <c r="A503" s="47"/>
      <c r="B503" s="47"/>
      <c r="C503" s="4" t="s">
        <v>128</v>
      </c>
      <c r="D503" s="4" t="s">
        <v>190</v>
      </c>
      <c r="E503" s="5">
        <v>48.88</v>
      </c>
      <c r="F503" s="5">
        <v>1347</v>
      </c>
      <c r="G503" s="5">
        <v>75</v>
      </c>
      <c r="H503" s="6">
        <v>0.0556792873051225</v>
      </c>
      <c r="I503" s="7">
        <v>0.651733333333333</v>
      </c>
      <c r="J503" s="7">
        <v>36.2880475129918</v>
      </c>
      <c r="K503" s="5">
        <v>-1</v>
      </c>
      <c r="L503" s="8">
        <v>2</v>
      </c>
      <c r="M503" s="5">
        <v>0</v>
      </c>
      <c r="N503" s="5">
        <v>0</v>
      </c>
      <c r="O503" s="5">
        <v>0</v>
      </c>
      <c r="P503" s="5">
        <v>1</v>
      </c>
      <c r="Q503" s="7">
        <v>48.88</v>
      </c>
      <c r="R503" s="5">
        <v>2</v>
      </c>
      <c r="S503" s="9">
        <v>24.44</v>
      </c>
      <c r="T503" s="5">
        <v>0</v>
      </c>
      <c r="U503" s="9" t="e">
        <v>#DIV/0!</v>
      </c>
      <c r="V503" s="11">
        <v>0.0266666666666667</v>
      </c>
    </row>
    <row r="504" customHeight="1" spans="1:22">
      <c r="A504" s="47"/>
      <c r="B504" s="47"/>
      <c r="C504" s="4" t="s">
        <v>146</v>
      </c>
      <c r="D504" s="4" t="s">
        <v>193</v>
      </c>
      <c r="E504" s="5">
        <v>63.82</v>
      </c>
      <c r="F504" s="5">
        <v>1416</v>
      </c>
      <c r="G504" s="5">
        <v>83</v>
      </c>
      <c r="H504" s="6">
        <v>0.0586158192090396</v>
      </c>
      <c r="I504" s="7">
        <v>0.768915662650602</v>
      </c>
      <c r="J504" s="7">
        <v>45.0706214689266</v>
      </c>
      <c r="K504" s="5">
        <v>0</v>
      </c>
      <c r="L504" s="8">
        <v>0</v>
      </c>
      <c r="M504" s="5">
        <v>0</v>
      </c>
      <c r="N504" s="5">
        <v>0</v>
      </c>
      <c r="O504" s="5">
        <v>0</v>
      </c>
      <c r="P504" s="5">
        <v>0</v>
      </c>
      <c r="Q504" s="7" t="e">
        <v>#DIV/0!</v>
      </c>
      <c r="R504" s="5">
        <v>1</v>
      </c>
      <c r="S504" s="9">
        <v>63.82</v>
      </c>
      <c r="T504" s="5">
        <v>1</v>
      </c>
      <c r="U504" s="9">
        <v>63.82</v>
      </c>
      <c r="V504" s="11">
        <v>0.0120481927710843</v>
      </c>
    </row>
    <row r="505" customHeight="1" spans="1:22">
      <c r="A505" s="47"/>
      <c r="B505" s="47"/>
      <c r="C505" s="4" t="s">
        <v>108</v>
      </c>
      <c r="D505" s="4" t="s">
        <v>187</v>
      </c>
      <c r="E505" s="5">
        <v>115.64</v>
      </c>
      <c r="F505" s="5">
        <v>3661</v>
      </c>
      <c r="G505" s="5">
        <v>156</v>
      </c>
      <c r="H505" s="6">
        <v>0.042611308385687</v>
      </c>
      <c r="I505" s="7">
        <v>0.741282051282051</v>
      </c>
      <c r="J505" s="7">
        <v>31.5869980879541</v>
      </c>
      <c r="K505" s="5">
        <v>4</v>
      </c>
      <c r="L505" s="8">
        <v>0</v>
      </c>
      <c r="M505" s="5">
        <v>0</v>
      </c>
      <c r="N505" s="5">
        <v>2</v>
      </c>
      <c r="O505" s="5">
        <v>0</v>
      </c>
      <c r="P505" s="5">
        <v>6</v>
      </c>
      <c r="Q505" s="7">
        <v>19.2733333333333</v>
      </c>
      <c r="R505" s="5">
        <v>3</v>
      </c>
      <c r="S505" s="9">
        <v>38.5466666666667</v>
      </c>
      <c r="T505" s="5">
        <v>1</v>
      </c>
      <c r="U505" s="9">
        <v>115.64</v>
      </c>
      <c r="V505" s="11">
        <v>0.0192307692307692</v>
      </c>
    </row>
    <row r="506" customHeight="1" spans="1:22">
      <c r="A506" s="47"/>
      <c r="B506" s="47"/>
      <c r="C506" s="4" t="s">
        <v>86</v>
      </c>
      <c r="D506" s="4" t="s">
        <v>179</v>
      </c>
      <c r="E506" s="5">
        <v>61.24</v>
      </c>
      <c r="F506" s="5">
        <v>3518</v>
      </c>
      <c r="G506" s="5">
        <v>208</v>
      </c>
      <c r="H506" s="6">
        <v>0.0591245025582717</v>
      </c>
      <c r="I506" s="7">
        <v>0.294423076923077</v>
      </c>
      <c r="J506" s="7">
        <v>17.4076179647527</v>
      </c>
      <c r="K506" s="5">
        <v>3</v>
      </c>
      <c r="L506" s="8">
        <v>0</v>
      </c>
      <c r="M506" s="5">
        <v>0</v>
      </c>
      <c r="N506" s="5">
        <v>1</v>
      </c>
      <c r="O506" s="5">
        <v>0</v>
      </c>
      <c r="P506" s="5">
        <v>4</v>
      </c>
      <c r="Q506" s="7">
        <v>15.31</v>
      </c>
      <c r="R506" s="5">
        <v>1</v>
      </c>
      <c r="S506" s="9">
        <v>61.24</v>
      </c>
      <c r="T506" s="5">
        <v>1</v>
      </c>
      <c r="U506" s="9">
        <v>61.24</v>
      </c>
      <c r="V506" s="11">
        <v>0.00480769230769231</v>
      </c>
    </row>
    <row r="507" customHeight="1" spans="1:22">
      <c r="A507" s="47"/>
      <c r="B507" s="47"/>
      <c r="C507" s="4" t="s">
        <v>88</v>
      </c>
      <c r="D507" s="4" t="s">
        <v>180</v>
      </c>
      <c r="E507" s="5">
        <v>64.63</v>
      </c>
      <c r="F507" s="5">
        <v>2892</v>
      </c>
      <c r="G507" s="5">
        <v>228</v>
      </c>
      <c r="H507" s="6">
        <v>0.0788381742738589</v>
      </c>
      <c r="I507" s="7">
        <v>0.283464912280702</v>
      </c>
      <c r="J507" s="7">
        <v>22.3478561549101</v>
      </c>
      <c r="K507" s="5">
        <v>0</v>
      </c>
      <c r="L507" s="8">
        <v>0</v>
      </c>
      <c r="M507" s="5">
        <v>0</v>
      </c>
      <c r="N507" s="5">
        <v>0</v>
      </c>
      <c r="O507" s="5">
        <v>0</v>
      </c>
      <c r="P507" s="5">
        <v>0</v>
      </c>
      <c r="Q507" s="7" t="e">
        <v>#DIV/0!</v>
      </c>
      <c r="R507" s="5">
        <v>2</v>
      </c>
      <c r="S507" s="9">
        <v>32.315</v>
      </c>
      <c r="T507" s="5">
        <v>0</v>
      </c>
      <c r="U507" s="9" t="e">
        <v>#DIV/0!</v>
      </c>
      <c r="V507" s="11">
        <v>0.0087719298245614</v>
      </c>
    </row>
    <row r="508" customHeight="1" spans="1:22">
      <c r="A508" s="47"/>
      <c r="B508" s="4" t="s">
        <v>100</v>
      </c>
      <c r="C508" s="47"/>
      <c r="D508" s="47"/>
      <c r="E508" s="5">
        <v>561.38</v>
      </c>
      <c r="F508" s="5">
        <v>20331</v>
      </c>
      <c r="G508" s="5">
        <v>1130</v>
      </c>
      <c r="H508" s="6">
        <v>0.0555801485416359</v>
      </c>
      <c r="I508" s="7">
        <v>0.496796460176991</v>
      </c>
      <c r="J508" s="7">
        <v>27.6120210515961</v>
      </c>
      <c r="K508" s="5">
        <v>10</v>
      </c>
      <c r="L508" s="8">
        <v>3</v>
      </c>
      <c r="M508" s="5">
        <v>1</v>
      </c>
      <c r="N508" s="5">
        <v>4</v>
      </c>
      <c r="O508" s="5">
        <v>1</v>
      </c>
      <c r="P508" s="5">
        <v>19</v>
      </c>
      <c r="Q508" s="7">
        <v>29.5463157894737</v>
      </c>
      <c r="R508" s="5">
        <v>13</v>
      </c>
      <c r="S508" s="9">
        <v>43.1830769230769</v>
      </c>
      <c r="T508" s="5">
        <v>6</v>
      </c>
      <c r="U508" s="9">
        <v>93.5633333333333</v>
      </c>
      <c r="V508" s="11">
        <v>0.0115044247787611</v>
      </c>
    </row>
    <row r="509" customHeight="1" spans="1:22">
      <c r="A509" s="4" t="s">
        <v>157</v>
      </c>
      <c r="B509" s="47"/>
      <c r="C509" s="47"/>
      <c r="D509" s="47"/>
      <c r="E509" s="5">
        <v>1215.7</v>
      </c>
      <c r="F509" s="5">
        <v>50728</v>
      </c>
      <c r="G509" s="5">
        <v>2817</v>
      </c>
      <c r="H509" s="6">
        <v>0.0555314619145245</v>
      </c>
      <c r="I509" s="7">
        <v>0.431558395456159</v>
      </c>
      <c r="J509" s="7">
        <v>23.965068601167</v>
      </c>
      <c r="K509" s="5">
        <v>30</v>
      </c>
      <c r="L509" s="8">
        <v>12</v>
      </c>
      <c r="M509" s="5">
        <v>13</v>
      </c>
      <c r="N509" s="5">
        <v>11</v>
      </c>
      <c r="O509" s="5">
        <v>2</v>
      </c>
      <c r="P509" s="5">
        <v>68</v>
      </c>
      <c r="Q509" s="7">
        <v>17.8779411764706</v>
      </c>
      <c r="R509" s="5">
        <v>22</v>
      </c>
      <c r="S509" s="9">
        <v>55.2590909090909</v>
      </c>
      <c r="T509" s="5">
        <v>11</v>
      </c>
      <c r="U509" s="9">
        <v>110.518181818182</v>
      </c>
      <c r="V509" s="11">
        <v>0.00780972665956692</v>
      </c>
    </row>
    <row r="510" customHeight="1" spans="1:22">
      <c r="A510" s="4" t="s">
        <v>30</v>
      </c>
      <c r="B510" s="4" t="s">
        <v>75</v>
      </c>
      <c r="C510" s="4" t="s">
        <v>114</v>
      </c>
      <c r="D510" s="4" t="s">
        <v>189</v>
      </c>
      <c r="E510" s="5">
        <v>145.48</v>
      </c>
      <c r="F510" s="5">
        <v>5027</v>
      </c>
      <c r="G510" s="5">
        <v>248</v>
      </c>
      <c r="H510" s="6">
        <v>0.0493335985677342</v>
      </c>
      <c r="I510" s="7">
        <v>0.586612903225806</v>
      </c>
      <c r="J510" s="7">
        <v>28.9397254823951</v>
      </c>
      <c r="K510" s="5">
        <v>5</v>
      </c>
      <c r="L510" s="8">
        <v>1</v>
      </c>
      <c r="M510" s="5">
        <v>1</v>
      </c>
      <c r="N510" s="5">
        <v>5</v>
      </c>
      <c r="O510" s="5">
        <v>0</v>
      </c>
      <c r="P510" s="5">
        <v>12</v>
      </c>
      <c r="Q510" s="7">
        <v>12.1233333333333</v>
      </c>
      <c r="R510" s="5">
        <v>3</v>
      </c>
      <c r="S510" s="9">
        <v>48.4933333333333</v>
      </c>
      <c r="T510" s="5">
        <v>2</v>
      </c>
      <c r="U510" s="9">
        <v>72.74</v>
      </c>
      <c r="V510" s="11">
        <v>0.0120967741935484</v>
      </c>
    </row>
    <row r="511" customHeight="1" spans="1:22">
      <c r="A511" s="47"/>
      <c r="B511" s="47"/>
      <c r="C511" s="4" t="s">
        <v>138</v>
      </c>
      <c r="D511" s="4" t="s">
        <v>191</v>
      </c>
      <c r="E511" s="5">
        <v>129.46</v>
      </c>
      <c r="F511" s="5">
        <v>4939</v>
      </c>
      <c r="G511" s="5">
        <v>290</v>
      </c>
      <c r="H511" s="6">
        <v>0.0587163393399474</v>
      </c>
      <c r="I511" s="7">
        <v>0.446413793103448</v>
      </c>
      <c r="J511" s="7">
        <v>26.2117837618951</v>
      </c>
      <c r="K511" s="5">
        <v>5</v>
      </c>
      <c r="L511" s="8">
        <v>0</v>
      </c>
      <c r="M511" s="5">
        <v>5</v>
      </c>
      <c r="N511" s="5">
        <v>1</v>
      </c>
      <c r="O511" s="5">
        <v>0</v>
      </c>
      <c r="P511" s="5">
        <v>11</v>
      </c>
      <c r="Q511" s="7">
        <v>11.7690909090909</v>
      </c>
      <c r="R511" s="5">
        <v>6</v>
      </c>
      <c r="S511" s="9">
        <v>21.5766666666667</v>
      </c>
      <c r="T511" s="5">
        <v>0</v>
      </c>
      <c r="U511" s="9" t="e">
        <v>#DIV/0!</v>
      </c>
      <c r="V511" s="11">
        <v>0.0206896551724138</v>
      </c>
    </row>
    <row r="512" customHeight="1" spans="1:22">
      <c r="A512" s="47"/>
      <c r="B512" s="47"/>
      <c r="C512" s="4" t="s">
        <v>76</v>
      </c>
      <c r="D512" s="4" t="s">
        <v>175</v>
      </c>
      <c r="E512" s="5">
        <v>74.8</v>
      </c>
      <c r="F512" s="5">
        <v>3679</v>
      </c>
      <c r="G512" s="5">
        <v>224</v>
      </c>
      <c r="H512" s="6">
        <v>0.060886110356075</v>
      </c>
      <c r="I512" s="7">
        <v>0.333928571428571</v>
      </c>
      <c r="J512" s="7">
        <v>20.3316118510465</v>
      </c>
      <c r="K512" s="5">
        <v>0</v>
      </c>
      <c r="L512" s="8">
        <v>1</v>
      </c>
      <c r="M512" s="5">
        <v>0</v>
      </c>
      <c r="N512" s="5">
        <v>1</v>
      </c>
      <c r="O512" s="5">
        <v>1</v>
      </c>
      <c r="P512" s="5">
        <v>3</v>
      </c>
      <c r="Q512" s="7">
        <v>24.9333333333333</v>
      </c>
      <c r="R512" s="5">
        <v>1</v>
      </c>
      <c r="S512" s="9">
        <v>74.8</v>
      </c>
      <c r="T512" s="5">
        <v>1</v>
      </c>
      <c r="U512" s="9">
        <v>74.8</v>
      </c>
      <c r="V512" s="11">
        <v>0.00446428571428571</v>
      </c>
    </row>
    <row r="513" customHeight="1" spans="1:22">
      <c r="A513" s="47"/>
      <c r="B513" s="47"/>
      <c r="C513" s="4" t="s">
        <v>151</v>
      </c>
      <c r="D513" s="4" t="s">
        <v>194</v>
      </c>
      <c r="E513" s="5">
        <v>134.9</v>
      </c>
      <c r="F513" s="5">
        <v>7835</v>
      </c>
      <c r="G513" s="5">
        <v>423</v>
      </c>
      <c r="H513" s="6">
        <v>0.0539885130823229</v>
      </c>
      <c r="I513" s="7">
        <v>0.318912529550827</v>
      </c>
      <c r="J513" s="7">
        <v>17.2176132737715</v>
      </c>
      <c r="K513" s="5">
        <v>3</v>
      </c>
      <c r="L513" s="8">
        <v>0</v>
      </c>
      <c r="M513" s="5">
        <v>1</v>
      </c>
      <c r="N513" s="5">
        <v>1</v>
      </c>
      <c r="O513" s="5">
        <v>0</v>
      </c>
      <c r="P513" s="5">
        <v>5</v>
      </c>
      <c r="Q513" s="7">
        <v>26.98</v>
      </c>
      <c r="R513" s="5">
        <v>2</v>
      </c>
      <c r="S513" s="9">
        <v>67.45</v>
      </c>
      <c r="T513" s="5">
        <v>0</v>
      </c>
      <c r="U513" s="9" t="e">
        <v>#DIV/0!</v>
      </c>
      <c r="V513" s="11">
        <v>0.00472813238770686</v>
      </c>
    </row>
    <row r="514" customHeight="1" spans="1:22">
      <c r="A514" s="47"/>
      <c r="B514" s="47"/>
      <c r="C514" s="4" t="s">
        <v>153</v>
      </c>
      <c r="D514" s="4" t="s">
        <v>195</v>
      </c>
      <c r="E514" s="5">
        <v>83.59</v>
      </c>
      <c r="F514" s="5">
        <v>4177</v>
      </c>
      <c r="G514" s="5">
        <v>190</v>
      </c>
      <c r="H514" s="6">
        <v>0.0454871917644242</v>
      </c>
      <c r="I514" s="7">
        <v>0.439947368421053</v>
      </c>
      <c r="J514" s="7">
        <v>20.0119703136222</v>
      </c>
      <c r="K514" s="5">
        <v>1</v>
      </c>
      <c r="L514" s="8">
        <v>0</v>
      </c>
      <c r="M514" s="5">
        <v>1</v>
      </c>
      <c r="N514" s="5">
        <v>2</v>
      </c>
      <c r="O514" s="5">
        <v>1</v>
      </c>
      <c r="P514" s="5">
        <v>5</v>
      </c>
      <c r="Q514" s="7">
        <v>16.718</v>
      </c>
      <c r="R514" s="5">
        <v>0</v>
      </c>
      <c r="S514" s="9" t="e">
        <v>#DIV/0!</v>
      </c>
      <c r="T514" s="5">
        <v>0</v>
      </c>
      <c r="U514" s="9" t="e">
        <v>#DIV/0!</v>
      </c>
      <c r="V514" s="11">
        <v>0</v>
      </c>
    </row>
    <row r="515" customHeight="1" spans="1:22">
      <c r="A515" s="47"/>
      <c r="B515" s="47"/>
      <c r="C515" s="4" t="s">
        <v>140</v>
      </c>
      <c r="D515" s="4" t="s">
        <v>192</v>
      </c>
      <c r="E515" s="5">
        <v>61.88</v>
      </c>
      <c r="F515" s="5">
        <v>2986</v>
      </c>
      <c r="G515" s="5">
        <v>73</v>
      </c>
      <c r="H515" s="6">
        <v>0.0244474212993972</v>
      </c>
      <c r="I515" s="7">
        <v>0.847671232876712</v>
      </c>
      <c r="J515" s="7">
        <v>20.7233757535164</v>
      </c>
      <c r="K515" s="5">
        <v>0</v>
      </c>
      <c r="L515" s="8">
        <v>0</v>
      </c>
      <c r="M515" s="5">
        <v>1</v>
      </c>
      <c r="N515" s="5">
        <v>0</v>
      </c>
      <c r="O515" s="5">
        <v>0</v>
      </c>
      <c r="P515" s="5">
        <v>1</v>
      </c>
      <c r="Q515" s="7">
        <v>61.88</v>
      </c>
      <c r="R515" s="5">
        <v>1</v>
      </c>
      <c r="S515" s="9">
        <v>61.88</v>
      </c>
      <c r="T515" s="5">
        <v>0</v>
      </c>
      <c r="U515" s="9" t="e">
        <v>#DIV/0!</v>
      </c>
      <c r="V515" s="11">
        <v>0.0136986301369863</v>
      </c>
    </row>
    <row r="516" customHeight="1" spans="1:22">
      <c r="A516" s="47"/>
      <c r="B516" s="4" t="s">
        <v>78</v>
      </c>
      <c r="C516" s="47"/>
      <c r="D516" s="47"/>
      <c r="E516" s="5">
        <v>630.11</v>
      </c>
      <c r="F516" s="5">
        <v>28643</v>
      </c>
      <c r="G516" s="5">
        <v>1448</v>
      </c>
      <c r="H516" s="6">
        <v>0.0505533638236218</v>
      </c>
      <c r="I516" s="7">
        <v>0.435158839779006</v>
      </c>
      <c r="J516" s="7">
        <v>21.9987431484132</v>
      </c>
      <c r="K516" s="5">
        <v>14</v>
      </c>
      <c r="L516" s="8">
        <v>2</v>
      </c>
      <c r="M516" s="5">
        <v>9</v>
      </c>
      <c r="N516" s="5">
        <v>10</v>
      </c>
      <c r="O516" s="5">
        <v>2</v>
      </c>
      <c r="P516" s="5">
        <v>37</v>
      </c>
      <c r="Q516" s="7">
        <v>17.03</v>
      </c>
      <c r="R516" s="5">
        <v>13</v>
      </c>
      <c r="S516" s="9">
        <v>48.47</v>
      </c>
      <c r="T516" s="5">
        <v>3</v>
      </c>
      <c r="U516" s="9">
        <v>210.036666666667</v>
      </c>
      <c r="V516" s="11">
        <v>0.00897790055248619</v>
      </c>
    </row>
    <row r="517" customHeight="1" spans="1:22">
      <c r="A517" s="47"/>
      <c r="B517" s="4" t="s">
        <v>79</v>
      </c>
      <c r="C517" s="4" t="s">
        <v>80</v>
      </c>
      <c r="D517" s="4" t="s">
        <v>176</v>
      </c>
      <c r="E517" s="5">
        <v>168.39</v>
      </c>
      <c r="F517" s="5">
        <v>3290</v>
      </c>
      <c r="G517" s="5">
        <v>143</v>
      </c>
      <c r="H517" s="6">
        <v>0.0434650455927052</v>
      </c>
      <c r="I517" s="7">
        <v>1.17755244755245</v>
      </c>
      <c r="J517" s="7">
        <v>51.1823708206687</v>
      </c>
      <c r="K517" s="5">
        <v>1</v>
      </c>
      <c r="L517" s="8">
        <v>1</v>
      </c>
      <c r="M517" s="5">
        <v>0</v>
      </c>
      <c r="N517" s="5">
        <v>1</v>
      </c>
      <c r="O517" s="5">
        <v>0</v>
      </c>
      <c r="P517" s="5">
        <v>3</v>
      </c>
      <c r="Q517" s="7">
        <v>56.13</v>
      </c>
      <c r="R517" s="5">
        <v>8</v>
      </c>
      <c r="S517" s="9">
        <v>21.04875</v>
      </c>
      <c r="T517" s="5">
        <v>4</v>
      </c>
      <c r="U517" s="9">
        <v>42.0975</v>
      </c>
      <c r="V517" s="11">
        <v>0.0559440559440559</v>
      </c>
    </row>
    <row r="518" customHeight="1" spans="1:22">
      <c r="A518" s="47"/>
      <c r="B518" s="47"/>
      <c r="C518" s="4" t="s">
        <v>82</v>
      </c>
      <c r="D518" s="4" t="s">
        <v>177</v>
      </c>
      <c r="E518" s="5">
        <v>4.56</v>
      </c>
      <c r="F518" s="5">
        <v>240</v>
      </c>
      <c r="G518" s="5">
        <v>18</v>
      </c>
      <c r="H518" s="6">
        <v>0.075</v>
      </c>
      <c r="I518" s="7">
        <v>0.253333333333333</v>
      </c>
      <c r="J518" s="7">
        <v>19</v>
      </c>
      <c r="K518" s="5">
        <v>0</v>
      </c>
      <c r="L518" s="8">
        <v>0</v>
      </c>
      <c r="M518" s="5">
        <v>1</v>
      </c>
      <c r="N518" s="5">
        <v>0</v>
      </c>
      <c r="O518" s="5">
        <v>0</v>
      </c>
      <c r="P518" s="5">
        <v>1</v>
      </c>
      <c r="Q518" s="7">
        <v>4.56</v>
      </c>
      <c r="R518" s="5">
        <v>0</v>
      </c>
      <c r="S518" s="9" t="e">
        <v>#DIV/0!</v>
      </c>
      <c r="T518" s="5">
        <v>0</v>
      </c>
      <c r="U518" s="9" t="e">
        <v>#DIV/0!</v>
      </c>
      <c r="V518" s="11">
        <v>0</v>
      </c>
    </row>
    <row r="519" customHeight="1" spans="1:22">
      <c r="A519" s="47"/>
      <c r="B519" s="47"/>
      <c r="C519" s="4" t="s">
        <v>84</v>
      </c>
      <c r="D519" s="4" t="s">
        <v>178</v>
      </c>
      <c r="E519" s="5">
        <v>55.8</v>
      </c>
      <c r="F519" s="5">
        <v>1927</v>
      </c>
      <c r="G519" s="5">
        <v>100</v>
      </c>
      <c r="H519" s="6">
        <v>0.0518941359626362</v>
      </c>
      <c r="I519" s="7">
        <v>0.558</v>
      </c>
      <c r="J519" s="7">
        <v>28.956927867151</v>
      </c>
      <c r="K519" s="5">
        <v>0</v>
      </c>
      <c r="L519" s="8">
        <v>0</v>
      </c>
      <c r="M519" s="5">
        <v>1</v>
      </c>
      <c r="N519" s="5">
        <v>0</v>
      </c>
      <c r="O519" s="5">
        <v>0</v>
      </c>
      <c r="P519" s="5">
        <v>1</v>
      </c>
      <c r="Q519" s="7">
        <v>55.8</v>
      </c>
      <c r="R519" s="5">
        <v>1</v>
      </c>
      <c r="S519" s="9">
        <v>55.8</v>
      </c>
      <c r="T519" s="5">
        <v>0</v>
      </c>
      <c r="U519" s="9" t="e">
        <v>#DIV/0!</v>
      </c>
      <c r="V519" s="11">
        <v>0.01</v>
      </c>
    </row>
    <row r="520" customHeight="1" spans="1:22">
      <c r="A520" s="47"/>
      <c r="B520" s="47"/>
      <c r="C520" s="4" t="s">
        <v>128</v>
      </c>
      <c r="D520" s="4" t="s">
        <v>190</v>
      </c>
      <c r="E520" s="5">
        <v>31.67</v>
      </c>
      <c r="F520" s="5">
        <v>781</v>
      </c>
      <c r="G520" s="5">
        <v>49</v>
      </c>
      <c r="H520" s="6">
        <v>0.0627400768245839</v>
      </c>
      <c r="I520" s="7">
        <v>0.646326530612245</v>
      </c>
      <c r="J520" s="7">
        <v>40.550576184379</v>
      </c>
      <c r="K520" s="5">
        <v>1</v>
      </c>
      <c r="L520" s="8">
        <v>0</v>
      </c>
      <c r="M520" s="5">
        <v>0</v>
      </c>
      <c r="N520" s="5">
        <v>0</v>
      </c>
      <c r="O520" s="5">
        <v>0</v>
      </c>
      <c r="P520" s="5">
        <v>1</v>
      </c>
      <c r="Q520" s="7">
        <v>31.67</v>
      </c>
      <c r="R520" s="5">
        <v>1</v>
      </c>
      <c r="S520" s="9">
        <v>31.67</v>
      </c>
      <c r="T520" s="5">
        <v>0</v>
      </c>
      <c r="U520" s="9" t="e">
        <v>#DIV/0!</v>
      </c>
      <c r="V520" s="11">
        <v>0.0204081632653061</v>
      </c>
    </row>
    <row r="521" customHeight="1" spans="1:22">
      <c r="A521" s="47"/>
      <c r="B521" s="47"/>
      <c r="C521" s="4" t="s">
        <v>146</v>
      </c>
      <c r="D521" s="4" t="s">
        <v>193</v>
      </c>
      <c r="E521" s="5">
        <v>87.38</v>
      </c>
      <c r="F521" s="5">
        <v>1049</v>
      </c>
      <c r="G521" s="5">
        <v>56</v>
      </c>
      <c r="H521" s="6">
        <v>0.0533841754051478</v>
      </c>
      <c r="I521" s="7">
        <v>1.56035714285714</v>
      </c>
      <c r="J521" s="7">
        <v>83.2983794089609</v>
      </c>
      <c r="K521" s="5">
        <v>0</v>
      </c>
      <c r="L521" s="8">
        <v>0</v>
      </c>
      <c r="M521" s="5">
        <v>0</v>
      </c>
      <c r="N521" s="5">
        <v>1</v>
      </c>
      <c r="O521" s="5">
        <v>0</v>
      </c>
      <c r="P521" s="5">
        <v>1</v>
      </c>
      <c r="Q521" s="7">
        <v>87.38</v>
      </c>
      <c r="R521" s="5">
        <v>4</v>
      </c>
      <c r="S521" s="9">
        <v>21.845</v>
      </c>
      <c r="T521" s="5">
        <v>1</v>
      </c>
      <c r="U521" s="9">
        <v>87.38</v>
      </c>
      <c r="V521" s="11">
        <v>0.0714285714285714</v>
      </c>
    </row>
    <row r="522" customHeight="1" spans="1:22">
      <c r="A522" s="47"/>
      <c r="B522" s="47"/>
      <c r="C522" s="4" t="s">
        <v>108</v>
      </c>
      <c r="D522" s="4" t="s">
        <v>187</v>
      </c>
      <c r="E522" s="5">
        <v>123.4</v>
      </c>
      <c r="F522" s="5">
        <v>2391</v>
      </c>
      <c r="G522" s="5">
        <v>126</v>
      </c>
      <c r="H522" s="6">
        <v>0.0526976160602259</v>
      </c>
      <c r="I522" s="7">
        <v>0.97936507936508</v>
      </c>
      <c r="J522" s="7">
        <v>51.6102049351736</v>
      </c>
      <c r="K522" s="5">
        <v>2</v>
      </c>
      <c r="L522" s="8">
        <v>0</v>
      </c>
      <c r="M522" s="5">
        <v>0</v>
      </c>
      <c r="N522" s="5">
        <v>1</v>
      </c>
      <c r="O522" s="5">
        <v>0</v>
      </c>
      <c r="P522" s="5">
        <v>3</v>
      </c>
      <c r="Q522" s="7">
        <v>41.1333333333333</v>
      </c>
      <c r="R522" s="5">
        <v>2</v>
      </c>
      <c r="S522" s="9">
        <v>61.7</v>
      </c>
      <c r="T522" s="5">
        <v>0</v>
      </c>
      <c r="U522" s="9" t="e">
        <v>#DIV/0!</v>
      </c>
      <c r="V522" s="11">
        <v>0.0158730158730159</v>
      </c>
    </row>
    <row r="523" customHeight="1" spans="1:22">
      <c r="A523" s="47"/>
      <c r="B523" s="47"/>
      <c r="C523" s="4" t="s">
        <v>86</v>
      </c>
      <c r="D523" s="4" t="s">
        <v>179</v>
      </c>
      <c r="E523" s="5">
        <v>60.93</v>
      </c>
      <c r="F523" s="5">
        <v>3314</v>
      </c>
      <c r="G523" s="5">
        <v>202</v>
      </c>
      <c r="H523" s="6">
        <v>0.0609535304767652</v>
      </c>
      <c r="I523" s="7">
        <v>0.301633663366337</v>
      </c>
      <c r="J523" s="7">
        <v>18.3856366928183</v>
      </c>
      <c r="K523" s="5">
        <v>1</v>
      </c>
      <c r="L523" s="8">
        <v>0</v>
      </c>
      <c r="M523" s="5">
        <v>0</v>
      </c>
      <c r="N523" s="5">
        <v>0</v>
      </c>
      <c r="O523" s="5">
        <v>0</v>
      </c>
      <c r="P523" s="5">
        <v>1</v>
      </c>
      <c r="Q523" s="7">
        <v>60.93</v>
      </c>
      <c r="R523" s="5">
        <v>6</v>
      </c>
      <c r="S523" s="9">
        <v>10.155</v>
      </c>
      <c r="T523" s="5">
        <v>2</v>
      </c>
      <c r="U523" s="9">
        <v>30.465</v>
      </c>
      <c r="V523" s="11">
        <v>0.0297029702970297</v>
      </c>
    </row>
    <row r="524" customHeight="1" spans="1:22">
      <c r="A524" s="47"/>
      <c r="B524" s="47"/>
      <c r="C524" s="4" t="s">
        <v>88</v>
      </c>
      <c r="D524" s="4" t="s">
        <v>180</v>
      </c>
      <c r="E524" s="5">
        <v>58.82</v>
      </c>
      <c r="F524" s="5">
        <v>2087</v>
      </c>
      <c r="G524" s="5">
        <v>216</v>
      </c>
      <c r="H524" s="6">
        <v>0.103497843794921</v>
      </c>
      <c r="I524" s="7">
        <v>0.272314814814815</v>
      </c>
      <c r="J524" s="7">
        <v>28.1839961667465</v>
      </c>
      <c r="K524" s="5">
        <v>1</v>
      </c>
      <c r="L524" s="8">
        <v>1</v>
      </c>
      <c r="M524" s="5">
        <v>0</v>
      </c>
      <c r="N524" s="5">
        <v>1</v>
      </c>
      <c r="O524" s="5">
        <v>0</v>
      </c>
      <c r="P524" s="5">
        <v>3</v>
      </c>
      <c r="Q524" s="7">
        <v>19.6066666666667</v>
      </c>
      <c r="R524" s="5">
        <v>1</v>
      </c>
      <c r="S524" s="9">
        <v>58.82</v>
      </c>
      <c r="T524" s="5">
        <v>0</v>
      </c>
      <c r="U524" s="9" t="e">
        <v>#DIV/0!</v>
      </c>
      <c r="V524" s="11">
        <v>0.00462962962962963</v>
      </c>
    </row>
    <row r="525" customHeight="1" spans="1:22">
      <c r="A525" s="47"/>
      <c r="B525" s="4" t="s">
        <v>100</v>
      </c>
      <c r="C525" s="47"/>
      <c r="D525" s="47"/>
      <c r="E525" s="5">
        <v>590.95</v>
      </c>
      <c r="F525" s="5">
        <v>15079</v>
      </c>
      <c r="G525" s="5">
        <v>910</v>
      </c>
      <c r="H525" s="6">
        <v>0.0603488294979773</v>
      </c>
      <c r="I525" s="7">
        <v>0.649395604395604</v>
      </c>
      <c r="J525" s="7">
        <v>39.1902646064063</v>
      </c>
      <c r="K525" s="5">
        <v>6</v>
      </c>
      <c r="L525" s="8">
        <v>2</v>
      </c>
      <c r="M525" s="5">
        <v>2</v>
      </c>
      <c r="N525" s="5">
        <v>4</v>
      </c>
      <c r="O525" s="5">
        <v>0</v>
      </c>
      <c r="P525" s="5">
        <v>14</v>
      </c>
      <c r="Q525" s="7">
        <v>42.2107142857143</v>
      </c>
      <c r="R525" s="5">
        <v>23</v>
      </c>
      <c r="S525" s="9">
        <v>25.6934782608696</v>
      </c>
      <c r="T525" s="5">
        <v>7</v>
      </c>
      <c r="U525" s="9">
        <v>84.4214285714286</v>
      </c>
      <c r="V525" s="11">
        <v>0.0252747252747253</v>
      </c>
    </row>
    <row r="526" customHeight="1" spans="1:22">
      <c r="A526" s="4" t="s">
        <v>158</v>
      </c>
      <c r="B526" s="47"/>
      <c r="C526" s="47"/>
      <c r="D526" s="47"/>
      <c r="E526" s="5">
        <v>1221.06</v>
      </c>
      <c r="F526" s="5">
        <v>43722</v>
      </c>
      <c r="G526" s="5">
        <v>2358</v>
      </c>
      <c r="H526" s="6">
        <v>0.053931659118979</v>
      </c>
      <c r="I526" s="7">
        <v>0.517837150127226</v>
      </c>
      <c r="J526" s="7">
        <v>27.9278166598051</v>
      </c>
      <c r="K526" s="5">
        <v>20</v>
      </c>
      <c r="L526" s="8">
        <v>4</v>
      </c>
      <c r="M526" s="5">
        <v>11</v>
      </c>
      <c r="N526" s="5">
        <v>14</v>
      </c>
      <c r="O526" s="5">
        <v>2</v>
      </c>
      <c r="P526" s="5">
        <v>51</v>
      </c>
      <c r="Q526" s="7">
        <v>23.9423529411765</v>
      </c>
      <c r="R526" s="5">
        <v>36</v>
      </c>
      <c r="S526" s="9">
        <v>33.9183333333333</v>
      </c>
      <c r="T526" s="5">
        <v>10</v>
      </c>
      <c r="U526" s="9">
        <v>122.106</v>
      </c>
      <c r="V526" s="11">
        <v>0.0152671755725191</v>
      </c>
    </row>
    <row r="527" customHeight="1" spans="1:22">
      <c r="A527" s="4" t="s">
        <v>29</v>
      </c>
      <c r="B527" s="4" t="s">
        <v>75</v>
      </c>
      <c r="C527" s="4" t="s">
        <v>114</v>
      </c>
      <c r="D527" s="4" t="s">
        <v>189</v>
      </c>
      <c r="E527" s="5">
        <v>143.63</v>
      </c>
      <c r="F527" s="5">
        <v>4029</v>
      </c>
      <c r="G527" s="5">
        <v>225</v>
      </c>
      <c r="H527" s="6">
        <v>0.0558451228592703</v>
      </c>
      <c r="I527" s="7">
        <v>0.638355555555556</v>
      </c>
      <c r="J527" s="7">
        <v>35.6490444278977</v>
      </c>
      <c r="K527" s="5">
        <v>1</v>
      </c>
      <c r="L527" s="8">
        <v>1</v>
      </c>
      <c r="M527" s="5">
        <v>0</v>
      </c>
      <c r="N527" s="5">
        <v>3</v>
      </c>
      <c r="O527" s="5">
        <v>1</v>
      </c>
      <c r="P527" s="5">
        <v>6</v>
      </c>
      <c r="Q527" s="7">
        <v>23.9383333333333</v>
      </c>
      <c r="R527" s="5">
        <v>4</v>
      </c>
      <c r="S527" s="9">
        <v>35.9075</v>
      </c>
      <c r="T527" s="5">
        <v>2</v>
      </c>
      <c r="U527" s="9">
        <v>71.815</v>
      </c>
      <c r="V527" s="11">
        <v>0.0177777777777778</v>
      </c>
    </row>
    <row r="528" customHeight="1" spans="1:22">
      <c r="A528" s="47"/>
      <c r="B528" s="47"/>
      <c r="C528" s="4" t="s">
        <v>138</v>
      </c>
      <c r="D528" s="4" t="s">
        <v>191</v>
      </c>
      <c r="E528" s="5">
        <v>107.68</v>
      </c>
      <c r="F528" s="5">
        <v>2844</v>
      </c>
      <c r="G528" s="5">
        <v>208</v>
      </c>
      <c r="H528" s="6">
        <v>0.0731364275668073</v>
      </c>
      <c r="I528" s="7">
        <v>0.517692307692308</v>
      </c>
      <c r="J528" s="7">
        <v>37.8621659634318</v>
      </c>
      <c r="K528" s="5">
        <v>1</v>
      </c>
      <c r="L528" s="8">
        <v>0</v>
      </c>
      <c r="M528" s="5">
        <v>3</v>
      </c>
      <c r="N528" s="5">
        <v>0</v>
      </c>
      <c r="O528" s="5">
        <v>0</v>
      </c>
      <c r="P528" s="5">
        <v>4</v>
      </c>
      <c r="Q528" s="7">
        <v>26.92</v>
      </c>
      <c r="R528" s="5">
        <v>5</v>
      </c>
      <c r="S528" s="9">
        <v>21.536</v>
      </c>
      <c r="T528" s="5">
        <v>0</v>
      </c>
      <c r="U528" s="9" t="e">
        <v>#DIV/0!</v>
      </c>
      <c r="V528" s="11">
        <v>0.0240384615384615</v>
      </c>
    </row>
    <row r="529" customHeight="1" spans="1:22">
      <c r="A529" s="47"/>
      <c r="B529" s="47"/>
      <c r="C529" s="4" t="s">
        <v>76</v>
      </c>
      <c r="D529" s="4" t="s">
        <v>175</v>
      </c>
      <c r="E529" s="5">
        <v>76.39</v>
      </c>
      <c r="F529" s="5">
        <v>4000</v>
      </c>
      <c r="G529" s="5">
        <v>242</v>
      </c>
      <c r="H529" s="6">
        <v>0.0605</v>
      </c>
      <c r="I529" s="7">
        <v>0.315661157024793</v>
      </c>
      <c r="J529" s="7">
        <v>19.0975</v>
      </c>
      <c r="K529" s="5">
        <v>0</v>
      </c>
      <c r="L529" s="8">
        <v>0</v>
      </c>
      <c r="M529" s="5">
        <v>0</v>
      </c>
      <c r="N529" s="5">
        <v>0</v>
      </c>
      <c r="O529" s="5">
        <v>0</v>
      </c>
      <c r="P529" s="5">
        <v>0</v>
      </c>
      <c r="Q529" s="7" t="e">
        <v>#DIV/0!</v>
      </c>
      <c r="R529" s="5">
        <v>3</v>
      </c>
      <c r="S529" s="9">
        <v>25.4633333333333</v>
      </c>
      <c r="T529" s="5">
        <v>1</v>
      </c>
      <c r="U529" s="9">
        <v>76.39</v>
      </c>
      <c r="V529" s="11">
        <v>0.012396694214876</v>
      </c>
    </row>
    <row r="530" customHeight="1" spans="1:22">
      <c r="A530" s="47"/>
      <c r="B530" s="47"/>
      <c r="C530" s="4" t="s">
        <v>151</v>
      </c>
      <c r="D530" s="4" t="s">
        <v>194</v>
      </c>
      <c r="E530" s="5">
        <v>77.64</v>
      </c>
      <c r="F530" s="5">
        <v>2872</v>
      </c>
      <c r="G530" s="5">
        <v>271</v>
      </c>
      <c r="H530" s="6">
        <v>0.0943593314763231</v>
      </c>
      <c r="I530" s="7">
        <v>0.28649446494465</v>
      </c>
      <c r="J530" s="7">
        <v>27.033426183844</v>
      </c>
      <c r="K530" s="5">
        <v>0</v>
      </c>
      <c r="L530" s="8">
        <v>1</v>
      </c>
      <c r="M530" s="5">
        <v>0</v>
      </c>
      <c r="N530" s="5">
        <v>1</v>
      </c>
      <c r="O530" s="5">
        <v>0</v>
      </c>
      <c r="P530" s="5">
        <v>2</v>
      </c>
      <c r="Q530" s="7">
        <v>38.82</v>
      </c>
      <c r="R530" s="5">
        <v>1</v>
      </c>
      <c r="S530" s="9">
        <v>77.64</v>
      </c>
      <c r="T530" s="5">
        <v>1</v>
      </c>
      <c r="U530" s="9">
        <v>77.64</v>
      </c>
      <c r="V530" s="11">
        <v>0.003690036900369</v>
      </c>
    </row>
    <row r="531" customHeight="1" spans="1:22">
      <c r="A531" s="47"/>
      <c r="B531" s="47"/>
      <c r="C531" s="4" t="s">
        <v>153</v>
      </c>
      <c r="D531" s="4" t="s">
        <v>195</v>
      </c>
      <c r="E531" s="5">
        <v>72.64</v>
      </c>
      <c r="F531" s="5">
        <v>2568</v>
      </c>
      <c r="G531" s="5">
        <v>142</v>
      </c>
      <c r="H531" s="6">
        <v>0.0552959501557632</v>
      </c>
      <c r="I531" s="7">
        <v>0.511549295774648</v>
      </c>
      <c r="J531" s="7">
        <v>28.2866043613707</v>
      </c>
      <c r="K531" s="5">
        <v>0</v>
      </c>
      <c r="L531" s="8">
        <v>0</v>
      </c>
      <c r="M531" s="5">
        <v>1</v>
      </c>
      <c r="N531" s="5">
        <v>1</v>
      </c>
      <c r="O531" s="5">
        <v>0</v>
      </c>
      <c r="P531" s="5">
        <v>2</v>
      </c>
      <c r="Q531" s="7">
        <v>36.32</v>
      </c>
      <c r="R531" s="5">
        <v>1</v>
      </c>
      <c r="S531" s="9">
        <v>72.64</v>
      </c>
      <c r="T531" s="5">
        <v>1</v>
      </c>
      <c r="U531" s="9">
        <v>72.64</v>
      </c>
      <c r="V531" s="11">
        <v>0.00704225352112676</v>
      </c>
    </row>
    <row r="532" customHeight="1" spans="1:22">
      <c r="A532" s="47"/>
      <c r="B532" s="47"/>
      <c r="C532" s="4" t="s">
        <v>140</v>
      </c>
      <c r="D532" s="4" t="s">
        <v>192</v>
      </c>
      <c r="E532" s="5">
        <v>55.92</v>
      </c>
      <c r="F532" s="5">
        <v>2719</v>
      </c>
      <c r="G532" s="5">
        <v>86</v>
      </c>
      <c r="H532" s="6">
        <v>0.0316292754689224</v>
      </c>
      <c r="I532" s="7">
        <v>0.650232558139535</v>
      </c>
      <c r="J532" s="7">
        <v>20.5663847002574</v>
      </c>
      <c r="K532" s="5">
        <v>1</v>
      </c>
      <c r="L532" s="8">
        <v>0</v>
      </c>
      <c r="M532" s="5">
        <v>0</v>
      </c>
      <c r="N532" s="5">
        <v>0</v>
      </c>
      <c r="O532" s="5">
        <v>0</v>
      </c>
      <c r="P532" s="5">
        <v>1</v>
      </c>
      <c r="Q532" s="7">
        <v>55.92</v>
      </c>
      <c r="R532" s="5">
        <v>2</v>
      </c>
      <c r="S532" s="9">
        <v>27.96</v>
      </c>
      <c r="T532" s="5">
        <v>1</v>
      </c>
      <c r="U532" s="9">
        <v>55.92</v>
      </c>
      <c r="V532" s="11">
        <v>0.0232558139534884</v>
      </c>
    </row>
    <row r="533" customHeight="1" spans="1:22">
      <c r="A533" s="47"/>
      <c r="B533" s="4" t="s">
        <v>78</v>
      </c>
      <c r="C533" s="47"/>
      <c r="D533" s="47"/>
      <c r="E533" s="5">
        <v>533.9</v>
      </c>
      <c r="F533" s="5">
        <v>19032</v>
      </c>
      <c r="G533" s="5">
        <v>1174</v>
      </c>
      <c r="H533" s="6">
        <v>0.0616855821773855</v>
      </c>
      <c r="I533" s="7">
        <v>0.454770017035775</v>
      </c>
      <c r="J533" s="7">
        <v>28.0527532576713</v>
      </c>
      <c r="K533" s="5">
        <v>3</v>
      </c>
      <c r="L533" s="8">
        <v>2</v>
      </c>
      <c r="M533" s="5">
        <v>4</v>
      </c>
      <c r="N533" s="5">
        <v>5</v>
      </c>
      <c r="O533" s="5">
        <v>1</v>
      </c>
      <c r="P533" s="5">
        <v>15</v>
      </c>
      <c r="Q533" s="7">
        <v>35.5933333333333</v>
      </c>
      <c r="R533" s="5">
        <v>16</v>
      </c>
      <c r="S533" s="9">
        <v>33.36875</v>
      </c>
      <c r="T533" s="5">
        <v>6</v>
      </c>
      <c r="U533" s="9">
        <v>88.9833333333333</v>
      </c>
      <c r="V533" s="11">
        <v>0.0136286201022147</v>
      </c>
    </row>
    <row r="534" customHeight="1" spans="1:22">
      <c r="A534" s="47"/>
      <c r="B534" s="4" t="s">
        <v>79</v>
      </c>
      <c r="C534" s="4" t="s">
        <v>80</v>
      </c>
      <c r="D534" s="4" t="s">
        <v>176</v>
      </c>
      <c r="E534" s="5">
        <v>167.57</v>
      </c>
      <c r="F534" s="5">
        <v>3161</v>
      </c>
      <c r="G534" s="5">
        <v>174</v>
      </c>
      <c r="H534" s="6">
        <v>0.055045871559633</v>
      </c>
      <c r="I534" s="7">
        <v>0.963045977011494</v>
      </c>
      <c r="J534" s="7">
        <v>53.011705156596</v>
      </c>
      <c r="K534" s="5">
        <v>0</v>
      </c>
      <c r="L534" s="8">
        <v>1</v>
      </c>
      <c r="M534" s="5">
        <v>0</v>
      </c>
      <c r="N534" s="5">
        <v>1</v>
      </c>
      <c r="O534" s="5">
        <v>0</v>
      </c>
      <c r="P534" s="5">
        <v>2</v>
      </c>
      <c r="Q534" s="7">
        <v>83.785</v>
      </c>
      <c r="R534" s="5">
        <v>8</v>
      </c>
      <c r="S534" s="9">
        <v>20.94625</v>
      </c>
      <c r="T534" s="5">
        <v>3</v>
      </c>
      <c r="U534" s="9">
        <v>55.8566666666667</v>
      </c>
      <c r="V534" s="11">
        <v>0.0459770114942529</v>
      </c>
    </row>
    <row r="535" customHeight="1" spans="1:22">
      <c r="A535" s="47"/>
      <c r="B535" s="47"/>
      <c r="C535" s="4" t="s">
        <v>82</v>
      </c>
      <c r="D535" s="4" t="s">
        <v>177</v>
      </c>
      <c r="E535" s="5">
        <v>13.97</v>
      </c>
      <c r="F535" s="5">
        <v>451</v>
      </c>
      <c r="G535" s="5">
        <v>39</v>
      </c>
      <c r="H535" s="6">
        <v>0.0864745011086475</v>
      </c>
      <c r="I535" s="7">
        <v>0.358205128205128</v>
      </c>
      <c r="J535" s="7">
        <v>30.9756097560976</v>
      </c>
      <c r="K535" s="5">
        <v>0</v>
      </c>
      <c r="L535" s="8">
        <v>0</v>
      </c>
      <c r="M535" s="5">
        <v>0</v>
      </c>
      <c r="N535" s="5">
        <v>0</v>
      </c>
      <c r="O535" s="5">
        <v>0</v>
      </c>
      <c r="P535" s="5">
        <v>0</v>
      </c>
      <c r="Q535" s="7" t="e">
        <v>#DIV/0!</v>
      </c>
      <c r="R535" s="5">
        <v>0</v>
      </c>
      <c r="S535" s="9" t="e">
        <v>#DIV/0!</v>
      </c>
      <c r="T535" s="5">
        <v>0</v>
      </c>
      <c r="U535" s="9" t="e">
        <v>#DIV/0!</v>
      </c>
      <c r="V535" s="11">
        <v>0</v>
      </c>
    </row>
    <row r="536" customHeight="1" spans="1:22">
      <c r="A536" s="47"/>
      <c r="B536" s="47"/>
      <c r="C536" s="4" t="s">
        <v>84</v>
      </c>
      <c r="D536" s="4" t="s">
        <v>178</v>
      </c>
      <c r="E536" s="5">
        <v>91.2</v>
      </c>
      <c r="F536" s="5">
        <v>4143</v>
      </c>
      <c r="G536" s="5">
        <v>190</v>
      </c>
      <c r="H536" s="6">
        <v>0.0458604875693942</v>
      </c>
      <c r="I536" s="7">
        <v>0.48</v>
      </c>
      <c r="J536" s="7">
        <v>22.0130340333092</v>
      </c>
      <c r="K536" s="5">
        <v>1</v>
      </c>
      <c r="L536" s="8">
        <v>1</v>
      </c>
      <c r="M536" s="5">
        <v>0</v>
      </c>
      <c r="N536" s="5">
        <v>3</v>
      </c>
      <c r="O536" s="5">
        <v>0</v>
      </c>
      <c r="P536" s="5">
        <v>5</v>
      </c>
      <c r="Q536" s="7">
        <v>18.24</v>
      </c>
      <c r="R536" s="5">
        <v>3</v>
      </c>
      <c r="S536" s="9">
        <v>30.4</v>
      </c>
      <c r="T536" s="5">
        <v>2</v>
      </c>
      <c r="U536" s="9">
        <v>45.6</v>
      </c>
      <c r="V536" s="11">
        <v>0.0157894736842105</v>
      </c>
    </row>
    <row r="537" customHeight="1" spans="1:22">
      <c r="A537" s="47"/>
      <c r="B537" s="47"/>
      <c r="C537" s="4" t="s">
        <v>128</v>
      </c>
      <c r="D537" s="4" t="s">
        <v>190</v>
      </c>
      <c r="E537" s="5">
        <v>17.38</v>
      </c>
      <c r="F537" s="5">
        <v>337</v>
      </c>
      <c r="G537" s="5">
        <v>36</v>
      </c>
      <c r="H537" s="6">
        <v>0.106824925816024</v>
      </c>
      <c r="I537" s="7">
        <v>0.482777777777778</v>
      </c>
      <c r="J537" s="7">
        <v>51.5727002967359</v>
      </c>
      <c r="K537" s="5">
        <v>0</v>
      </c>
      <c r="L537" s="8">
        <v>0</v>
      </c>
      <c r="M537" s="5">
        <v>0</v>
      </c>
      <c r="N537" s="5">
        <v>0</v>
      </c>
      <c r="O537" s="5">
        <v>0</v>
      </c>
      <c r="P537" s="5">
        <v>0</v>
      </c>
      <c r="Q537" s="7" t="e">
        <v>#DIV/0!</v>
      </c>
      <c r="R537" s="5">
        <v>0</v>
      </c>
      <c r="S537" s="9" t="e">
        <v>#DIV/0!</v>
      </c>
      <c r="T537" s="5">
        <v>0</v>
      </c>
      <c r="U537" s="9" t="e">
        <v>#DIV/0!</v>
      </c>
      <c r="V537" s="11">
        <v>0</v>
      </c>
    </row>
    <row r="538" customHeight="1" spans="1:22">
      <c r="A538" s="47"/>
      <c r="B538" s="47"/>
      <c r="C538" s="4" t="s">
        <v>146</v>
      </c>
      <c r="D538" s="4" t="s">
        <v>193</v>
      </c>
      <c r="E538" s="5">
        <v>111.1</v>
      </c>
      <c r="F538" s="5">
        <v>1309</v>
      </c>
      <c r="G538" s="5">
        <v>91</v>
      </c>
      <c r="H538" s="6">
        <v>0.0695187165775401</v>
      </c>
      <c r="I538" s="7">
        <v>1.22087912087912</v>
      </c>
      <c r="J538" s="7">
        <v>84.8739495798319</v>
      </c>
      <c r="K538" s="5">
        <v>1</v>
      </c>
      <c r="L538" s="8">
        <v>0</v>
      </c>
      <c r="M538" s="5">
        <v>0</v>
      </c>
      <c r="N538" s="5">
        <v>0</v>
      </c>
      <c r="O538" s="5">
        <v>0</v>
      </c>
      <c r="P538" s="5">
        <v>1</v>
      </c>
      <c r="Q538" s="7">
        <v>111.1</v>
      </c>
      <c r="R538" s="5">
        <v>6</v>
      </c>
      <c r="S538" s="9">
        <v>18.5166666666667</v>
      </c>
      <c r="T538" s="5">
        <v>1</v>
      </c>
      <c r="U538" s="9">
        <v>111.1</v>
      </c>
      <c r="V538" s="11">
        <v>0.0659340659340659</v>
      </c>
    </row>
    <row r="539" customHeight="1" spans="1:22">
      <c r="A539" s="47"/>
      <c r="B539" s="47"/>
      <c r="C539" s="4" t="s">
        <v>108</v>
      </c>
      <c r="D539" s="4" t="s">
        <v>187</v>
      </c>
      <c r="E539" s="5">
        <v>158.87</v>
      </c>
      <c r="F539" s="5">
        <v>3314</v>
      </c>
      <c r="G539" s="5">
        <v>159</v>
      </c>
      <c r="H539" s="6">
        <v>0.047978273989137</v>
      </c>
      <c r="I539" s="7">
        <v>0.999182389937107</v>
      </c>
      <c r="J539" s="7">
        <v>47.9390464695232</v>
      </c>
      <c r="K539" s="5">
        <v>3</v>
      </c>
      <c r="L539" s="8">
        <v>0</v>
      </c>
      <c r="M539" s="5">
        <v>1</v>
      </c>
      <c r="N539" s="5">
        <v>6</v>
      </c>
      <c r="O539" s="5">
        <v>0</v>
      </c>
      <c r="P539" s="5">
        <v>10</v>
      </c>
      <c r="Q539" s="7">
        <v>15.887</v>
      </c>
      <c r="R539" s="5">
        <v>4</v>
      </c>
      <c r="S539" s="9">
        <v>39.7175</v>
      </c>
      <c r="T539" s="5">
        <v>1</v>
      </c>
      <c r="U539" s="9">
        <v>158.87</v>
      </c>
      <c r="V539" s="11">
        <v>0.0251572327044025</v>
      </c>
    </row>
    <row r="540" customHeight="1" spans="1:22">
      <c r="A540" s="47"/>
      <c r="B540" s="47"/>
      <c r="C540" s="4" t="s">
        <v>86</v>
      </c>
      <c r="D540" s="4" t="s">
        <v>179</v>
      </c>
      <c r="E540" s="5">
        <v>73.86</v>
      </c>
      <c r="F540" s="5">
        <v>4118</v>
      </c>
      <c r="G540" s="5">
        <v>239</v>
      </c>
      <c r="H540" s="6">
        <v>0.0580378824672171</v>
      </c>
      <c r="I540" s="7">
        <v>0.309037656903766</v>
      </c>
      <c r="J540" s="7">
        <v>17.9358912093249</v>
      </c>
      <c r="K540" s="5">
        <v>1</v>
      </c>
      <c r="L540" s="8">
        <v>1</v>
      </c>
      <c r="M540" s="5">
        <v>0</v>
      </c>
      <c r="N540" s="5">
        <v>0</v>
      </c>
      <c r="O540" s="5">
        <v>0</v>
      </c>
      <c r="P540" s="5">
        <v>2</v>
      </c>
      <c r="Q540" s="7">
        <v>36.93</v>
      </c>
      <c r="R540" s="5">
        <v>4</v>
      </c>
      <c r="S540" s="9">
        <v>18.465</v>
      </c>
      <c r="T540" s="5">
        <v>4</v>
      </c>
      <c r="U540" s="9">
        <v>18.465</v>
      </c>
      <c r="V540" s="11">
        <v>0.0167364016736402</v>
      </c>
    </row>
    <row r="541" customHeight="1" spans="1:22">
      <c r="A541" s="47"/>
      <c r="B541" s="47"/>
      <c r="C541" s="4" t="s">
        <v>88</v>
      </c>
      <c r="D541" s="4" t="s">
        <v>180</v>
      </c>
      <c r="E541" s="5">
        <v>45.69</v>
      </c>
      <c r="F541" s="5">
        <v>1526</v>
      </c>
      <c r="G541" s="5">
        <v>152</v>
      </c>
      <c r="H541" s="6">
        <v>0.0996068152031455</v>
      </c>
      <c r="I541" s="7">
        <v>0.300592105263158</v>
      </c>
      <c r="J541" s="7">
        <v>29.9410222804718</v>
      </c>
      <c r="K541" s="5">
        <v>0</v>
      </c>
      <c r="L541" s="8">
        <v>0</v>
      </c>
      <c r="M541" s="5">
        <v>1</v>
      </c>
      <c r="N541" s="5">
        <v>1</v>
      </c>
      <c r="O541" s="5">
        <v>0</v>
      </c>
      <c r="P541" s="5">
        <v>2</v>
      </c>
      <c r="Q541" s="7">
        <v>22.845</v>
      </c>
      <c r="R541" s="5">
        <v>1</v>
      </c>
      <c r="S541" s="9">
        <v>45.69</v>
      </c>
      <c r="T541" s="5">
        <v>1</v>
      </c>
      <c r="U541" s="9">
        <v>45.69</v>
      </c>
      <c r="V541" s="11">
        <v>0.00657894736842105</v>
      </c>
    </row>
    <row r="542" customHeight="1" spans="1:22">
      <c r="A542" s="47"/>
      <c r="B542" s="4" t="s">
        <v>100</v>
      </c>
      <c r="C542" s="47"/>
      <c r="D542" s="47"/>
      <c r="E542" s="5">
        <v>679.64</v>
      </c>
      <c r="F542" s="5">
        <v>18359</v>
      </c>
      <c r="G542" s="5">
        <v>1080</v>
      </c>
      <c r="H542" s="6">
        <v>0.0588267334822158</v>
      </c>
      <c r="I542" s="7">
        <v>0.629296296296296</v>
      </c>
      <c r="J542" s="7">
        <v>37.0194455035677</v>
      </c>
      <c r="K542" s="5">
        <v>6</v>
      </c>
      <c r="L542" s="8">
        <v>3</v>
      </c>
      <c r="M542" s="5">
        <v>2</v>
      </c>
      <c r="N542" s="5">
        <v>11</v>
      </c>
      <c r="O542" s="5">
        <v>0</v>
      </c>
      <c r="P542" s="5">
        <v>22</v>
      </c>
      <c r="Q542" s="7">
        <v>30.8927272727273</v>
      </c>
      <c r="R542" s="5">
        <v>26</v>
      </c>
      <c r="S542" s="9">
        <v>26.14</v>
      </c>
      <c r="T542" s="5">
        <v>12</v>
      </c>
      <c r="U542" s="9">
        <v>56.6366666666667</v>
      </c>
      <c r="V542" s="11">
        <v>0.0240740740740741</v>
      </c>
    </row>
    <row r="543" customHeight="1" spans="1:22">
      <c r="A543" s="4" t="s">
        <v>159</v>
      </c>
      <c r="B543" s="47"/>
      <c r="C543" s="47"/>
      <c r="D543" s="47"/>
      <c r="E543" s="5">
        <v>1213.54</v>
      </c>
      <c r="F543" s="5">
        <v>37391</v>
      </c>
      <c r="G543" s="5">
        <v>2254</v>
      </c>
      <c r="H543" s="6">
        <v>0.0602818860153513</v>
      </c>
      <c r="I543" s="7">
        <v>0.538393966282165</v>
      </c>
      <c r="J543" s="7">
        <v>32.4554037067744</v>
      </c>
      <c r="K543" s="5">
        <v>9</v>
      </c>
      <c r="L543" s="8">
        <v>5</v>
      </c>
      <c r="M543" s="5">
        <v>6</v>
      </c>
      <c r="N543" s="5">
        <v>16</v>
      </c>
      <c r="O543" s="5">
        <v>1</v>
      </c>
      <c r="P543" s="5">
        <v>37</v>
      </c>
      <c r="Q543" s="7">
        <v>32.7983783783784</v>
      </c>
      <c r="R543" s="5">
        <v>42</v>
      </c>
      <c r="S543" s="9">
        <v>28.8938095238095</v>
      </c>
      <c r="T543" s="5">
        <v>18</v>
      </c>
      <c r="U543" s="9">
        <v>67.4188888888889</v>
      </c>
      <c r="V543" s="11">
        <v>0.0186335403726708</v>
      </c>
    </row>
    <row r="544" customHeight="1" spans="1:22">
      <c r="A544" s="4" t="s">
        <v>28</v>
      </c>
      <c r="B544" s="4" t="s">
        <v>75</v>
      </c>
      <c r="C544" s="4" t="s">
        <v>114</v>
      </c>
      <c r="D544" s="4" t="s">
        <v>189</v>
      </c>
      <c r="E544" s="5">
        <v>155.03</v>
      </c>
      <c r="F544" s="5">
        <v>5013</v>
      </c>
      <c r="G544" s="5">
        <v>247</v>
      </c>
      <c r="H544" s="6">
        <v>0.0492718930779972</v>
      </c>
      <c r="I544" s="7">
        <v>0.627651821862348</v>
      </c>
      <c r="J544" s="7">
        <v>30.9255934570118</v>
      </c>
      <c r="K544" s="5">
        <v>4</v>
      </c>
      <c r="L544" s="8">
        <v>0</v>
      </c>
      <c r="M544" s="5">
        <v>1</v>
      </c>
      <c r="N544" s="5">
        <v>3</v>
      </c>
      <c r="O544" s="5">
        <v>0</v>
      </c>
      <c r="P544" s="5">
        <v>8</v>
      </c>
      <c r="Q544" s="7">
        <v>19.37875</v>
      </c>
      <c r="R544" s="5">
        <v>6</v>
      </c>
      <c r="S544" s="9">
        <v>25.8383333333333</v>
      </c>
      <c r="T544" s="5">
        <v>1</v>
      </c>
      <c r="U544" s="9">
        <v>155.03</v>
      </c>
      <c r="V544" s="11">
        <v>0.0242914979757085</v>
      </c>
    </row>
    <row r="545" customHeight="1" spans="1:22">
      <c r="A545" s="47"/>
      <c r="B545" s="47"/>
      <c r="C545" s="4" t="s">
        <v>160</v>
      </c>
      <c r="D545" s="4" t="s">
        <v>196</v>
      </c>
      <c r="E545" s="5">
        <v>17.72</v>
      </c>
      <c r="F545" s="5">
        <v>612</v>
      </c>
      <c r="G545" s="5">
        <v>29</v>
      </c>
      <c r="H545" s="6">
        <v>0.0473856209150327</v>
      </c>
      <c r="I545" s="7">
        <v>0.611034482758621</v>
      </c>
      <c r="J545" s="7">
        <v>28.9542483660131</v>
      </c>
      <c r="K545" s="5">
        <v>0</v>
      </c>
      <c r="L545" s="8">
        <v>0</v>
      </c>
      <c r="M545" s="5">
        <v>0</v>
      </c>
      <c r="N545" s="5">
        <v>0</v>
      </c>
      <c r="O545" s="5">
        <v>0</v>
      </c>
      <c r="P545" s="5">
        <v>0</v>
      </c>
      <c r="Q545" s="7" t="e">
        <v>#DIV/0!</v>
      </c>
      <c r="R545" s="5">
        <v>0</v>
      </c>
      <c r="S545" s="9" t="e">
        <v>#DIV/0!</v>
      </c>
      <c r="T545" s="5">
        <v>0</v>
      </c>
      <c r="U545" s="9" t="e">
        <v>#DIV/0!</v>
      </c>
      <c r="V545" s="11">
        <v>0</v>
      </c>
    </row>
    <row r="546" customHeight="1" spans="1:22">
      <c r="A546" s="47"/>
      <c r="B546" s="47"/>
      <c r="C546" s="4" t="s">
        <v>138</v>
      </c>
      <c r="D546" s="4" t="s">
        <v>191</v>
      </c>
      <c r="E546" s="5">
        <v>91.83</v>
      </c>
      <c r="F546" s="5">
        <v>1957</v>
      </c>
      <c r="G546" s="5">
        <v>159</v>
      </c>
      <c r="H546" s="6">
        <v>0.0812468063362289</v>
      </c>
      <c r="I546" s="7">
        <v>0.577547169811321</v>
      </c>
      <c r="J546" s="7">
        <v>46.9238630556975</v>
      </c>
      <c r="K546" s="5">
        <v>1</v>
      </c>
      <c r="L546" s="8">
        <v>0</v>
      </c>
      <c r="M546" s="5">
        <v>1</v>
      </c>
      <c r="N546" s="5">
        <v>3</v>
      </c>
      <c r="O546" s="5">
        <v>0</v>
      </c>
      <c r="P546" s="5">
        <v>5</v>
      </c>
      <c r="Q546" s="7">
        <v>18.366</v>
      </c>
      <c r="R546" s="5">
        <v>3</v>
      </c>
      <c r="S546" s="9">
        <v>30.61</v>
      </c>
      <c r="T546" s="5">
        <v>0</v>
      </c>
      <c r="U546" s="9" t="e">
        <v>#DIV/0!</v>
      </c>
      <c r="V546" s="11">
        <v>0.0188679245283019</v>
      </c>
    </row>
    <row r="547" customHeight="1" spans="1:22">
      <c r="A547" s="47"/>
      <c r="B547" s="47"/>
      <c r="C547" s="4" t="s">
        <v>76</v>
      </c>
      <c r="D547" s="4" t="s">
        <v>175</v>
      </c>
      <c r="E547" s="5">
        <v>89.84</v>
      </c>
      <c r="F547" s="5">
        <v>4214</v>
      </c>
      <c r="G547" s="5">
        <v>226</v>
      </c>
      <c r="H547" s="6">
        <v>0.0536307546274324</v>
      </c>
      <c r="I547" s="7">
        <v>0.397522123893805</v>
      </c>
      <c r="J547" s="7">
        <v>21.3194114855244</v>
      </c>
      <c r="K547" s="5">
        <v>2</v>
      </c>
      <c r="L547" s="8">
        <v>2</v>
      </c>
      <c r="M547" s="5">
        <v>1</v>
      </c>
      <c r="N547" s="5">
        <v>1</v>
      </c>
      <c r="O547" s="5">
        <v>0</v>
      </c>
      <c r="P547" s="5">
        <v>6</v>
      </c>
      <c r="Q547" s="7">
        <v>14.9733333333333</v>
      </c>
      <c r="R547" s="5">
        <v>0</v>
      </c>
      <c r="S547" s="9" t="e">
        <v>#DIV/0!</v>
      </c>
      <c r="T547" s="5">
        <v>0</v>
      </c>
      <c r="U547" s="9" t="e">
        <v>#DIV/0!</v>
      </c>
      <c r="V547" s="11">
        <v>0</v>
      </c>
    </row>
    <row r="548" customHeight="1" spans="1:22">
      <c r="A548" s="47"/>
      <c r="B548" s="47"/>
      <c r="C548" s="4" t="s">
        <v>151</v>
      </c>
      <c r="D548" s="4" t="s">
        <v>194</v>
      </c>
      <c r="E548" s="5">
        <v>33.44</v>
      </c>
      <c r="F548" s="5">
        <v>902</v>
      </c>
      <c r="G548" s="5">
        <v>77</v>
      </c>
      <c r="H548" s="6">
        <v>0.0853658536585366</v>
      </c>
      <c r="I548" s="7">
        <v>0.434285714285714</v>
      </c>
      <c r="J548" s="7">
        <v>37.0731707317073</v>
      </c>
      <c r="K548" s="5">
        <v>2</v>
      </c>
      <c r="L548" s="8">
        <v>0</v>
      </c>
      <c r="M548" s="5">
        <v>0</v>
      </c>
      <c r="N548" s="5">
        <v>0</v>
      </c>
      <c r="O548" s="5">
        <v>0</v>
      </c>
      <c r="P548" s="5">
        <v>2</v>
      </c>
      <c r="Q548" s="7">
        <v>16.72</v>
      </c>
      <c r="R548" s="5">
        <v>0</v>
      </c>
      <c r="S548" s="9" t="e">
        <v>#DIV/0!</v>
      </c>
      <c r="T548" s="5">
        <v>0</v>
      </c>
      <c r="U548" s="9" t="e">
        <v>#DIV/0!</v>
      </c>
      <c r="V548" s="11">
        <v>0</v>
      </c>
    </row>
    <row r="549" customHeight="1" spans="1:22">
      <c r="A549" s="47"/>
      <c r="B549" s="47"/>
      <c r="C549" s="4" t="s">
        <v>153</v>
      </c>
      <c r="D549" s="4" t="s">
        <v>195</v>
      </c>
      <c r="E549" s="5">
        <v>23.52</v>
      </c>
      <c r="F549" s="5">
        <v>556</v>
      </c>
      <c r="G549" s="5">
        <v>35</v>
      </c>
      <c r="H549" s="6">
        <v>0.0629496402877698</v>
      </c>
      <c r="I549" s="7">
        <v>0.672</v>
      </c>
      <c r="J549" s="7">
        <v>42.3021582733813</v>
      </c>
      <c r="K549" s="5">
        <v>0</v>
      </c>
      <c r="L549" s="8">
        <v>0</v>
      </c>
      <c r="M549" s="5">
        <v>0</v>
      </c>
      <c r="N549" s="5">
        <v>0</v>
      </c>
      <c r="O549" s="5">
        <v>0</v>
      </c>
      <c r="P549" s="5">
        <v>0</v>
      </c>
      <c r="Q549" s="7" t="e">
        <v>#DIV/0!</v>
      </c>
      <c r="R549" s="5">
        <v>0</v>
      </c>
      <c r="S549" s="9" t="e">
        <v>#DIV/0!</v>
      </c>
      <c r="T549" s="5">
        <v>0</v>
      </c>
      <c r="U549" s="9" t="e">
        <v>#DIV/0!</v>
      </c>
      <c r="V549" s="11">
        <v>0</v>
      </c>
    </row>
    <row r="550" customHeight="1" spans="1:22">
      <c r="A550" s="47"/>
      <c r="B550" s="47"/>
      <c r="C550" s="4" t="s">
        <v>140</v>
      </c>
      <c r="D550" s="4" t="s">
        <v>192</v>
      </c>
      <c r="E550" s="5">
        <v>21.53</v>
      </c>
      <c r="F550" s="5">
        <v>1093</v>
      </c>
      <c r="G550" s="5">
        <v>33</v>
      </c>
      <c r="H550" s="6">
        <v>0.030192131747484</v>
      </c>
      <c r="I550" s="7">
        <v>0.652424242424243</v>
      </c>
      <c r="J550" s="7">
        <v>19.6980786825252</v>
      </c>
      <c r="K550" s="5">
        <v>0</v>
      </c>
      <c r="L550" s="8">
        <v>0</v>
      </c>
      <c r="M550" s="5">
        <v>0</v>
      </c>
      <c r="N550" s="5">
        <v>0</v>
      </c>
      <c r="O550" s="5">
        <v>0</v>
      </c>
      <c r="P550" s="5">
        <v>0</v>
      </c>
      <c r="Q550" s="7" t="e">
        <v>#DIV/0!</v>
      </c>
      <c r="R550" s="5">
        <v>0</v>
      </c>
      <c r="S550" s="9" t="e">
        <v>#DIV/0!</v>
      </c>
      <c r="T550" s="5">
        <v>0</v>
      </c>
      <c r="U550" s="9" t="e">
        <v>#DIV/0!</v>
      </c>
      <c r="V550" s="11">
        <v>0</v>
      </c>
    </row>
    <row r="551" customHeight="1" spans="1:22">
      <c r="A551" s="47"/>
      <c r="B551" s="4" t="s">
        <v>78</v>
      </c>
      <c r="C551" s="47"/>
      <c r="D551" s="47"/>
      <c r="E551" s="5">
        <v>432.91</v>
      </c>
      <c r="F551" s="5">
        <v>14347</v>
      </c>
      <c r="G551" s="5">
        <v>806</v>
      </c>
      <c r="H551" s="6">
        <v>0.056178992123789</v>
      </c>
      <c r="I551" s="7">
        <v>0.537109181141439</v>
      </c>
      <c r="J551" s="7">
        <v>30.1742524569596</v>
      </c>
      <c r="K551" s="5">
        <v>9</v>
      </c>
      <c r="L551" s="8">
        <v>2</v>
      </c>
      <c r="M551" s="5">
        <v>3</v>
      </c>
      <c r="N551" s="5">
        <v>7</v>
      </c>
      <c r="O551" s="5">
        <v>0</v>
      </c>
      <c r="P551" s="5">
        <v>21</v>
      </c>
      <c r="Q551" s="7">
        <v>20.6147619047619</v>
      </c>
      <c r="R551" s="5">
        <v>9</v>
      </c>
      <c r="S551" s="9">
        <v>48.1011111111111</v>
      </c>
      <c r="T551" s="5">
        <v>1</v>
      </c>
      <c r="U551" s="9">
        <v>432.91</v>
      </c>
      <c r="V551" s="11">
        <v>0.011166253101737</v>
      </c>
    </row>
    <row r="552" customHeight="1" spans="1:22">
      <c r="A552" s="47"/>
      <c r="B552" s="4" t="s">
        <v>79</v>
      </c>
      <c r="C552" s="4" t="s">
        <v>80</v>
      </c>
      <c r="D552" s="4" t="s">
        <v>176</v>
      </c>
      <c r="E552" s="5">
        <v>195.52</v>
      </c>
      <c r="F552" s="5">
        <v>3990</v>
      </c>
      <c r="G552" s="5">
        <v>232</v>
      </c>
      <c r="H552" s="6">
        <v>0.0581453634085213</v>
      </c>
      <c r="I552" s="7">
        <v>0.842758620689655</v>
      </c>
      <c r="J552" s="7">
        <v>49.0025062656642</v>
      </c>
      <c r="K552" s="5">
        <v>2</v>
      </c>
      <c r="L552" s="8">
        <v>1</v>
      </c>
      <c r="M552" s="5">
        <v>1</v>
      </c>
      <c r="N552" s="5">
        <v>3</v>
      </c>
      <c r="O552" s="5">
        <v>0</v>
      </c>
      <c r="P552" s="5">
        <v>7</v>
      </c>
      <c r="Q552" s="7">
        <v>27.9314285714286</v>
      </c>
      <c r="R552" s="5">
        <v>8</v>
      </c>
      <c r="S552" s="9">
        <v>24.44</v>
      </c>
      <c r="T552" s="5">
        <v>4</v>
      </c>
      <c r="U552" s="9">
        <v>48.88</v>
      </c>
      <c r="V552" s="11">
        <v>0.0344827586206897</v>
      </c>
    </row>
    <row r="553" customHeight="1" spans="1:22">
      <c r="A553" s="47"/>
      <c r="B553" s="47"/>
      <c r="C553" s="4" t="s">
        <v>82</v>
      </c>
      <c r="D553" s="4" t="s">
        <v>177</v>
      </c>
      <c r="E553" s="5">
        <v>5.78</v>
      </c>
      <c r="F553" s="5">
        <v>215</v>
      </c>
      <c r="G553" s="5">
        <v>13</v>
      </c>
      <c r="H553" s="6">
        <v>0.0604651162790698</v>
      </c>
      <c r="I553" s="7">
        <v>0.444615384615385</v>
      </c>
      <c r="J553" s="7">
        <v>26.8837209302326</v>
      </c>
      <c r="K553" s="5">
        <v>0</v>
      </c>
      <c r="L553" s="8">
        <v>0</v>
      </c>
      <c r="M553" s="5">
        <v>0</v>
      </c>
      <c r="N553" s="5">
        <v>0</v>
      </c>
      <c r="O553" s="5">
        <v>0</v>
      </c>
      <c r="P553" s="5">
        <v>0</v>
      </c>
      <c r="Q553" s="7" t="e">
        <v>#DIV/0!</v>
      </c>
      <c r="R553" s="5">
        <v>0</v>
      </c>
      <c r="S553" s="9" t="e">
        <v>#DIV/0!</v>
      </c>
      <c r="T553" s="5">
        <v>0</v>
      </c>
      <c r="U553" s="9" t="e">
        <v>#DIV/0!</v>
      </c>
      <c r="V553" s="11">
        <v>0</v>
      </c>
    </row>
    <row r="554" customHeight="1" spans="1:22">
      <c r="A554" s="47"/>
      <c r="B554" s="47"/>
      <c r="C554" s="4" t="s">
        <v>84</v>
      </c>
      <c r="D554" s="4" t="s">
        <v>178</v>
      </c>
      <c r="E554" s="5">
        <v>94.2</v>
      </c>
      <c r="F554" s="5">
        <v>4838</v>
      </c>
      <c r="G554" s="5">
        <v>241</v>
      </c>
      <c r="H554" s="6">
        <v>0.0498139727159984</v>
      </c>
      <c r="I554" s="7">
        <v>0.390871369294606</v>
      </c>
      <c r="J554" s="7">
        <v>19.4708557255064</v>
      </c>
      <c r="K554" s="5">
        <v>2</v>
      </c>
      <c r="L554" s="8">
        <v>0</v>
      </c>
      <c r="M554" s="5">
        <v>1</v>
      </c>
      <c r="N554" s="5">
        <v>0</v>
      </c>
      <c r="O554" s="5">
        <v>0</v>
      </c>
      <c r="P554" s="5">
        <v>3</v>
      </c>
      <c r="Q554" s="7">
        <v>31.4</v>
      </c>
      <c r="R554" s="5">
        <v>3</v>
      </c>
      <c r="S554" s="9">
        <v>31.4</v>
      </c>
      <c r="T554" s="5">
        <v>0</v>
      </c>
      <c r="U554" s="9" t="e">
        <v>#DIV/0!</v>
      </c>
      <c r="V554" s="11">
        <v>0.012448132780083</v>
      </c>
    </row>
    <row r="555" customHeight="1" spans="1:22">
      <c r="A555" s="47"/>
      <c r="B555" s="47"/>
      <c r="C555" s="4" t="s">
        <v>128</v>
      </c>
      <c r="D555" s="4" t="s">
        <v>190</v>
      </c>
      <c r="E555" s="5">
        <v>79.6</v>
      </c>
      <c r="F555" s="5">
        <v>2081</v>
      </c>
      <c r="G555" s="5">
        <v>102</v>
      </c>
      <c r="H555" s="6">
        <v>0.0490148966842864</v>
      </c>
      <c r="I555" s="7">
        <v>0.780392156862745</v>
      </c>
      <c r="J555" s="7">
        <v>38.2508409418549</v>
      </c>
      <c r="K555" s="5">
        <v>1</v>
      </c>
      <c r="L555" s="8">
        <v>2</v>
      </c>
      <c r="M555" s="5">
        <v>0</v>
      </c>
      <c r="N555" s="5">
        <v>-1</v>
      </c>
      <c r="O555" s="5">
        <v>0</v>
      </c>
      <c r="P555" s="5">
        <v>2</v>
      </c>
      <c r="Q555" s="7">
        <v>39.8</v>
      </c>
      <c r="R555" s="5">
        <v>2</v>
      </c>
      <c r="S555" s="9">
        <v>39.8</v>
      </c>
      <c r="T555" s="5">
        <v>0</v>
      </c>
      <c r="U555" s="9" t="e">
        <v>#DIV/0!</v>
      </c>
      <c r="V555" s="11">
        <v>0.0196078431372549</v>
      </c>
    </row>
    <row r="556" customHeight="1" spans="1:22">
      <c r="A556" s="47"/>
      <c r="B556" s="47"/>
      <c r="C556" s="4" t="s">
        <v>146</v>
      </c>
      <c r="D556" s="4" t="s">
        <v>193</v>
      </c>
      <c r="E556" s="5">
        <v>117.62</v>
      </c>
      <c r="F556" s="5">
        <v>2245</v>
      </c>
      <c r="G556" s="5">
        <v>114</v>
      </c>
      <c r="H556" s="6">
        <v>0.0507795100222717</v>
      </c>
      <c r="I556" s="7">
        <v>1.03175438596491</v>
      </c>
      <c r="J556" s="7">
        <v>52.3919821826281</v>
      </c>
      <c r="K556" s="5">
        <v>2</v>
      </c>
      <c r="L556" s="8">
        <v>0</v>
      </c>
      <c r="M556" s="5">
        <v>0</v>
      </c>
      <c r="N556" s="5">
        <v>0</v>
      </c>
      <c r="O556" s="5">
        <v>0</v>
      </c>
      <c r="P556" s="5">
        <v>2</v>
      </c>
      <c r="Q556" s="7">
        <v>58.81</v>
      </c>
      <c r="R556" s="5">
        <v>5</v>
      </c>
      <c r="S556" s="9">
        <v>23.524</v>
      </c>
      <c r="T556" s="5">
        <v>1</v>
      </c>
      <c r="U556" s="9">
        <v>117.62</v>
      </c>
      <c r="V556" s="11">
        <v>0.043859649122807</v>
      </c>
    </row>
    <row r="557" customHeight="1" spans="1:22">
      <c r="A557" s="47"/>
      <c r="B557" s="47"/>
      <c r="C557" s="4" t="s">
        <v>108</v>
      </c>
      <c r="D557" s="4" t="s">
        <v>187</v>
      </c>
      <c r="E557" s="5">
        <v>169.4</v>
      </c>
      <c r="F557" s="5">
        <v>4188</v>
      </c>
      <c r="G557" s="5">
        <v>206</v>
      </c>
      <c r="H557" s="6">
        <v>0.0491881566380134</v>
      </c>
      <c r="I557" s="7">
        <v>0.822330097087379</v>
      </c>
      <c r="J557" s="7">
        <v>40.4489016236867</v>
      </c>
      <c r="K557" s="5">
        <v>4</v>
      </c>
      <c r="L557" s="8">
        <v>0</v>
      </c>
      <c r="M557" s="5">
        <v>1</v>
      </c>
      <c r="N557" s="5">
        <v>6</v>
      </c>
      <c r="O557" s="5">
        <v>0</v>
      </c>
      <c r="P557" s="5">
        <v>11</v>
      </c>
      <c r="Q557" s="7">
        <v>15.4</v>
      </c>
      <c r="R557" s="5">
        <v>2</v>
      </c>
      <c r="S557" s="9">
        <v>84.7</v>
      </c>
      <c r="T557" s="5">
        <v>0</v>
      </c>
      <c r="U557" s="9" t="e">
        <v>#DIV/0!</v>
      </c>
      <c r="V557" s="11">
        <v>0.00970873786407767</v>
      </c>
    </row>
    <row r="558" customHeight="1" spans="1:22">
      <c r="A558" s="47"/>
      <c r="B558" s="47"/>
      <c r="C558" s="4" t="s">
        <v>162</v>
      </c>
      <c r="D558" s="4" t="s">
        <v>197</v>
      </c>
      <c r="E558" s="5">
        <v>17.78</v>
      </c>
      <c r="F558" s="5">
        <v>1259</v>
      </c>
      <c r="G558" s="5">
        <v>54</v>
      </c>
      <c r="H558" s="6">
        <v>0.0428911834789516</v>
      </c>
      <c r="I558" s="7">
        <v>0.329259259259259</v>
      </c>
      <c r="J558" s="7">
        <v>14.1223193010326</v>
      </c>
      <c r="K558" s="5">
        <v>0</v>
      </c>
      <c r="L558" s="8">
        <v>0</v>
      </c>
      <c r="M558" s="5">
        <v>0</v>
      </c>
      <c r="N558" s="5">
        <v>2</v>
      </c>
      <c r="O558" s="5">
        <v>0</v>
      </c>
      <c r="P558" s="5">
        <v>2</v>
      </c>
      <c r="Q558" s="7">
        <v>8.89</v>
      </c>
      <c r="R558" s="5">
        <v>1</v>
      </c>
      <c r="S558" s="9">
        <v>17.78</v>
      </c>
      <c r="T558" s="5">
        <v>0</v>
      </c>
      <c r="U558" s="9" t="e">
        <v>#DIV/0!</v>
      </c>
      <c r="V558" s="11">
        <v>0.0185185185185185</v>
      </c>
    </row>
    <row r="559" customHeight="1" spans="1:22">
      <c r="A559" s="47"/>
      <c r="B559" s="47"/>
      <c r="C559" s="4" t="s">
        <v>86</v>
      </c>
      <c r="D559" s="4" t="s">
        <v>179</v>
      </c>
      <c r="E559" s="5">
        <v>83.59</v>
      </c>
      <c r="F559" s="5">
        <v>4551</v>
      </c>
      <c r="G559" s="5">
        <v>278</v>
      </c>
      <c r="H559" s="6">
        <v>0.0610854757196221</v>
      </c>
      <c r="I559" s="7">
        <v>0.30068345323741</v>
      </c>
      <c r="J559" s="7">
        <v>18.3673917820259</v>
      </c>
      <c r="K559" s="5">
        <v>2</v>
      </c>
      <c r="L559" s="8">
        <v>0</v>
      </c>
      <c r="M559" s="5">
        <v>1</v>
      </c>
      <c r="N559" s="5">
        <v>4</v>
      </c>
      <c r="O559" s="5">
        <v>0</v>
      </c>
      <c r="P559" s="5">
        <v>7</v>
      </c>
      <c r="Q559" s="7">
        <v>11.9414285714286</v>
      </c>
      <c r="R559" s="5">
        <v>6</v>
      </c>
      <c r="S559" s="9">
        <v>13.9316666666667</v>
      </c>
      <c r="T559" s="5">
        <v>3</v>
      </c>
      <c r="U559" s="9">
        <v>27.8633333333333</v>
      </c>
      <c r="V559" s="11">
        <v>0.0215827338129496</v>
      </c>
    </row>
    <row r="560" customHeight="1" spans="1:22">
      <c r="A560" s="47"/>
      <c r="B560" s="47"/>
      <c r="C560" s="4" t="s">
        <v>88</v>
      </c>
      <c r="D560" s="4" t="s">
        <v>180</v>
      </c>
      <c r="E560" s="5">
        <v>63.52</v>
      </c>
      <c r="F560" s="5">
        <v>2238</v>
      </c>
      <c r="G560" s="5">
        <v>215</v>
      </c>
      <c r="H560" s="6">
        <v>0.0960679177837355</v>
      </c>
      <c r="I560" s="7">
        <v>0.295441860465116</v>
      </c>
      <c r="J560" s="7">
        <v>28.3824843610366</v>
      </c>
      <c r="K560" s="5">
        <v>0</v>
      </c>
      <c r="L560" s="8">
        <v>0</v>
      </c>
      <c r="M560" s="5">
        <v>0</v>
      </c>
      <c r="N560" s="5">
        <v>0</v>
      </c>
      <c r="O560" s="5">
        <v>0</v>
      </c>
      <c r="P560" s="5">
        <v>0</v>
      </c>
      <c r="Q560" s="7" t="e">
        <v>#DIV/0!</v>
      </c>
      <c r="R560" s="5">
        <v>2</v>
      </c>
      <c r="S560" s="9">
        <v>31.76</v>
      </c>
      <c r="T560" s="5">
        <v>1</v>
      </c>
      <c r="U560" s="9">
        <v>63.52</v>
      </c>
      <c r="V560" s="11">
        <v>0.00930232558139535</v>
      </c>
    </row>
    <row r="561" customHeight="1" spans="1:22">
      <c r="A561" s="47"/>
      <c r="B561" s="4" t="s">
        <v>100</v>
      </c>
      <c r="C561" s="47"/>
      <c r="D561" s="47"/>
      <c r="E561" s="5">
        <v>827.01</v>
      </c>
      <c r="F561" s="5">
        <v>25605</v>
      </c>
      <c r="G561" s="5">
        <v>1455</v>
      </c>
      <c r="H561" s="6">
        <v>0.0568248388986526</v>
      </c>
      <c r="I561" s="7">
        <v>0.56839175257732</v>
      </c>
      <c r="J561" s="7">
        <v>32.298769771529</v>
      </c>
      <c r="K561" s="5">
        <v>13</v>
      </c>
      <c r="L561" s="8">
        <v>3</v>
      </c>
      <c r="M561" s="5">
        <v>4</v>
      </c>
      <c r="N561" s="5">
        <v>14</v>
      </c>
      <c r="O561" s="5">
        <v>0</v>
      </c>
      <c r="P561" s="5">
        <v>34</v>
      </c>
      <c r="Q561" s="7">
        <v>24.3238235294118</v>
      </c>
      <c r="R561" s="5">
        <v>29</v>
      </c>
      <c r="S561" s="9">
        <v>28.5175862068966</v>
      </c>
      <c r="T561" s="5">
        <v>9</v>
      </c>
      <c r="U561" s="9">
        <v>91.89</v>
      </c>
      <c r="V561" s="11">
        <v>0.0199312714776632</v>
      </c>
    </row>
    <row r="562" customHeight="1" spans="1:22">
      <c r="A562" s="4" t="s">
        <v>164</v>
      </c>
      <c r="B562" s="47"/>
      <c r="C562" s="47"/>
      <c r="D562" s="47"/>
      <c r="E562" s="5">
        <v>1259.92</v>
      </c>
      <c r="F562" s="5">
        <v>39952</v>
      </c>
      <c r="G562" s="5">
        <v>2261</v>
      </c>
      <c r="H562" s="6">
        <v>0.0565929114937926</v>
      </c>
      <c r="I562" s="7">
        <v>0.557240159221583</v>
      </c>
      <c r="J562" s="7">
        <v>31.5358430116139</v>
      </c>
      <c r="K562" s="5">
        <v>22</v>
      </c>
      <c r="L562" s="8">
        <v>5</v>
      </c>
      <c r="M562" s="5">
        <v>7</v>
      </c>
      <c r="N562" s="5">
        <v>21</v>
      </c>
      <c r="O562" s="5">
        <v>0</v>
      </c>
      <c r="P562" s="5">
        <v>55</v>
      </c>
      <c r="Q562" s="7">
        <v>22.9076363636364</v>
      </c>
      <c r="R562" s="5">
        <v>38</v>
      </c>
      <c r="S562" s="9">
        <v>33.1557894736842</v>
      </c>
      <c r="T562" s="5">
        <v>10</v>
      </c>
      <c r="U562" s="9">
        <v>125.992</v>
      </c>
      <c r="V562" s="11">
        <v>0.0168067226890756</v>
      </c>
    </row>
    <row r="563" customHeight="1" spans="1:22">
      <c r="A563" s="4" t="s">
        <v>27</v>
      </c>
      <c r="B563" s="4" t="s">
        <v>75</v>
      </c>
      <c r="C563" s="4" t="s">
        <v>114</v>
      </c>
      <c r="D563" s="4" t="s">
        <v>189</v>
      </c>
      <c r="E563" s="5">
        <v>179.7</v>
      </c>
      <c r="F563" s="5">
        <v>7070</v>
      </c>
      <c r="G563" s="5">
        <v>358</v>
      </c>
      <c r="H563" s="6">
        <v>0.0506364922206506</v>
      </c>
      <c r="I563" s="7">
        <v>0.50195530726257</v>
      </c>
      <c r="J563" s="7">
        <v>25.4172560113154</v>
      </c>
      <c r="K563" s="5">
        <v>4</v>
      </c>
      <c r="L563" s="8">
        <v>0</v>
      </c>
      <c r="M563" s="5">
        <v>2</v>
      </c>
      <c r="N563" s="5">
        <v>5</v>
      </c>
      <c r="O563" s="5">
        <v>0</v>
      </c>
      <c r="P563" s="5">
        <v>11</v>
      </c>
      <c r="Q563" s="7">
        <v>16.3363636363636</v>
      </c>
      <c r="R563" s="5">
        <v>4</v>
      </c>
      <c r="S563" s="9">
        <v>44.925</v>
      </c>
      <c r="T563" s="5">
        <v>3</v>
      </c>
      <c r="U563" s="9">
        <v>59.9</v>
      </c>
      <c r="V563" s="11">
        <v>0.0111731843575419</v>
      </c>
    </row>
    <row r="564" customHeight="1" spans="1:22">
      <c r="A564" s="47"/>
      <c r="B564" s="47"/>
      <c r="C564" s="4" t="s">
        <v>160</v>
      </c>
      <c r="D564" s="4" t="s">
        <v>196</v>
      </c>
      <c r="E564" s="5">
        <v>54.42</v>
      </c>
      <c r="F564" s="5">
        <v>1584</v>
      </c>
      <c r="G564" s="5">
        <v>78</v>
      </c>
      <c r="H564" s="6">
        <v>0.0492424242424242</v>
      </c>
      <c r="I564" s="7">
        <v>0.697692307692308</v>
      </c>
      <c r="J564" s="7">
        <v>34.3560606060606</v>
      </c>
      <c r="K564" s="5">
        <v>1</v>
      </c>
      <c r="L564" s="8">
        <v>0</v>
      </c>
      <c r="M564" s="5">
        <v>3</v>
      </c>
      <c r="N564" s="5">
        <v>4</v>
      </c>
      <c r="O564" s="5">
        <v>0</v>
      </c>
      <c r="P564" s="5">
        <v>8</v>
      </c>
      <c r="Q564" s="7">
        <v>6.8025</v>
      </c>
      <c r="R564" s="5">
        <v>2</v>
      </c>
      <c r="S564" s="9">
        <v>27.21</v>
      </c>
      <c r="T564" s="5">
        <v>2</v>
      </c>
      <c r="U564" s="9">
        <v>27.21</v>
      </c>
      <c r="V564" s="11">
        <v>0.0256410256410256</v>
      </c>
    </row>
    <row r="565" customHeight="1" spans="1:22">
      <c r="A565" s="47"/>
      <c r="B565" s="47"/>
      <c r="C565" s="4" t="s">
        <v>138</v>
      </c>
      <c r="D565" s="4" t="s">
        <v>191</v>
      </c>
      <c r="E565" s="5">
        <v>0</v>
      </c>
      <c r="F565" s="5">
        <v>18</v>
      </c>
      <c r="G565" s="5">
        <v>0</v>
      </c>
      <c r="H565" s="6">
        <v>0</v>
      </c>
      <c r="I565" s="7" t="e">
        <v>#DIV/0!</v>
      </c>
      <c r="J565" s="7">
        <v>0</v>
      </c>
      <c r="K565" s="5">
        <v>0</v>
      </c>
      <c r="L565" s="8">
        <v>0</v>
      </c>
      <c r="M565" s="5">
        <v>0</v>
      </c>
      <c r="N565" s="5">
        <v>0</v>
      </c>
      <c r="O565" s="5">
        <v>0</v>
      </c>
      <c r="P565" s="5">
        <v>0</v>
      </c>
      <c r="Q565" s="7" t="e">
        <v>#DIV/0!</v>
      </c>
      <c r="R565" s="5">
        <v>0</v>
      </c>
      <c r="S565" s="9" t="e">
        <v>#DIV/0!</v>
      </c>
      <c r="T565" s="5">
        <v>0</v>
      </c>
      <c r="U565" s="9" t="e">
        <v>#DIV/0!</v>
      </c>
      <c r="V565" s="11" t="e">
        <v>#DIV/0!</v>
      </c>
    </row>
    <row r="566" customHeight="1" spans="1:22">
      <c r="A566" s="47"/>
      <c r="B566" s="47"/>
      <c r="C566" s="4" t="s">
        <v>76</v>
      </c>
      <c r="D566" s="4" t="s">
        <v>175</v>
      </c>
      <c r="E566" s="5">
        <v>0</v>
      </c>
      <c r="F566" s="5">
        <v>12</v>
      </c>
      <c r="G566" s="5">
        <v>0</v>
      </c>
      <c r="H566" s="6">
        <v>0</v>
      </c>
      <c r="I566" s="7" t="e">
        <v>#DIV/0!</v>
      </c>
      <c r="J566" s="7">
        <v>0</v>
      </c>
      <c r="K566" s="5">
        <v>0</v>
      </c>
      <c r="L566" s="8">
        <v>0</v>
      </c>
      <c r="M566" s="5">
        <v>0</v>
      </c>
      <c r="N566" s="5">
        <v>0</v>
      </c>
      <c r="O566" s="5">
        <v>0</v>
      </c>
      <c r="P566" s="5">
        <v>0</v>
      </c>
      <c r="Q566" s="7" t="e">
        <v>#DIV/0!</v>
      </c>
      <c r="R566" s="5">
        <v>0</v>
      </c>
      <c r="S566" s="9" t="e">
        <v>#DIV/0!</v>
      </c>
      <c r="T566" s="5">
        <v>0</v>
      </c>
      <c r="U566" s="9" t="e">
        <v>#DIV/0!</v>
      </c>
      <c r="V566" s="11" t="e">
        <v>#DIV/0!</v>
      </c>
    </row>
    <row r="567" customHeight="1" spans="1:22">
      <c r="A567" s="47"/>
      <c r="B567" s="4" t="s">
        <v>78</v>
      </c>
      <c r="C567" s="47"/>
      <c r="D567" s="47"/>
      <c r="E567" s="5">
        <v>234.12</v>
      </c>
      <c r="F567" s="5">
        <v>8684</v>
      </c>
      <c r="G567" s="5">
        <v>436</v>
      </c>
      <c r="H567" s="6">
        <v>0.0502072777521879</v>
      </c>
      <c r="I567" s="7">
        <v>0.53697247706422</v>
      </c>
      <c r="J567" s="7">
        <v>26.9599263012437</v>
      </c>
      <c r="K567" s="5">
        <v>5</v>
      </c>
      <c r="L567" s="8">
        <v>0</v>
      </c>
      <c r="M567" s="5">
        <v>5</v>
      </c>
      <c r="N567" s="5">
        <v>9</v>
      </c>
      <c r="O567" s="5">
        <v>0</v>
      </c>
      <c r="P567" s="5">
        <v>19</v>
      </c>
      <c r="Q567" s="7">
        <v>12.3221052631579</v>
      </c>
      <c r="R567" s="5">
        <v>6</v>
      </c>
      <c r="S567" s="9">
        <v>39.02</v>
      </c>
      <c r="T567" s="5">
        <v>5</v>
      </c>
      <c r="U567" s="9">
        <v>46.824</v>
      </c>
      <c r="V567" s="11">
        <v>0.0137614678899083</v>
      </c>
    </row>
    <row r="568" customHeight="1" spans="1:22">
      <c r="A568" s="47"/>
      <c r="B568" s="4" t="s">
        <v>79</v>
      </c>
      <c r="C568" s="4" t="s">
        <v>80</v>
      </c>
      <c r="D568" s="4" t="s">
        <v>176</v>
      </c>
      <c r="E568" s="5">
        <v>226.83</v>
      </c>
      <c r="F568" s="5">
        <v>4984</v>
      </c>
      <c r="G568" s="5">
        <v>236</v>
      </c>
      <c r="H568" s="6">
        <v>0.0473515248796148</v>
      </c>
      <c r="I568" s="7">
        <v>0.96114406779661</v>
      </c>
      <c r="J568" s="7">
        <v>45.5116372391653</v>
      </c>
      <c r="K568" s="5">
        <v>1</v>
      </c>
      <c r="L568" s="8">
        <v>1</v>
      </c>
      <c r="M568" s="5">
        <v>0</v>
      </c>
      <c r="N568" s="5">
        <v>0</v>
      </c>
      <c r="O568" s="5">
        <v>0</v>
      </c>
      <c r="P568" s="5">
        <v>2</v>
      </c>
      <c r="Q568" s="7">
        <v>113.415</v>
      </c>
      <c r="R568" s="5">
        <v>10</v>
      </c>
      <c r="S568" s="9">
        <v>22.683</v>
      </c>
      <c r="T568" s="5">
        <v>4</v>
      </c>
      <c r="U568" s="9">
        <v>56.7075</v>
      </c>
      <c r="V568" s="11">
        <v>0.0423728813559322</v>
      </c>
    </row>
    <row r="569" customHeight="1" spans="1:22">
      <c r="A569" s="47"/>
      <c r="B569" s="47"/>
      <c r="C569" s="4" t="s">
        <v>82</v>
      </c>
      <c r="D569" s="4" t="s">
        <v>177</v>
      </c>
      <c r="E569" s="5">
        <v>27.73</v>
      </c>
      <c r="F569" s="5">
        <v>819</v>
      </c>
      <c r="G569" s="5">
        <v>63</v>
      </c>
      <c r="H569" s="6">
        <v>0.0769230769230769</v>
      </c>
      <c r="I569" s="7">
        <v>0.44015873015873</v>
      </c>
      <c r="J569" s="7">
        <v>33.8583638583639</v>
      </c>
      <c r="K569" s="5">
        <v>0</v>
      </c>
      <c r="L569" s="8">
        <v>0</v>
      </c>
      <c r="M569" s="5">
        <v>0</v>
      </c>
      <c r="N569" s="5">
        <v>0</v>
      </c>
      <c r="O569" s="5">
        <v>0</v>
      </c>
      <c r="P569" s="5">
        <v>0</v>
      </c>
      <c r="Q569" s="7" t="e">
        <v>#DIV/0!</v>
      </c>
      <c r="R569" s="5">
        <v>0</v>
      </c>
      <c r="S569" s="9" t="e">
        <v>#DIV/0!</v>
      </c>
      <c r="T569" s="5">
        <v>0</v>
      </c>
      <c r="U569" s="9" t="e">
        <v>#DIV/0!</v>
      </c>
      <c r="V569" s="11">
        <v>0</v>
      </c>
    </row>
    <row r="570" customHeight="1" spans="1:22">
      <c r="A570" s="47"/>
      <c r="B570" s="47"/>
      <c r="C570" s="4" t="s">
        <v>84</v>
      </c>
      <c r="D570" s="4" t="s">
        <v>178</v>
      </c>
      <c r="E570" s="5">
        <v>144.15</v>
      </c>
      <c r="F570" s="5">
        <v>6680</v>
      </c>
      <c r="G570" s="5">
        <v>316</v>
      </c>
      <c r="H570" s="6">
        <v>0.0473053892215569</v>
      </c>
      <c r="I570" s="7">
        <v>0.456170886075949</v>
      </c>
      <c r="J570" s="7">
        <v>21.5793413173653</v>
      </c>
      <c r="K570" s="5">
        <v>4</v>
      </c>
      <c r="L570" s="8">
        <v>0</v>
      </c>
      <c r="M570" s="5">
        <v>0</v>
      </c>
      <c r="N570" s="5">
        <v>1</v>
      </c>
      <c r="O570" s="5">
        <v>0</v>
      </c>
      <c r="P570" s="5">
        <v>5</v>
      </c>
      <c r="Q570" s="7">
        <v>28.83</v>
      </c>
      <c r="R570" s="5">
        <v>6</v>
      </c>
      <c r="S570" s="9">
        <v>24.025</v>
      </c>
      <c r="T570" s="5">
        <v>3</v>
      </c>
      <c r="U570" s="9">
        <v>48.05</v>
      </c>
      <c r="V570" s="11">
        <v>0.0189873417721519</v>
      </c>
    </row>
    <row r="571" customHeight="1" spans="1:22">
      <c r="A571" s="47"/>
      <c r="B571" s="47"/>
      <c r="C571" s="4" t="s">
        <v>128</v>
      </c>
      <c r="D571" s="4" t="s">
        <v>190</v>
      </c>
      <c r="E571" s="5">
        <v>72.25</v>
      </c>
      <c r="F571" s="5">
        <v>1407</v>
      </c>
      <c r="G571" s="5">
        <v>96</v>
      </c>
      <c r="H571" s="6">
        <v>0.0682302771855011</v>
      </c>
      <c r="I571" s="7">
        <v>0.752604166666667</v>
      </c>
      <c r="J571" s="7">
        <v>51.3503909026297</v>
      </c>
      <c r="K571" s="5">
        <v>0</v>
      </c>
      <c r="L571" s="8">
        <v>0</v>
      </c>
      <c r="M571" s="5">
        <v>0</v>
      </c>
      <c r="N571" s="5">
        <v>0</v>
      </c>
      <c r="O571" s="5">
        <v>0</v>
      </c>
      <c r="P571" s="5">
        <v>0</v>
      </c>
      <c r="Q571" s="7" t="e">
        <v>#DIV/0!</v>
      </c>
      <c r="R571" s="5">
        <v>1</v>
      </c>
      <c r="S571" s="9">
        <v>72.25</v>
      </c>
      <c r="T571" s="5">
        <v>0</v>
      </c>
      <c r="U571" s="9" t="e">
        <v>#DIV/0!</v>
      </c>
      <c r="V571" s="11">
        <v>0.0104166666666667</v>
      </c>
    </row>
    <row r="572" customHeight="1" spans="1:22">
      <c r="A572" s="47"/>
      <c r="B572" s="47"/>
      <c r="C572" s="4" t="s">
        <v>146</v>
      </c>
      <c r="D572" s="4" t="s">
        <v>193</v>
      </c>
      <c r="E572" s="5">
        <v>74.64</v>
      </c>
      <c r="F572" s="5">
        <v>1411</v>
      </c>
      <c r="G572" s="5">
        <v>81</v>
      </c>
      <c r="H572" s="6">
        <v>0.0574060949681077</v>
      </c>
      <c r="I572" s="7">
        <v>0.921481481481482</v>
      </c>
      <c r="J572" s="7">
        <v>52.8986534372785</v>
      </c>
      <c r="K572" s="5">
        <v>0</v>
      </c>
      <c r="L572" s="8">
        <v>0</v>
      </c>
      <c r="M572" s="5">
        <v>0</v>
      </c>
      <c r="N572" s="5">
        <v>0</v>
      </c>
      <c r="O572" s="5">
        <v>0</v>
      </c>
      <c r="P572" s="5">
        <v>0</v>
      </c>
      <c r="Q572" s="7" t="e">
        <v>#DIV/0!</v>
      </c>
      <c r="R572" s="5">
        <v>1</v>
      </c>
      <c r="S572" s="9">
        <v>74.64</v>
      </c>
      <c r="T572" s="5">
        <v>0</v>
      </c>
      <c r="U572" s="9" t="e">
        <v>#DIV/0!</v>
      </c>
      <c r="V572" s="11">
        <v>0.0123456790123457</v>
      </c>
    </row>
    <row r="573" customHeight="1" spans="1:22">
      <c r="A573" s="47"/>
      <c r="B573" s="47"/>
      <c r="C573" s="4" t="s">
        <v>108</v>
      </c>
      <c r="D573" s="4" t="s">
        <v>187</v>
      </c>
      <c r="E573" s="5">
        <v>218.96</v>
      </c>
      <c r="F573" s="5">
        <v>6182</v>
      </c>
      <c r="G573" s="5">
        <v>265</v>
      </c>
      <c r="H573" s="6">
        <v>0.0428663862827564</v>
      </c>
      <c r="I573" s="7">
        <v>0.826264150943396</v>
      </c>
      <c r="J573" s="7">
        <v>35.4189582659334</v>
      </c>
      <c r="K573" s="5">
        <v>4</v>
      </c>
      <c r="L573" s="8">
        <v>0</v>
      </c>
      <c r="M573" s="5">
        <v>1</v>
      </c>
      <c r="N573" s="5">
        <v>7</v>
      </c>
      <c r="O573" s="5">
        <v>0</v>
      </c>
      <c r="P573" s="5">
        <v>12</v>
      </c>
      <c r="Q573" s="7">
        <v>18.2466666666667</v>
      </c>
      <c r="R573" s="5">
        <v>4</v>
      </c>
      <c r="S573" s="9">
        <v>54.74</v>
      </c>
      <c r="T573" s="5">
        <v>0</v>
      </c>
      <c r="U573" s="9" t="e">
        <v>#DIV/0!</v>
      </c>
      <c r="V573" s="11">
        <v>0.0150943396226415</v>
      </c>
    </row>
    <row r="574" customHeight="1" spans="1:22">
      <c r="A574" s="47"/>
      <c r="B574" s="47"/>
      <c r="C574" s="4" t="s">
        <v>162</v>
      </c>
      <c r="D574" s="4" t="s">
        <v>197</v>
      </c>
      <c r="E574" s="5">
        <v>34.4</v>
      </c>
      <c r="F574" s="5">
        <v>2261</v>
      </c>
      <c r="G574" s="5">
        <v>99</v>
      </c>
      <c r="H574" s="6">
        <v>0.0437859354268023</v>
      </c>
      <c r="I574" s="7">
        <v>0.347474747474747</v>
      </c>
      <c r="J574" s="7">
        <v>15.2145068553737</v>
      </c>
      <c r="K574" s="5">
        <v>0</v>
      </c>
      <c r="L574" s="8">
        <v>0</v>
      </c>
      <c r="M574" s="5">
        <v>0</v>
      </c>
      <c r="N574" s="5">
        <v>0</v>
      </c>
      <c r="O574" s="5">
        <v>0</v>
      </c>
      <c r="P574" s="5">
        <v>0</v>
      </c>
      <c r="Q574" s="7" t="e">
        <v>#DIV/0!</v>
      </c>
      <c r="R574" s="5">
        <v>2</v>
      </c>
      <c r="S574" s="9">
        <v>17.2</v>
      </c>
      <c r="T574" s="5">
        <v>1</v>
      </c>
      <c r="U574" s="9">
        <v>34.4</v>
      </c>
      <c r="V574" s="11">
        <v>0.0202020202020202</v>
      </c>
    </row>
    <row r="575" customHeight="1" spans="1:22">
      <c r="A575" s="47"/>
      <c r="B575" s="47"/>
      <c r="C575" s="4" t="s">
        <v>86</v>
      </c>
      <c r="D575" s="4" t="s">
        <v>179</v>
      </c>
      <c r="E575" s="5">
        <v>111.23</v>
      </c>
      <c r="F575" s="5">
        <v>5500</v>
      </c>
      <c r="G575" s="5">
        <v>363</v>
      </c>
      <c r="H575" s="6">
        <v>0.066</v>
      </c>
      <c r="I575" s="7">
        <v>0.306418732782369</v>
      </c>
      <c r="J575" s="7">
        <v>20.2236363636364</v>
      </c>
      <c r="K575" s="5">
        <v>1</v>
      </c>
      <c r="L575" s="8">
        <v>2</v>
      </c>
      <c r="M575" s="5">
        <v>1</v>
      </c>
      <c r="N575" s="5">
        <v>3</v>
      </c>
      <c r="O575" s="5">
        <v>0</v>
      </c>
      <c r="P575" s="5">
        <v>7</v>
      </c>
      <c r="Q575" s="7">
        <v>15.89</v>
      </c>
      <c r="R575" s="5">
        <v>3</v>
      </c>
      <c r="S575" s="9">
        <v>37.0766666666667</v>
      </c>
      <c r="T575" s="5">
        <v>2</v>
      </c>
      <c r="U575" s="9">
        <v>55.615</v>
      </c>
      <c r="V575" s="11">
        <v>0.00826446280991736</v>
      </c>
    </row>
    <row r="576" customHeight="1" spans="1:22">
      <c r="A576" s="47"/>
      <c r="B576" s="47"/>
      <c r="C576" s="4" t="s">
        <v>88</v>
      </c>
      <c r="D576" s="4" t="s">
        <v>180</v>
      </c>
      <c r="E576" s="5">
        <v>68.71</v>
      </c>
      <c r="F576" s="5">
        <v>2307</v>
      </c>
      <c r="G576" s="5">
        <v>232</v>
      </c>
      <c r="H576" s="6">
        <v>0.100563502384049</v>
      </c>
      <c r="I576" s="7">
        <v>0.296163793103448</v>
      </c>
      <c r="J576" s="7">
        <v>29.7832683138275</v>
      </c>
      <c r="K576" s="5">
        <v>0</v>
      </c>
      <c r="L576" s="8">
        <v>0</v>
      </c>
      <c r="M576" s="5">
        <v>1</v>
      </c>
      <c r="N576" s="5">
        <v>0</v>
      </c>
      <c r="O576" s="5">
        <v>0</v>
      </c>
      <c r="P576" s="5">
        <v>1</v>
      </c>
      <c r="Q576" s="7">
        <v>68.71</v>
      </c>
      <c r="R576" s="5">
        <v>3</v>
      </c>
      <c r="S576" s="9">
        <v>22.9033333333333</v>
      </c>
      <c r="T576" s="5">
        <v>0</v>
      </c>
      <c r="U576" s="9" t="e">
        <v>#DIV/0!</v>
      </c>
      <c r="V576" s="11">
        <v>0.0129310344827586</v>
      </c>
    </row>
    <row r="577" customHeight="1" spans="1:22">
      <c r="A577" s="47"/>
      <c r="B577" s="4" t="s">
        <v>100</v>
      </c>
      <c r="C577" s="47"/>
      <c r="D577" s="47"/>
      <c r="E577" s="5">
        <v>978.9</v>
      </c>
      <c r="F577" s="5">
        <v>31551</v>
      </c>
      <c r="G577" s="5">
        <v>1751</v>
      </c>
      <c r="H577" s="6">
        <v>0.0554974485753225</v>
      </c>
      <c r="I577" s="7">
        <v>0.559051970302684</v>
      </c>
      <c r="J577" s="7">
        <v>31.0259579728059</v>
      </c>
      <c r="K577" s="5">
        <v>10</v>
      </c>
      <c r="L577" s="8">
        <v>3</v>
      </c>
      <c r="M577" s="5">
        <v>3</v>
      </c>
      <c r="N577" s="5">
        <v>11</v>
      </c>
      <c r="O577" s="5">
        <v>0</v>
      </c>
      <c r="P577" s="5">
        <v>27</v>
      </c>
      <c r="Q577" s="7">
        <v>36.2555555555556</v>
      </c>
      <c r="R577" s="5">
        <v>30</v>
      </c>
      <c r="S577" s="9">
        <v>32.63</v>
      </c>
      <c r="T577" s="5">
        <v>10</v>
      </c>
      <c r="U577" s="9">
        <v>97.89</v>
      </c>
      <c r="V577" s="11">
        <v>0.0171330668189606</v>
      </c>
    </row>
    <row r="578" customHeight="1" spans="1:22">
      <c r="A578" s="4" t="s">
        <v>165</v>
      </c>
      <c r="B578" s="47"/>
      <c r="C578" s="47"/>
      <c r="D578" s="47"/>
      <c r="E578" s="5">
        <v>1213.02</v>
      </c>
      <c r="F578" s="5">
        <v>40235</v>
      </c>
      <c r="G578" s="5">
        <v>2187</v>
      </c>
      <c r="H578" s="6">
        <v>0.0543556604945943</v>
      </c>
      <c r="I578" s="7">
        <v>0.554650205761317</v>
      </c>
      <c r="J578" s="7">
        <v>30.148378277619</v>
      </c>
      <c r="K578" s="5">
        <v>15</v>
      </c>
      <c r="L578" s="8">
        <v>3</v>
      </c>
      <c r="M578" s="5">
        <v>8</v>
      </c>
      <c r="N578" s="5">
        <v>20</v>
      </c>
      <c r="O578" s="5">
        <v>0</v>
      </c>
      <c r="P578" s="5">
        <v>46</v>
      </c>
      <c r="Q578" s="7">
        <v>26.37</v>
      </c>
      <c r="R578" s="5">
        <v>36</v>
      </c>
      <c r="S578" s="9">
        <v>33.695</v>
      </c>
      <c r="T578" s="5">
        <v>15</v>
      </c>
      <c r="U578" s="9">
        <v>80.868</v>
      </c>
      <c r="V578" s="11">
        <v>0.0164609053497942</v>
      </c>
    </row>
    <row r="579" customHeight="1" spans="1:22">
      <c r="A579" s="4" t="s">
        <v>26</v>
      </c>
      <c r="B579" s="4" t="s">
        <v>75</v>
      </c>
      <c r="C579" s="4" t="s">
        <v>114</v>
      </c>
      <c r="D579" s="4" t="s">
        <v>189</v>
      </c>
      <c r="E579" s="5">
        <v>179.76</v>
      </c>
      <c r="F579" s="5">
        <v>7020</v>
      </c>
      <c r="G579" s="5">
        <v>381</v>
      </c>
      <c r="H579" s="6">
        <v>0.0542735042735043</v>
      </c>
      <c r="I579" s="7">
        <v>0.471811023622047</v>
      </c>
      <c r="J579" s="7">
        <v>25.6068376068376</v>
      </c>
      <c r="K579" s="5">
        <v>8</v>
      </c>
      <c r="L579" s="8">
        <v>0</v>
      </c>
      <c r="M579" s="5">
        <v>2</v>
      </c>
      <c r="N579" s="5">
        <v>9</v>
      </c>
      <c r="O579" s="5">
        <v>0</v>
      </c>
      <c r="P579" s="5">
        <v>19</v>
      </c>
      <c r="Q579" s="7">
        <v>9.46105263157895</v>
      </c>
      <c r="R579" s="5">
        <v>3</v>
      </c>
      <c r="S579" s="9">
        <v>59.92</v>
      </c>
      <c r="T579" s="5">
        <v>1</v>
      </c>
      <c r="U579" s="9">
        <v>179.76</v>
      </c>
      <c r="V579" s="11">
        <v>0.0078740157480315</v>
      </c>
    </row>
    <row r="580" customHeight="1" spans="1:22">
      <c r="A580" s="47"/>
      <c r="B580" s="47"/>
      <c r="C580" s="4" t="s">
        <v>160</v>
      </c>
      <c r="D580" s="4" t="s">
        <v>196</v>
      </c>
      <c r="E580" s="5">
        <v>99.96</v>
      </c>
      <c r="F580" s="5">
        <v>2594</v>
      </c>
      <c r="G580" s="5">
        <v>142</v>
      </c>
      <c r="H580" s="6">
        <v>0.0547417116422514</v>
      </c>
      <c r="I580" s="7">
        <v>0.703943661971831</v>
      </c>
      <c r="J580" s="7">
        <v>38.5350809560524</v>
      </c>
      <c r="K580" s="5">
        <v>1</v>
      </c>
      <c r="L580" s="8">
        <v>0</v>
      </c>
      <c r="M580" s="5">
        <v>1</v>
      </c>
      <c r="N580" s="5">
        <v>2</v>
      </c>
      <c r="O580" s="5">
        <v>0</v>
      </c>
      <c r="P580" s="5">
        <v>4</v>
      </c>
      <c r="Q580" s="7">
        <v>24.99</v>
      </c>
      <c r="R580" s="5">
        <v>2</v>
      </c>
      <c r="S580" s="9">
        <v>49.98</v>
      </c>
      <c r="T580" s="5">
        <v>1</v>
      </c>
      <c r="U580" s="9">
        <v>99.96</v>
      </c>
      <c r="V580" s="11">
        <v>0.0140845070422535</v>
      </c>
    </row>
    <row r="581" customHeight="1" spans="1:22">
      <c r="A581" s="47"/>
      <c r="B581" s="4" t="s">
        <v>78</v>
      </c>
      <c r="C581" s="47"/>
      <c r="D581" s="47"/>
      <c r="E581" s="5">
        <v>279.72</v>
      </c>
      <c r="F581" s="5">
        <v>9614</v>
      </c>
      <c r="G581" s="5">
        <v>523</v>
      </c>
      <c r="H581" s="6">
        <v>0.054399833576035</v>
      </c>
      <c r="I581" s="7">
        <v>0.534837476099426</v>
      </c>
      <c r="J581" s="7">
        <v>29.0950696900354</v>
      </c>
      <c r="K581" s="5">
        <v>9</v>
      </c>
      <c r="L581" s="8">
        <v>0</v>
      </c>
      <c r="M581" s="5">
        <v>3</v>
      </c>
      <c r="N581" s="5">
        <v>11</v>
      </c>
      <c r="O581" s="5">
        <v>0</v>
      </c>
      <c r="P581" s="5">
        <v>23</v>
      </c>
      <c r="Q581" s="7">
        <v>12.1617391304348</v>
      </c>
      <c r="R581" s="5">
        <v>5</v>
      </c>
      <c r="S581" s="9">
        <v>55.944</v>
      </c>
      <c r="T581" s="5">
        <v>2</v>
      </c>
      <c r="U581" s="9">
        <v>139.86</v>
      </c>
      <c r="V581" s="11">
        <v>0.00956022944550669</v>
      </c>
    </row>
    <row r="582" customHeight="1" spans="1:22">
      <c r="A582" s="47"/>
      <c r="B582" s="4" t="s">
        <v>79</v>
      </c>
      <c r="C582" s="4" t="s">
        <v>80</v>
      </c>
      <c r="D582" s="4" t="s">
        <v>176</v>
      </c>
      <c r="E582" s="5">
        <v>232.09</v>
      </c>
      <c r="F582" s="5">
        <v>4230</v>
      </c>
      <c r="G582" s="5">
        <v>260</v>
      </c>
      <c r="H582" s="6">
        <v>0.0614657210401891</v>
      </c>
      <c r="I582" s="7">
        <v>0.892653846153846</v>
      </c>
      <c r="J582" s="7">
        <v>54.8676122931442</v>
      </c>
      <c r="K582" s="5">
        <v>3</v>
      </c>
      <c r="L582" s="8">
        <v>1</v>
      </c>
      <c r="M582" s="5">
        <v>2</v>
      </c>
      <c r="N582" s="5">
        <v>1</v>
      </c>
      <c r="O582" s="5">
        <v>0</v>
      </c>
      <c r="P582" s="5">
        <v>7</v>
      </c>
      <c r="Q582" s="7">
        <v>33.1557142857143</v>
      </c>
      <c r="R582" s="5">
        <v>7</v>
      </c>
      <c r="S582" s="9">
        <v>33.1557142857143</v>
      </c>
      <c r="T582" s="5">
        <v>3</v>
      </c>
      <c r="U582" s="9">
        <v>77.3633333333333</v>
      </c>
      <c r="V582" s="11">
        <v>0.0269230769230769</v>
      </c>
    </row>
    <row r="583" customHeight="1" spans="1:22">
      <c r="A583" s="47"/>
      <c r="B583" s="47"/>
      <c r="C583" s="4" t="s">
        <v>82</v>
      </c>
      <c r="D583" s="4" t="s">
        <v>177</v>
      </c>
      <c r="E583" s="5">
        <v>10.48</v>
      </c>
      <c r="F583" s="5">
        <v>423</v>
      </c>
      <c r="G583" s="5">
        <v>27</v>
      </c>
      <c r="H583" s="6">
        <v>0.0638297872340426</v>
      </c>
      <c r="I583" s="7">
        <v>0.388148148148148</v>
      </c>
      <c r="J583" s="7">
        <v>24.7754137115839</v>
      </c>
      <c r="K583" s="5">
        <v>0</v>
      </c>
      <c r="L583" s="8">
        <v>1</v>
      </c>
      <c r="M583" s="5">
        <v>0</v>
      </c>
      <c r="N583" s="5">
        <v>0</v>
      </c>
      <c r="O583" s="5">
        <v>0</v>
      </c>
      <c r="P583" s="5">
        <v>1</v>
      </c>
      <c r="Q583" s="7">
        <v>10.48</v>
      </c>
      <c r="R583" s="5">
        <v>0</v>
      </c>
      <c r="S583" s="9" t="e">
        <v>#DIV/0!</v>
      </c>
      <c r="T583" s="5">
        <v>0</v>
      </c>
      <c r="U583" s="9" t="e">
        <v>#DIV/0!</v>
      </c>
      <c r="V583" s="11">
        <v>0</v>
      </c>
    </row>
    <row r="584" customHeight="1" spans="1:22">
      <c r="A584" s="47"/>
      <c r="B584" s="47"/>
      <c r="C584" s="4" t="s">
        <v>84</v>
      </c>
      <c r="D584" s="4" t="s">
        <v>178</v>
      </c>
      <c r="E584" s="5">
        <v>153.74</v>
      </c>
      <c r="F584" s="5">
        <v>7083</v>
      </c>
      <c r="G584" s="5">
        <v>337</v>
      </c>
      <c r="H584" s="6">
        <v>0.0475787095863335</v>
      </c>
      <c r="I584" s="7">
        <v>0.45620178041543</v>
      </c>
      <c r="J584" s="7">
        <v>21.705492023154</v>
      </c>
      <c r="K584" s="5">
        <v>1</v>
      </c>
      <c r="L584" s="8">
        <v>1</v>
      </c>
      <c r="M584" s="5">
        <v>0</v>
      </c>
      <c r="N584" s="5">
        <v>3</v>
      </c>
      <c r="O584" s="5">
        <v>0</v>
      </c>
      <c r="P584" s="5">
        <v>5</v>
      </c>
      <c r="Q584" s="7">
        <v>30.748</v>
      </c>
      <c r="R584" s="5">
        <v>6</v>
      </c>
      <c r="S584" s="9">
        <v>25.6233333333333</v>
      </c>
      <c r="T584" s="5">
        <v>3</v>
      </c>
      <c r="U584" s="9">
        <v>51.2466666666667</v>
      </c>
      <c r="V584" s="11">
        <v>0.0178041543026706</v>
      </c>
    </row>
    <row r="585" customHeight="1" spans="1:22">
      <c r="A585" s="47"/>
      <c r="B585" s="47"/>
      <c r="C585" s="4" t="s">
        <v>128</v>
      </c>
      <c r="D585" s="4" t="s">
        <v>190</v>
      </c>
      <c r="E585" s="5">
        <v>100.68</v>
      </c>
      <c r="F585" s="5">
        <v>1369</v>
      </c>
      <c r="G585" s="5">
        <v>112</v>
      </c>
      <c r="H585" s="6">
        <v>0.0818115412710007</v>
      </c>
      <c r="I585" s="7">
        <v>0.898928571428572</v>
      </c>
      <c r="J585" s="7">
        <v>73.5427319211103</v>
      </c>
      <c r="K585" s="5">
        <v>0</v>
      </c>
      <c r="L585" s="8">
        <v>0</v>
      </c>
      <c r="M585" s="5">
        <v>0</v>
      </c>
      <c r="N585" s="5">
        <v>0</v>
      </c>
      <c r="O585" s="5">
        <v>0</v>
      </c>
      <c r="P585" s="5">
        <v>0</v>
      </c>
      <c r="Q585" s="7" t="e">
        <v>#DIV/0!</v>
      </c>
      <c r="R585" s="5">
        <v>2</v>
      </c>
      <c r="S585" s="9">
        <v>50.34</v>
      </c>
      <c r="T585" s="5">
        <v>1</v>
      </c>
      <c r="U585" s="9">
        <v>100.68</v>
      </c>
      <c r="V585" s="11">
        <v>0.0178571428571429</v>
      </c>
    </row>
    <row r="586" customHeight="1" spans="1:22">
      <c r="A586" s="47"/>
      <c r="B586" s="47"/>
      <c r="C586" s="4" t="s">
        <v>146</v>
      </c>
      <c r="D586" s="4" t="s">
        <v>193</v>
      </c>
      <c r="E586" s="5">
        <v>79.13</v>
      </c>
      <c r="F586" s="5">
        <v>1182</v>
      </c>
      <c r="G586" s="5">
        <v>88</v>
      </c>
      <c r="H586" s="6">
        <v>0.0744500846023689</v>
      </c>
      <c r="I586" s="7">
        <v>0.899204545454545</v>
      </c>
      <c r="J586" s="7">
        <v>66.9458544839256</v>
      </c>
      <c r="K586" s="5">
        <v>1</v>
      </c>
      <c r="L586" s="8">
        <v>1</v>
      </c>
      <c r="M586" s="5">
        <v>0</v>
      </c>
      <c r="N586" s="5">
        <v>1</v>
      </c>
      <c r="O586" s="5">
        <v>0</v>
      </c>
      <c r="P586" s="5">
        <v>3</v>
      </c>
      <c r="Q586" s="7">
        <v>26.3766666666667</v>
      </c>
      <c r="R586" s="5">
        <v>2</v>
      </c>
      <c r="S586" s="9">
        <v>39.565</v>
      </c>
      <c r="T586" s="5">
        <v>0</v>
      </c>
      <c r="U586" s="9" t="e">
        <v>#DIV/0!</v>
      </c>
      <c r="V586" s="11">
        <v>0.0227272727272727</v>
      </c>
    </row>
    <row r="587" customHeight="1" spans="1:22">
      <c r="A587" s="47"/>
      <c r="B587" s="47"/>
      <c r="C587" s="4" t="s">
        <v>108</v>
      </c>
      <c r="D587" s="4" t="s">
        <v>187</v>
      </c>
      <c r="E587" s="5">
        <v>165.53</v>
      </c>
      <c r="F587" s="5">
        <v>4729</v>
      </c>
      <c r="G587" s="5">
        <v>212</v>
      </c>
      <c r="H587" s="6">
        <v>0.0448297737365194</v>
      </c>
      <c r="I587" s="7">
        <v>0.780801886792453</v>
      </c>
      <c r="J587" s="7">
        <v>35.0031719179531</v>
      </c>
      <c r="K587" s="5">
        <v>1</v>
      </c>
      <c r="L587" s="8">
        <v>1</v>
      </c>
      <c r="M587" s="5">
        <v>1</v>
      </c>
      <c r="N587" s="5">
        <v>5</v>
      </c>
      <c r="O587" s="5">
        <v>3</v>
      </c>
      <c r="P587" s="5">
        <v>11</v>
      </c>
      <c r="Q587" s="7">
        <v>15.0481818181818</v>
      </c>
      <c r="R587" s="5">
        <v>1</v>
      </c>
      <c r="S587" s="9">
        <v>165.53</v>
      </c>
      <c r="T587" s="5">
        <v>1</v>
      </c>
      <c r="U587" s="9">
        <v>165.53</v>
      </c>
      <c r="V587" s="11">
        <v>0.00471698113207547</v>
      </c>
    </row>
    <row r="588" customHeight="1" spans="1:22">
      <c r="A588" s="47"/>
      <c r="B588" s="47"/>
      <c r="C588" s="4" t="s">
        <v>162</v>
      </c>
      <c r="D588" s="4" t="s">
        <v>197</v>
      </c>
      <c r="E588" s="5">
        <v>28.45</v>
      </c>
      <c r="F588" s="5">
        <v>1566</v>
      </c>
      <c r="G588" s="5">
        <v>81</v>
      </c>
      <c r="H588" s="6">
        <v>0.0517241379310345</v>
      </c>
      <c r="I588" s="7">
        <v>0.351234567901235</v>
      </c>
      <c r="J588" s="7">
        <v>18.1673052362708</v>
      </c>
      <c r="K588" s="5">
        <v>1</v>
      </c>
      <c r="L588" s="8">
        <v>0</v>
      </c>
      <c r="M588" s="5">
        <v>0</v>
      </c>
      <c r="N588" s="5">
        <v>0</v>
      </c>
      <c r="O588" s="5">
        <v>0</v>
      </c>
      <c r="P588" s="5">
        <v>1</v>
      </c>
      <c r="Q588" s="7">
        <v>28.45</v>
      </c>
      <c r="R588" s="5">
        <v>0</v>
      </c>
      <c r="S588" s="9" t="e">
        <v>#DIV/0!</v>
      </c>
      <c r="T588" s="5">
        <v>0</v>
      </c>
      <c r="U588" s="9" t="e">
        <v>#DIV/0!</v>
      </c>
      <c r="V588" s="11">
        <v>0</v>
      </c>
    </row>
    <row r="589" customHeight="1" spans="1:22">
      <c r="A589" s="47"/>
      <c r="B589" s="47"/>
      <c r="C589" s="4" t="s">
        <v>86</v>
      </c>
      <c r="D589" s="4" t="s">
        <v>179</v>
      </c>
      <c r="E589" s="5">
        <v>83.65</v>
      </c>
      <c r="F589" s="5">
        <v>4447</v>
      </c>
      <c r="G589" s="5">
        <v>274</v>
      </c>
      <c r="H589" s="6">
        <v>0.0616145716213177</v>
      </c>
      <c r="I589" s="7">
        <v>0.30529197080292</v>
      </c>
      <c r="J589" s="7">
        <v>18.8104340004497</v>
      </c>
      <c r="K589" s="5">
        <v>1</v>
      </c>
      <c r="L589" s="8">
        <v>1</v>
      </c>
      <c r="M589" s="5">
        <v>1</v>
      </c>
      <c r="N589" s="5">
        <v>3</v>
      </c>
      <c r="O589" s="5">
        <v>0</v>
      </c>
      <c r="P589" s="5">
        <v>6</v>
      </c>
      <c r="Q589" s="7">
        <v>13.9416666666667</v>
      </c>
      <c r="R589" s="5">
        <v>4</v>
      </c>
      <c r="S589" s="9">
        <v>20.9125</v>
      </c>
      <c r="T589" s="5">
        <v>2</v>
      </c>
      <c r="U589" s="9">
        <v>41.825</v>
      </c>
      <c r="V589" s="11">
        <v>0.0145985401459854</v>
      </c>
    </row>
    <row r="590" customHeight="1" spans="1:22">
      <c r="A590" s="47"/>
      <c r="B590" s="47"/>
      <c r="C590" s="4" t="s">
        <v>88</v>
      </c>
      <c r="D590" s="4" t="s">
        <v>180</v>
      </c>
      <c r="E590" s="5">
        <v>71.98</v>
      </c>
      <c r="F590" s="5">
        <v>2430</v>
      </c>
      <c r="G590" s="5">
        <v>235</v>
      </c>
      <c r="H590" s="6">
        <v>0.0967078189300412</v>
      </c>
      <c r="I590" s="7">
        <v>0.306297872340426</v>
      </c>
      <c r="J590" s="7">
        <v>29.6213991769547</v>
      </c>
      <c r="K590" s="5">
        <v>1</v>
      </c>
      <c r="L590" s="8">
        <v>2</v>
      </c>
      <c r="M590" s="5">
        <v>0</v>
      </c>
      <c r="N590" s="5">
        <v>0</v>
      </c>
      <c r="O590" s="5">
        <v>0</v>
      </c>
      <c r="P590" s="5">
        <v>3</v>
      </c>
      <c r="Q590" s="7">
        <v>23.9933333333333</v>
      </c>
      <c r="R590" s="5">
        <v>0</v>
      </c>
      <c r="S590" s="9" t="e">
        <v>#DIV/0!</v>
      </c>
      <c r="T590" s="5">
        <v>0</v>
      </c>
      <c r="U590" s="9" t="e">
        <v>#DIV/0!</v>
      </c>
      <c r="V590" s="11">
        <v>0</v>
      </c>
    </row>
    <row r="591" customHeight="1" spans="1:22">
      <c r="A591" s="47"/>
      <c r="B591" s="4" t="s">
        <v>100</v>
      </c>
      <c r="C591" s="47"/>
      <c r="D591" s="47"/>
      <c r="E591" s="5">
        <v>925.73</v>
      </c>
      <c r="F591" s="5">
        <v>27459</v>
      </c>
      <c r="G591" s="5">
        <v>1626</v>
      </c>
      <c r="H591" s="6">
        <v>0.0592155577406315</v>
      </c>
      <c r="I591" s="7">
        <v>0.569329643296433</v>
      </c>
      <c r="J591" s="7">
        <v>33.7131723660731</v>
      </c>
      <c r="K591" s="5">
        <v>9</v>
      </c>
      <c r="L591" s="8">
        <v>8</v>
      </c>
      <c r="M591" s="5">
        <v>4</v>
      </c>
      <c r="N591" s="5">
        <v>13</v>
      </c>
      <c r="O591" s="5">
        <v>3</v>
      </c>
      <c r="P591" s="5">
        <v>37</v>
      </c>
      <c r="Q591" s="7">
        <v>25.0197297297297</v>
      </c>
      <c r="R591" s="5">
        <v>22</v>
      </c>
      <c r="S591" s="9">
        <v>42.0786363636364</v>
      </c>
      <c r="T591" s="5">
        <v>10</v>
      </c>
      <c r="U591" s="9">
        <v>92.573</v>
      </c>
      <c r="V591" s="11">
        <v>0.013530135301353</v>
      </c>
    </row>
    <row r="592" customHeight="1" spans="1:22">
      <c r="A592" s="4" t="s">
        <v>166</v>
      </c>
      <c r="B592" s="47"/>
      <c r="C592" s="47"/>
      <c r="D592" s="47"/>
      <c r="E592" s="5">
        <v>1205.45</v>
      </c>
      <c r="F592" s="5">
        <v>37073</v>
      </c>
      <c r="G592" s="5">
        <v>2149</v>
      </c>
      <c r="H592" s="6">
        <v>0.0579667143203949</v>
      </c>
      <c r="I592" s="7">
        <v>0.560935318752908</v>
      </c>
      <c r="J592" s="7">
        <v>32.5155773743695</v>
      </c>
      <c r="K592" s="5">
        <v>18</v>
      </c>
      <c r="L592" s="8">
        <v>8</v>
      </c>
      <c r="M592" s="5">
        <v>7</v>
      </c>
      <c r="N592" s="5">
        <v>24</v>
      </c>
      <c r="O592" s="5">
        <v>3</v>
      </c>
      <c r="P592" s="5">
        <v>60</v>
      </c>
      <c r="Q592" s="7">
        <v>20.0908333333333</v>
      </c>
      <c r="R592" s="5">
        <v>27</v>
      </c>
      <c r="S592" s="9">
        <v>44.6462962962963</v>
      </c>
      <c r="T592" s="5">
        <v>12</v>
      </c>
      <c r="U592" s="9">
        <v>100.454166666667</v>
      </c>
      <c r="V592" s="11">
        <v>0.0125639832480223</v>
      </c>
    </row>
    <row r="593" customHeight="1" spans="1:22">
      <c r="A593" s="4" t="s">
        <v>25</v>
      </c>
      <c r="B593" s="4" t="s">
        <v>75</v>
      </c>
      <c r="C593" s="4" t="s">
        <v>114</v>
      </c>
      <c r="D593" s="4" t="s">
        <v>189</v>
      </c>
      <c r="E593" s="5">
        <v>187.36</v>
      </c>
      <c r="F593" s="5">
        <v>7903</v>
      </c>
      <c r="G593" s="5">
        <v>450</v>
      </c>
      <c r="H593" s="6">
        <v>0.0569404023788435</v>
      </c>
      <c r="I593" s="7">
        <v>0.416355555555556</v>
      </c>
      <c r="J593" s="7">
        <v>23.7074528660003</v>
      </c>
      <c r="K593" s="5">
        <v>3</v>
      </c>
      <c r="L593" s="8">
        <v>1</v>
      </c>
      <c r="M593" s="5">
        <v>0</v>
      </c>
      <c r="N593" s="5">
        <v>5</v>
      </c>
      <c r="O593" s="5">
        <v>0</v>
      </c>
      <c r="P593" s="5">
        <v>9</v>
      </c>
      <c r="Q593" s="7">
        <v>20.8177777777778</v>
      </c>
      <c r="R593" s="5">
        <v>8</v>
      </c>
      <c r="S593" s="9">
        <v>23.42</v>
      </c>
      <c r="T593" s="5">
        <v>5</v>
      </c>
      <c r="U593" s="9">
        <v>37.472</v>
      </c>
      <c r="V593" s="11">
        <v>0.0177777777777778</v>
      </c>
    </row>
    <row r="594" customHeight="1" spans="1:22">
      <c r="A594" s="47"/>
      <c r="B594" s="47"/>
      <c r="C594" s="4" t="s">
        <v>160</v>
      </c>
      <c r="D594" s="4" t="s">
        <v>196</v>
      </c>
      <c r="E594" s="5">
        <v>34.87</v>
      </c>
      <c r="F594" s="5">
        <v>1536</v>
      </c>
      <c r="G594" s="5">
        <v>45</v>
      </c>
      <c r="H594" s="6">
        <v>0.029296875</v>
      </c>
      <c r="I594" s="7">
        <v>0.774888888888889</v>
      </c>
      <c r="J594" s="7">
        <v>22.7018229166667</v>
      </c>
      <c r="K594" s="5">
        <v>1</v>
      </c>
      <c r="L594" s="8">
        <v>0</v>
      </c>
      <c r="M594" s="5">
        <v>0</v>
      </c>
      <c r="N594" s="5">
        <v>1</v>
      </c>
      <c r="O594" s="5">
        <v>0</v>
      </c>
      <c r="P594" s="5">
        <v>2</v>
      </c>
      <c r="Q594" s="7">
        <v>17.435</v>
      </c>
      <c r="R594" s="5">
        <v>0</v>
      </c>
      <c r="S594" s="9" t="e">
        <v>#DIV/0!</v>
      </c>
      <c r="T594" s="5">
        <v>0</v>
      </c>
      <c r="U594" s="9" t="e">
        <v>#DIV/0!</v>
      </c>
      <c r="V594" s="11">
        <v>0</v>
      </c>
    </row>
    <row r="595" customHeight="1" spans="1:22">
      <c r="A595" s="47"/>
      <c r="B595" s="4" t="s">
        <v>78</v>
      </c>
      <c r="C595" s="47"/>
      <c r="D595" s="47"/>
      <c r="E595" s="5">
        <v>222.23</v>
      </c>
      <c r="F595" s="5">
        <v>9439</v>
      </c>
      <c r="G595" s="5">
        <v>495</v>
      </c>
      <c r="H595" s="6">
        <v>0.0524419959741498</v>
      </c>
      <c r="I595" s="7">
        <v>0.448949494949495</v>
      </c>
      <c r="J595" s="7">
        <v>23.543807606738</v>
      </c>
      <c r="K595" s="5">
        <v>4</v>
      </c>
      <c r="L595" s="8">
        <v>1</v>
      </c>
      <c r="M595" s="5">
        <v>0</v>
      </c>
      <c r="N595" s="5">
        <v>6</v>
      </c>
      <c r="O595" s="5">
        <v>0</v>
      </c>
      <c r="P595" s="5">
        <v>11</v>
      </c>
      <c r="Q595" s="7">
        <v>20.2027272727273</v>
      </c>
      <c r="R595" s="5">
        <v>8</v>
      </c>
      <c r="S595" s="9">
        <v>27.77875</v>
      </c>
      <c r="T595" s="5">
        <v>5</v>
      </c>
      <c r="U595" s="9">
        <v>44.446</v>
      </c>
      <c r="V595" s="11">
        <v>0.0161616161616162</v>
      </c>
    </row>
    <row r="596" customHeight="1" spans="1:22">
      <c r="A596" s="47"/>
      <c r="B596" s="4" t="s">
        <v>79</v>
      </c>
      <c r="C596" s="4" t="s">
        <v>80</v>
      </c>
      <c r="D596" s="4" t="s">
        <v>176</v>
      </c>
      <c r="E596" s="5">
        <v>228.31</v>
      </c>
      <c r="F596" s="5">
        <v>4311</v>
      </c>
      <c r="G596" s="5">
        <v>247</v>
      </c>
      <c r="H596" s="6">
        <v>0.0572952911157504</v>
      </c>
      <c r="I596" s="7">
        <v>0.924331983805668</v>
      </c>
      <c r="J596" s="7">
        <v>52.9598700997448</v>
      </c>
      <c r="K596" s="5">
        <v>0</v>
      </c>
      <c r="L596" s="8">
        <v>1</v>
      </c>
      <c r="M596" s="5">
        <v>0</v>
      </c>
      <c r="N596" s="5">
        <v>2</v>
      </c>
      <c r="O596" s="5">
        <v>1</v>
      </c>
      <c r="P596" s="5">
        <v>4</v>
      </c>
      <c r="Q596" s="7">
        <v>57.0775</v>
      </c>
      <c r="R596" s="5">
        <v>3</v>
      </c>
      <c r="S596" s="9">
        <v>76.1033333333333</v>
      </c>
      <c r="T596" s="5">
        <v>2</v>
      </c>
      <c r="U596" s="9">
        <v>114.155</v>
      </c>
      <c r="V596" s="11">
        <v>0.0121457489878543</v>
      </c>
    </row>
    <row r="597" customHeight="1" spans="1:22">
      <c r="A597" s="47"/>
      <c r="B597" s="47"/>
      <c r="C597" s="4" t="s">
        <v>82</v>
      </c>
      <c r="D597" s="4" t="s">
        <v>177</v>
      </c>
      <c r="E597" s="5">
        <v>7.71</v>
      </c>
      <c r="F597" s="5">
        <v>520</v>
      </c>
      <c r="G597" s="5">
        <v>23</v>
      </c>
      <c r="H597" s="6">
        <v>0.0442307692307692</v>
      </c>
      <c r="I597" s="7">
        <v>0.335217391304348</v>
      </c>
      <c r="J597" s="7">
        <v>14.8269230769231</v>
      </c>
      <c r="K597" s="5">
        <v>0</v>
      </c>
      <c r="L597" s="8">
        <v>0</v>
      </c>
      <c r="M597" s="5">
        <v>0</v>
      </c>
      <c r="N597" s="5">
        <v>0</v>
      </c>
      <c r="O597" s="5">
        <v>0</v>
      </c>
      <c r="P597" s="5">
        <v>0</v>
      </c>
      <c r="Q597" s="7" t="e">
        <v>#DIV/0!</v>
      </c>
      <c r="R597" s="5">
        <v>0</v>
      </c>
      <c r="S597" s="9" t="e">
        <v>#DIV/0!</v>
      </c>
      <c r="T597" s="5">
        <v>0</v>
      </c>
      <c r="U597" s="9" t="e">
        <v>#DIV/0!</v>
      </c>
      <c r="V597" s="11">
        <v>0</v>
      </c>
    </row>
    <row r="598" customHeight="1" spans="1:22">
      <c r="A598" s="47"/>
      <c r="B598" s="47"/>
      <c r="C598" s="4" t="s">
        <v>84</v>
      </c>
      <c r="D598" s="4" t="s">
        <v>178</v>
      </c>
      <c r="E598" s="5">
        <v>110.96</v>
      </c>
      <c r="F598" s="5">
        <v>5132</v>
      </c>
      <c r="G598" s="5">
        <v>264</v>
      </c>
      <c r="H598" s="6">
        <v>0.0514419329696025</v>
      </c>
      <c r="I598" s="7">
        <v>0.42030303030303</v>
      </c>
      <c r="J598" s="7">
        <v>21.6212003117693</v>
      </c>
      <c r="K598" s="5">
        <v>2</v>
      </c>
      <c r="L598" s="8">
        <v>0</v>
      </c>
      <c r="M598" s="5">
        <v>3</v>
      </c>
      <c r="N598" s="5">
        <v>1</v>
      </c>
      <c r="O598" s="5">
        <v>0</v>
      </c>
      <c r="P598" s="5">
        <v>6</v>
      </c>
      <c r="Q598" s="7">
        <v>18.4933333333333</v>
      </c>
      <c r="R598" s="5">
        <v>4</v>
      </c>
      <c r="S598" s="9">
        <v>27.74</v>
      </c>
      <c r="T598" s="5">
        <v>0</v>
      </c>
      <c r="U598" s="9" t="e">
        <v>#DIV/0!</v>
      </c>
      <c r="V598" s="11">
        <v>0.0151515151515152</v>
      </c>
    </row>
    <row r="599" customHeight="1" spans="1:22">
      <c r="A599" s="47"/>
      <c r="B599" s="47"/>
      <c r="C599" s="4" t="s">
        <v>128</v>
      </c>
      <c r="D599" s="4" t="s">
        <v>190</v>
      </c>
      <c r="E599" s="5">
        <v>111.26</v>
      </c>
      <c r="F599" s="5">
        <v>2072</v>
      </c>
      <c r="G599" s="5">
        <v>146</v>
      </c>
      <c r="H599" s="6">
        <v>0.0704633204633205</v>
      </c>
      <c r="I599" s="7">
        <v>0.762054794520548</v>
      </c>
      <c r="J599" s="7">
        <v>53.6969111969112</v>
      </c>
      <c r="K599" s="5">
        <v>0</v>
      </c>
      <c r="L599" s="8">
        <v>2</v>
      </c>
      <c r="M599" s="5">
        <v>1</v>
      </c>
      <c r="N599" s="5">
        <v>0</v>
      </c>
      <c r="O599" s="5">
        <v>0</v>
      </c>
      <c r="P599" s="5">
        <v>3</v>
      </c>
      <c r="Q599" s="7">
        <v>37.0866666666667</v>
      </c>
      <c r="R599" s="5">
        <v>4</v>
      </c>
      <c r="S599" s="9">
        <v>27.815</v>
      </c>
      <c r="T599" s="5">
        <v>2</v>
      </c>
      <c r="U599" s="9">
        <v>55.63</v>
      </c>
      <c r="V599" s="11">
        <v>0.0273972602739726</v>
      </c>
    </row>
    <row r="600" customHeight="1" spans="1:22">
      <c r="A600" s="47"/>
      <c r="B600" s="47"/>
      <c r="C600" s="4" t="s">
        <v>146</v>
      </c>
      <c r="D600" s="4" t="s">
        <v>193</v>
      </c>
      <c r="E600" s="5">
        <v>52.35</v>
      </c>
      <c r="F600" s="5">
        <v>756</v>
      </c>
      <c r="G600" s="5">
        <v>77</v>
      </c>
      <c r="H600" s="6">
        <v>0.101851851851852</v>
      </c>
      <c r="I600" s="7">
        <v>0.67987012987013</v>
      </c>
      <c r="J600" s="7">
        <v>69.2460317460318</v>
      </c>
      <c r="K600" s="5">
        <v>1</v>
      </c>
      <c r="L600" s="8">
        <v>0</v>
      </c>
      <c r="M600" s="5">
        <v>0</v>
      </c>
      <c r="N600" s="5">
        <v>0</v>
      </c>
      <c r="O600" s="5">
        <v>0</v>
      </c>
      <c r="P600" s="5">
        <v>1</v>
      </c>
      <c r="Q600" s="7">
        <v>52.35</v>
      </c>
      <c r="R600" s="5">
        <v>1</v>
      </c>
      <c r="S600" s="9">
        <v>52.35</v>
      </c>
      <c r="T600" s="5">
        <v>0</v>
      </c>
      <c r="U600" s="9" t="e">
        <v>#DIV/0!</v>
      </c>
      <c r="V600" s="11">
        <v>0.012987012987013</v>
      </c>
    </row>
    <row r="601" customHeight="1" spans="1:22">
      <c r="A601" s="47"/>
      <c r="B601" s="47"/>
      <c r="C601" s="4" t="s">
        <v>108</v>
      </c>
      <c r="D601" s="4" t="s">
        <v>187</v>
      </c>
      <c r="E601" s="5">
        <v>230.11</v>
      </c>
      <c r="F601" s="5">
        <v>7188</v>
      </c>
      <c r="G601" s="5">
        <v>292</v>
      </c>
      <c r="H601" s="6">
        <v>0.0406232609905398</v>
      </c>
      <c r="I601" s="7">
        <v>0.78804794520548</v>
      </c>
      <c r="J601" s="7">
        <v>32.0130773511408</v>
      </c>
      <c r="K601" s="5">
        <v>4</v>
      </c>
      <c r="L601" s="8">
        <v>0</v>
      </c>
      <c r="M601" s="5">
        <v>1</v>
      </c>
      <c r="N601" s="5">
        <v>7</v>
      </c>
      <c r="O601" s="5">
        <v>0</v>
      </c>
      <c r="P601" s="5">
        <v>12</v>
      </c>
      <c r="Q601" s="7">
        <v>19.1758333333333</v>
      </c>
      <c r="R601" s="5">
        <v>0</v>
      </c>
      <c r="S601" s="9" t="e">
        <v>#DIV/0!</v>
      </c>
      <c r="T601" s="5">
        <v>0</v>
      </c>
      <c r="U601" s="9" t="e">
        <v>#DIV/0!</v>
      </c>
      <c r="V601" s="11">
        <v>0</v>
      </c>
    </row>
    <row r="602" customHeight="1" spans="1:22">
      <c r="A602" s="47"/>
      <c r="B602" s="47"/>
      <c r="C602" s="4" t="s">
        <v>162</v>
      </c>
      <c r="D602" s="4" t="s">
        <v>197</v>
      </c>
      <c r="E602" s="5">
        <v>26.82</v>
      </c>
      <c r="F602" s="5">
        <v>1379</v>
      </c>
      <c r="G602" s="5">
        <v>78</v>
      </c>
      <c r="H602" s="6">
        <v>0.056562726613488</v>
      </c>
      <c r="I602" s="7">
        <v>0.343846153846154</v>
      </c>
      <c r="J602" s="7">
        <v>19.4488759970994</v>
      </c>
      <c r="K602" s="5">
        <v>1</v>
      </c>
      <c r="L602" s="8">
        <v>0</v>
      </c>
      <c r="M602" s="5">
        <v>0</v>
      </c>
      <c r="N602" s="5">
        <v>0</v>
      </c>
      <c r="O602" s="5">
        <v>0</v>
      </c>
      <c r="P602" s="5">
        <v>1</v>
      </c>
      <c r="Q602" s="7">
        <v>26.82</v>
      </c>
      <c r="R602" s="5">
        <v>1</v>
      </c>
      <c r="S602" s="9">
        <v>26.82</v>
      </c>
      <c r="T602" s="5">
        <v>0</v>
      </c>
      <c r="U602" s="9" t="e">
        <v>#DIV/0!</v>
      </c>
      <c r="V602" s="11">
        <v>0.0128205128205128</v>
      </c>
    </row>
    <row r="603" customHeight="1" spans="1:22">
      <c r="A603" s="47"/>
      <c r="B603" s="47"/>
      <c r="C603" s="4" t="s">
        <v>86</v>
      </c>
      <c r="D603" s="4" t="s">
        <v>179</v>
      </c>
      <c r="E603" s="5">
        <v>127.27</v>
      </c>
      <c r="F603" s="5">
        <v>7188</v>
      </c>
      <c r="G603" s="5">
        <v>421</v>
      </c>
      <c r="H603" s="6">
        <v>0.0585698386199221</v>
      </c>
      <c r="I603" s="7">
        <v>0.302304038004751</v>
      </c>
      <c r="J603" s="7">
        <v>17.705898720089</v>
      </c>
      <c r="K603" s="5">
        <v>1</v>
      </c>
      <c r="L603" s="8">
        <v>4</v>
      </c>
      <c r="M603" s="5">
        <v>0</v>
      </c>
      <c r="N603" s="5">
        <v>7</v>
      </c>
      <c r="O603" s="5">
        <v>0</v>
      </c>
      <c r="P603" s="5">
        <v>12</v>
      </c>
      <c r="Q603" s="7">
        <v>10.6058333333333</v>
      </c>
      <c r="R603" s="5">
        <v>10</v>
      </c>
      <c r="S603" s="9">
        <v>12.727</v>
      </c>
      <c r="T603" s="5">
        <v>7</v>
      </c>
      <c r="U603" s="9">
        <v>18.1814285714286</v>
      </c>
      <c r="V603" s="11">
        <v>0.0237529691211401</v>
      </c>
    </row>
    <row r="604" customHeight="1" spans="1:22">
      <c r="A604" s="47"/>
      <c r="B604" s="47"/>
      <c r="C604" s="4" t="s">
        <v>88</v>
      </c>
      <c r="D604" s="4" t="s">
        <v>180</v>
      </c>
      <c r="E604" s="5">
        <v>86.54</v>
      </c>
      <c r="F604" s="5">
        <v>3173</v>
      </c>
      <c r="G604" s="5">
        <v>286</v>
      </c>
      <c r="H604" s="6">
        <v>0.0901355184368106</v>
      </c>
      <c r="I604" s="7">
        <v>0.302587412587413</v>
      </c>
      <c r="J604" s="7">
        <v>27.2738733060195</v>
      </c>
      <c r="K604" s="5">
        <v>0</v>
      </c>
      <c r="L604" s="8">
        <v>1</v>
      </c>
      <c r="M604" s="5">
        <v>2</v>
      </c>
      <c r="N604" s="5">
        <v>1</v>
      </c>
      <c r="O604" s="5">
        <v>4</v>
      </c>
      <c r="P604" s="5">
        <v>8</v>
      </c>
      <c r="Q604" s="7">
        <v>10.8175</v>
      </c>
      <c r="R604" s="5">
        <v>4</v>
      </c>
      <c r="S604" s="9">
        <v>21.635</v>
      </c>
      <c r="T604" s="5">
        <v>1</v>
      </c>
      <c r="U604" s="9">
        <v>86.54</v>
      </c>
      <c r="V604" s="11">
        <v>0.013986013986014</v>
      </c>
    </row>
    <row r="605" customHeight="1" spans="1:22">
      <c r="A605" s="47"/>
      <c r="B605" s="4" t="s">
        <v>100</v>
      </c>
      <c r="C605" s="47"/>
      <c r="D605" s="47"/>
      <c r="E605" s="5">
        <v>981.33</v>
      </c>
      <c r="F605" s="5">
        <v>31719</v>
      </c>
      <c r="G605" s="5">
        <v>1834</v>
      </c>
      <c r="H605" s="6">
        <v>0.0578202339291907</v>
      </c>
      <c r="I605" s="7">
        <v>0.535076335877863</v>
      </c>
      <c r="J605" s="7">
        <v>30.9382389104322</v>
      </c>
      <c r="K605" s="5">
        <v>9</v>
      </c>
      <c r="L605" s="8">
        <v>8</v>
      </c>
      <c r="M605" s="5">
        <v>7</v>
      </c>
      <c r="N605" s="5">
        <v>18</v>
      </c>
      <c r="O605" s="5">
        <v>5</v>
      </c>
      <c r="P605" s="5">
        <v>47</v>
      </c>
      <c r="Q605" s="7">
        <v>20.8793617021277</v>
      </c>
      <c r="R605" s="5">
        <v>27</v>
      </c>
      <c r="S605" s="9">
        <v>36.3455555555556</v>
      </c>
      <c r="T605" s="5">
        <v>12</v>
      </c>
      <c r="U605" s="9">
        <v>81.7775</v>
      </c>
      <c r="V605" s="11">
        <v>0.014721919302072</v>
      </c>
    </row>
    <row r="606" customHeight="1" spans="1:22">
      <c r="A606" s="4" t="s">
        <v>167</v>
      </c>
      <c r="B606" s="47"/>
      <c r="C606" s="47"/>
      <c r="D606" s="47"/>
      <c r="E606" s="5">
        <v>1203.56</v>
      </c>
      <c r="F606" s="5">
        <v>41158</v>
      </c>
      <c r="G606" s="5">
        <v>2329</v>
      </c>
      <c r="H606" s="6">
        <v>0.0565868117984353</v>
      </c>
      <c r="I606" s="7">
        <v>0.51677114641477</v>
      </c>
      <c r="J606" s="7">
        <v>29.2424316050343</v>
      </c>
      <c r="K606" s="5">
        <v>13</v>
      </c>
      <c r="L606" s="8">
        <v>9</v>
      </c>
      <c r="M606" s="5">
        <v>7</v>
      </c>
      <c r="N606" s="5">
        <v>24</v>
      </c>
      <c r="O606" s="5">
        <v>5</v>
      </c>
      <c r="P606" s="5">
        <v>58</v>
      </c>
      <c r="Q606" s="7">
        <v>20.7510344827586</v>
      </c>
      <c r="R606" s="5">
        <v>35</v>
      </c>
      <c r="S606" s="9">
        <v>34.3874285714286</v>
      </c>
      <c r="T606" s="5">
        <v>17</v>
      </c>
      <c r="U606" s="9">
        <v>70.7976470588235</v>
      </c>
      <c r="V606" s="11">
        <v>0.0150279089738085</v>
      </c>
    </row>
    <row r="607" customHeight="1" spans="1:22">
      <c r="A607" s="4" t="s">
        <v>24</v>
      </c>
      <c r="B607" s="4" t="s">
        <v>75</v>
      </c>
      <c r="C607" s="4" t="s">
        <v>114</v>
      </c>
      <c r="D607" s="4" t="s">
        <v>189</v>
      </c>
      <c r="E607" s="5">
        <v>185.18</v>
      </c>
      <c r="F607" s="5">
        <v>8450</v>
      </c>
      <c r="G607" s="5">
        <v>454</v>
      </c>
      <c r="H607" s="6">
        <v>0.0537278106508876</v>
      </c>
      <c r="I607" s="7">
        <v>0.407885462555066</v>
      </c>
      <c r="J607" s="7">
        <v>21.9147928994083</v>
      </c>
      <c r="K607" s="5">
        <v>2</v>
      </c>
      <c r="L607" s="8">
        <v>0</v>
      </c>
      <c r="M607" s="5">
        <v>1</v>
      </c>
      <c r="N607" s="5">
        <v>5</v>
      </c>
      <c r="O607" s="5">
        <v>0</v>
      </c>
      <c r="P607" s="5">
        <v>8</v>
      </c>
      <c r="Q607" s="7">
        <v>23.1475</v>
      </c>
      <c r="R607" s="5">
        <v>2</v>
      </c>
      <c r="S607" s="9">
        <v>92.59</v>
      </c>
      <c r="T607" s="5">
        <v>0</v>
      </c>
      <c r="U607" s="9" t="e">
        <v>#DIV/0!</v>
      </c>
      <c r="V607" s="11">
        <v>0.00440528634361234</v>
      </c>
    </row>
    <row r="608" customHeight="1" spans="1:22">
      <c r="A608" s="47"/>
      <c r="B608" s="47"/>
      <c r="C608" s="4" t="s">
        <v>160</v>
      </c>
      <c r="D608" s="4" t="s">
        <v>196</v>
      </c>
      <c r="E608" s="5">
        <v>62.65</v>
      </c>
      <c r="F608" s="5">
        <v>3174</v>
      </c>
      <c r="G608" s="5">
        <v>85</v>
      </c>
      <c r="H608" s="6">
        <v>0.0267800882167612</v>
      </c>
      <c r="I608" s="7">
        <v>0.737058823529412</v>
      </c>
      <c r="J608" s="7">
        <v>19.7385003150599</v>
      </c>
      <c r="K608" s="5">
        <v>4</v>
      </c>
      <c r="L608" s="8">
        <v>0</v>
      </c>
      <c r="M608" s="5">
        <v>1</v>
      </c>
      <c r="N608" s="5">
        <v>1</v>
      </c>
      <c r="O608" s="5">
        <v>0</v>
      </c>
      <c r="P608" s="5">
        <v>6</v>
      </c>
      <c r="Q608" s="7">
        <v>10.4416666666667</v>
      </c>
      <c r="R608" s="5">
        <v>1</v>
      </c>
      <c r="S608" s="9">
        <v>62.65</v>
      </c>
      <c r="T608" s="5">
        <v>1</v>
      </c>
      <c r="U608" s="9">
        <v>62.65</v>
      </c>
      <c r="V608" s="11">
        <v>0.0117647058823529</v>
      </c>
    </row>
    <row r="609" customHeight="1" spans="1:22">
      <c r="A609" s="47"/>
      <c r="B609" s="4" t="s">
        <v>78</v>
      </c>
      <c r="C609" s="47"/>
      <c r="D609" s="47"/>
      <c r="E609" s="5">
        <v>247.83</v>
      </c>
      <c r="F609" s="5">
        <v>11624</v>
      </c>
      <c r="G609" s="5">
        <v>539</v>
      </c>
      <c r="H609" s="6">
        <v>0.0463695801789401</v>
      </c>
      <c r="I609" s="7">
        <v>0.459795918367347</v>
      </c>
      <c r="J609" s="7">
        <v>21.3205437026841</v>
      </c>
      <c r="K609" s="5">
        <v>6</v>
      </c>
      <c r="L609" s="8">
        <v>0</v>
      </c>
      <c r="M609" s="5">
        <v>2</v>
      </c>
      <c r="N609" s="5">
        <v>6</v>
      </c>
      <c r="O609" s="5">
        <v>0</v>
      </c>
      <c r="P609" s="5">
        <v>14</v>
      </c>
      <c r="Q609" s="7">
        <v>17.7021428571429</v>
      </c>
      <c r="R609" s="5">
        <v>3</v>
      </c>
      <c r="S609" s="9">
        <v>82.61</v>
      </c>
      <c r="T609" s="5">
        <v>1</v>
      </c>
      <c r="U609" s="9">
        <v>247.83</v>
      </c>
      <c r="V609" s="11">
        <v>0.00556586270871985</v>
      </c>
    </row>
    <row r="610" customHeight="1" spans="1:22">
      <c r="A610" s="47"/>
      <c r="B610" s="4" t="s">
        <v>79</v>
      </c>
      <c r="C610" s="4" t="s">
        <v>80</v>
      </c>
      <c r="D610" s="4" t="s">
        <v>176</v>
      </c>
      <c r="E610" s="5">
        <v>256.38</v>
      </c>
      <c r="F610" s="5">
        <v>4799</v>
      </c>
      <c r="G610" s="5">
        <v>315</v>
      </c>
      <c r="H610" s="6">
        <v>0.0656386747239008</v>
      </c>
      <c r="I610" s="7">
        <v>0.813904761904762</v>
      </c>
      <c r="J610" s="7">
        <v>53.4236299229006</v>
      </c>
      <c r="K610" s="5">
        <v>1</v>
      </c>
      <c r="L610" s="8">
        <v>1</v>
      </c>
      <c r="M610" s="5">
        <v>2</v>
      </c>
      <c r="N610" s="5">
        <v>3</v>
      </c>
      <c r="O610" s="5">
        <v>1</v>
      </c>
      <c r="P610" s="5">
        <v>8</v>
      </c>
      <c r="Q610" s="7">
        <v>32.0475</v>
      </c>
      <c r="R610" s="5">
        <v>9</v>
      </c>
      <c r="S610" s="9">
        <v>28.4866666666667</v>
      </c>
      <c r="T610" s="5">
        <v>8</v>
      </c>
      <c r="U610" s="9">
        <v>32.0475</v>
      </c>
      <c r="V610" s="11">
        <v>0.0285714285714286</v>
      </c>
    </row>
    <row r="611" customHeight="1" spans="1:22">
      <c r="A611" s="47"/>
      <c r="B611" s="47"/>
      <c r="C611" s="4" t="s">
        <v>82</v>
      </c>
      <c r="D611" s="4" t="s">
        <v>177</v>
      </c>
      <c r="E611" s="5">
        <v>18.08</v>
      </c>
      <c r="F611" s="5">
        <v>402</v>
      </c>
      <c r="G611" s="5">
        <v>42</v>
      </c>
      <c r="H611" s="6">
        <v>0.104477611940299</v>
      </c>
      <c r="I611" s="7">
        <v>0.43047619047619</v>
      </c>
      <c r="J611" s="7">
        <v>44.9751243781095</v>
      </c>
      <c r="K611" s="5">
        <v>1</v>
      </c>
      <c r="L611" s="8">
        <v>0</v>
      </c>
      <c r="M611" s="5">
        <v>0</v>
      </c>
      <c r="N611" s="5">
        <v>0</v>
      </c>
      <c r="O611" s="5">
        <v>0</v>
      </c>
      <c r="P611" s="5">
        <v>1</v>
      </c>
      <c r="Q611" s="7">
        <v>18.08</v>
      </c>
      <c r="R611" s="5">
        <v>0</v>
      </c>
      <c r="S611" s="9" t="e">
        <v>#DIV/0!</v>
      </c>
      <c r="T611" s="5">
        <v>0</v>
      </c>
      <c r="U611" s="9" t="e">
        <v>#DIV/0!</v>
      </c>
      <c r="V611" s="11">
        <v>0</v>
      </c>
    </row>
    <row r="612" customHeight="1" spans="1:22">
      <c r="A612" s="47"/>
      <c r="B612" s="47"/>
      <c r="C612" s="4" t="s">
        <v>84</v>
      </c>
      <c r="D612" s="4" t="s">
        <v>178</v>
      </c>
      <c r="E612" s="5">
        <v>151.42</v>
      </c>
      <c r="F612" s="5">
        <v>6483</v>
      </c>
      <c r="G612" s="5">
        <v>337</v>
      </c>
      <c r="H612" s="6">
        <v>0.0519821070492056</v>
      </c>
      <c r="I612" s="7">
        <v>0.449317507418398</v>
      </c>
      <c r="J612" s="7">
        <v>23.3564707697054</v>
      </c>
      <c r="K612" s="5">
        <v>5</v>
      </c>
      <c r="L612" s="8">
        <v>0</v>
      </c>
      <c r="M612" s="5">
        <v>0</v>
      </c>
      <c r="N612" s="5">
        <v>0</v>
      </c>
      <c r="O612" s="5">
        <v>0</v>
      </c>
      <c r="P612" s="5">
        <v>5</v>
      </c>
      <c r="Q612" s="7">
        <v>30.284</v>
      </c>
      <c r="R612" s="5">
        <v>5</v>
      </c>
      <c r="S612" s="9">
        <v>30.284</v>
      </c>
      <c r="T612" s="5">
        <v>2</v>
      </c>
      <c r="U612" s="9">
        <v>75.71</v>
      </c>
      <c r="V612" s="11">
        <v>0.0148367952522255</v>
      </c>
    </row>
    <row r="613" customHeight="1" spans="1:22">
      <c r="A613" s="47"/>
      <c r="B613" s="47"/>
      <c r="C613" s="4" t="s">
        <v>128</v>
      </c>
      <c r="D613" s="4" t="s">
        <v>190</v>
      </c>
      <c r="E613" s="5">
        <v>17.64</v>
      </c>
      <c r="F613" s="5">
        <v>327</v>
      </c>
      <c r="G613" s="5">
        <v>31</v>
      </c>
      <c r="H613" s="6">
        <v>0.0948012232415902</v>
      </c>
      <c r="I613" s="7">
        <v>0.569032258064516</v>
      </c>
      <c r="J613" s="7">
        <v>53.9449541284404</v>
      </c>
      <c r="K613" s="5">
        <v>1</v>
      </c>
      <c r="L613" s="8">
        <v>0</v>
      </c>
      <c r="M613" s="5">
        <v>0</v>
      </c>
      <c r="N613" s="5">
        <v>1</v>
      </c>
      <c r="O613" s="5">
        <v>0</v>
      </c>
      <c r="P613" s="5">
        <v>2</v>
      </c>
      <c r="Q613" s="7">
        <v>8.82</v>
      </c>
      <c r="R613" s="5">
        <v>0</v>
      </c>
      <c r="S613" s="9" t="e">
        <v>#DIV/0!</v>
      </c>
      <c r="T613" s="5">
        <v>0</v>
      </c>
      <c r="U613" s="9" t="e">
        <v>#DIV/0!</v>
      </c>
      <c r="V613" s="11">
        <v>0</v>
      </c>
    </row>
    <row r="614" customHeight="1" spans="1:22">
      <c r="A614" s="47"/>
      <c r="B614" s="47"/>
      <c r="C614" s="4" t="s">
        <v>146</v>
      </c>
      <c r="D614" s="4" t="s">
        <v>193</v>
      </c>
      <c r="E614" s="5">
        <v>87.9</v>
      </c>
      <c r="F614" s="5">
        <v>1323</v>
      </c>
      <c r="G614" s="5">
        <v>94</v>
      </c>
      <c r="H614" s="6">
        <v>0.0710506424792139</v>
      </c>
      <c r="I614" s="7">
        <v>0.935106382978724</v>
      </c>
      <c r="J614" s="7">
        <v>66.4399092970522</v>
      </c>
      <c r="K614" s="5">
        <v>1</v>
      </c>
      <c r="L614" s="8">
        <v>0</v>
      </c>
      <c r="M614" s="5">
        <v>1</v>
      </c>
      <c r="N614" s="5">
        <v>0</v>
      </c>
      <c r="O614" s="5">
        <v>0</v>
      </c>
      <c r="P614" s="5">
        <v>2</v>
      </c>
      <c r="Q614" s="7">
        <v>43.95</v>
      </c>
      <c r="R614" s="5">
        <v>3</v>
      </c>
      <c r="S614" s="9">
        <v>29.3</v>
      </c>
      <c r="T614" s="5">
        <v>0</v>
      </c>
      <c r="U614" s="9" t="e">
        <v>#DIV/0!</v>
      </c>
      <c r="V614" s="11">
        <v>0.0319148936170213</v>
      </c>
    </row>
    <row r="615" customHeight="1" spans="1:22">
      <c r="A615" s="47"/>
      <c r="B615" s="47"/>
      <c r="C615" s="4" t="s">
        <v>108</v>
      </c>
      <c r="D615" s="4" t="s">
        <v>187</v>
      </c>
      <c r="E615" s="5">
        <v>263.94</v>
      </c>
      <c r="F615" s="5">
        <v>6560</v>
      </c>
      <c r="G615" s="5">
        <v>326</v>
      </c>
      <c r="H615" s="6">
        <v>0.0496951219512195</v>
      </c>
      <c r="I615" s="7">
        <v>0.809631901840491</v>
      </c>
      <c r="J615" s="7">
        <v>40.234756097561</v>
      </c>
      <c r="K615" s="5">
        <v>4</v>
      </c>
      <c r="L615" s="8">
        <v>0</v>
      </c>
      <c r="M615" s="5">
        <v>4</v>
      </c>
      <c r="N615" s="5">
        <v>2</v>
      </c>
      <c r="O615" s="5">
        <v>1</v>
      </c>
      <c r="P615" s="5">
        <v>11</v>
      </c>
      <c r="Q615" s="7">
        <v>23.9945454545455</v>
      </c>
      <c r="R615" s="5">
        <v>6</v>
      </c>
      <c r="S615" s="9">
        <v>43.99</v>
      </c>
      <c r="T615" s="5">
        <v>1</v>
      </c>
      <c r="U615" s="9">
        <v>263.94</v>
      </c>
      <c r="V615" s="11">
        <v>0.0184049079754601</v>
      </c>
    </row>
    <row r="616" customHeight="1" spans="1:22">
      <c r="A616" s="47"/>
      <c r="B616" s="47"/>
      <c r="C616" s="4" t="s">
        <v>162</v>
      </c>
      <c r="D616" s="4" t="s">
        <v>197</v>
      </c>
      <c r="E616" s="5">
        <v>25.45</v>
      </c>
      <c r="F616" s="5">
        <v>1436</v>
      </c>
      <c r="G616" s="5">
        <v>69</v>
      </c>
      <c r="H616" s="6">
        <v>0.048050139275766</v>
      </c>
      <c r="I616" s="7">
        <v>0.368840579710145</v>
      </c>
      <c r="J616" s="7">
        <v>17.7228412256267</v>
      </c>
      <c r="K616" s="5">
        <v>0</v>
      </c>
      <c r="L616" s="8">
        <v>0</v>
      </c>
      <c r="M616" s="5">
        <v>0</v>
      </c>
      <c r="N616" s="5">
        <v>0</v>
      </c>
      <c r="O616" s="5">
        <v>0</v>
      </c>
      <c r="P616" s="5">
        <v>0</v>
      </c>
      <c r="Q616" s="7" t="e">
        <v>#DIV/0!</v>
      </c>
      <c r="R616" s="5">
        <v>0</v>
      </c>
      <c r="S616" s="9" t="e">
        <v>#DIV/0!</v>
      </c>
      <c r="T616" s="5">
        <v>0</v>
      </c>
      <c r="U616" s="9" t="e">
        <v>#DIV/0!</v>
      </c>
      <c r="V616" s="11">
        <v>0</v>
      </c>
    </row>
    <row r="617" customHeight="1" spans="1:22">
      <c r="A617" s="47"/>
      <c r="B617" s="47"/>
      <c r="C617" s="4" t="s">
        <v>86</v>
      </c>
      <c r="D617" s="4" t="s">
        <v>179</v>
      </c>
      <c r="E617" s="5">
        <v>104.25</v>
      </c>
      <c r="F617" s="5">
        <v>5948</v>
      </c>
      <c r="G617" s="5">
        <v>343</v>
      </c>
      <c r="H617" s="6">
        <v>0.0576664425016812</v>
      </c>
      <c r="I617" s="7">
        <v>0.303935860058309</v>
      </c>
      <c r="J617" s="7">
        <v>17.5268997982515</v>
      </c>
      <c r="K617" s="5">
        <v>2</v>
      </c>
      <c r="L617" s="8">
        <v>1</v>
      </c>
      <c r="M617" s="5">
        <v>0</v>
      </c>
      <c r="N617" s="5">
        <v>4</v>
      </c>
      <c r="O617" s="5">
        <v>0</v>
      </c>
      <c r="P617" s="5">
        <v>7</v>
      </c>
      <c r="Q617" s="7">
        <v>14.8928571428571</v>
      </c>
      <c r="R617" s="5">
        <v>8</v>
      </c>
      <c r="S617" s="9">
        <v>13.03125</v>
      </c>
      <c r="T617" s="5">
        <v>1</v>
      </c>
      <c r="U617" s="9">
        <v>104.25</v>
      </c>
      <c r="V617" s="11">
        <v>0.0233236151603499</v>
      </c>
    </row>
    <row r="618" customHeight="1" spans="1:22">
      <c r="A618" s="47"/>
      <c r="B618" s="47"/>
      <c r="C618" s="4" t="s">
        <v>88</v>
      </c>
      <c r="D618" s="4" t="s">
        <v>180</v>
      </c>
      <c r="E618" s="5">
        <v>51.67</v>
      </c>
      <c r="F618" s="5">
        <v>1991</v>
      </c>
      <c r="G618" s="5">
        <v>174</v>
      </c>
      <c r="H618" s="6">
        <v>0.0873932697137117</v>
      </c>
      <c r="I618" s="7">
        <v>0.296954022988506</v>
      </c>
      <c r="J618" s="7">
        <v>25.9517830236062</v>
      </c>
      <c r="K618" s="5">
        <v>1</v>
      </c>
      <c r="L618" s="8">
        <v>0</v>
      </c>
      <c r="M618" s="5">
        <v>0</v>
      </c>
      <c r="N618" s="5">
        <v>0</v>
      </c>
      <c r="O618" s="5">
        <v>0</v>
      </c>
      <c r="P618" s="5">
        <v>1</v>
      </c>
      <c r="Q618" s="7">
        <v>51.67</v>
      </c>
      <c r="R618" s="5">
        <v>3</v>
      </c>
      <c r="S618" s="9">
        <v>17.2233333333333</v>
      </c>
      <c r="T618" s="5">
        <v>1</v>
      </c>
      <c r="U618" s="9">
        <v>51.67</v>
      </c>
      <c r="V618" s="11">
        <v>0.0172413793103448</v>
      </c>
    </row>
    <row r="619" customHeight="1" spans="1:22">
      <c r="A619" s="47"/>
      <c r="B619" s="4" t="s">
        <v>100</v>
      </c>
      <c r="C619" s="47"/>
      <c r="D619" s="47"/>
      <c r="E619" s="5">
        <v>976.73</v>
      </c>
      <c r="F619" s="5">
        <v>29269</v>
      </c>
      <c r="G619" s="5">
        <v>1731</v>
      </c>
      <c r="H619" s="6">
        <v>0.0591410707574567</v>
      </c>
      <c r="I619" s="7">
        <v>0.564257654534951</v>
      </c>
      <c r="J619" s="7">
        <v>33.3708018722881</v>
      </c>
      <c r="K619" s="5">
        <v>16</v>
      </c>
      <c r="L619" s="8">
        <v>2</v>
      </c>
      <c r="M619" s="5">
        <v>7</v>
      </c>
      <c r="N619" s="5">
        <v>10</v>
      </c>
      <c r="O619" s="5">
        <v>2</v>
      </c>
      <c r="P619" s="5">
        <v>37</v>
      </c>
      <c r="Q619" s="7">
        <v>26.3981081081081</v>
      </c>
      <c r="R619" s="5">
        <v>34</v>
      </c>
      <c r="S619" s="9">
        <v>28.7273529411765</v>
      </c>
      <c r="T619" s="5">
        <v>13</v>
      </c>
      <c r="U619" s="9">
        <v>75.1330769230769</v>
      </c>
      <c r="V619" s="11">
        <v>0.0196418255343732</v>
      </c>
    </row>
    <row r="620" customHeight="1" spans="1:22">
      <c r="A620" s="4" t="s">
        <v>168</v>
      </c>
      <c r="B620" s="47"/>
      <c r="C620" s="47"/>
      <c r="D620" s="47"/>
      <c r="E620" s="5">
        <v>1224.56</v>
      </c>
      <c r="F620" s="5">
        <v>40893</v>
      </c>
      <c r="G620" s="5">
        <v>2270</v>
      </c>
      <c r="H620" s="6">
        <v>0.0555107231066442</v>
      </c>
      <c r="I620" s="7">
        <v>0.539453744493392</v>
      </c>
      <c r="J620" s="7">
        <v>29.9454674394151</v>
      </c>
      <c r="K620" s="5">
        <v>22</v>
      </c>
      <c r="L620" s="8">
        <v>2</v>
      </c>
      <c r="M620" s="5">
        <v>9</v>
      </c>
      <c r="N620" s="5">
        <v>16</v>
      </c>
      <c r="O620" s="5">
        <v>2</v>
      </c>
      <c r="P620" s="5">
        <v>51</v>
      </c>
      <c r="Q620" s="7">
        <v>24.0109803921569</v>
      </c>
      <c r="R620" s="5">
        <v>37</v>
      </c>
      <c r="S620" s="9">
        <v>33.0962162162162</v>
      </c>
      <c r="T620" s="5">
        <v>14</v>
      </c>
      <c r="U620" s="9">
        <v>87.4685714285714</v>
      </c>
      <c r="V620" s="11">
        <v>0.0162995594713656</v>
      </c>
    </row>
    <row r="621" customHeight="1" spans="1:22">
      <c r="A621" s="4" t="s">
        <v>23</v>
      </c>
      <c r="B621" s="4" t="s">
        <v>75</v>
      </c>
      <c r="C621" s="4" t="s">
        <v>114</v>
      </c>
      <c r="D621" s="4" t="s">
        <v>189</v>
      </c>
      <c r="E621" s="5">
        <v>175.3</v>
      </c>
      <c r="F621" s="5">
        <v>8723</v>
      </c>
      <c r="G621" s="5">
        <v>494</v>
      </c>
      <c r="H621" s="6">
        <v>0.0566318926974665</v>
      </c>
      <c r="I621" s="7">
        <v>0.354858299595142</v>
      </c>
      <c r="J621" s="7">
        <v>20.0962971454775</v>
      </c>
      <c r="K621" s="5">
        <v>4</v>
      </c>
      <c r="L621" s="8">
        <v>0</v>
      </c>
      <c r="M621" s="5">
        <v>1</v>
      </c>
      <c r="N621" s="5">
        <v>5</v>
      </c>
      <c r="O621" s="5">
        <v>0</v>
      </c>
      <c r="P621" s="5">
        <v>10</v>
      </c>
      <c r="Q621" s="7">
        <v>17.53</v>
      </c>
      <c r="R621" s="5">
        <v>7</v>
      </c>
      <c r="S621" s="9">
        <v>25.0428571428571</v>
      </c>
      <c r="T621" s="5">
        <v>4</v>
      </c>
      <c r="U621" s="9">
        <v>43.825</v>
      </c>
      <c r="V621" s="11">
        <v>0.01417004048583</v>
      </c>
    </row>
    <row r="622" customHeight="1" spans="1:22">
      <c r="A622" s="47"/>
      <c r="B622" s="47"/>
      <c r="C622" s="4" t="s">
        <v>160</v>
      </c>
      <c r="D622" s="4" t="s">
        <v>196</v>
      </c>
      <c r="E622" s="5">
        <v>29.79</v>
      </c>
      <c r="F622" s="5">
        <v>1306</v>
      </c>
      <c r="G622" s="5">
        <v>52</v>
      </c>
      <c r="H622" s="6">
        <v>0.0398162327718224</v>
      </c>
      <c r="I622" s="7">
        <v>0.572884615384615</v>
      </c>
      <c r="J622" s="7">
        <v>22.8101071975498</v>
      </c>
      <c r="K622" s="5">
        <v>0</v>
      </c>
      <c r="L622" s="8">
        <v>0</v>
      </c>
      <c r="M622" s="5">
        <v>0</v>
      </c>
      <c r="N622" s="5">
        <v>0</v>
      </c>
      <c r="O622" s="5">
        <v>0</v>
      </c>
      <c r="P622" s="5">
        <v>0</v>
      </c>
      <c r="Q622" s="7" t="e">
        <v>#DIV/0!</v>
      </c>
      <c r="R622" s="5">
        <v>0</v>
      </c>
      <c r="S622" s="9" t="e">
        <v>#DIV/0!</v>
      </c>
      <c r="T622" s="5">
        <v>0</v>
      </c>
      <c r="U622" s="9" t="e">
        <v>#DIV/0!</v>
      </c>
      <c r="V622" s="11">
        <v>0</v>
      </c>
    </row>
    <row r="623" customHeight="1" spans="1:22">
      <c r="A623" s="47"/>
      <c r="B623" s="4" t="s">
        <v>78</v>
      </c>
      <c r="C623" s="47"/>
      <c r="D623" s="47"/>
      <c r="E623" s="5">
        <v>205.09</v>
      </c>
      <c r="F623" s="5">
        <v>10029</v>
      </c>
      <c r="G623" s="5">
        <v>546</v>
      </c>
      <c r="H623" s="6">
        <v>0.0544421178582112</v>
      </c>
      <c r="I623" s="7">
        <v>0.375622710622711</v>
      </c>
      <c r="J623" s="7">
        <v>20.4496958819424</v>
      </c>
      <c r="K623" s="5">
        <v>4</v>
      </c>
      <c r="L623" s="8">
        <v>0</v>
      </c>
      <c r="M623" s="5">
        <v>1</v>
      </c>
      <c r="N623" s="5">
        <v>5</v>
      </c>
      <c r="O623" s="5">
        <v>0</v>
      </c>
      <c r="P623" s="5">
        <v>10</v>
      </c>
      <c r="Q623" s="7">
        <v>20.509</v>
      </c>
      <c r="R623" s="5">
        <v>7</v>
      </c>
      <c r="S623" s="9">
        <v>29.2985714285714</v>
      </c>
      <c r="T623" s="5">
        <v>4</v>
      </c>
      <c r="U623" s="9">
        <v>51.2725</v>
      </c>
      <c r="V623" s="11">
        <v>0.0128205128205128</v>
      </c>
    </row>
    <row r="624" customHeight="1" spans="1:22">
      <c r="A624" s="47"/>
      <c r="B624" s="4" t="s">
        <v>79</v>
      </c>
      <c r="C624" s="4" t="s">
        <v>80</v>
      </c>
      <c r="D624" s="4" t="s">
        <v>176</v>
      </c>
      <c r="E624" s="5">
        <v>282.21</v>
      </c>
      <c r="F624" s="5">
        <v>4604</v>
      </c>
      <c r="G624" s="5">
        <v>315</v>
      </c>
      <c r="H624" s="6">
        <v>0.0684187662901825</v>
      </c>
      <c r="I624" s="7">
        <v>0.895904761904762</v>
      </c>
      <c r="J624" s="7">
        <v>61.2966985230235</v>
      </c>
      <c r="K624" s="5">
        <v>4</v>
      </c>
      <c r="L624" s="8">
        <v>2</v>
      </c>
      <c r="M624" s="5">
        <v>0</v>
      </c>
      <c r="N624" s="5">
        <v>2</v>
      </c>
      <c r="O624" s="5">
        <v>0</v>
      </c>
      <c r="P624" s="5">
        <v>8</v>
      </c>
      <c r="Q624" s="7">
        <v>35.27625</v>
      </c>
      <c r="R624" s="5">
        <v>11</v>
      </c>
      <c r="S624" s="9">
        <v>25.6554545454545</v>
      </c>
      <c r="T624" s="5">
        <v>6</v>
      </c>
      <c r="U624" s="9">
        <v>47.035</v>
      </c>
      <c r="V624" s="11">
        <v>0.0349206349206349</v>
      </c>
    </row>
    <row r="625" customHeight="1" spans="1:22">
      <c r="A625" s="47"/>
      <c r="B625" s="47"/>
      <c r="C625" s="4" t="s">
        <v>82</v>
      </c>
      <c r="D625" s="4" t="s">
        <v>177</v>
      </c>
      <c r="E625" s="5">
        <v>12.58</v>
      </c>
      <c r="F625" s="5">
        <v>229</v>
      </c>
      <c r="G625" s="5">
        <v>27</v>
      </c>
      <c r="H625" s="6">
        <v>0.117903930131004</v>
      </c>
      <c r="I625" s="7">
        <v>0.465925925925926</v>
      </c>
      <c r="J625" s="7">
        <v>54.9344978165939</v>
      </c>
      <c r="K625" s="5">
        <v>1</v>
      </c>
      <c r="L625" s="8">
        <v>1</v>
      </c>
      <c r="M625" s="5">
        <v>0</v>
      </c>
      <c r="N625" s="5">
        <v>0</v>
      </c>
      <c r="O625" s="5">
        <v>0</v>
      </c>
      <c r="P625" s="5">
        <v>2</v>
      </c>
      <c r="Q625" s="7">
        <v>6.29</v>
      </c>
      <c r="R625" s="5">
        <v>0</v>
      </c>
      <c r="S625" s="9" t="e">
        <v>#DIV/0!</v>
      </c>
      <c r="T625" s="5">
        <v>0</v>
      </c>
      <c r="U625" s="9" t="e">
        <v>#DIV/0!</v>
      </c>
      <c r="V625" s="11">
        <v>0</v>
      </c>
    </row>
    <row r="626" customHeight="1" spans="1:22">
      <c r="A626" s="47"/>
      <c r="B626" s="47"/>
      <c r="C626" s="4" t="s">
        <v>84</v>
      </c>
      <c r="D626" s="4" t="s">
        <v>178</v>
      </c>
      <c r="E626" s="5">
        <v>179.48</v>
      </c>
      <c r="F626" s="5">
        <v>6651</v>
      </c>
      <c r="G626" s="5">
        <v>353</v>
      </c>
      <c r="H626" s="6">
        <v>0.0530747256051722</v>
      </c>
      <c r="I626" s="7">
        <v>0.508441926345609</v>
      </c>
      <c r="J626" s="7">
        <v>26.9854157269584</v>
      </c>
      <c r="K626" s="5">
        <v>4</v>
      </c>
      <c r="L626" s="8">
        <v>0</v>
      </c>
      <c r="M626" s="5">
        <v>0</v>
      </c>
      <c r="N626" s="5">
        <v>0</v>
      </c>
      <c r="O626" s="5">
        <v>0</v>
      </c>
      <c r="P626" s="5">
        <v>4</v>
      </c>
      <c r="Q626" s="7">
        <v>44.87</v>
      </c>
      <c r="R626" s="5">
        <v>12</v>
      </c>
      <c r="S626" s="9">
        <v>14.9566666666667</v>
      </c>
      <c r="T626" s="5">
        <v>4</v>
      </c>
      <c r="U626" s="9">
        <v>44.87</v>
      </c>
      <c r="V626" s="11">
        <v>0.0339943342776204</v>
      </c>
    </row>
    <row r="627" customHeight="1" spans="1:22">
      <c r="A627" s="47"/>
      <c r="B627" s="47"/>
      <c r="C627" s="4" t="s">
        <v>128</v>
      </c>
      <c r="D627" s="4" t="s">
        <v>190</v>
      </c>
      <c r="E627" s="5">
        <v>167.46</v>
      </c>
      <c r="F627" s="5">
        <v>3198</v>
      </c>
      <c r="G627" s="5">
        <v>200</v>
      </c>
      <c r="H627" s="6">
        <v>0.0625390869293308</v>
      </c>
      <c r="I627" s="7">
        <v>0.8373</v>
      </c>
      <c r="J627" s="7">
        <v>52.3639774859287</v>
      </c>
      <c r="K627" s="5">
        <v>0</v>
      </c>
      <c r="L627" s="8">
        <v>2</v>
      </c>
      <c r="M627" s="5">
        <v>1</v>
      </c>
      <c r="N627" s="5">
        <v>1</v>
      </c>
      <c r="O627" s="5">
        <v>0</v>
      </c>
      <c r="P627" s="5">
        <v>4</v>
      </c>
      <c r="Q627" s="7">
        <v>41.865</v>
      </c>
      <c r="R627" s="5">
        <v>6</v>
      </c>
      <c r="S627" s="9">
        <v>27.91</v>
      </c>
      <c r="T627" s="5">
        <v>3</v>
      </c>
      <c r="U627" s="9">
        <v>55.82</v>
      </c>
      <c r="V627" s="11">
        <v>0.03</v>
      </c>
    </row>
    <row r="628" customHeight="1" spans="1:22">
      <c r="A628" s="47"/>
      <c r="B628" s="47"/>
      <c r="C628" s="4" t="s">
        <v>146</v>
      </c>
      <c r="D628" s="4" t="s">
        <v>193</v>
      </c>
      <c r="E628" s="5">
        <v>22.61</v>
      </c>
      <c r="F628" s="5">
        <v>259</v>
      </c>
      <c r="G628" s="5">
        <v>25</v>
      </c>
      <c r="H628" s="6">
        <v>0.0965250965250965</v>
      </c>
      <c r="I628" s="7">
        <v>0.9044</v>
      </c>
      <c r="J628" s="7">
        <v>87.2972972972973</v>
      </c>
      <c r="K628" s="5">
        <v>0</v>
      </c>
      <c r="L628" s="8">
        <v>0</v>
      </c>
      <c r="M628" s="5">
        <v>0</v>
      </c>
      <c r="N628" s="5">
        <v>0</v>
      </c>
      <c r="O628" s="5">
        <v>0</v>
      </c>
      <c r="P628" s="5">
        <v>0</v>
      </c>
      <c r="Q628" s="7" t="e">
        <v>#DIV/0!</v>
      </c>
      <c r="R628" s="5">
        <v>0</v>
      </c>
      <c r="S628" s="9" t="e">
        <v>#DIV/0!</v>
      </c>
      <c r="T628" s="5">
        <v>0</v>
      </c>
      <c r="U628" s="9" t="e">
        <v>#DIV/0!</v>
      </c>
      <c r="V628" s="11">
        <v>0</v>
      </c>
    </row>
    <row r="629" customHeight="1" spans="1:22">
      <c r="A629" s="47"/>
      <c r="B629" s="47"/>
      <c r="C629" s="4" t="s">
        <v>108</v>
      </c>
      <c r="D629" s="4" t="s">
        <v>187</v>
      </c>
      <c r="E629" s="5">
        <v>130.15</v>
      </c>
      <c r="F629" s="5">
        <v>3204</v>
      </c>
      <c r="G629" s="5">
        <v>158</v>
      </c>
      <c r="H629" s="6">
        <v>0.0493133583021224</v>
      </c>
      <c r="I629" s="7">
        <v>0.82373417721519</v>
      </c>
      <c r="J629" s="7">
        <v>40.6210986267166</v>
      </c>
      <c r="K629" s="5">
        <v>0</v>
      </c>
      <c r="L629" s="8">
        <v>1</v>
      </c>
      <c r="M629" s="5">
        <v>1</v>
      </c>
      <c r="N629" s="5">
        <v>2</v>
      </c>
      <c r="O629" s="5">
        <v>0</v>
      </c>
      <c r="P629" s="5">
        <v>4</v>
      </c>
      <c r="Q629" s="7">
        <v>32.5375</v>
      </c>
      <c r="R629" s="5">
        <v>1</v>
      </c>
      <c r="S629" s="9">
        <v>130.15</v>
      </c>
      <c r="T629" s="5">
        <v>0</v>
      </c>
      <c r="U629" s="9" t="e">
        <v>#DIV/0!</v>
      </c>
      <c r="V629" s="11">
        <v>0.00632911392405063</v>
      </c>
    </row>
    <row r="630" customHeight="1" spans="1:22">
      <c r="A630" s="47"/>
      <c r="B630" s="47"/>
      <c r="C630" s="4" t="s">
        <v>162</v>
      </c>
      <c r="D630" s="4" t="s">
        <v>197</v>
      </c>
      <c r="E630" s="5">
        <v>21.04</v>
      </c>
      <c r="F630" s="5">
        <v>1165</v>
      </c>
      <c r="G630" s="5">
        <v>61</v>
      </c>
      <c r="H630" s="6">
        <v>0.0523605150214592</v>
      </c>
      <c r="I630" s="7">
        <v>0.344918032786885</v>
      </c>
      <c r="J630" s="7">
        <v>18.0600858369099</v>
      </c>
      <c r="K630" s="5">
        <v>0</v>
      </c>
      <c r="L630" s="8">
        <v>0</v>
      </c>
      <c r="M630" s="5">
        <v>0</v>
      </c>
      <c r="N630" s="5">
        <v>0</v>
      </c>
      <c r="O630" s="5">
        <v>0</v>
      </c>
      <c r="P630" s="5">
        <v>0</v>
      </c>
      <c r="Q630" s="7" t="e">
        <v>#DIV/0!</v>
      </c>
      <c r="R630" s="5">
        <v>0</v>
      </c>
      <c r="S630" s="9" t="e">
        <v>#DIV/0!</v>
      </c>
      <c r="T630" s="5">
        <v>0</v>
      </c>
      <c r="U630" s="9" t="e">
        <v>#DIV/0!</v>
      </c>
      <c r="V630" s="11">
        <v>0</v>
      </c>
    </row>
    <row r="631" customHeight="1" spans="1:22">
      <c r="A631" s="47"/>
      <c r="B631" s="47"/>
      <c r="C631" s="4" t="s">
        <v>86</v>
      </c>
      <c r="D631" s="4" t="s">
        <v>179</v>
      </c>
      <c r="E631" s="5">
        <v>120.06</v>
      </c>
      <c r="F631" s="5">
        <v>6407</v>
      </c>
      <c r="G631" s="5">
        <v>377</v>
      </c>
      <c r="H631" s="6">
        <v>0.0588418916809739</v>
      </c>
      <c r="I631" s="7">
        <v>0.318461538461538</v>
      </c>
      <c r="J631" s="7">
        <v>18.7388793507102</v>
      </c>
      <c r="K631" s="5">
        <v>0</v>
      </c>
      <c r="L631" s="8">
        <v>1</v>
      </c>
      <c r="M631" s="5">
        <v>0</v>
      </c>
      <c r="N631" s="5">
        <v>1</v>
      </c>
      <c r="O631" s="5">
        <v>0</v>
      </c>
      <c r="P631" s="5">
        <v>2</v>
      </c>
      <c r="Q631" s="7">
        <v>60.03</v>
      </c>
      <c r="R631" s="5">
        <v>1</v>
      </c>
      <c r="S631" s="9">
        <v>120.06</v>
      </c>
      <c r="T631" s="5">
        <v>0</v>
      </c>
      <c r="U631" s="9" t="e">
        <v>#DIV/0!</v>
      </c>
      <c r="V631" s="11">
        <v>0.0026525198938992</v>
      </c>
    </row>
    <row r="632" customHeight="1" spans="1:22">
      <c r="A632" s="47"/>
      <c r="B632" s="47"/>
      <c r="C632" s="4" t="s">
        <v>88</v>
      </c>
      <c r="D632" s="4" t="s">
        <v>180</v>
      </c>
      <c r="E632" s="5">
        <v>65.91</v>
      </c>
      <c r="F632" s="5">
        <v>2003</v>
      </c>
      <c r="G632" s="5">
        <v>205</v>
      </c>
      <c r="H632" s="6">
        <v>0.102346480279581</v>
      </c>
      <c r="I632" s="7">
        <v>0.321512195121951</v>
      </c>
      <c r="J632" s="7">
        <v>32.9056415376935</v>
      </c>
      <c r="K632" s="5">
        <v>4</v>
      </c>
      <c r="L632" s="8">
        <v>2</v>
      </c>
      <c r="M632" s="5">
        <v>0</v>
      </c>
      <c r="N632" s="5">
        <v>2</v>
      </c>
      <c r="O632" s="5">
        <v>0</v>
      </c>
      <c r="P632" s="5">
        <v>8</v>
      </c>
      <c r="Q632" s="7">
        <v>8.23875</v>
      </c>
      <c r="R632" s="5">
        <v>7</v>
      </c>
      <c r="S632" s="9">
        <v>9.41571428571429</v>
      </c>
      <c r="T632" s="5">
        <v>2</v>
      </c>
      <c r="U632" s="9">
        <v>32.955</v>
      </c>
      <c r="V632" s="11">
        <v>0.0341463414634146</v>
      </c>
    </row>
    <row r="633" customHeight="1" spans="1:22">
      <c r="A633" s="47"/>
      <c r="B633" s="4" t="s">
        <v>100</v>
      </c>
      <c r="C633" s="47"/>
      <c r="D633" s="47"/>
      <c r="E633" s="5">
        <v>1001.5</v>
      </c>
      <c r="F633" s="5">
        <v>27720</v>
      </c>
      <c r="G633" s="5">
        <v>1721</v>
      </c>
      <c r="H633" s="6">
        <v>0.0620851370851371</v>
      </c>
      <c r="I633" s="7">
        <v>0.581929110981987</v>
      </c>
      <c r="J633" s="7">
        <v>36.1291486291486</v>
      </c>
      <c r="K633" s="5">
        <v>13</v>
      </c>
      <c r="L633" s="8">
        <v>9</v>
      </c>
      <c r="M633" s="5">
        <v>2</v>
      </c>
      <c r="N633" s="5">
        <v>8</v>
      </c>
      <c r="O633" s="5">
        <v>0</v>
      </c>
      <c r="P633" s="5">
        <v>32</v>
      </c>
      <c r="Q633" s="7">
        <v>31.296875</v>
      </c>
      <c r="R633" s="5">
        <v>38</v>
      </c>
      <c r="S633" s="9">
        <v>26.3552631578947</v>
      </c>
      <c r="T633" s="5">
        <v>15</v>
      </c>
      <c r="U633" s="9">
        <v>66.7666666666667</v>
      </c>
      <c r="V633" s="11">
        <v>0.0220801859384079</v>
      </c>
    </row>
    <row r="634" customHeight="1" spans="1:22">
      <c r="A634" s="4" t="s">
        <v>169</v>
      </c>
      <c r="B634" s="47"/>
      <c r="C634" s="47"/>
      <c r="D634" s="47"/>
      <c r="E634" s="5">
        <v>1206.59</v>
      </c>
      <c r="F634" s="5">
        <v>37749</v>
      </c>
      <c r="G634" s="5">
        <v>2267</v>
      </c>
      <c r="H634" s="6">
        <v>0.0600545709820128</v>
      </c>
      <c r="I634" s="7">
        <v>0.532240846934274</v>
      </c>
      <c r="J634" s="7">
        <v>31.963495721741</v>
      </c>
      <c r="K634" s="5">
        <v>17</v>
      </c>
      <c r="L634" s="8">
        <v>9</v>
      </c>
      <c r="M634" s="5">
        <v>3</v>
      </c>
      <c r="N634" s="5">
        <v>13</v>
      </c>
      <c r="O634" s="5">
        <v>0</v>
      </c>
      <c r="P634" s="5">
        <v>42</v>
      </c>
      <c r="Q634" s="7">
        <v>28.7283333333333</v>
      </c>
      <c r="R634" s="5">
        <v>45</v>
      </c>
      <c r="S634" s="9">
        <v>26.8131111111111</v>
      </c>
      <c r="T634" s="5">
        <v>19</v>
      </c>
      <c r="U634" s="9">
        <v>63.5047368421053</v>
      </c>
      <c r="V634" s="11">
        <v>0.0198500220555801</v>
      </c>
    </row>
    <row r="635" customHeight="1" spans="1:22">
      <c r="A635" s="4" t="s">
        <v>22</v>
      </c>
      <c r="B635" s="4" t="s">
        <v>75</v>
      </c>
      <c r="C635" s="4" t="s">
        <v>114</v>
      </c>
      <c r="D635" s="4" t="s">
        <v>189</v>
      </c>
      <c r="E635" s="5">
        <v>159.14</v>
      </c>
      <c r="F635" s="5">
        <v>7377</v>
      </c>
      <c r="G635" s="5">
        <v>441</v>
      </c>
      <c r="H635" s="6">
        <v>0.0597803985359902</v>
      </c>
      <c r="I635" s="7">
        <v>0.360861678004535</v>
      </c>
      <c r="J635" s="7">
        <v>21.5724549274773</v>
      </c>
      <c r="K635" s="5">
        <v>4</v>
      </c>
      <c r="L635" s="8">
        <v>1</v>
      </c>
      <c r="M635" s="5">
        <v>1</v>
      </c>
      <c r="N635" s="5">
        <v>4</v>
      </c>
      <c r="O635" s="5">
        <v>2</v>
      </c>
      <c r="P635" s="5">
        <v>12</v>
      </c>
      <c r="Q635" s="7">
        <v>13.2616666666667</v>
      </c>
      <c r="R635" s="5">
        <v>3</v>
      </c>
      <c r="S635" s="9">
        <v>53.0466666666667</v>
      </c>
      <c r="T635" s="5">
        <v>0</v>
      </c>
      <c r="U635" s="9" t="e">
        <v>#DIV/0!</v>
      </c>
      <c r="V635" s="11">
        <v>0.00680272108843537</v>
      </c>
    </row>
    <row r="636" customHeight="1" spans="1:22">
      <c r="A636" s="47"/>
      <c r="B636" s="47"/>
      <c r="C636" s="4" t="s">
        <v>160</v>
      </c>
      <c r="D636" s="4" t="s">
        <v>196</v>
      </c>
      <c r="E636" s="5">
        <v>48.54</v>
      </c>
      <c r="F636" s="5">
        <v>2523</v>
      </c>
      <c r="G636" s="5">
        <v>83</v>
      </c>
      <c r="H636" s="6">
        <v>0.0328973444312327</v>
      </c>
      <c r="I636" s="7">
        <v>0.584819277108434</v>
      </c>
      <c r="J636" s="7">
        <v>19.2390011890606</v>
      </c>
      <c r="K636" s="5">
        <v>2</v>
      </c>
      <c r="L636" s="8">
        <v>0</v>
      </c>
      <c r="M636" s="5">
        <v>0</v>
      </c>
      <c r="N636" s="5">
        <v>1</v>
      </c>
      <c r="O636" s="5">
        <v>1</v>
      </c>
      <c r="P636" s="5">
        <v>4</v>
      </c>
      <c r="Q636" s="7">
        <v>12.135</v>
      </c>
      <c r="R636" s="5">
        <v>1</v>
      </c>
      <c r="S636" s="9">
        <v>48.54</v>
      </c>
      <c r="T636" s="5">
        <v>0</v>
      </c>
      <c r="U636" s="9" t="e">
        <v>#DIV/0!</v>
      </c>
      <c r="V636" s="11">
        <v>0.0120481927710843</v>
      </c>
    </row>
    <row r="637" customHeight="1" spans="1:22">
      <c r="A637" s="47"/>
      <c r="B637" s="4" t="s">
        <v>78</v>
      </c>
      <c r="C637" s="47"/>
      <c r="D637" s="47"/>
      <c r="E637" s="5">
        <v>207.68</v>
      </c>
      <c r="F637" s="5">
        <v>9900</v>
      </c>
      <c r="G637" s="5">
        <v>524</v>
      </c>
      <c r="H637" s="6">
        <v>0.0529292929292929</v>
      </c>
      <c r="I637" s="7">
        <v>0.396335877862595</v>
      </c>
      <c r="J637" s="7">
        <v>20.9777777777778</v>
      </c>
      <c r="K637" s="5">
        <v>6</v>
      </c>
      <c r="L637" s="8">
        <v>1</v>
      </c>
      <c r="M637" s="5">
        <v>1</v>
      </c>
      <c r="N637" s="5">
        <v>5</v>
      </c>
      <c r="O637" s="5">
        <v>3</v>
      </c>
      <c r="P637" s="5">
        <v>16</v>
      </c>
      <c r="Q637" s="7">
        <v>12.98</v>
      </c>
      <c r="R637" s="5">
        <v>4</v>
      </c>
      <c r="S637" s="9">
        <v>51.92</v>
      </c>
      <c r="T637" s="5">
        <v>0</v>
      </c>
      <c r="U637" s="9" t="e">
        <v>#DIV/0!</v>
      </c>
      <c r="V637" s="11">
        <v>0.00763358778625954</v>
      </c>
    </row>
    <row r="638" customHeight="1" spans="1:22">
      <c r="A638" s="47"/>
      <c r="B638" s="4" t="s">
        <v>79</v>
      </c>
      <c r="C638" s="4" t="s">
        <v>80</v>
      </c>
      <c r="D638" s="4" t="s">
        <v>176</v>
      </c>
      <c r="E638" s="5">
        <v>285.66</v>
      </c>
      <c r="F638" s="5">
        <v>5189</v>
      </c>
      <c r="G638" s="5">
        <v>271</v>
      </c>
      <c r="H638" s="6">
        <v>0.0522258624012334</v>
      </c>
      <c r="I638" s="7">
        <v>1.05409594095941</v>
      </c>
      <c r="J638" s="7">
        <v>55.0510695702448</v>
      </c>
      <c r="K638" s="5">
        <v>3</v>
      </c>
      <c r="L638" s="8">
        <v>1</v>
      </c>
      <c r="M638" s="5">
        <v>0</v>
      </c>
      <c r="N638" s="5">
        <v>2</v>
      </c>
      <c r="O638" s="5">
        <v>0</v>
      </c>
      <c r="P638" s="5">
        <v>6</v>
      </c>
      <c r="Q638" s="7">
        <v>47.61</v>
      </c>
      <c r="R638" s="5">
        <v>15</v>
      </c>
      <c r="S638" s="9">
        <v>19.044</v>
      </c>
      <c r="T638" s="5">
        <v>5</v>
      </c>
      <c r="U638" s="9">
        <v>57.132</v>
      </c>
      <c r="V638" s="11">
        <v>0.0553505535055351</v>
      </c>
    </row>
    <row r="639" customHeight="1" spans="1:22">
      <c r="A639" s="47"/>
      <c r="B639" s="47"/>
      <c r="C639" s="4" t="s">
        <v>82</v>
      </c>
      <c r="D639" s="4" t="s">
        <v>177</v>
      </c>
      <c r="E639" s="5">
        <v>8.83</v>
      </c>
      <c r="F639" s="5">
        <v>236</v>
      </c>
      <c r="G639" s="5">
        <v>28</v>
      </c>
      <c r="H639" s="6">
        <v>0.11864406779661</v>
      </c>
      <c r="I639" s="7">
        <v>0.315357142857143</v>
      </c>
      <c r="J639" s="7">
        <v>37.4152542372881</v>
      </c>
      <c r="K639" s="5">
        <v>0</v>
      </c>
      <c r="L639" s="8">
        <v>0</v>
      </c>
      <c r="M639" s="5">
        <v>0</v>
      </c>
      <c r="N639" s="5">
        <v>0</v>
      </c>
      <c r="O639" s="5">
        <v>0</v>
      </c>
      <c r="P639" s="5">
        <v>0</v>
      </c>
      <c r="Q639" s="7" t="e">
        <v>#DIV/0!</v>
      </c>
      <c r="R639" s="5">
        <v>0</v>
      </c>
      <c r="S639" s="9" t="e">
        <v>#DIV/0!</v>
      </c>
      <c r="T639" s="5">
        <v>0</v>
      </c>
      <c r="U639" s="9" t="e">
        <v>#DIV/0!</v>
      </c>
      <c r="V639" s="11">
        <v>0</v>
      </c>
    </row>
    <row r="640" customHeight="1" spans="1:22">
      <c r="A640" s="47"/>
      <c r="B640" s="47"/>
      <c r="C640" s="4" t="s">
        <v>84</v>
      </c>
      <c r="D640" s="4" t="s">
        <v>178</v>
      </c>
      <c r="E640" s="5">
        <v>84.8</v>
      </c>
      <c r="F640" s="5">
        <v>2888</v>
      </c>
      <c r="G640" s="5">
        <v>200</v>
      </c>
      <c r="H640" s="6">
        <v>0.0692520775623269</v>
      </c>
      <c r="I640" s="7">
        <v>0.424</v>
      </c>
      <c r="J640" s="7">
        <v>29.3628808864266</v>
      </c>
      <c r="K640" s="5">
        <v>1</v>
      </c>
      <c r="L640" s="8">
        <v>0</v>
      </c>
      <c r="M640" s="5">
        <v>1</v>
      </c>
      <c r="N640" s="5">
        <v>2</v>
      </c>
      <c r="O640" s="5">
        <v>0</v>
      </c>
      <c r="P640" s="5">
        <v>4</v>
      </c>
      <c r="Q640" s="7">
        <v>21.2</v>
      </c>
      <c r="R640" s="5">
        <v>2</v>
      </c>
      <c r="S640" s="9">
        <v>42.4</v>
      </c>
      <c r="T640" s="5">
        <v>0</v>
      </c>
      <c r="U640" s="9" t="e">
        <v>#DIV/0!</v>
      </c>
      <c r="V640" s="11">
        <v>0.01</v>
      </c>
    </row>
    <row r="641" customHeight="1" spans="1:22">
      <c r="A641" s="47"/>
      <c r="B641" s="47"/>
      <c r="C641" s="4" t="s">
        <v>128</v>
      </c>
      <c r="D641" s="4" t="s">
        <v>190</v>
      </c>
      <c r="E641" s="5">
        <v>4.06</v>
      </c>
      <c r="F641" s="5">
        <v>175</v>
      </c>
      <c r="G641" s="5">
        <v>18</v>
      </c>
      <c r="H641" s="6">
        <v>0.102857142857143</v>
      </c>
      <c r="I641" s="7">
        <v>0.225555555555556</v>
      </c>
      <c r="J641" s="7">
        <v>23.2</v>
      </c>
      <c r="K641" s="5">
        <v>1</v>
      </c>
      <c r="L641" s="8">
        <v>0</v>
      </c>
      <c r="M641" s="5">
        <v>0</v>
      </c>
      <c r="N641" s="5">
        <v>0</v>
      </c>
      <c r="O641" s="5">
        <v>0</v>
      </c>
      <c r="P641" s="5">
        <v>1</v>
      </c>
      <c r="Q641" s="7">
        <v>4.06</v>
      </c>
      <c r="R641" s="5">
        <v>0</v>
      </c>
      <c r="S641" s="9" t="e">
        <v>#DIV/0!</v>
      </c>
      <c r="T641" s="5">
        <v>0</v>
      </c>
      <c r="U641" s="9" t="e">
        <v>#DIV/0!</v>
      </c>
      <c r="V641" s="11">
        <v>0</v>
      </c>
    </row>
    <row r="642" customHeight="1" spans="1:22">
      <c r="A642" s="47"/>
      <c r="B642" s="47"/>
      <c r="C642" s="4" t="s">
        <v>146</v>
      </c>
      <c r="D642" s="4" t="s">
        <v>193</v>
      </c>
      <c r="E642" s="5">
        <v>12.55</v>
      </c>
      <c r="F642" s="5">
        <v>254</v>
      </c>
      <c r="G642" s="5">
        <v>25</v>
      </c>
      <c r="H642" s="6">
        <v>0.0984251968503937</v>
      </c>
      <c r="I642" s="7">
        <v>0.502</v>
      </c>
      <c r="J642" s="7">
        <v>49.4094488188976</v>
      </c>
      <c r="K642" s="5">
        <v>0</v>
      </c>
      <c r="L642" s="8">
        <v>0</v>
      </c>
      <c r="M642" s="5">
        <v>0</v>
      </c>
      <c r="N642" s="5">
        <v>0</v>
      </c>
      <c r="O642" s="5">
        <v>0</v>
      </c>
      <c r="P642" s="5">
        <v>0</v>
      </c>
      <c r="Q642" s="7" t="e">
        <v>#DIV/0!</v>
      </c>
      <c r="R642" s="5">
        <v>0</v>
      </c>
      <c r="S642" s="9" t="e">
        <v>#DIV/0!</v>
      </c>
      <c r="T642" s="5">
        <v>0</v>
      </c>
      <c r="U642" s="9" t="e">
        <v>#DIV/0!</v>
      </c>
      <c r="V642" s="11">
        <v>0</v>
      </c>
    </row>
    <row r="643" customHeight="1" spans="1:22">
      <c r="A643" s="47"/>
      <c r="B643" s="47"/>
      <c r="C643" s="4" t="s">
        <v>108</v>
      </c>
      <c r="D643" s="4" t="s">
        <v>187</v>
      </c>
      <c r="E643" s="5">
        <v>292.42</v>
      </c>
      <c r="F643" s="5">
        <v>6011</v>
      </c>
      <c r="G643" s="5">
        <v>273</v>
      </c>
      <c r="H643" s="6">
        <v>0.0454167359840293</v>
      </c>
      <c r="I643" s="7">
        <v>1.07113553113553</v>
      </c>
      <c r="J643" s="7">
        <v>48.6474796206954</v>
      </c>
      <c r="K643" s="5">
        <v>3</v>
      </c>
      <c r="L643" s="8">
        <v>0</v>
      </c>
      <c r="M643" s="5">
        <v>1</v>
      </c>
      <c r="N643" s="5">
        <v>5</v>
      </c>
      <c r="O643" s="5">
        <v>3</v>
      </c>
      <c r="P643" s="5">
        <v>12</v>
      </c>
      <c r="Q643" s="7">
        <v>24.3683333333333</v>
      </c>
      <c r="R643" s="5">
        <v>7</v>
      </c>
      <c r="S643" s="9">
        <v>41.7742857142857</v>
      </c>
      <c r="T643" s="5">
        <v>2</v>
      </c>
      <c r="U643" s="9">
        <v>146.21</v>
      </c>
      <c r="V643" s="11">
        <v>0.0256410256410256</v>
      </c>
    </row>
    <row r="644" customHeight="1" spans="1:22">
      <c r="A644" s="47"/>
      <c r="B644" s="47"/>
      <c r="C644" s="4" t="s">
        <v>162</v>
      </c>
      <c r="D644" s="4" t="s">
        <v>197</v>
      </c>
      <c r="E644" s="5">
        <v>37.52</v>
      </c>
      <c r="F644" s="5">
        <v>1432</v>
      </c>
      <c r="G644" s="5">
        <v>103</v>
      </c>
      <c r="H644" s="6">
        <v>0.071927374301676</v>
      </c>
      <c r="I644" s="7">
        <v>0.364271844660194</v>
      </c>
      <c r="J644" s="7">
        <v>26.2011173184358</v>
      </c>
      <c r="K644" s="5">
        <v>0</v>
      </c>
      <c r="L644" s="8">
        <v>0</v>
      </c>
      <c r="M644" s="5">
        <v>0</v>
      </c>
      <c r="N644" s="5">
        <v>0</v>
      </c>
      <c r="O644" s="5">
        <v>0</v>
      </c>
      <c r="P644" s="5">
        <v>0</v>
      </c>
      <c r="Q644" s="7" t="e">
        <v>#DIV/0!</v>
      </c>
      <c r="R644" s="5">
        <v>0</v>
      </c>
      <c r="S644" s="9" t="e">
        <v>#DIV/0!</v>
      </c>
      <c r="T644" s="5">
        <v>0</v>
      </c>
      <c r="U644" s="9" t="e">
        <v>#DIV/0!</v>
      </c>
      <c r="V644" s="11">
        <v>0</v>
      </c>
    </row>
    <row r="645" customHeight="1" spans="1:22">
      <c r="A645" s="47"/>
      <c r="B645" s="47"/>
      <c r="C645" s="4" t="s">
        <v>86</v>
      </c>
      <c r="D645" s="4" t="s">
        <v>179</v>
      </c>
      <c r="E645" s="5">
        <v>104.15</v>
      </c>
      <c r="F645" s="5">
        <v>5833</v>
      </c>
      <c r="G645" s="5">
        <v>384</v>
      </c>
      <c r="H645" s="6">
        <v>0.0658323332761872</v>
      </c>
      <c r="I645" s="7">
        <v>0.271223958333333</v>
      </c>
      <c r="J645" s="7">
        <v>17.8553060174867</v>
      </c>
      <c r="K645" s="5">
        <v>1</v>
      </c>
      <c r="L645" s="8">
        <v>1</v>
      </c>
      <c r="M645" s="5">
        <v>0</v>
      </c>
      <c r="N645" s="5">
        <v>4</v>
      </c>
      <c r="O645" s="5">
        <v>0</v>
      </c>
      <c r="P645" s="5">
        <v>6</v>
      </c>
      <c r="Q645" s="7">
        <v>17.3583333333333</v>
      </c>
      <c r="R645" s="5">
        <v>4</v>
      </c>
      <c r="S645" s="9">
        <v>26.0375</v>
      </c>
      <c r="T645" s="5">
        <v>1</v>
      </c>
      <c r="U645" s="9">
        <v>104.15</v>
      </c>
      <c r="V645" s="11">
        <v>0.0104166666666667</v>
      </c>
    </row>
    <row r="646" customHeight="1" spans="1:22">
      <c r="A646" s="47"/>
      <c r="B646" s="47"/>
      <c r="C646" s="4" t="s">
        <v>88</v>
      </c>
      <c r="D646" s="4" t="s">
        <v>180</v>
      </c>
      <c r="E646" s="5">
        <v>59.02</v>
      </c>
      <c r="F646" s="5">
        <v>2015</v>
      </c>
      <c r="G646" s="5">
        <v>219</v>
      </c>
      <c r="H646" s="6">
        <v>0.108684863523573</v>
      </c>
      <c r="I646" s="7">
        <v>0.269497716894977</v>
      </c>
      <c r="J646" s="7">
        <v>29.2903225806452</v>
      </c>
      <c r="K646" s="5">
        <v>1</v>
      </c>
      <c r="L646" s="8">
        <v>0</v>
      </c>
      <c r="M646" s="5">
        <v>0</v>
      </c>
      <c r="N646" s="5">
        <v>0</v>
      </c>
      <c r="O646" s="5">
        <v>1</v>
      </c>
      <c r="P646" s="5">
        <v>2</v>
      </c>
      <c r="Q646" s="7">
        <v>29.51</v>
      </c>
      <c r="R646" s="5">
        <v>3</v>
      </c>
      <c r="S646" s="9">
        <v>19.6733333333333</v>
      </c>
      <c r="T646" s="5">
        <v>0</v>
      </c>
      <c r="U646" s="9" t="e">
        <v>#DIV/0!</v>
      </c>
      <c r="V646" s="11">
        <v>0.0136986301369863</v>
      </c>
    </row>
    <row r="647" customHeight="1" spans="1:22">
      <c r="A647" s="47"/>
      <c r="B647" s="4" t="s">
        <v>100</v>
      </c>
      <c r="C647" s="47"/>
      <c r="D647" s="47"/>
      <c r="E647" s="5">
        <v>889.01</v>
      </c>
      <c r="F647" s="5">
        <v>24033</v>
      </c>
      <c r="G647" s="5">
        <v>1521</v>
      </c>
      <c r="H647" s="6">
        <v>0.0632879790288354</v>
      </c>
      <c r="I647" s="7">
        <v>0.584490466798159</v>
      </c>
      <c r="J647" s="7">
        <v>36.9912204052761</v>
      </c>
      <c r="K647" s="5">
        <v>10</v>
      </c>
      <c r="L647" s="8">
        <v>2</v>
      </c>
      <c r="M647" s="5">
        <v>2</v>
      </c>
      <c r="N647" s="5">
        <v>13</v>
      </c>
      <c r="O647" s="5">
        <v>4</v>
      </c>
      <c r="P647" s="5">
        <v>31</v>
      </c>
      <c r="Q647" s="7">
        <v>28.6777419354839</v>
      </c>
      <c r="R647" s="5">
        <v>31</v>
      </c>
      <c r="S647" s="9">
        <v>28.6777419354839</v>
      </c>
      <c r="T647" s="5">
        <v>8</v>
      </c>
      <c r="U647" s="9">
        <v>111.12625</v>
      </c>
      <c r="V647" s="11">
        <v>0.0203813280736358</v>
      </c>
    </row>
    <row r="648" customHeight="1" spans="1:22">
      <c r="A648" s="4" t="s">
        <v>170</v>
      </c>
      <c r="B648" s="47"/>
      <c r="C648" s="47"/>
      <c r="D648" s="47"/>
      <c r="E648" s="5">
        <v>1096.69</v>
      </c>
      <c r="F648" s="5">
        <v>33933</v>
      </c>
      <c r="G648" s="5">
        <v>2045</v>
      </c>
      <c r="H648" s="6">
        <v>0.0602658179353432</v>
      </c>
      <c r="I648" s="7">
        <v>0.536278728606357</v>
      </c>
      <c r="J648" s="7">
        <v>32.319276220788</v>
      </c>
      <c r="K648" s="5">
        <v>16</v>
      </c>
      <c r="L648" s="8">
        <v>3</v>
      </c>
      <c r="M648" s="5">
        <v>3</v>
      </c>
      <c r="N648" s="5">
        <v>18</v>
      </c>
      <c r="O648" s="5">
        <v>7</v>
      </c>
      <c r="P648" s="5">
        <v>47</v>
      </c>
      <c r="Q648" s="7">
        <v>23.333829787234</v>
      </c>
      <c r="R648" s="5">
        <v>35</v>
      </c>
      <c r="S648" s="9">
        <v>31.334</v>
      </c>
      <c r="T648" s="5">
        <v>8</v>
      </c>
      <c r="U648" s="9">
        <v>137.08625</v>
      </c>
      <c r="V648" s="11">
        <v>0.0171149144254279</v>
      </c>
    </row>
    <row r="649" customHeight="1" spans="1:22">
      <c r="A649" s="4" t="s">
        <v>21</v>
      </c>
      <c r="B649" s="4" t="s">
        <v>75</v>
      </c>
      <c r="C649" s="4" t="s">
        <v>114</v>
      </c>
      <c r="D649" s="4" t="s">
        <v>189</v>
      </c>
      <c r="E649" s="5">
        <v>189.02</v>
      </c>
      <c r="F649" s="5">
        <v>8073</v>
      </c>
      <c r="G649" s="5">
        <v>446</v>
      </c>
      <c r="H649" s="6">
        <v>0.0552458813328379</v>
      </c>
      <c r="I649" s="7">
        <v>0.423811659192825</v>
      </c>
      <c r="J649" s="7">
        <v>23.4138486312399</v>
      </c>
      <c r="K649" s="5">
        <v>7</v>
      </c>
      <c r="L649" s="8">
        <v>1</v>
      </c>
      <c r="M649" s="5">
        <v>0</v>
      </c>
      <c r="N649" s="5">
        <v>4</v>
      </c>
      <c r="O649" s="5">
        <v>0</v>
      </c>
      <c r="P649" s="5">
        <v>12</v>
      </c>
      <c r="Q649" s="7">
        <v>15.7516666666667</v>
      </c>
      <c r="R649" s="5">
        <v>5</v>
      </c>
      <c r="S649" s="9">
        <v>37.804</v>
      </c>
      <c r="T649" s="5">
        <v>2</v>
      </c>
      <c r="U649" s="9">
        <v>94.51</v>
      </c>
      <c r="V649" s="11">
        <v>0.0112107623318386</v>
      </c>
    </row>
    <row r="650" customHeight="1" spans="1:22">
      <c r="A650" s="47"/>
      <c r="B650" s="47"/>
      <c r="C650" s="4" t="s">
        <v>160</v>
      </c>
      <c r="D650" s="4" t="s">
        <v>196</v>
      </c>
      <c r="E650" s="5">
        <v>29.28</v>
      </c>
      <c r="F650" s="5">
        <v>1993</v>
      </c>
      <c r="G650" s="5">
        <v>80</v>
      </c>
      <c r="H650" s="6">
        <v>0.0401404917210236</v>
      </c>
      <c r="I650" s="7">
        <v>0.366</v>
      </c>
      <c r="J650" s="7">
        <v>14.6914199698946</v>
      </c>
      <c r="K650" s="5">
        <v>0</v>
      </c>
      <c r="L650" s="8">
        <v>0</v>
      </c>
      <c r="M650" s="5">
        <v>0</v>
      </c>
      <c r="N650" s="5">
        <v>1</v>
      </c>
      <c r="O650" s="5">
        <v>0</v>
      </c>
      <c r="P650" s="5">
        <v>1</v>
      </c>
      <c r="Q650" s="7">
        <v>29.28</v>
      </c>
      <c r="R650" s="5">
        <v>1</v>
      </c>
      <c r="S650" s="9">
        <v>29.28</v>
      </c>
      <c r="T650" s="5">
        <v>0</v>
      </c>
      <c r="U650" s="9" t="e">
        <v>#DIV/0!</v>
      </c>
      <c r="V650" s="11">
        <v>0.0125</v>
      </c>
    </row>
    <row r="651" customHeight="1" spans="1:22">
      <c r="A651" s="47"/>
      <c r="B651" s="4" t="s">
        <v>78</v>
      </c>
      <c r="C651" s="47"/>
      <c r="D651" s="47"/>
      <c r="E651" s="5">
        <v>218.3</v>
      </c>
      <c r="F651" s="5">
        <v>10066</v>
      </c>
      <c r="G651" s="5">
        <v>526</v>
      </c>
      <c r="H651" s="6">
        <v>0.0522551162328631</v>
      </c>
      <c r="I651" s="7">
        <v>0.415019011406844</v>
      </c>
      <c r="J651" s="7">
        <v>21.6868666799126</v>
      </c>
      <c r="K651" s="5">
        <v>7</v>
      </c>
      <c r="L651" s="8">
        <v>1</v>
      </c>
      <c r="M651" s="5">
        <v>0</v>
      </c>
      <c r="N651" s="5">
        <v>5</v>
      </c>
      <c r="O651" s="5">
        <v>0</v>
      </c>
      <c r="P651" s="5">
        <v>13</v>
      </c>
      <c r="Q651" s="7">
        <v>16.7923076923077</v>
      </c>
      <c r="R651" s="5">
        <v>6</v>
      </c>
      <c r="S651" s="9">
        <v>36.3833333333333</v>
      </c>
      <c r="T651" s="5">
        <v>2</v>
      </c>
      <c r="U651" s="9">
        <v>109.15</v>
      </c>
      <c r="V651" s="11">
        <v>0.0114068441064639</v>
      </c>
    </row>
    <row r="652" customHeight="1" spans="1:22">
      <c r="A652" s="47"/>
      <c r="B652" s="4" t="s">
        <v>79</v>
      </c>
      <c r="C652" s="4" t="s">
        <v>80</v>
      </c>
      <c r="D652" s="4" t="s">
        <v>176</v>
      </c>
      <c r="E652" s="5">
        <v>265.16</v>
      </c>
      <c r="F652" s="5">
        <v>4426</v>
      </c>
      <c r="G652" s="5">
        <v>292</v>
      </c>
      <c r="H652" s="6">
        <v>0.0659737912336195</v>
      </c>
      <c r="I652" s="7">
        <v>0.908082191780822</v>
      </c>
      <c r="J652" s="7">
        <v>59.9096249435156</v>
      </c>
      <c r="K652" s="5">
        <v>2</v>
      </c>
      <c r="L652" s="8">
        <v>1</v>
      </c>
      <c r="M652" s="5">
        <v>1</v>
      </c>
      <c r="N652" s="5">
        <v>1</v>
      </c>
      <c r="O652" s="5">
        <v>0</v>
      </c>
      <c r="P652" s="5">
        <v>5</v>
      </c>
      <c r="Q652" s="7">
        <v>53.032</v>
      </c>
      <c r="R652" s="5">
        <v>8</v>
      </c>
      <c r="S652" s="9">
        <v>33.145</v>
      </c>
      <c r="T652" s="5">
        <v>4</v>
      </c>
      <c r="U652" s="9">
        <v>66.29</v>
      </c>
      <c r="V652" s="11">
        <v>0.0273972602739726</v>
      </c>
    </row>
    <row r="653" customHeight="1" spans="1:22">
      <c r="A653" s="47"/>
      <c r="B653" s="47"/>
      <c r="C653" s="4" t="s">
        <v>82</v>
      </c>
      <c r="D653" s="4" t="s">
        <v>177</v>
      </c>
      <c r="E653" s="5">
        <v>6.96</v>
      </c>
      <c r="F653" s="5">
        <v>302</v>
      </c>
      <c r="G653" s="5">
        <v>33</v>
      </c>
      <c r="H653" s="6">
        <v>0.109271523178808</v>
      </c>
      <c r="I653" s="7">
        <v>0.210909090909091</v>
      </c>
      <c r="J653" s="7">
        <v>23.046357615894</v>
      </c>
      <c r="K653" s="5">
        <v>0</v>
      </c>
      <c r="L653" s="8">
        <v>0</v>
      </c>
      <c r="M653" s="5">
        <v>0</v>
      </c>
      <c r="N653" s="5">
        <v>0</v>
      </c>
      <c r="O653" s="5">
        <v>0</v>
      </c>
      <c r="P653" s="5">
        <v>0</v>
      </c>
      <c r="Q653" s="7" t="e">
        <v>#DIV/0!</v>
      </c>
      <c r="R653" s="5">
        <v>0</v>
      </c>
      <c r="S653" s="9" t="e">
        <v>#DIV/0!</v>
      </c>
      <c r="T653" s="5">
        <v>0</v>
      </c>
      <c r="U653" s="9" t="e">
        <v>#DIV/0!</v>
      </c>
      <c r="V653" s="11">
        <v>0</v>
      </c>
    </row>
    <row r="654" customHeight="1" spans="1:22">
      <c r="A654" s="47"/>
      <c r="B654" s="47"/>
      <c r="C654" s="4" t="s">
        <v>84</v>
      </c>
      <c r="D654" s="4" t="s">
        <v>178</v>
      </c>
      <c r="E654" s="5">
        <v>58.39</v>
      </c>
      <c r="F654" s="5">
        <v>2624</v>
      </c>
      <c r="G654" s="5">
        <v>151</v>
      </c>
      <c r="H654" s="6">
        <v>0.0575457317073171</v>
      </c>
      <c r="I654" s="7">
        <v>0.386688741721854</v>
      </c>
      <c r="J654" s="7">
        <v>22.2522865853659</v>
      </c>
      <c r="K654" s="5">
        <v>1</v>
      </c>
      <c r="L654" s="8">
        <v>1</v>
      </c>
      <c r="M654" s="5">
        <v>0</v>
      </c>
      <c r="N654" s="5">
        <v>2</v>
      </c>
      <c r="O654" s="5">
        <v>1</v>
      </c>
      <c r="P654" s="5">
        <v>5</v>
      </c>
      <c r="Q654" s="7">
        <v>11.678</v>
      </c>
      <c r="R654" s="5">
        <v>0</v>
      </c>
      <c r="S654" s="9" t="e">
        <v>#DIV/0!</v>
      </c>
      <c r="T654" s="5">
        <v>0</v>
      </c>
      <c r="U654" s="9" t="e">
        <v>#DIV/0!</v>
      </c>
      <c r="V654" s="11">
        <v>0</v>
      </c>
    </row>
    <row r="655" customHeight="1" spans="1:22">
      <c r="A655" s="47"/>
      <c r="B655" s="47"/>
      <c r="C655" s="4" t="s">
        <v>128</v>
      </c>
      <c r="D655" s="4" t="s">
        <v>190</v>
      </c>
      <c r="E655" s="5">
        <v>55.13</v>
      </c>
      <c r="F655" s="5">
        <v>718</v>
      </c>
      <c r="G655" s="5">
        <v>79</v>
      </c>
      <c r="H655" s="6">
        <v>0.110027855153203</v>
      </c>
      <c r="I655" s="7">
        <v>0.697848101265823</v>
      </c>
      <c r="J655" s="7">
        <v>76.7827298050139</v>
      </c>
      <c r="K655" s="5">
        <v>1</v>
      </c>
      <c r="L655" s="8">
        <v>1</v>
      </c>
      <c r="M655" s="5">
        <v>0</v>
      </c>
      <c r="N655" s="5">
        <v>1</v>
      </c>
      <c r="O655" s="5">
        <v>0</v>
      </c>
      <c r="P655" s="5">
        <v>3</v>
      </c>
      <c r="Q655" s="7">
        <v>18.3766666666667</v>
      </c>
      <c r="R655" s="5">
        <v>1</v>
      </c>
      <c r="S655" s="9">
        <v>55.13</v>
      </c>
      <c r="T655" s="5">
        <v>1</v>
      </c>
      <c r="U655" s="9">
        <v>55.13</v>
      </c>
      <c r="V655" s="11">
        <v>0.0126582278481013</v>
      </c>
    </row>
    <row r="656" customHeight="1" spans="1:22">
      <c r="A656" s="47"/>
      <c r="B656" s="47"/>
      <c r="C656" s="4" t="s">
        <v>146</v>
      </c>
      <c r="D656" s="4" t="s">
        <v>193</v>
      </c>
      <c r="E656" s="5">
        <v>46.43</v>
      </c>
      <c r="F656" s="5">
        <v>612</v>
      </c>
      <c r="G656" s="5">
        <v>41</v>
      </c>
      <c r="H656" s="6">
        <v>0.0669934640522876</v>
      </c>
      <c r="I656" s="7">
        <v>1.13243902439024</v>
      </c>
      <c r="J656" s="7">
        <v>75.8660130718954</v>
      </c>
      <c r="K656" s="5">
        <v>1</v>
      </c>
      <c r="L656" s="8">
        <v>0</v>
      </c>
      <c r="M656" s="5">
        <v>1</v>
      </c>
      <c r="N656" s="5">
        <v>0</v>
      </c>
      <c r="O656" s="5">
        <v>0</v>
      </c>
      <c r="P656" s="5">
        <v>2</v>
      </c>
      <c r="Q656" s="7">
        <v>23.215</v>
      </c>
      <c r="R656" s="5">
        <v>1</v>
      </c>
      <c r="S656" s="9">
        <v>46.43</v>
      </c>
      <c r="T656" s="5">
        <v>0</v>
      </c>
      <c r="U656" s="9" t="e">
        <v>#DIV/0!</v>
      </c>
      <c r="V656" s="11">
        <v>0.024390243902439</v>
      </c>
    </row>
    <row r="657" customHeight="1" spans="1:22">
      <c r="A657" s="47"/>
      <c r="B657" s="47"/>
      <c r="C657" s="4" t="s">
        <v>108</v>
      </c>
      <c r="D657" s="4" t="s">
        <v>187</v>
      </c>
      <c r="E657" s="5">
        <v>227.99</v>
      </c>
      <c r="F657" s="5">
        <v>5534</v>
      </c>
      <c r="G657" s="5">
        <v>242</v>
      </c>
      <c r="H657" s="6">
        <v>0.043729671123961</v>
      </c>
      <c r="I657" s="7">
        <v>0.942107438016529</v>
      </c>
      <c r="J657" s="7">
        <v>41.1980484279003</v>
      </c>
      <c r="K657" s="5">
        <v>5</v>
      </c>
      <c r="L657" s="8">
        <v>0</v>
      </c>
      <c r="M657" s="5">
        <v>1</v>
      </c>
      <c r="N657" s="5">
        <v>9</v>
      </c>
      <c r="O657" s="5">
        <v>0</v>
      </c>
      <c r="P657" s="5">
        <v>15</v>
      </c>
      <c r="Q657" s="7">
        <v>15.1993333333333</v>
      </c>
      <c r="R657" s="5">
        <v>0</v>
      </c>
      <c r="S657" s="9" t="e">
        <v>#DIV/0!</v>
      </c>
      <c r="T657" s="5">
        <v>0</v>
      </c>
      <c r="U657" s="9" t="e">
        <v>#DIV/0!</v>
      </c>
      <c r="V657" s="11">
        <v>0</v>
      </c>
    </row>
    <row r="658" customHeight="1" spans="1:22">
      <c r="A658" s="47"/>
      <c r="B658" s="47"/>
      <c r="C658" s="4" t="s">
        <v>162</v>
      </c>
      <c r="D658" s="4" t="s">
        <v>197</v>
      </c>
      <c r="E658" s="5">
        <v>34.11</v>
      </c>
      <c r="F658" s="5">
        <v>1500</v>
      </c>
      <c r="G658" s="5">
        <v>111</v>
      </c>
      <c r="H658" s="6">
        <v>0.074</v>
      </c>
      <c r="I658" s="7">
        <v>0.307297297297297</v>
      </c>
      <c r="J658" s="7">
        <v>22.74</v>
      </c>
      <c r="K658" s="5">
        <v>2</v>
      </c>
      <c r="L658" s="8">
        <v>0</v>
      </c>
      <c r="M658" s="5">
        <v>0</v>
      </c>
      <c r="N658" s="5">
        <v>0</v>
      </c>
      <c r="O658" s="5">
        <v>0</v>
      </c>
      <c r="P658" s="5">
        <v>2</v>
      </c>
      <c r="Q658" s="7">
        <v>17.055</v>
      </c>
      <c r="R658" s="5">
        <v>0</v>
      </c>
      <c r="S658" s="9" t="e">
        <v>#DIV/0!</v>
      </c>
      <c r="T658" s="5">
        <v>0</v>
      </c>
      <c r="U658" s="9" t="e">
        <v>#DIV/0!</v>
      </c>
      <c r="V658" s="11">
        <v>0</v>
      </c>
    </row>
    <row r="659" customHeight="1" spans="1:22">
      <c r="A659" s="47"/>
      <c r="B659" s="47"/>
      <c r="C659" s="4" t="s">
        <v>86</v>
      </c>
      <c r="D659" s="4" t="s">
        <v>179</v>
      </c>
      <c r="E659" s="5">
        <v>125.37</v>
      </c>
      <c r="F659" s="5">
        <v>7244</v>
      </c>
      <c r="G659" s="5">
        <v>466</v>
      </c>
      <c r="H659" s="6">
        <v>0.0643290999447819</v>
      </c>
      <c r="I659" s="7">
        <v>0.269034334763949</v>
      </c>
      <c r="J659" s="7">
        <v>17.306736609608</v>
      </c>
      <c r="K659" s="5">
        <v>4</v>
      </c>
      <c r="L659" s="8">
        <v>0</v>
      </c>
      <c r="M659" s="5">
        <v>1</v>
      </c>
      <c r="N659" s="5">
        <v>6</v>
      </c>
      <c r="O659" s="5">
        <v>0</v>
      </c>
      <c r="P659" s="5">
        <v>11</v>
      </c>
      <c r="Q659" s="7">
        <v>11.3972727272727</v>
      </c>
      <c r="R659" s="5">
        <v>10</v>
      </c>
      <c r="S659" s="9">
        <v>12.537</v>
      </c>
      <c r="T659" s="5">
        <v>4</v>
      </c>
      <c r="U659" s="9">
        <v>31.3425</v>
      </c>
      <c r="V659" s="11">
        <v>0.0214592274678112</v>
      </c>
    </row>
    <row r="660" customHeight="1" spans="1:22">
      <c r="A660" s="47"/>
      <c r="B660" s="47"/>
      <c r="C660" s="4" t="s">
        <v>88</v>
      </c>
      <c r="D660" s="4" t="s">
        <v>180</v>
      </c>
      <c r="E660" s="5">
        <v>67.91</v>
      </c>
      <c r="F660" s="5">
        <v>2723</v>
      </c>
      <c r="G660" s="5">
        <v>262</v>
      </c>
      <c r="H660" s="6">
        <v>0.0962174072713919</v>
      </c>
      <c r="I660" s="7">
        <v>0.259198473282443</v>
      </c>
      <c r="J660" s="7">
        <v>24.9394050679398</v>
      </c>
      <c r="K660" s="5">
        <v>0</v>
      </c>
      <c r="L660" s="8">
        <v>0</v>
      </c>
      <c r="M660" s="5">
        <v>2</v>
      </c>
      <c r="N660" s="5">
        <v>1</v>
      </c>
      <c r="O660" s="5">
        <v>0</v>
      </c>
      <c r="P660" s="5">
        <v>3</v>
      </c>
      <c r="Q660" s="7">
        <v>22.6366666666667</v>
      </c>
      <c r="R660" s="5">
        <v>2</v>
      </c>
      <c r="S660" s="9">
        <v>33.955</v>
      </c>
      <c r="T660" s="5">
        <v>1</v>
      </c>
      <c r="U660" s="9">
        <v>67.91</v>
      </c>
      <c r="V660" s="11">
        <v>0.00763358778625954</v>
      </c>
    </row>
    <row r="661" customHeight="1" spans="1:22">
      <c r="A661" s="47"/>
      <c r="B661" s="4" t="s">
        <v>100</v>
      </c>
      <c r="C661" s="47"/>
      <c r="D661" s="47"/>
      <c r="E661" s="5">
        <v>887.45</v>
      </c>
      <c r="F661" s="5">
        <v>25683</v>
      </c>
      <c r="G661" s="5">
        <v>1677</v>
      </c>
      <c r="H661" s="6">
        <v>0.0652961102674921</v>
      </c>
      <c r="I661" s="7">
        <v>0.529189028026237</v>
      </c>
      <c r="J661" s="7">
        <v>34.5539851263482</v>
      </c>
      <c r="K661" s="5">
        <v>16</v>
      </c>
      <c r="L661" s="8">
        <v>3</v>
      </c>
      <c r="M661" s="5">
        <v>6</v>
      </c>
      <c r="N661" s="5">
        <v>20</v>
      </c>
      <c r="O661" s="5">
        <v>1</v>
      </c>
      <c r="P661" s="5">
        <v>46</v>
      </c>
      <c r="Q661" s="7">
        <v>19.2923913043478</v>
      </c>
      <c r="R661" s="5">
        <v>22</v>
      </c>
      <c r="S661" s="9">
        <v>40.3386363636364</v>
      </c>
      <c r="T661" s="5">
        <v>10</v>
      </c>
      <c r="U661" s="9">
        <v>88.745</v>
      </c>
      <c r="V661" s="11">
        <v>0.013118664281455</v>
      </c>
    </row>
    <row r="662" customHeight="1" spans="1:22">
      <c r="A662" s="4" t="s">
        <v>171</v>
      </c>
      <c r="B662" s="47"/>
      <c r="C662" s="47"/>
      <c r="D662" s="47"/>
      <c r="E662" s="5">
        <v>1105.75</v>
      </c>
      <c r="F662" s="5">
        <v>35749</v>
      </c>
      <c r="G662" s="5">
        <v>2203</v>
      </c>
      <c r="H662" s="6">
        <v>0.061624101373465</v>
      </c>
      <c r="I662" s="7">
        <v>0.50192918747163</v>
      </c>
      <c r="J662" s="7">
        <v>30.9309351310526</v>
      </c>
      <c r="K662" s="5">
        <v>23</v>
      </c>
      <c r="L662" s="8">
        <v>4</v>
      </c>
      <c r="M662" s="5">
        <v>6</v>
      </c>
      <c r="N662" s="5">
        <v>25</v>
      </c>
      <c r="O662" s="5">
        <v>1</v>
      </c>
      <c r="P662" s="5">
        <v>59</v>
      </c>
      <c r="Q662" s="7">
        <v>18.7415254237288</v>
      </c>
      <c r="R662" s="5">
        <v>28</v>
      </c>
      <c r="S662" s="9">
        <v>39.4910714285714</v>
      </c>
      <c r="T662" s="5">
        <v>12</v>
      </c>
      <c r="U662" s="9">
        <v>92.1458333333333</v>
      </c>
      <c r="V662" s="11">
        <v>0.0127099409895597</v>
      </c>
    </row>
    <row r="663" customHeight="1" spans="1:22">
      <c r="A663" s="4" t="s">
        <v>20</v>
      </c>
      <c r="B663" s="4" t="s">
        <v>75</v>
      </c>
      <c r="C663" s="4" t="s">
        <v>114</v>
      </c>
      <c r="D663" s="4" t="s">
        <v>189</v>
      </c>
      <c r="E663" s="5">
        <v>197.79</v>
      </c>
      <c r="F663" s="5">
        <v>7571</v>
      </c>
      <c r="G663" s="5">
        <v>402</v>
      </c>
      <c r="H663" s="6">
        <v>0.0530973451327434</v>
      </c>
      <c r="I663" s="7">
        <v>0.492014925373134</v>
      </c>
      <c r="J663" s="7">
        <v>26.1246863029983</v>
      </c>
      <c r="K663" s="5">
        <v>0</v>
      </c>
      <c r="L663" s="8">
        <v>1</v>
      </c>
      <c r="M663" s="5">
        <v>1</v>
      </c>
      <c r="N663" s="5">
        <v>2</v>
      </c>
      <c r="O663" s="5">
        <v>0</v>
      </c>
      <c r="P663" s="5">
        <v>4</v>
      </c>
      <c r="Q663" s="7">
        <v>49.4475</v>
      </c>
      <c r="R663" s="5">
        <v>6</v>
      </c>
      <c r="S663" s="9">
        <v>32.965</v>
      </c>
      <c r="T663" s="5">
        <v>3</v>
      </c>
      <c r="U663" s="9">
        <v>65.93</v>
      </c>
      <c r="V663" s="11">
        <v>0.0149253731343284</v>
      </c>
    </row>
    <row r="664" customHeight="1" spans="1:22">
      <c r="A664" s="47"/>
      <c r="B664" s="47"/>
      <c r="C664" s="4" t="s">
        <v>160</v>
      </c>
      <c r="D664" s="4" t="s">
        <v>196</v>
      </c>
      <c r="E664" s="5">
        <v>122.33</v>
      </c>
      <c r="F664" s="5">
        <v>5196</v>
      </c>
      <c r="G664" s="5">
        <v>234</v>
      </c>
      <c r="H664" s="6">
        <v>0.0450346420323326</v>
      </c>
      <c r="I664" s="7">
        <v>0.522777777777778</v>
      </c>
      <c r="J664" s="7">
        <v>23.5431100846805</v>
      </c>
      <c r="K664" s="5">
        <v>5</v>
      </c>
      <c r="L664" s="8">
        <v>0</v>
      </c>
      <c r="M664" s="5">
        <v>4</v>
      </c>
      <c r="N664" s="5">
        <v>2</v>
      </c>
      <c r="O664" s="5">
        <v>1</v>
      </c>
      <c r="P664" s="5">
        <v>12</v>
      </c>
      <c r="Q664" s="7">
        <v>10.1941666666667</v>
      </c>
      <c r="R664" s="5">
        <v>4</v>
      </c>
      <c r="S664" s="9">
        <v>30.5825</v>
      </c>
      <c r="T664" s="5">
        <v>0</v>
      </c>
      <c r="U664" s="9" t="e">
        <v>#DIV/0!</v>
      </c>
      <c r="V664" s="11">
        <v>0.0170940170940171</v>
      </c>
    </row>
    <row r="665" customHeight="1" spans="1:22">
      <c r="A665" s="47"/>
      <c r="B665" s="4" t="s">
        <v>78</v>
      </c>
      <c r="C665" s="47"/>
      <c r="D665" s="47"/>
      <c r="E665" s="5">
        <v>320.12</v>
      </c>
      <c r="F665" s="5">
        <v>12767</v>
      </c>
      <c r="G665" s="5">
        <v>636</v>
      </c>
      <c r="H665" s="6">
        <v>0.0498159316989113</v>
      </c>
      <c r="I665" s="7">
        <v>0.503333333333333</v>
      </c>
      <c r="J665" s="7">
        <v>25.0740189551187</v>
      </c>
      <c r="K665" s="5">
        <v>5</v>
      </c>
      <c r="L665" s="8">
        <v>1</v>
      </c>
      <c r="M665" s="5">
        <v>5</v>
      </c>
      <c r="N665" s="5">
        <v>4</v>
      </c>
      <c r="O665" s="5">
        <v>1</v>
      </c>
      <c r="P665" s="5">
        <v>16</v>
      </c>
      <c r="Q665" s="7">
        <v>20.0075</v>
      </c>
      <c r="R665" s="5">
        <v>10</v>
      </c>
      <c r="S665" s="9">
        <v>32.012</v>
      </c>
      <c r="T665" s="5">
        <v>3</v>
      </c>
      <c r="U665" s="9">
        <v>106.706666666667</v>
      </c>
      <c r="V665" s="11">
        <v>0.0157232704402516</v>
      </c>
    </row>
    <row r="666" customHeight="1" spans="1:22">
      <c r="A666" s="47"/>
      <c r="B666" s="4" t="s">
        <v>79</v>
      </c>
      <c r="C666" s="4" t="s">
        <v>80</v>
      </c>
      <c r="D666" s="4" t="s">
        <v>176</v>
      </c>
      <c r="E666" s="5">
        <v>222.51</v>
      </c>
      <c r="F666" s="5">
        <v>4803</v>
      </c>
      <c r="G666" s="5">
        <v>232</v>
      </c>
      <c r="H666" s="6">
        <v>0.0483031438684156</v>
      </c>
      <c r="I666" s="7">
        <v>0.959094827586207</v>
      </c>
      <c r="J666" s="7">
        <v>46.3272954403498</v>
      </c>
      <c r="K666" s="5">
        <v>0</v>
      </c>
      <c r="L666" s="8">
        <v>1</v>
      </c>
      <c r="M666" s="5">
        <v>0</v>
      </c>
      <c r="N666" s="5">
        <v>0</v>
      </c>
      <c r="O666" s="5">
        <v>0</v>
      </c>
      <c r="P666" s="5">
        <v>1</v>
      </c>
      <c r="Q666" s="7">
        <v>222.51</v>
      </c>
      <c r="R666" s="5">
        <v>6</v>
      </c>
      <c r="S666" s="9">
        <v>37.085</v>
      </c>
      <c r="T666" s="5">
        <v>2</v>
      </c>
      <c r="U666" s="9">
        <v>111.255</v>
      </c>
      <c r="V666" s="11">
        <v>0.0258620689655172</v>
      </c>
    </row>
    <row r="667" customHeight="1" spans="1:22">
      <c r="A667" s="47"/>
      <c r="B667" s="47"/>
      <c r="C667" s="4" t="s">
        <v>82</v>
      </c>
      <c r="D667" s="4" t="s">
        <v>177</v>
      </c>
      <c r="E667" s="5">
        <v>41.79</v>
      </c>
      <c r="F667" s="5">
        <v>891</v>
      </c>
      <c r="G667" s="5">
        <v>84</v>
      </c>
      <c r="H667" s="6">
        <v>0.0942760942760943</v>
      </c>
      <c r="I667" s="7">
        <v>0.4975</v>
      </c>
      <c r="J667" s="7">
        <v>46.9023569023569</v>
      </c>
      <c r="K667" s="5">
        <v>0</v>
      </c>
      <c r="L667" s="8">
        <v>1</v>
      </c>
      <c r="M667" s="5">
        <v>0</v>
      </c>
      <c r="N667" s="5">
        <v>2</v>
      </c>
      <c r="O667" s="5">
        <v>0</v>
      </c>
      <c r="P667" s="5">
        <v>3</v>
      </c>
      <c r="Q667" s="7">
        <v>13.93</v>
      </c>
      <c r="R667" s="5">
        <v>1</v>
      </c>
      <c r="S667" s="9">
        <v>41.79</v>
      </c>
      <c r="T667" s="5">
        <v>1</v>
      </c>
      <c r="U667" s="9">
        <v>41.79</v>
      </c>
      <c r="V667" s="11">
        <v>0.0119047619047619</v>
      </c>
    </row>
    <row r="668" customHeight="1" spans="1:22">
      <c r="A668" s="47"/>
      <c r="B668" s="47"/>
      <c r="C668" s="4" t="s">
        <v>84</v>
      </c>
      <c r="D668" s="4" t="s">
        <v>178</v>
      </c>
      <c r="E668" s="5">
        <v>85.08</v>
      </c>
      <c r="F668" s="5">
        <v>3399</v>
      </c>
      <c r="G668" s="5">
        <v>177</v>
      </c>
      <c r="H668" s="6">
        <v>0.0520741394527802</v>
      </c>
      <c r="I668" s="7">
        <v>0.480677966101695</v>
      </c>
      <c r="J668" s="7">
        <v>25.0308914386584</v>
      </c>
      <c r="K668" s="5">
        <v>0</v>
      </c>
      <c r="L668" s="8">
        <v>1</v>
      </c>
      <c r="M668" s="5">
        <v>0</v>
      </c>
      <c r="N668" s="5">
        <v>1</v>
      </c>
      <c r="O668" s="5">
        <v>0</v>
      </c>
      <c r="P668" s="5">
        <v>2</v>
      </c>
      <c r="Q668" s="7">
        <v>42.54</v>
      </c>
      <c r="R668" s="5">
        <v>1</v>
      </c>
      <c r="S668" s="9">
        <v>85.08</v>
      </c>
      <c r="T668" s="5">
        <v>1</v>
      </c>
      <c r="U668" s="9">
        <v>85.08</v>
      </c>
      <c r="V668" s="11">
        <v>0.00564971751412429</v>
      </c>
    </row>
    <row r="669" customHeight="1" spans="1:22">
      <c r="A669" s="47"/>
      <c r="B669" s="47"/>
      <c r="C669" s="4" t="s">
        <v>128</v>
      </c>
      <c r="D669" s="4" t="s">
        <v>190</v>
      </c>
      <c r="E669" s="5">
        <v>8.66</v>
      </c>
      <c r="F669" s="5">
        <v>245</v>
      </c>
      <c r="G669" s="5">
        <v>22</v>
      </c>
      <c r="H669" s="6">
        <v>0.0897959183673469</v>
      </c>
      <c r="I669" s="7">
        <v>0.393636363636364</v>
      </c>
      <c r="J669" s="7">
        <v>35.3469387755102</v>
      </c>
      <c r="K669" s="5">
        <v>1</v>
      </c>
      <c r="L669" s="8">
        <v>1</v>
      </c>
      <c r="M669" s="5">
        <v>0</v>
      </c>
      <c r="N669" s="5">
        <v>0</v>
      </c>
      <c r="O669" s="5">
        <v>0</v>
      </c>
      <c r="P669" s="5">
        <v>2</v>
      </c>
      <c r="Q669" s="7">
        <v>4.33</v>
      </c>
      <c r="R669" s="5">
        <v>0</v>
      </c>
      <c r="S669" s="9" t="e">
        <v>#DIV/0!</v>
      </c>
      <c r="T669" s="5">
        <v>0</v>
      </c>
      <c r="U669" s="9" t="e">
        <v>#DIV/0!</v>
      </c>
      <c r="V669" s="11">
        <v>0</v>
      </c>
    </row>
    <row r="670" customHeight="1" spans="1:22">
      <c r="A670" s="47"/>
      <c r="B670" s="47"/>
      <c r="C670" s="4" t="s">
        <v>146</v>
      </c>
      <c r="D670" s="4" t="s">
        <v>193</v>
      </c>
      <c r="E670" s="5">
        <v>171.29</v>
      </c>
      <c r="F670" s="5">
        <v>2123</v>
      </c>
      <c r="G670" s="5">
        <v>123</v>
      </c>
      <c r="H670" s="6">
        <v>0.0579368817710787</v>
      </c>
      <c r="I670" s="7">
        <v>1.39260162601626</v>
      </c>
      <c r="J670" s="7">
        <v>80.682995760716</v>
      </c>
      <c r="K670" s="5">
        <v>1</v>
      </c>
      <c r="L670" s="8">
        <v>0</v>
      </c>
      <c r="M670" s="5">
        <v>0</v>
      </c>
      <c r="N670" s="5">
        <v>0</v>
      </c>
      <c r="O670" s="5">
        <v>0</v>
      </c>
      <c r="P670" s="5">
        <v>1</v>
      </c>
      <c r="Q670" s="7">
        <v>171.29</v>
      </c>
      <c r="R670" s="5">
        <v>9</v>
      </c>
      <c r="S670" s="9">
        <v>19.0322222222222</v>
      </c>
      <c r="T670" s="5">
        <v>4</v>
      </c>
      <c r="U670" s="9">
        <v>42.8225</v>
      </c>
      <c r="V670" s="11">
        <v>0.0731707317073171</v>
      </c>
    </row>
    <row r="671" customHeight="1" spans="1:22">
      <c r="A671" s="47"/>
      <c r="B671" s="47"/>
      <c r="C671" s="4" t="s">
        <v>108</v>
      </c>
      <c r="D671" s="4" t="s">
        <v>187</v>
      </c>
      <c r="E671" s="5">
        <v>177.74</v>
      </c>
      <c r="F671" s="5">
        <v>5550</v>
      </c>
      <c r="G671" s="5">
        <v>197</v>
      </c>
      <c r="H671" s="6">
        <v>0.0354954954954955</v>
      </c>
      <c r="I671" s="7">
        <v>0.902233502538071</v>
      </c>
      <c r="J671" s="7">
        <v>32.0252252252252</v>
      </c>
      <c r="K671" s="5">
        <v>4</v>
      </c>
      <c r="L671" s="8">
        <v>1</v>
      </c>
      <c r="M671" s="5">
        <v>1</v>
      </c>
      <c r="N671" s="5">
        <v>4</v>
      </c>
      <c r="O671" s="5">
        <v>0</v>
      </c>
      <c r="P671" s="5">
        <v>10</v>
      </c>
      <c r="Q671" s="7">
        <v>17.774</v>
      </c>
      <c r="R671" s="5">
        <v>1</v>
      </c>
      <c r="S671" s="9">
        <v>177.74</v>
      </c>
      <c r="T671" s="5">
        <v>1</v>
      </c>
      <c r="U671" s="9">
        <v>177.74</v>
      </c>
      <c r="V671" s="11">
        <v>0.0050761421319797</v>
      </c>
    </row>
    <row r="672" customHeight="1" spans="1:22">
      <c r="A672" s="47"/>
      <c r="B672" s="47"/>
      <c r="C672" s="4" t="s">
        <v>162</v>
      </c>
      <c r="D672" s="4" t="s">
        <v>197</v>
      </c>
      <c r="E672" s="5">
        <v>31.47</v>
      </c>
      <c r="F672" s="5">
        <v>1515</v>
      </c>
      <c r="G672" s="5">
        <v>97</v>
      </c>
      <c r="H672" s="6">
        <v>0.064026402640264</v>
      </c>
      <c r="I672" s="7">
        <v>0.324432989690722</v>
      </c>
      <c r="J672" s="7">
        <v>20.7722772277228</v>
      </c>
      <c r="K672" s="5">
        <v>0</v>
      </c>
      <c r="L672" s="8">
        <v>2</v>
      </c>
      <c r="M672" s="5">
        <v>0</v>
      </c>
      <c r="N672" s="5">
        <v>0</v>
      </c>
      <c r="O672" s="5">
        <v>0</v>
      </c>
      <c r="P672" s="5">
        <v>2</v>
      </c>
      <c r="Q672" s="7">
        <v>15.735</v>
      </c>
      <c r="R672" s="5">
        <v>0</v>
      </c>
      <c r="S672" s="9" t="e">
        <v>#DIV/0!</v>
      </c>
      <c r="T672" s="5">
        <v>0</v>
      </c>
      <c r="U672" s="9" t="e">
        <v>#DIV/0!</v>
      </c>
      <c r="V672" s="11">
        <v>0</v>
      </c>
    </row>
    <row r="673" customHeight="1" spans="1:22">
      <c r="A673" s="47"/>
      <c r="B673" s="47"/>
      <c r="C673" s="4" t="s">
        <v>86</v>
      </c>
      <c r="D673" s="4" t="s">
        <v>179</v>
      </c>
      <c r="E673" s="5">
        <v>109.06</v>
      </c>
      <c r="F673" s="5">
        <v>6174</v>
      </c>
      <c r="G673" s="5">
        <v>362</v>
      </c>
      <c r="H673" s="6">
        <v>0.0586329770003239</v>
      </c>
      <c r="I673" s="7">
        <v>0.301270718232044</v>
      </c>
      <c r="J673" s="7">
        <v>17.6643990929705</v>
      </c>
      <c r="K673" s="5">
        <v>2</v>
      </c>
      <c r="L673" s="8">
        <v>1</v>
      </c>
      <c r="M673" s="5">
        <v>0</v>
      </c>
      <c r="N673" s="5">
        <v>0</v>
      </c>
      <c r="O673" s="5">
        <v>0</v>
      </c>
      <c r="P673" s="5">
        <v>3</v>
      </c>
      <c r="Q673" s="7">
        <v>36.3533333333333</v>
      </c>
      <c r="R673" s="5">
        <v>4</v>
      </c>
      <c r="S673" s="9">
        <v>27.265</v>
      </c>
      <c r="T673" s="5">
        <v>1</v>
      </c>
      <c r="U673" s="9">
        <v>109.06</v>
      </c>
      <c r="V673" s="11">
        <v>0.0110497237569061</v>
      </c>
    </row>
    <row r="674" customHeight="1" spans="1:22">
      <c r="A674" s="47"/>
      <c r="B674" s="47"/>
      <c r="C674" s="4" t="s">
        <v>88</v>
      </c>
      <c r="D674" s="4" t="s">
        <v>180</v>
      </c>
      <c r="E674" s="5">
        <v>62.52</v>
      </c>
      <c r="F674" s="5">
        <v>2190</v>
      </c>
      <c r="G674" s="5">
        <v>211</v>
      </c>
      <c r="H674" s="6">
        <v>0.0963470319634703</v>
      </c>
      <c r="I674" s="7">
        <v>0.296303317535545</v>
      </c>
      <c r="J674" s="7">
        <v>28.5479452054795</v>
      </c>
      <c r="K674" s="5">
        <v>1</v>
      </c>
      <c r="L674" s="8">
        <v>0</v>
      </c>
      <c r="M674" s="5">
        <v>2</v>
      </c>
      <c r="N674" s="5">
        <v>1</v>
      </c>
      <c r="O674" s="5">
        <v>0</v>
      </c>
      <c r="P674" s="5">
        <v>4</v>
      </c>
      <c r="Q674" s="7">
        <v>15.63</v>
      </c>
      <c r="R674" s="5">
        <v>0</v>
      </c>
      <c r="S674" s="9" t="e">
        <v>#DIV/0!</v>
      </c>
      <c r="T674" s="5">
        <v>0</v>
      </c>
      <c r="U674" s="9" t="e">
        <v>#DIV/0!</v>
      </c>
      <c r="V674" s="11">
        <v>0</v>
      </c>
    </row>
    <row r="675" customHeight="1" spans="1:22">
      <c r="A675" s="47"/>
      <c r="B675" s="4" t="s">
        <v>100</v>
      </c>
      <c r="C675" s="47"/>
      <c r="D675" s="47"/>
      <c r="E675" s="5">
        <v>910.12</v>
      </c>
      <c r="F675" s="5">
        <v>26890</v>
      </c>
      <c r="G675" s="5">
        <v>1505</v>
      </c>
      <c r="H675" s="6">
        <v>0.0559687616214206</v>
      </c>
      <c r="I675" s="7">
        <v>0.604730897009967</v>
      </c>
      <c r="J675" s="7">
        <v>33.8460394198587</v>
      </c>
      <c r="K675" s="5">
        <v>9</v>
      </c>
      <c r="L675" s="8">
        <v>8</v>
      </c>
      <c r="M675" s="5">
        <v>3</v>
      </c>
      <c r="N675" s="5">
        <v>8</v>
      </c>
      <c r="O675" s="5">
        <v>0</v>
      </c>
      <c r="P675" s="5">
        <v>28</v>
      </c>
      <c r="Q675" s="7">
        <v>32.5042857142857</v>
      </c>
      <c r="R675" s="5">
        <v>22</v>
      </c>
      <c r="S675" s="9">
        <v>41.3690909090909</v>
      </c>
      <c r="T675" s="5">
        <v>10</v>
      </c>
      <c r="U675" s="9">
        <v>91.012</v>
      </c>
      <c r="V675" s="11">
        <v>0.0146179401993355</v>
      </c>
    </row>
    <row r="676" customHeight="1" spans="1:22">
      <c r="A676" s="4" t="s">
        <v>172</v>
      </c>
      <c r="B676" s="47"/>
      <c r="C676" s="47"/>
      <c r="D676" s="47"/>
      <c r="E676" s="5">
        <v>1230.24</v>
      </c>
      <c r="F676" s="5">
        <v>39657</v>
      </c>
      <c r="G676" s="5">
        <v>2141</v>
      </c>
      <c r="H676" s="6">
        <v>0.0539879466424591</v>
      </c>
      <c r="I676" s="7">
        <v>0.574609995329285</v>
      </c>
      <c r="J676" s="7">
        <v>31.0220137680611</v>
      </c>
      <c r="K676" s="5">
        <v>14</v>
      </c>
      <c r="L676" s="8">
        <v>9</v>
      </c>
      <c r="M676" s="5">
        <v>8</v>
      </c>
      <c r="N676" s="5">
        <v>12</v>
      </c>
      <c r="O676" s="5">
        <v>1</v>
      </c>
      <c r="P676" s="5">
        <v>44</v>
      </c>
      <c r="Q676" s="7">
        <v>27.96</v>
      </c>
      <c r="R676" s="5">
        <v>32</v>
      </c>
      <c r="S676" s="9">
        <v>38.445</v>
      </c>
      <c r="T676" s="5">
        <v>13</v>
      </c>
      <c r="U676" s="9">
        <v>94.6338461538462</v>
      </c>
      <c r="V676" s="11">
        <v>0.0149462867818776</v>
      </c>
    </row>
    <row r="677" customHeight="1" spans="21:21">
      <c r="U677"/>
    </row>
    <row r="678" customHeight="1" spans="21:21">
      <c r="U678"/>
    </row>
    <row r="679" customHeight="1" spans="21:21">
      <c r="U679"/>
    </row>
    <row r="680" customHeight="1" spans="21:21">
      <c r="U680"/>
    </row>
    <row r="681" customHeight="1" spans="21:21">
      <c r="U681"/>
    </row>
    <row r="682" customHeight="1" spans="21:21">
      <c r="U682"/>
    </row>
    <row r="683" customHeight="1" spans="21:21">
      <c r="U683"/>
    </row>
    <row r="684" customHeight="1" spans="21:21">
      <c r="U684"/>
    </row>
    <row r="685" customHeight="1" spans="21:21">
      <c r="U685"/>
    </row>
    <row r="686" customHeight="1" spans="21:21">
      <c r="U686"/>
    </row>
    <row r="687" customHeight="1" spans="21:21">
      <c r="U687"/>
    </row>
    <row r="688" customHeight="1" spans="21:21">
      <c r="U688"/>
    </row>
    <row r="689" customHeight="1" spans="21:21">
      <c r="U689"/>
    </row>
    <row r="690" customHeight="1" spans="21:21">
      <c r="U690"/>
    </row>
    <row r="691" customHeight="1" spans="21:21">
      <c r="U691"/>
    </row>
    <row r="692" customHeight="1" spans="21:21">
      <c r="U692"/>
    </row>
    <row r="693" customHeight="1" spans="21:21">
      <c r="U693"/>
    </row>
    <row r="694" customHeight="1" spans="21:21">
      <c r="U694"/>
    </row>
    <row r="695" customHeight="1" spans="21:21">
      <c r="U695"/>
    </row>
    <row r="696" customHeight="1" spans="21:21">
      <c r="U696"/>
    </row>
    <row r="697" customHeight="1" spans="21:21">
      <c r="U697"/>
    </row>
    <row r="698" customHeight="1" spans="21:21">
      <c r="U698"/>
    </row>
    <row r="699" customHeight="1" spans="21:21">
      <c r="U699"/>
    </row>
    <row r="700" customHeight="1" spans="21:21">
      <c r="U700"/>
    </row>
    <row r="701" customHeight="1" spans="21:21">
      <c r="U701"/>
    </row>
    <row r="702" customHeight="1" spans="21:21">
      <c r="U702"/>
    </row>
    <row r="703" customHeight="1" spans="21:21">
      <c r="U703"/>
    </row>
    <row r="704" customHeight="1" spans="21:21">
      <c r="U704"/>
    </row>
    <row r="705" customHeight="1" spans="21:21">
      <c r="U705"/>
    </row>
    <row r="706" customHeight="1" spans="21:21">
      <c r="U706"/>
    </row>
    <row r="707" customHeight="1" spans="21:21">
      <c r="U707"/>
    </row>
    <row r="708" customHeight="1" spans="21:21">
      <c r="U708"/>
    </row>
    <row r="709" customHeight="1" spans="21:21">
      <c r="U709"/>
    </row>
    <row r="710" customHeight="1" spans="21:21">
      <c r="U710"/>
    </row>
    <row r="711" customHeight="1" spans="21:21">
      <c r="U711"/>
    </row>
    <row r="712" customHeight="1" spans="21:21">
      <c r="U712"/>
    </row>
    <row r="713" customHeight="1" spans="21:21">
      <c r="U713"/>
    </row>
    <row r="714" customHeight="1" spans="21:21">
      <c r="U714"/>
    </row>
    <row r="715" customHeight="1" spans="21:21">
      <c r="U715"/>
    </row>
    <row r="716" customHeight="1" spans="21:21">
      <c r="U716"/>
    </row>
    <row r="717" customHeight="1" spans="21:21">
      <c r="U717"/>
    </row>
    <row r="718" customHeight="1" spans="21:21">
      <c r="U718"/>
    </row>
    <row r="719" customHeight="1" spans="21:21">
      <c r="U719"/>
    </row>
    <row r="720" customHeight="1" spans="21:21">
      <c r="U720"/>
    </row>
    <row r="721" customHeight="1" spans="21:21">
      <c r="U721"/>
    </row>
    <row r="722" customHeight="1" spans="21:21">
      <c r="U722"/>
    </row>
    <row r="723" customHeight="1" spans="21:21">
      <c r="U723"/>
    </row>
    <row r="724" customHeight="1" spans="21:21">
      <c r="U724"/>
    </row>
    <row r="725" customHeight="1" spans="21:21">
      <c r="U725"/>
    </row>
    <row r="726" customHeight="1" spans="21:21">
      <c r="U726"/>
    </row>
    <row r="727" customHeight="1" spans="21:21">
      <c r="U727"/>
    </row>
    <row r="728" customHeight="1" spans="21:21">
      <c r="U728"/>
    </row>
    <row r="729" customHeight="1" spans="21:21">
      <c r="U729"/>
    </row>
    <row r="730" customHeight="1" spans="21:21">
      <c r="U730"/>
    </row>
    <row r="731" customHeight="1" spans="21:21">
      <c r="U731"/>
    </row>
    <row r="732" customHeight="1" spans="21:21">
      <c r="U732"/>
    </row>
    <row r="733" customHeight="1" spans="21:21">
      <c r="U733"/>
    </row>
    <row r="734" customHeight="1" spans="21:21">
      <c r="U734"/>
    </row>
    <row r="735" customHeight="1" spans="21:21">
      <c r="U735"/>
    </row>
    <row r="736" customHeight="1" spans="21:21">
      <c r="U736"/>
    </row>
    <row r="737" customHeight="1" spans="21:21">
      <c r="U737"/>
    </row>
    <row r="738" customHeight="1" spans="21:21">
      <c r="U738"/>
    </row>
    <row r="739" customHeight="1" spans="21:21">
      <c r="U739"/>
    </row>
    <row r="740" customHeight="1" spans="21:21">
      <c r="U740"/>
    </row>
    <row r="741" customHeight="1" spans="21:21">
      <c r="U741"/>
    </row>
    <row r="742" customHeight="1" spans="21:21">
      <c r="U742"/>
    </row>
    <row r="743" customHeight="1" spans="21:21">
      <c r="U743"/>
    </row>
    <row r="744" customHeight="1" spans="21:21">
      <c r="U744"/>
    </row>
    <row r="745" customHeight="1" spans="21:21">
      <c r="U745"/>
    </row>
    <row r="746" customHeight="1" spans="21:21">
      <c r="U746"/>
    </row>
    <row r="747" customHeight="1" spans="21:21">
      <c r="U747"/>
    </row>
    <row r="748" customHeight="1" spans="21:21">
      <c r="U748"/>
    </row>
    <row r="749" customHeight="1" spans="21:21">
      <c r="U749"/>
    </row>
    <row r="750" customHeight="1" spans="21:21">
      <c r="U750"/>
    </row>
    <row r="751" customHeight="1" spans="21:21">
      <c r="U751"/>
    </row>
    <row r="752" customHeight="1" spans="21:21">
      <c r="U752"/>
    </row>
    <row r="753" customHeight="1" spans="21:21">
      <c r="U753"/>
    </row>
    <row r="754" customHeight="1" spans="21:21">
      <c r="U754"/>
    </row>
    <row r="755" customHeight="1" spans="21:21">
      <c r="U755"/>
    </row>
    <row r="756" customHeight="1" spans="21:21">
      <c r="U756"/>
    </row>
    <row r="757" customHeight="1" spans="21:21">
      <c r="U757"/>
    </row>
    <row r="758" customHeight="1" spans="21:21">
      <c r="U758"/>
    </row>
    <row r="759" customHeight="1" spans="21:21">
      <c r="U759"/>
    </row>
    <row r="760" customHeight="1" spans="21:21">
      <c r="U760"/>
    </row>
    <row r="761" customHeight="1" spans="21:21">
      <c r="U761"/>
    </row>
    <row r="762" customHeight="1" spans="21:21">
      <c r="U762"/>
    </row>
    <row r="763" customHeight="1" spans="21:21">
      <c r="U763"/>
    </row>
    <row r="764" customHeight="1" spans="21:21">
      <c r="U764"/>
    </row>
    <row r="765" customHeight="1" spans="21:21">
      <c r="U765"/>
    </row>
    <row r="766" customHeight="1" spans="21:21">
      <c r="U766"/>
    </row>
    <row r="767" customHeight="1" spans="21:21">
      <c r="U767"/>
    </row>
    <row r="768" customHeight="1" spans="21:21">
      <c r="U768"/>
    </row>
    <row r="769" customHeight="1" spans="21:21">
      <c r="U769"/>
    </row>
    <row r="770" customHeight="1" spans="21:21">
      <c r="U770"/>
    </row>
    <row r="771" customHeight="1" spans="21:21">
      <c r="U771"/>
    </row>
    <row r="772" customHeight="1" spans="21:21">
      <c r="U772"/>
    </row>
    <row r="773" customHeight="1" spans="21:21">
      <c r="U773"/>
    </row>
    <row r="774" customHeight="1" spans="21:21">
      <c r="U774"/>
    </row>
    <row r="775" customHeight="1" spans="21:21">
      <c r="U775"/>
    </row>
    <row r="776" customHeight="1" spans="21:21">
      <c r="U776"/>
    </row>
    <row r="777" customHeight="1" spans="21:21">
      <c r="U777"/>
    </row>
    <row r="778" customHeight="1" spans="21:21">
      <c r="U778"/>
    </row>
    <row r="779" customHeight="1" spans="21:21">
      <c r="U779"/>
    </row>
    <row r="780" customHeight="1" spans="21:21">
      <c r="U780"/>
    </row>
    <row r="781" customHeight="1" spans="21:21">
      <c r="U781"/>
    </row>
    <row r="782" customHeight="1" spans="21:21">
      <c r="U782"/>
    </row>
    <row r="783" customHeight="1" spans="21:21">
      <c r="U783"/>
    </row>
    <row r="784" customHeight="1" spans="21:21">
      <c r="U784"/>
    </row>
    <row r="785" customHeight="1" spans="21:21">
      <c r="U785"/>
    </row>
    <row r="786" customHeight="1" spans="21:21">
      <c r="U786"/>
    </row>
    <row r="787" customHeight="1" spans="21:21">
      <c r="U787"/>
    </row>
    <row r="788" customHeight="1" spans="21:21">
      <c r="U788"/>
    </row>
    <row r="789" customHeight="1" spans="21:21">
      <c r="U789"/>
    </row>
    <row r="790" customHeight="1" spans="21:21">
      <c r="U790"/>
    </row>
    <row r="791" customHeight="1" spans="21:21">
      <c r="U791"/>
    </row>
    <row r="792" customHeight="1" spans="21:21">
      <c r="U792"/>
    </row>
    <row r="793" customHeight="1" spans="21:21">
      <c r="U793"/>
    </row>
    <row r="794" customHeight="1" spans="21:21">
      <c r="U794"/>
    </row>
    <row r="795" customHeight="1" spans="21:21">
      <c r="U795"/>
    </row>
    <row r="796" customHeight="1" spans="21:21">
      <c r="U796"/>
    </row>
    <row r="797" customHeight="1" spans="21:21">
      <c r="U797"/>
    </row>
    <row r="798" customHeight="1" spans="21:21">
      <c r="U798"/>
    </row>
    <row r="799" customHeight="1" spans="21:21">
      <c r="U799"/>
    </row>
    <row r="800" customHeight="1" spans="21:21">
      <c r="U800"/>
    </row>
    <row r="801" customHeight="1" spans="21:21">
      <c r="U801"/>
    </row>
    <row r="802" customHeight="1" spans="21:21">
      <c r="U802"/>
    </row>
    <row r="803" customHeight="1" spans="21:21">
      <c r="U803"/>
    </row>
    <row r="804" customHeight="1" spans="21:21">
      <c r="U804"/>
    </row>
    <row r="805" customHeight="1" spans="21:21">
      <c r="U805"/>
    </row>
    <row r="806" customHeight="1" spans="21:21">
      <c r="U806"/>
    </row>
    <row r="807" customHeight="1" spans="21:21">
      <c r="U807"/>
    </row>
    <row r="808" customHeight="1" spans="21:21">
      <c r="U808"/>
    </row>
    <row r="809" customHeight="1" spans="21:21">
      <c r="U809"/>
    </row>
    <row r="810" customHeight="1" spans="21:21">
      <c r="U810"/>
    </row>
    <row r="811" customHeight="1" spans="21:21">
      <c r="U811"/>
    </row>
    <row r="812" customHeight="1" spans="21:21">
      <c r="U812"/>
    </row>
    <row r="813" customHeight="1" spans="21:21">
      <c r="U813"/>
    </row>
    <row r="814" customHeight="1" spans="21:21">
      <c r="U814"/>
    </row>
    <row r="815" customHeight="1" spans="21:21">
      <c r="U815"/>
    </row>
    <row r="816" customHeight="1" spans="21:21">
      <c r="U816"/>
    </row>
    <row r="817" customHeight="1" spans="21:21">
      <c r="U817"/>
    </row>
    <row r="818" customHeight="1" spans="21:21">
      <c r="U818"/>
    </row>
    <row r="819" customHeight="1" spans="21:21">
      <c r="U819"/>
    </row>
    <row r="820" customHeight="1" spans="21:21">
      <c r="U820"/>
    </row>
    <row r="821" customHeight="1" spans="21:21">
      <c r="U821"/>
    </row>
    <row r="822" customHeight="1" spans="21:21">
      <c r="U822"/>
    </row>
    <row r="823" customHeight="1" spans="21:21">
      <c r="U823"/>
    </row>
    <row r="824" customHeight="1" spans="21:21">
      <c r="U824"/>
    </row>
    <row r="825" customHeight="1" spans="21:21">
      <c r="U825"/>
    </row>
    <row r="826" customHeight="1" spans="21:21">
      <c r="U826"/>
    </row>
    <row r="827" customHeight="1" spans="21:21">
      <c r="U827"/>
    </row>
    <row r="828" customHeight="1" spans="21:21">
      <c r="U828"/>
    </row>
    <row r="829" customHeight="1" spans="21:21">
      <c r="U829"/>
    </row>
    <row r="830" customHeight="1" spans="21:21">
      <c r="U830"/>
    </row>
    <row r="831" customHeight="1" spans="21:21">
      <c r="U831"/>
    </row>
    <row r="832" customHeight="1" spans="21:21">
      <c r="U832"/>
    </row>
    <row r="833" customHeight="1" spans="21:21">
      <c r="U833"/>
    </row>
    <row r="834" customHeight="1" spans="21:21">
      <c r="U834"/>
    </row>
    <row r="835" customHeight="1" spans="21:21">
      <c r="U835"/>
    </row>
    <row r="836" customHeight="1" spans="21:21">
      <c r="U836"/>
    </row>
    <row r="837" customHeight="1" spans="21:21">
      <c r="U837"/>
    </row>
    <row r="838" customHeight="1" spans="21:21">
      <c r="U838"/>
    </row>
    <row r="839" customHeight="1" spans="21:21">
      <c r="U839"/>
    </row>
    <row r="840" customHeight="1" spans="21:21">
      <c r="U840"/>
    </row>
    <row r="841" customHeight="1" spans="21:21">
      <c r="U841"/>
    </row>
    <row r="842" customHeight="1" spans="21:21">
      <c r="U842"/>
    </row>
    <row r="843" customHeight="1" spans="21:21">
      <c r="U843"/>
    </row>
    <row r="844" customHeight="1" spans="21:21">
      <c r="U844"/>
    </row>
    <row r="845" customHeight="1" spans="21:21">
      <c r="U845"/>
    </row>
    <row r="846" customHeight="1" spans="21:21">
      <c r="U846"/>
    </row>
    <row r="847" customHeight="1" spans="21:21">
      <c r="U847"/>
    </row>
    <row r="848" customHeight="1" spans="21:21">
      <c r="U848"/>
    </row>
    <row r="849" customHeight="1" spans="21:21">
      <c r="U849"/>
    </row>
    <row r="850" customHeight="1" spans="21:21">
      <c r="U850"/>
    </row>
    <row r="851" customHeight="1" spans="21:21">
      <c r="U851"/>
    </row>
    <row r="852" customHeight="1" spans="21:21">
      <c r="U852"/>
    </row>
    <row r="853" customHeight="1" spans="21:21">
      <c r="U853"/>
    </row>
    <row r="854" customHeight="1" spans="21:21">
      <c r="U854"/>
    </row>
    <row r="855" customHeight="1" spans="21:21">
      <c r="U855"/>
    </row>
    <row r="856" customHeight="1" spans="21:21">
      <c r="U856"/>
    </row>
    <row r="857" customHeight="1" spans="21:21">
      <c r="U857"/>
    </row>
    <row r="858" customHeight="1" spans="21:21">
      <c r="U858"/>
    </row>
    <row r="859" customHeight="1" spans="21:21">
      <c r="U859"/>
    </row>
    <row r="860" customHeight="1" spans="21:21">
      <c r="U860"/>
    </row>
    <row r="861" customHeight="1" spans="21:21">
      <c r="U861"/>
    </row>
    <row r="862" customHeight="1" spans="21:21">
      <c r="U862"/>
    </row>
    <row r="863" customHeight="1" spans="21:21">
      <c r="U863"/>
    </row>
    <row r="864" customHeight="1" spans="21:21">
      <c r="U864"/>
    </row>
    <row r="865" customHeight="1" spans="21:21">
      <c r="U865"/>
    </row>
    <row r="866" customHeight="1" spans="21:21">
      <c r="U866"/>
    </row>
    <row r="867" customHeight="1" spans="21:21">
      <c r="U867"/>
    </row>
    <row r="868" customHeight="1" spans="21:21">
      <c r="U868"/>
    </row>
    <row r="869" customHeight="1" spans="21:21">
      <c r="U869"/>
    </row>
    <row r="870" customHeight="1" spans="21:21">
      <c r="U870"/>
    </row>
    <row r="871" customHeight="1" spans="21:21">
      <c r="U871"/>
    </row>
    <row r="872" customHeight="1" spans="21:21">
      <c r="U872"/>
    </row>
    <row r="873" customHeight="1" spans="21:21">
      <c r="U873"/>
    </row>
    <row r="874" customHeight="1" spans="21:21">
      <c r="U874"/>
    </row>
    <row r="875" customHeight="1" spans="21:21">
      <c r="U875"/>
    </row>
    <row r="876" customHeight="1" spans="21:21">
      <c r="U876"/>
    </row>
    <row r="877" customHeight="1" spans="21:21">
      <c r="U877"/>
    </row>
    <row r="878" customHeight="1" spans="21:21">
      <c r="U878"/>
    </row>
    <row r="879" customHeight="1" spans="21:21">
      <c r="U879"/>
    </row>
    <row r="880" customHeight="1" spans="21:21">
      <c r="U880"/>
    </row>
    <row r="881" customHeight="1" spans="21:21">
      <c r="U881"/>
    </row>
    <row r="882" customHeight="1" spans="21:21">
      <c r="U882"/>
    </row>
    <row r="883" customHeight="1" spans="21:21">
      <c r="U883"/>
    </row>
    <row r="884" customHeight="1" spans="21:21">
      <c r="U884"/>
    </row>
    <row r="885" customHeight="1" spans="21:21">
      <c r="U885"/>
    </row>
    <row r="886" customHeight="1" spans="21:21">
      <c r="U886"/>
    </row>
    <row r="887" customHeight="1" spans="21:21">
      <c r="U887"/>
    </row>
    <row r="888" customHeight="1" spans="21:21">
      <c r="U888"/>
    </row>
    <row r="889" customHeight="1" spans="21:21">
      <c r="U889"/>
    </row>
    <row r="890" customHeight="1" spans="21:21">
      <c r="U890"/>
    </row>
    <row r="891" customHeight="1" spans="21:21">
      <c r="U891"/>
    </row>
    <row r="892" customHeight="1" spans="21:21">
      <c r="U892"/>
    </row>
    <row r="893" customHeight="1" spans="21:21">
      <c r="U893"/>
    </row>
    <row r="894" customHeight="1" spans="21:21">
      <c r="U894"/>
    </row>
    <row r="895" customHeight="1" spans="21:21">
      <c r="U895"/>
    </row>
    <row r="896" customHeight="1" spans="21:21">
      <c r="U896"/>
    </row>
    <row r="897" customHeight="1" spans="21:21">
      <c r="U897"/>
    </row>
    <row r="898" customHeight="1" spans="21:21">
      <c r="U898"/>
    </row>
    <row r="899" customHeight="1" spans="21:21">
      <c r="U899"/>
    </row>
    <row r="900" customHeight="1" spans="21:21">
      <c r="U900"/>
    </row>
    <row r="901" customHeight="1" spans="21:21">
      <c r="U901"/>
    </row>
    <row r="902" customHeight="1" spans="21:21">
      <c r="U902"/>
    </row>
    <row r="903" customHeight="1" spans="21:21">
      <c r="U903"/>
    </row>
    <row r="904" customHeight="1" spans="21:21">
      <c r="U904"/>
    </row>
    <row r="905" customHeight="1" spans="21:21">
      <c r="U905"/>
    </row>
    <row r="906" customHeight="1" spans="21:21">
      <c r="U906"/>
    </row>
    <row r="907" customHeight="1" spans="21:21">
      <c r="U907"/>
    </row>
    <row r="908" customHeight="1" spans="21:21">
      <c r="U908"/>
    </row>
    <row r="909" customHeight="1" spans="21:21">
      <c r="U909"/>
    </row>
    <row r="910" customHeight="1" spans="21:21">
      <c r="U910"/>
    </row>
    <row r="911" customHeight="1" spans="21:21">
      <c r="U911"/>
    </row>
    <row r="912" customHeight="1" spans="21:21">
      <c r="U912"/>
    </row>
    <row r="913" customHeight="1" spans="21:21">
      <c r="U913"/>
    </row>
    <row r="914" customHeight="1" spans="21:21">
      <c r="U914"/>
    </row>
    <row r="915" customHeight="1" spans="21:21">
      <c r="U915"/>
    </row>
    <row r="916" customHeight="1" spans="21:21">
      <c r="U916"/>
    </row>
    <row r="917" customHeight="1" spans="21:21">
      <c r="U917"/>
    </row>
    <row r="918" customHeight="1" spans="21:21">
      <c r="U918"/>
    </row>
    <row r="919" customHeight="1" spans="21:21">
      <c r="U919"/>
    </row>
    <row r="920" customHeight="1" spans="21:21">
      <c r="U920"/>
    </row>
    <row r="921" customHeight="1" spans="21:21">
      <c r="U921"/>
    </row>
    <row r="922" customHeight="1" spans="21:21">
      <c r="U922"/>
    </row>
    <row r="923" customHeight="1" spans="21:21">
      <c r="U923"/>
    </row>
    <row r="924" customHeight="1" spans="21:21">
      <c r="U924"/>
    </row>
    <row r="925" customHeight="1" spans="21:21">
      <c r="U925"/>
    </row>
    <row r="926" customHeight="1" spans="21:21">
      <c r="U926"/>
    </row>
    <row r="927" customHeight="1" spans="21:21">
      <c r="U927"/>
    </row>
    <row r="928" customHeight="1" spans="21:21">
      <c r="U928"/>
    </row>
    <row r="929" customHeight="1" spans="21:21">
      <c r="U929"/>
    </row>
    <row r="930" customHeight="1" spans="21:21">
      <c r="U930"/>
    </row>
    <row r="931" customHeight="1" spans="21:21">
      <c r="U931"/>
    </row>
    <row r="932" customHeight="1" spans="21:21">
      <c r="U932"/>
    </row>
    <row r="933" customHeight="1" spans="21:21">
      <c r="U933"/>
    </row>
    <row r="934" customHeight="1" spans="21:21">
      <c r="U934"/>
    </row>
    <row r="935" customHeight="1" spans="21:21">
      <c r="U935"/>
    </row>
    <row r="936" customHeight="1" spans="21:21">
      <c r="U936"/>
    </row>
    <row r="937" customHeight="1" spans="21:21">
      <c r="U937"/>
    </row>
    <row r="938" customHeight="1" spans="21:21">
      <c r="U938"/>
    </row>
    <row r="939" customHeight="1" spans="21:21">
      <c r="U939"/>
    </row>
    <row r="940" customHeight="1" spans="21:21">
      <c r="U940"/>
    </row>
    <row r="941" customHeight="1" spans="21:21">
      <c r="U941"/>
    </row>
    <row r="942" customHeight="1" spans="21:21">
      <c r="U942"/>
    </row>
    <row r="943" customHeight="1" spans="21:21">
      <c r="U943"/>
    </row>
    <row r="944" customHeight="1" spans="21:21">
      <c r="U944"/>
    </row>
    <row r="945" customHeight="1" spans="21:21">
      <c r="U945"/>
    </row>
    <row r="946" customHeight="1" spans="21:21">
      <c r="U946"/>
    </row>
    <row r="947" customHeight="1" spans="21:21">
      <c r="U947"/>
    </row>
    <row r="948" customHeight="1" spans="21:21">
      <c r="U948"/>
    </row>
    <row r="949" customHeight="1" spans="21:21">
      <c r="U949"/>
    </row>
    <row r="950" customHeight="1" spans="21:21">
      <c r="U950"/>
    </row>
    <row r="951" customHeight="1" spans="21:21">
      <c r="U951"/>
    </row>
    <row r="952" customHeight="1" spans="21:21">
      <c r="U952"/>
    </row>
    <row r="953" customHeight="1" spans="21:21">
      <c r="U953"/>
    </row>
    <row r="954" customHeight="1" spans="21:21">
      <c r="U954"/>
    </row>
    <row r="955" customHeight="1" spans="21:21">
      <c r="U955"/>
    </row>
    <row r="956" customHeight="1" spans="21:21">
      <c r="U956"/>
    </row>
    <row r="957" customHeight="1" spans="21:21">
      <c r="U957"/>
    </row>
    <row r="958" customHeight="1" spans="21:21">
      <c r="U958"/>
    </row>
    <row r="959" customHeight="1" spans="21:21">
      <c r="U959"/>
    </row>
    <row r="960" customHeight="1" spans="21:21">
      <c r="U960"/>
    </row>
    <row r="961" customHeight="1" spans="21:21">
      <c r="U961"/>
    </row>
    <row r="962" customHeight="1" spans="21:21">
      <c r="U962"/>
    </row>
    <row r="963" customHeight="1" spans="21:21">
      <c r="U963"/>
    </row>
    <row r="964" customHeight="1" spans="21:21">
      <c r="U964"/>
    </row>
    <row r="965" customHeight="1" spans="21:21">
      <c r="U965"/>
    </row>
    <row r="966" customHeight="1" spans="21:21">
      <c r="U966"/>
    </row>
    <row r="967" customHeight="1" spans="21:21">
      <c r="U967"/>
    </row>
    <row r="968" customHeight="1" spans="21:21">
      <c r="U968"/>
    </row>
    <row r="969" customHeight="1" spans="21:21">
      <c r="U969"/>
    </row>
    <row r="970" customHeight="1" spans="21:21">
      <c r="U970"/>
    </row>
    <row r="971" customHeight="1" spans="21:21">
      <c r="U971"/>
    </row>
    <row r="972" customHeight="1" spans="21:21">
      <c r="U972"/>
    </row>
    <row r="973" customHeight="1" spans="21:21">
      <c r="U973"/>
    </row>
    <row r="974" customHeight="1" spans="21:21">
      <c r="U974"/>
    </row>
    <row r="975" customHeight="1" spans="21:21">
      <c r="U975"/>
    </row>
    <row r="976" customHeight="1" spans="21:21">
      <c r="U976"/>
    </row>
    <row r="977" customHeight="1" spans="21:21">
      <c r="U977"/>
    </row>
    <row r="978" customHeight="1" spans="21:21">
      <c r="U978"/>
    </row>
    <row r="979" customHeight="1" spans="21:21">
      <c r="U979"/>
    </row>
    <row r="980" customHeight="1" spans="21:21">
      <c r="U980"/>
    </row>
    <row r="981" customHeight="1" spans="21:21">
      <c r="U981"/>
    </row>
    <row r="982" customHeight="1" spans="21:21">
      <c r="U982"/>
    </row>
    <row r="983" customHeight="1" spans="21:21">
      <c r="U983"/>
    </row>
    <row r="984" customHeight="1" spans="21:21">
      <c r="U984"/>
    </row>
    <row r="985" customHeight="1" spans="21:21">
      <c r="U985"/>
    </row>
    <row r="986" customHeight="1" spans="21:21">
      <c r="U986"/>
    </row>
    <row r="987" customHeight="1" spans="21:21">
      <c r="U987"/>
    </row>
    <row r="988" customHeight="1" spans="21:21">
      <c r="U988"/>
    </row>
    <row r="989" customHeight="1" spans="21:21">
      <c r="U989"/>
    </row>
    <row r="990" customHeight="1" spans="21:21">
      <c r="U990"/>
    </row>
    <row r="991" customHeight="1" spans="21:21">
      <c r="U991"/>
    </row>
    <row r="992" customHeight="1" spans="21:21">
      <c r="U992"/>
    </row>
    <row r="993" customHeight="1" spans="21:21">
      <c r="U993"/>
    </row>
    <row r="994" customHeight="1" spans="21:21">
      <c r="U994"/>
    </row>
    <row r="995" customHeight="1" spans="21:21">
      <c r="U995"/>
    </row>
    <row r="996" customHeight="1" spans="21:21">
      <c r="U996"/>
    </row>
    <row r="997" customHeight="1" spans="21:21">
      <c r="U997"/>
    </row>
    <row r="998" customHeight="1" spans="21:21">
      <c r="U998"/>
    </row>
    <row r="999" customHeight="1" spans="21:21">
      <c r="U999"/>
    </row>
    <row r="1000" customHeight="1" spans="21:21">
      <c r="U1000"/>
    </row>
    <row r="1001" customHeight="1" spans="21:21">
      <c r="U1001"/>
    </row>
    <row r="1002" customHeight="1" spans="21:21">
      <c r="U1002"/>
    </row>
    <row r="1003" customHeight="1" spans="21:21">
      <c r="U1003"/>
    </row>
    <row r="1004" customHeight="1" spans="21:21">
      <c r="U1004"/>
    </row>
    <row r="1005" customHeight="1" spans="21:21">
      <c r="U1005"/>
    </row>
    <row r="1006" customHeight="1" spans="21:21">
      <c r="U1006"/>
    </row>
    <row r="1007" customHeight="1" spans="21:21">
      <c r="U1007"/>
    </row>
    <row r="1008" customHeight="1" spans="21:21">
      <c r="U1008"/>
    </row>
    <row r="1009" customHeight="1" spans="21:21">
      <c r="U1009"/>
    </row>
    <row r="1010" customHeight="1" spans="21:21">
      <c r="U1010"/>
    </row>
    <row r="1011" customHeight="1" spans="21:21">
      <c r="U1011"/>
    </row>
    <row r="1012" customHeight="1" spans="21:21">
      <c r="U1012"/>
    </row>
    <row r="1013" customHeight="1" spans="21:21">
      <c r="U1013"/>
    </row>
    <row r="1014" customHeight="1" spans="21:21">
      <c r="U1014"/>
    </row>
    <row r="1015" customHeight="1" spans="21:21">
      <c r="U1015"/>
    </row>
    <row r="1016" customHeight="1" spans="21:21">
      <c r="U1016"/>
    </row>
    <row r="1017" customHeight="1" spans="21:21">
      <c r="U1017"/>
    </row>
    <row r="1018" customHeight="1" spans="21:21">
      <c r="U1018"/>
    </row>
    <row r="1019" customHeight="1" spans="21:21">
      <c r="U1019"/>
    </row>
    <row r="1020" customHeight="1" spans="21:21">
      <c r="U1020"/>
    </row>
    <row r="1021" customHeight="1" spans="21:21">
      <c r="U1021"/>
    </row>
    <row r="1022" customHeight="1" spans="21:21">
      <c r="U1022"/>
    </row>
    <row r="1023" customHeight="1" spans="21:21">
      <c r="U1023"/>
    </row>
    <row r="1024" customHeight="1" spans="21:21">
      <c r="U1024"/>
    </row>
    <row r="1025" customHeight="1" spans="21:21">
      <c r="U1025"/>
    </row>
    <row r="1026" customHeight="1" spans="21:21">
      <c r="U1026"/>
    </row>
    <row r="1027" customHeight="1" spans="21:21">
      <c r="U1027"/>
    </row>
    <row r="1028" customHeight="1" spans="21:21">
      <c r="U1028"/>
    </row>
    <row r="1029" customHeight="1" spans="21:21">
      <c r="U1029"/>
    </row>
    <row r="1030" customHeight="1" spans="21:21">
      <c r="U1030"/>
    </row>
    <row r="1031" customHeight="1" spans="21:21">
      <c r="U1031"/>
    </row>
    <row r="1032" customHeight="1" spans="21:21">
      <c r="U1032"/>
    </row>
    <row r="1033" customHeight="1" spans="21:21">
      <c r="U1033"/>
    </row>
    <row r="1034" customHeight="1" spans="21:21">
      <c r="U1034"/>
    </row>
    <row r="1035" customHeight="1" spans="21:21">
      <c r="U1035"/>
    </row>
    <row r="1036" customHeight="1" spans="21:21">
      <c r="U1036"/>
    </row>
    <row r="1037" customHeight="1" spans="21:21">
      <c r="U1037"/>
    </row>
    <row r="1038" customHeight="1" spans="21:21">
      <c r="U1038"/>
    </row>
    <row r="1039" customHeight="1" spans="21:21">
      <c r="U1039"/>
    </row>
    <row r="1040" customHeight="1" spans="21:21">
      <c r="U1040"/>
    </row>
    <row r="1041" customHeight="1" spans="21:21">
      <c r="U1041"/>
    </row>
    <row r="1042" customHeight="1" spans="21:21">
      <c r="U1042"/>
    </row>
    <row r="1043" customHeight="1" spans="21:21">
      <c r="U1043"/>
    </row>
    <row r="1044" customHeight="1" spans="21:21">
      <c r="U1044"/>
    </row>
    <row r="1045" customHeight="1" spans="21:21">
      <c r="U1045"/>
    </row>
    <row r="1046" customHeight="1" spans="21:21">
      <c r="U1046"/>
    </row>
    <row r="1047" customHeight="1" spans="21:21">
      <c r="U1047"/>
    </row>
    <row r="1048" customHeight="1" spans="21:21">
      <c r="U1048"/>
    </row>
    <row r="1049" customHeight="1" spans="21:21">
      <c r="U1049"/>
    </row>
    <row r="1050" customHeight="1" spans="21:21">
      <c r="U1050"/>
    </row>
    <row r="1051" customHeight="1" spans="21:21">
      <c r="U1051"/>
    </row>
    <row r="1052" customHeight="1" spans="21:21">
      <c r="U1052"/>
    </row>
    <row r="1053" customHeight="1" spans="21:21">
      <c r="U1053"/>
    </row>
    <row r="1054" customHeight="1" spans="21:21">
      <c r="U1054"/>
    </row>
    <row r="1055" customHeight="1" spans="21:21">
      <c r="U1055"/>
    </row>
    <row r="1056" customHeight="1" spans="21:21">
      <c r="U1056"/>
    </row>
    <row r="1057" customHeight="1" spans="21:21">
      <c r="U1057"/>
    </row>
    <row r="1058" customHeight="1" spans="21:21">
      <c r="U1058"/>
    </row>
    <row r="1059" customHeight="1" spans="21:21">
      <c r="U1059"/>
    </row>
    <row r="1060" customHeight="1" spans="21:21">
      <c r="U1060"/>
    </row>
    <row r="1061" customHeight="1" spans="21:21">
      <c r="U1061"/>
    </row>
    <row r="1062" customHeight="1" spans="21:21">
      <c r="U1062"/>
    </row>
    <row r="1063" customHeight="1" spans="21:21">
      <c r="U1063"/>
    </row>
    <row r="1064" customHeight="1" spans="21:21">
      <c r="U1064"/>
    </row>
    <row r="1065" customHeight="1" spans="21:21">
      <c r="U1065"/>
    </row>
    <row r="1066" customHeight="1" spans="21:21">
      <c r="U1066"/>
    </row>
    <row r="1067" customHeight="1" spans="21:21">
      <c r="U1067"/>
    </row>
    <row r="1068" customHeight="1" spans="21:21">
      <c r="U1068"/>
    </row>
    <row r="1069" customHeight="1" spans="21:21">
      <c r="U1069"/>
    </row>
    <row r="1070" customHeight="1" spans="21:21">
      <c r="U1070"/>
    </row>
    <row r="1071" customHeight="1" spans="21:21">
      <c r="U1071"/>
    </row>
    <row r="1072" customHeight="1" spans="21:21">
      <c r="U1072"/>
    </row>
    <row r="1073" customHeight="1" spans="21:21">
      <c r="U1073"/>
    </row>
    <row r="1074" customHeight="1" spans="21:21">
      <c r="U1074"/>
    </row>
    <row r="1075" customHeight="1" spans="21:21">
      <c r="U1075"/>
    </row>
    <row r="1076" customHeight="1" spans="21:21">
      <c r="U1076"/>
    </row>
    <row r="1077" customHeight="1" spans="21:21">
      <c r="U1077"/>
    </row>
    <row r="1078" customHeight="1" spans="21:21">
      <c r="U1078"/>
    </row>
    <row r="1079" customHeight="1" spans="21:21">
      <c r="U1079"/>
    </row>
    <row r="1080" customHeight="1" spans="21:21">
      <c r="U1080"/>
    </row>
    <row r="1081" customHeight="1" spans="21:21">
      <c r="U1081"/>
    </row>
    <row r="1082" customHeight="1" spans="21:21">
      <c r="U1082"/>
    </row>
    <row r="1083" customHeight="1" spans="21:21">
      <c r="U1083"/>
    </row>
    <row r="1084" customHeight="1" spans="21:21">
      <c r="U1084"/>
    </row>
    <row r="1085" customHeight="1" spans="21:21">
      <c r="U1085"/>
    </row>
    <row r="1086" customHeight="1" spans="21:21">
      <c r="U1086"/>
    </row>
    <row r="1087" customHeight="1" spans="21:21">
      <c r="U1087"/>
    </row>
    <row r="1088" customHeight="1" spans="21:21">
      <c r="U1088"/>
    </row>
    <row r="1089" customHeight="1" spans="21:21">
      <c r="U1089"/>
    </row>
    <row r="1090" customHeight="1" spans="21:21">
      <c r="U1090"/>
    </row>
    <row r="1091" customHeight="1" spans="21:21">
      <c r="U1091"/>
    </row>
    <row r="1092" customHeight="1" spans="21:21">
      <c r="U1092"/>
    </row>
    <row r="1093" customHeight="1" spans="21:21">
      <c r="U1093"/>
    </row>
    <row r="1094" customHeight="1" spans="21:21">
      <c r="U1094"/>
    </row>
    <row r="1095" customHeight="1" spans="21:21">
      <c r="U1095"/>
    </row>
    <row r="1096" customHeight="1" spans="21:21">
      <c r="U1096"/>
    </row>
    <row r="1097" customHeight="1" spans="21:21">
      <c r="U1097"/>
    </row>
    <row r="1098" customHeight="1" spans="21:21">
      <c r="U1098"/>
    </row>
    <row r="1099" customHeight="1" spans="21:21">
      <c r="U1099"/>
    </row>
    <row r="1100" customHeight="1" spans="21:21">
      <c r="U1100"/>
    </row>
    <row r="1101" customHeight="1" spans="21:21">
      <c r="U1101"/>
    </row>
    <row r="1102" customHeight="1" spans="21:21">
      <c r="U1102"/>
    </row>
    <row r="1103" customHeight="1" spans="21:21">
      <c r="U1103"/>
    </row>
    <row r="1104" customHeight="1" spans="21:21">
      <c r="U1104"/>
    </row>
    <row r="1105" customHeight="1" spans="21:21">
      <c r="U1105"/>
    </row>
    <row r="1106" customHeight="1" spans="21:21">
      <c r="U1106"/>
    </row>
    <row r="1107" customHeight="1" spans="21:21">
      <c r="U1107"/>
    </row>
    <row r="1108" customHeight="1" spans="21:21">
      <c r="U1108"/>
    </row>
    <row r="1109" customHeight="1" spans="21:21">
      <c r="U1109"/>
    </row>
    <row r="1110" customHeight="1" spans="21:21">
      <c r="U1110"/>
    </row>
    <row r="1111" customHeight="1" spans="21:21">
      <c r="U1111"/>
    </row>
    <row r="1112" customHeight="1" spans="21:21">
      <c r="U1112"/>
    </row>
    <row r="1113" customHeight="1" spans="21:21">
      <c r="U1113"/>
    </row>
    <row r="1114" customHeight="1" spans="21:21">
      <c r="U1114"/>
    </row>
    <row r="1115" customHeight="1" spans="21:21">
      <c r="U1115"/>
    </row>
    <row r="1116" customHeight="1" spans="21:21">
      <c r="U1116"/>
    </row>
    <row r="1117" customHeight="1" spans="21:21">
      <c r="U1117"/>
    </row>
    <row r="1118" customHeight="1" spans="21:21">
      <c r="U1118"/>
    </row>
    <row r="1119" customHeight="1" spans="21:21">
      <c r="U1119"/>
    </row>
    <row r="1120" customHeight="1" spans="21:21">
      <c r="U1120"/>
    </row>
    <row r="1121" customHeight="1" spans="21:21">
      <c r="U1121"/>
    </row>
    <row r="1122" customHeight="1" spans="21:21">
      <c r="U1122"/>
    </row>
    <row r="1123" customHeight="1" spans="21:21">
      <c r="U1123"/>
    </row>
    <row r="1124" customHeight="1" spans="21:21">
      <c r="U1124"/>
    </row>
    <row r="1125" customHeight="1" spans="21:21">
      <c r="U1125"/>
    </row>
    <row r="1126" customHeight="1" spans="21:21">
      <c r="U1126"/>
    </row>
    <row r="1127" customHeight="1" spans="21:21">
      <c r="U1127"/>
    </row>
    <row r="1128" customHeight="1" spans="21:21">
      <c r="U1128"/>
    </row>
    <row r="1129" customHeight="1" spans="21:21">
      <c r="U1129"/>
    </row>
    <row r="1130" customHeight="1" spans="21:21">
      <c r="U1130"/>
    </row>
    <row r="1131" customHeight="1" spans="21:21">
      <c r="U1131"/>
    </row>
    <row r="1132" customHeight="1" spans="21:21">
      <c r="U1132"/>
    </row>
    <row r="1133" customHeight="1" spans="21:21">
      <c r="U1133"/>
    </row>
    <row r="1134" customHeight="1" spans="21:21">
      <c r="U1134"/>
    </row>
    <row r="1135" customHeight="1" spans="21:21">
      <c r="U1135"/>
    </row>
    <row r="1136" customHeight="1" spans="21:21">
      <c r="U1136"/>
    </row>
    <row r="1137" customHeight="1" spans="21:21">
      <c r="U1137"/>
    </row>
    <row r="1138" customHeight="1" spans="21:21">
      <c r="U1138"/>
    </row>
    <row r="1139" customHeight="1" spans="21:21">
      <c r="U1139"/>
    </row>
    <row r="1140" customHeight="1" spans="21:21">
      <c r="U1140"/>
    </row>
    <row r="1141" customHeight="1" spans="21:21">
      <c r="U1141"/>
    </row>
    <row r="1142" customHeight="1" spans="21:21">
      <c r="U1142"/>
    </row>
    <row r="1143" customHeight="1" spans="21:21">
      <c r="U1143"/>
    </row>
    <row r="1144" customHeight="1" spans="21:21">
      <c r="U1144"/>
    </row>
    <row r="1145" customHeight="1" spans="21:21">
      <c r="U1145"/>
    </row>
    <row r="1146" customHeight="1" spans="21:21">
      <c r="U1146"/>
    </row>
    <row r="1147" customHeight="1" spans="21:21">
      <c r="U1147"/>
    </row>
    <row r="1148" customHeight="1" spans="21:21">
      <c r="U1148"/>
    </row>
    <row r="1149" customHeight="1" spans="21:21">
      <c r="U1149"/>
    </row>
    <row r="1150" customHeight="1" spans="21:21">
      <c r="U1150"/>
    </row>
    <row r="1151" customHeight="1" spans="21:21">
      <c r="U1151"/>
    </row>
    <row r="1152" customHeight="1" spans="21:21">
      <c r="U1152"/>
    </row>
    <row r="1153" customHeight="1" spans="21:21">
      <c r="U1153"/>
    </row>
    <row r="1154" customHeight="1" spans="21:21">
      <c r="U1154"/>
    </row>
    <row r="1155" customHeight="1" spans="21:21">
      <c r="U1155"/>
    </row>
    <row r="1156" customHeight="1" spans="21:21">
      <c r="U1156"/>
    </row>
    <row r="1157" customHeight="1" spans="21:21">
      <c r="U1157"/>
    </row>
    <row r="1158" customHeight="1" spans="21:21">
      <c r="U1158"/>
    </row>
    <row r="1159" customHeight="1" spans="21:21">
      <c r="U1159"/>
    </row>
    <row r="1160" customHeight="1" spans="21:21">
      <c r="U1160"/>
    </row>
    <row r="1161" customHeight="1" spans="21:21">
      <c r="U1161"/>
    </row>
    <row r="1162" customHeight="1" spans="21:21">
      <c r="U1162"/>
    </row>
    <row r="1163" customHeight="1" spans="21:21">
      <c r="U1163"/>
    </row>
    <row r="1164" customHeight="1" spans="21:21">
      <c r="U1164"/>
    </row>
    <row r="1165" customHeight="1" spans="21:21">
      <c r="U1165"/>
    </row>
    <row r="1166" customHeight="1" spans="21:21">
      <c r="U1166"/>
    </row>
    <row r="1167" customHeight="1" spans="21:21">
      <c r="U1167"/>
    </row>
    <row r="1168" customHeight="1" spans="21:21">
      <c r="U1168"/>
    </row>
    <row r="1169" customHeight="1" spans="21:21">
      <c r="U1169"/>
    </row>
    <row r="1170" customHeight="1" spans="21:21">
      <c r="U1170"/>
    </row>
    <row r="1171" customHeight="1" spans="21:21">
      <c r="U1171"/>
    </row>
    <row r="1172" customHeight="1" spans="21:21">
      <c r="U1172"/>
    </row>
    <row r="1173" customHeight="1" spans="21:21">
      <c r="U1173"/>
    </row>
    <row r="1174" customHeight="1" spans="21:21">
      <c r="U1174"/>
    </row>
    <row r="1175" customHeight="1" spans="21:21">
      <c r="U1175"/>
    </row>
    <row r="1176" customHeight="1" spans="21:21">
      <c r="U1176"/>
    </row>
    <row r="1177" customHeight="1" spans="21:21">
      <c r="U1177"/>
    </row>
    <row r="1178" customHeight="1" spans="21:21">
      <c r="U1178"/>
    </row>
    <row r="1179" customHeight="1" spans="21:21">
      <c r="U1179"/>
    </row>
    <row r="1180" customHeight="1" spans="21:21">
      <c r="U1180"/>
    </row>
    <row r="1181" customHeight="1" spans="21:21">
      <c r="U1181"/>
    </row>
    <row r="1182" customHeight="1" spans="21:21">
      <c r="U1182"/>
    </row>
    <row r="1183" customHeight="1" spans="21:21">
      <c r="U1183"/>
    </row>
    <row r="1184" customHeight="1" spans="21:21">
      <c r="U1184"/>
    </row>
    <row r="1185" customHeight="1" spans="21:21">
      <c r="U1185"/>
    </row>
    <row r="1186" customHeight="1" spans="21:21">
      <c r="U1186"/>
    </row>
    <row r="1187" customHeight="1" spans="21:21">
      <c r="U1187"/>
    </row>
    <row r="1188" customHeight="1" spans="21:21">
      <c r="U1188"/>
    </row>
    <row r="1189" customHeight="1" spans="21:21">
      <c r="U1189"/>
    </row>
    <row r="1190" customHeight="1" spans="21:21">
      <c r="U1190"/>
    </row>
    <row r="1191" customHeight="1" spans="21:21">
      <c r="U1191"/>
    </row>
    <row r="1192" customHeight="1" spans="21:21">
      <c r="U1192"/>
    </row>
    <row r="1193" customHeight="1" spans="21:21">
      <c r="U1193"/>
    </row>
    <row r="1194" customHeight="1" spans="21:21">
      <c r="U1194"/>
    </row>
    <row r="1195" customHeight="1" spans="21:21">
      <c r="U1195"/>
    </row>
    <row r="1196" customHeight="1" spans="21:21">
      <c r="U1196"/>
    </row>
    <row r="1197" customHeight="1" spans="21:21">
      <c r="U1197"/>
    </row>
    <row r="1198" customHeight="1" spans="21:21">
      <c r="U1198"/>
    </row>
    <row r="1199" customHeight="1" spans="21:21">
      <c r="U1199"/>
    </row>
    <row r="1200" customHeight="1" spans="21:21">
      <c r="U1200"/>
    </row>
    <row r="1201" customHeight="1" spans="21:21">
      <c r="U1201"/>
    </row>
    <row r="1202" customHeight="1" spans="21:21">
      <c r="U1202"/>
    </row>
    <row r="1203" customHeight="1" spans="21:21">
      <c r="U1203"/>
    </row>
    <row r="1204" customHeight="1" spans="21:21">
      <c r="U1204"/>
    </row>
    <row r="1205" customHeight="1" spans="21:21">
      <c r="U1205"/>
    </row>
    <row r="1206" customHeight="1" spans="21:21">
      <c r="U1206"/>
    </row>
    <row r="1207" customHeight="1" spans="21:21">
      <c r="U1207"/>
    </row>
    <row r="1208" customHeight="1" spans="21:21">
      <c r="U1208"/>
    </row>
    <row r="1209" customHeight="1" spans="21:21">
      <c r="U1209"/>
    </row>
    <row r="1210" customHeight="1" spans="21:21">
      <c r="U1210"/>
    </row>
    <row r="1211" customHeight="1" spans="21:21">
      <c r="U1211"/>
    </row>
    <row r="1212" customHeight="1" spans="21:21">
      <c r="U1212"/>
    </row>
    <row r="1213" customHeight="1" spans="21:21">
      <c r="U1213"/>
    </row>
    <row r="1214" customHeight="1" spans="21:21">
      <c r="U1214"/>
    </row>
    <row r="1215" customHeight="1" spans="21:21">
      <c r="U1215"/>
    </row>
    <row r="1216" customHeight="1" spans="21:21">
      <c r="U1216"/>
    </row>
    <row r="1217" customHeight="1" spans="21:21">
      <c r="U1217"/>
    </row>
    <row r="1218" customHeight="1" spans="21:21">
      <c r="U1218"/>
    </row>
    <row r="1219" customHeight="1" spans="21:21">
      <c r="U1219"/>
    </row>
    <row r="1220" customHeight="1" spans="21:21">
      <c r="U1220"/>
    </row>
    <row r="1221" customHeight="1" spans="21:21">
      <c r="U1221"/>
    </row>
    <row r="1222" customHeight="1" spans="21:21">
      <c r="U1222"/>
    </row>
    <row r="1223" customHeight="1" spans="21:21">
      <c r="U1223"/>
    </row>
    <row r="1224" customHeight="1" spans="21:21">
      <c r="U1224"/>
    </row>
    <row r="1225" customHeight="1" spans="21:21">
      <c r="U1225"/>
    </row>
    <row r="1226" customHeight="1" spans="21:21">
      <c r="U1226"/>
    </row>
    <row r="1227" customHeight="1" spans="21:21">
      <c r="U1227"/>
    </row>
    <row r="1228" customHeight="1" spans="21:21">
      <c r="U1228"/>
    </row>
    <row r="1229" customHeight="1" spans="21:21">
      <c r="U1229"/>
    </row>
    <row r="1230" customHeight="1" spans="21:21">
      <c r="U1230"/>
    </row>
    <row r="1231" customHeight="1" spans="21:21">
      <c r="U1231"/>
    </row>
    <row r="1232" customHeight="1" spans="21:21">
      <c r="U1232"/>
    </row>
    <row r="1233" customHeight="1" spans="21:21">
      <c r="U1233"/>
    </row>
    <row r="1234" customHeight="1" spans="21:21">
      <c r="U1234"/>
    </row>
    <row r="1235" customHeight="1" spans="21:21">
      <c r="U1235"/>
    </row>
    <row r="1236" customHeight="1" spans="21:21">
      <c r="U1236"/>
    </row>
    <row r="1237" customHeight="1" spans="21:21">
      <c r="U1237"/>
    </row>
    <row r="1238" customHeight="1" spans="21:21">
      <c r="U1238"/>
    </row>
    <row r="1239" customHeight="1" spans="21:21">
      <c r="U1239"/>
    </row>
    <row r="1240" customHeight="1" spans="21:21">
      <c r="U1240"/>
    </row>
    <row r="1241" customHeight="1" spans="21:21">
      <c r="U1241"/>
    </row>
    <row r="1242" customHeight="1" spans="21:21">
      <c r="U1242"/>
    </row>
    <row r="1243" customHeight="1" spans="21:21">
      <c r="U1243"/>
    </row>
    <row r="1244" customHeight="1" spans="21:21">
      <c r="U1244"/>
    </row>
    <row r="1245" customHeight="1" spans="21:21">
      <c r="U1245"/>
    </row>
    <row r="1246" customHeight="1" spans="21:21">
      <c r="U1246"/>
    </row>
    <row r="1247" customHeight="1" spans="21:21">
      <c r="U1247"/>
    </row>
    <row r="1248" customHeight="1" spans="21:21">
      <c r="U1248"/>
    </row>
    <row r="1249" customHeight="1" spans="21:21">
      <c r="U1249"/>
    </row>
    <row r="1250" customHeight="1" spans="21:21">
      <c r="U1250"/>
    </row>
    <row r="1251" customHeight="1" spans="21:21">
      <c r="U1251"/>
    </row>
    <row r="1252" customHeight="1" spans="21:21">
      <c r="U1252"/>
    </row>
    <row r="1253" customHeight="1" spans="21:21">
      <c r="U1253"/>
    </row>
    <row r="1254" customHeight="1" spans="21:21">
      <c r="U1254"/>
    </row>
    <row r="1255" customHeight="1" spans="21:21">
      <c r="U1255"/>
    </row>
    <row r="1256" customHeight="1" spans="21:21">
      <c r="U1256"/>
    </row>
    <row r="1257" customHeight="1" spans="21:21">
      <c r="U1257"/>
    </row>
    <row r="1258" customHeight="1" spans="21:21">
      <c r="U1258"/>
    </row>
    <row r="1259" customHeight="1" spans="21:21">
      <c r="U1259"/>
    </row>
    <row r="1260" customHeight="1" spans="21:21">
      <c r="U1260"/>
    </row>
    <row r="1261" customHeight="1" spans="21:21">
      <c r="U1261"/>
    </row>
    <row r="1262" customHeight="1" spans="21:21">
      <c r="U1262"/>
    </row>
    <row r="1263" customHeight="1" spans="21:21">
      <c r="U1263"/>
    </row>
    <row r="1264" customHeight="1" spans="21:21">
      <c r="U1264"/>
    </row>
    <row r="1265" customHeight="1" spans="21:21">
      <c r="U1265"/>
    </row>
    <row r="1266" customHeight="1" spans="21:21">
      <c r="U1266"/>
    </row>
    <row r="1267" customHeight="1" spans="21:21">
      <c r="U1267"/>
    </row>
    <row r="1268" customHeight="1" spans="21:21">
      <c r="U1268"/>
    </row>
    <row r="1269" customHeight="1" spans="21:21">
      <c r="U1269"/>
    </row>
    <row r="1270" customHeight="1" spans="21:21">
      <c r="U1270"/>
    </row>
    <row r="1271" customHeight="1" spans="21:21">
      <c r="U1271"/>
    </row>
    <row r="1272" customHeight="1" spans="21:21">
      <c r="U1272"/>
    </row>
    <row r="1273" customHeight="1" spans="21:21">
      <c r="U1273"/>
    </row>
    <row r="1274" customHeight="1" spans="21:21">
      <c r="U1274"/>
    </row>
    <row r="1275" customHeight="1" spans="21:21">
      <c r="U1275"/>
    </row>
    <row r="1276" customHeight="1" spans="21:21">
      <c r="U1276"/>
    </row>
    <row r="1277" customHeight="1" spans="21:21">
      <c r="U1277"/>
    </row>
    <row r="1278" customHeight="1" spans="21:21">
      <c r="U1278"/>
    </row>
    <row r="1279" customHeight="1" spans="21:21">
      <c r="U1279"/>
    </row>
    <row r="1280" customHeight="1" spans="21:21">
      <c r="U1280"/>
    </row>
    <row r="1281" customHeight="1" spans="21:21">
      <c r="U1281"/>
    </row>
    <row r="1282" customHeight="1" spans="21:21">
      <c r="U1282"/>
    </row>
    <row r="1283" customHeight="1" spans="21:21">
      <c r="U1283"/>
    </row>
    <row r="1284" customHeight="1" spans="21:21">
      <c r="U1284"/>
    </row>
    <row r="1285" customHeight="1" spans="21:21">
      <c r="U1285"/>
    </row>
    <row r="1286" customHeight="1" spans="21:21">
      <c r="U1286"/>
    </row>
    <row r="1287" customHeight="1" spans="21:21">
      <c r="U1287"/>
    </row>
    <row r="1288" customHeight="1" spans="21:21">
      <c r="U1288"/>
    </row>
    <row r="1289" customHeight="1" spans="21:21">
      <c r="U1289"/>
    </row>
    <row r="1290" customHeight="1" spans="21:21">
      <c r="U1290"/>
    </row>
    <row r="1291" customHeight="1" spans="21:21">
      <c r="U1291"/>
    </row>
    <row r="1292" customHeight="1" spans="21:21">
      <c r="U1292"/>
    </row>
    <row r="1293" customHeight="1" spans="21:21">
      <c r="U1293"/>
    </row>
    <row r="1294" customHeight="1" spans="21:21">
      <c r="U1294"/>
    </row>
    <row r="1295" customHeight="1" spans="21:21">
      <c r="U1295"/>
    </row>
    <row r="1296" customHeight="1" spans="21:21">
      <c r="U1296"/>
    </row>
    <row r="1297" customHeight="1" spans="21:21">
      <c r="U1297"/>
    </row>
    <row r="1298" customHeight="1" spans="21:21">
      <c r="U1298"/>
    </row>
    <row r="1299" customHeight="1" spans="21:21">
      <c r="U1299"/>
    </row>
    <row r="1300" customHeight="1" spans="21:21">
      <c r="U1300"/>
    </row>
    <row r="1301" customHeight="1" spans="21:21">
      <c r="U1301"/>
    </row>
    <row r="1302" customHeight="1" spans="21:21">
      <c r="U1302"/>
    </row>
    <row r="1303" customHeight="1" spans="21:21">
      <c r="U1303"/>
    </row>
    <row r="1304" customHeight="1" spans="21:21">
      <c r="U1304"/>
    </row>
    <row r="1305" customHeight="1" spans="21:21">
      <c r="U1305"/>
    </row>
    <row r="1306" customHeight="1" spans="21:21">
      <c r="U1306"/>
    </row>
    <row r="1307" customHeight="1" spans="21:21">
      <c r="U1307"/>
    </row>
    <row r="1308" customHeight="1" spans="21:21">
      <c r="U1308"/>
    </row>
    <row r="1309" customHeight="1" spans="21:21">
      <c r="U1309"/>
    </row>
    <row r="1310" customHeight="1" spans="21:21">
      <c r="U1310"/>
    </row>
    <row r="1311" customHeight="1" spans="21:21">
      <c r="U1311"/>
    </row>
    <row r="1312" customHeight="1" spans="21:21">
      <c r="U1312"/>
    </row>
    <row r="1313" customHeight="1" spans="21:21">
      <c r="U1313"/>
    </row>
    <row r="1314" customHeight="1" spans="21:21">
      <c r="U1314"/>
    </row>
    <row r="1315" customHeight="1" spans="21:21">
      <c r="U1315"/>
    </row>
    <row r="1316" customHeight="1" spans="21:21">
      <c r="U1316"/>
    </row>
    <row r="1317" customHeight="1" spans="21:21">
      <c r="U1317"/>
    </row>
    <row r="1318" customHeight="1" spans="21:21">
      <c r="U1318"/>
    </row>
    <row r="1319" customHeight="1" spans="21:21">
      <c r="U1319"/>
    </row>
    <row r="1320" customHeight="1" spans="21:21">
      <c r="U1320"/>
    </row>
    <row r="1321" customHeight="1" spans="21:21">
      <c r="U1321"/>
    </row>
    <row r="1322" customHeight="1" spans="21:21">
      <c r="U1322"/>
    </row>
    <row r="1323" customHeight="1" spans="21:21">
      <c r="U1323"/>
    </row>
    <row r="1324" customHeight="1" spans="21:21">
      <c r="U1324"/>
    </row>
    <row r="1325" customHeight="1" spans="21:21">
      <c r="U1325"/>
    </row>
    <row r="1326" customHeight="1" spans="21:21">
      <c r="U1326"/>
    </row>
    <row r="1327" customHeight="1" spans="21:21">
      <c r="U1327"/>
    </row>
    <row r="1328" customHeight="1" spans="21:21">
      <c r="U1328"/>
    </row>
    <row r="1329" customHeight="1" spans="21:21">
      <c r="U1329"/>
    </row>
    <row r="1330" customHeight="1" spans="21:21">
      <c r="U1330"/>
    </row>
    <row r="1331" customHeight="1" spans="21:21">
      <c r="U1331"/>
    </row>
    <row r="1332" customHeight="1" spans="21:21">
      <c r="U1332"/>
    </row>
    <row r="1333" customHeight="1" spans="21:21">
      <c r="U1333"/>
    </row>
    <row r="1334" customHeight="1" spans="21:21">
      <c r="U1334"/>
    </row>
    <row r="1335" customHeight="1" spans="21:21">
      <c r="U1335"/>
    </row>
    <row r="1336" customHeight="1" spans="21:21">
      <c r="U1336"/>
    </row>
    <row r="1337" customHeight="1" spans="21:21">
      <c r="U1337"/>
    </row>
    <row r="1338" customHeight="1" spans="21:21">
      <c r="U1338"/>
    </row>
    <row r="1339" customHeight="1" spans="21:21">
      <c r="U1339"/>
    </row>
    <row r="1340" customHeight="1" spans="21:21">
      <c r="U1340"/>
    </row>
    <row r="1341" customHeight="1" spans="21:21">
      <c r="U1341"/>
    </row>
    <row r="1342" customHeight="1" spans="21:21">
      <c r="U1342"/>
    </row>
    <row r="1343" customHeight="1" spans="21:21">
      <c r="U1343"/>
    </row>
    <row r="1344" customHeight="1" spans="21:21">
      <c r="U1344"/>
    </row>
    <row r="1345" customHeight="1" spans="21:21">
      <c r="U1345"/>
    </row>
    <row r="1346" customHeight="1" spans="21:21">
      <c r="U1346"/>
    </row>
    <row r="1347" customHeight="1" spans="21:21">
      <c r="U1347"/>
    </row>
    <row r="1348" customHeight="1" spans="21:21">
      <c r="U1348"/>
    </row>
    <row r="1349" customHeight="1" spans="21:21">
      <c r="U1349"/>
    </row>
    <row r="1350" customHeight="1" spans="21:21">
      <c r="U1350"/>
    </row>
    <row r="1351" customHeight="1" spans="21:21">
      <c r="U1351"/>
    </row>
    <row r="1352" customHeight="1" spans="21:21">
      <c r="U1352"/>
    </row>
    <row r="1353" customHeight="1" spans="21:21">
      <c r="U1353"/>
    </row>
    <row r="1354" customHeight="1" spans="21:21">
      <c r="U1354"/>
    </row>
    <row r="1355" customHeight="1" spans="21:21">
      <c r="U1355"/>
    </row>
    <row r="1356" customHeight="1" spans="21:21">
      <c r="U1356"/>
    </row>
    <row r="1357" customHeight="1" spans="21:21">
      <c r="U1357"/>
    </row>
    <row r="1358" customHeight="1" spans="21:21">
      <c r="U1358"/>
    </row>
    <row r="1359" customHeight="1" spans="21:21">
      <c r="U1359"/>
    </row>
    <row r="1360" customHeight="1" spans="21:21">
      <c r="U1360"/>
    </row>
    <row r="1361" customHeight="1" spans="21:21">
      <c r="U1361"/>
    </row>
    <row r="1362" customHeight="1" spans="21:21">
      <c r="U1362"/>
    </row>
    <row r="1363" customHeight="1" spans="21:21">
      <c r="U1363"/>
    </row>
    <row r="1364" customHeight="1" spans="21:21">
      <c r="U1364"/>
    </row>
    <row r="1365" customHeight="1" spans="21:21">
      <c r="U1365"/>
    </row>
    <row r="1366" customHeight="1" spans="21:21">
      <c r="U1366"/>
    </row>
    <row r="1367" customHeight="1" spans="21:21">
      <c r="U1367"/>
    </row>
    <row r="1368" customHeight="1" spans="21:21">
      <c r="U1368"/>
    </row>
    <row r="1369" customHeight="1" spans="21:21">
      <c r="U1369"/>
    </row>
    <row r="1370" customHeight="1" spans="21:21">
      <c r="U1370"/>
    </row>
    <row r="1371" customHeight="1" spans="21:21">
      <c r="U1371"/>
    </row>
    <row r="1372" customHeight="1" spans="21:21">
      <c r="U1372"/>
    </row>
    <row r="1373" customHeight="1" spans="21:21">
      <c r="U1373"/>
    </row>
    <row r="1374" customHeight="1" spans="21:21">
      <c r="U1374"/>
    </row>
    <row r="1375" customHeight="1" spans="21:21">
      <c r="U1375"/>
    </row>
    <row r="1376" customHeight="1" spans="21:21">
      <c r="U1376"/>
    </row>
    <row r="1377" customHeight="1" spans="21:21">
      <c r="U1377"/>
    </row>
    <row r="1378" customHeight="1" spans="21:21">
      <c r="U1378"/>
    </row>
    <row r="1379" customHeight="1" spans="21:21">
      <c r="U1379"/>
    </row>
    <row r="1380" customHeight="1" spans="21:21">
      <c r="U1380"/>
    </row>
    <row r="1381" customHeight="1" spans="21:21">
      <c r="U1381"/>
    </row>
    <row r="1382" customHeight="1" spans="21:21">
      <c r="U1382"/>
    </row>
    <row r="1383" customHeight="1" spans="21:21">
      <c r="U1383"/>
    </row>
    <row r="1384" customHeight="1" spans="21:21">
      <c r="U1384"/>
    </row>
    <row r="1385" customHeight="1" spans="21:21">
      <c r="U1385"/>
    </row>
    <row r="1386" customHeight="1" spans="21:21">
      <c r="U1386"/>
    </row>
    <row r="1387" customHeight="1" spans="21:21">
      <c r="U1387"/>
    </row>
    <row r="1388" customHeight="1" spans="21:21">
      <c r="U1388"/>
    </row>
    <row r="1389" customHeight="1" spans="21:21">
      <c r="U1389"/>
    </row>
    <row r="1390" customHeight="1" spans="21:21">
      <c r="U1390"/>
    </row>
    <row r="1391" customHeight="1" spans="21:21">
      <c r="U1391"/>
    </row>
    <row r="1392" customHeight="1" spans="21:21">
      <c r="U1392"/>
    </row>
    <row r="1393" customHeight="1" spans="21:21">
      <c r="U1393"/>
    </row>
    <row r="1394" customHeight="1" spans="21:21">
      <c r="U1394"/>
    </row>
    <row r="1395" customHeight="1" spans="21:21">
      <c r="U1395"/>
    </row>
    <row r="1396" customHeight="1" spans="21:21">
      <c r="U1396"/>
    </row>
    <row r="1397" customHeight="1" spans="21:21">
      <c r="U1397"/>
    </row>
    <row r="1398" customHeight="1" spans="21:21">
      <c r="U1398"/>
    </row>
    <row r="1399" customHeight="1" spans="21:21">
      <c r="U1399"/>
    </row>
    <row r="1400" customHeight="1" spans="21:21">
      <c r="U1400"/>
    </row>
    <row r="1401" customHeight="1" spans="21:21">
      <c r="U1401"/>
    </row>
    <row r="1402" customHeight="1" spans="21:21">
      <c r="U1402"/>
    </row>
    <row r="1403" customHeight="1" spans="21:21">
      <c r="U1403"/>
    </row>
    <row r="1404" customHeight="1" spans="21:21">
      <c r="U1404"/>
    </row>
    <row r="1405" customHeight="1" spans="21:21">
      <c r="U1405"/>
    </row>
    <row r="1406" customHeight="1" spans="21:21">
      <c r="U1406"/>
    </row>
    <row r="1407" customHeight="1" spans="21:21">
      <c r="U1407"/>
    </row>
    <row r="1408" customHeight="1" spans="21:21">
      <c r="U1408"/>
    </row>
    <row r="1409" customHeight="1" spans="21:21">
      <c r="U1409"/>
    </row>
    <row r="1410" customHeight="1" spans="21:21">
      <c r="U1410"/>
    </row>
    <row r="1411" customHeight="1" spans="21:21">
      <c r="U1411"/>
    </row>
    <row r="1412" customHeight="1" spans="21:21">
      <c r="U1412"/>
    </row>
    <row r="1413" customHeight="1" spans="21:21">
      <c r="U1413"/>
    </row>
    <row r="1414" customHeight="1" spans="21:21">
      <c r="U1414"/>
    </row>
    <row r="1415" customHeight="1" spans="21:21">
      <c r="U1415"/>
    </row>
    <row r="1416" customHeight="1" spans="21:21">
      <c r="U1416"/>
    </row>
    <row r="1417" customHeight="1" spans="21:21">
      <c r="U1417"/>
    </row>
    <row r="1418" customHeight="1" spans="21:21">
      <c r="U1418"/>
    </row>
    <row r="1419" customHeight="1" spans="21:21">
      <c r="U1419"/>
    </row>
    <row r="1420" customHeight="1" spans="21:21">
      <c r="U1420"/>
    </row>
    <row r="1421" customHeight="1" spans="21:21">
      <c r="U1421"/>
    </row>
    <row r="1422" customHeight="1" spans="21:21">
      <c r="U1422"/>
    </row>
    <row r="1423" customHeight="1" spans="21:21">
      <c r="U1423"/>
    </row>
    <row r="1424" customHeight="1" spans="21:21">
      <c r="U1424"/>
    </row>
    <row r="1425" customHeight="1" spans="21:21">
      <c r="U1425"/>
    </row>
    <row r="1426" customHeight="1" spans="21:21">
      <c r="U1426"/>
    </row>
    <row r="1427" customHeight="1" spans="21:21">
      <c r="U1427"/>
    </row>
    <row r="1428" customHeight="1" spans="21:21">
      <c r="U1428"/>
    </row>
    <row r="1429" customHeight="1" spans="21:21">
      <c r="U1429"/>
    </row>
    <row r="1430" customHeight="1" spans="21:21">
      <c r="U1430"/>
    </row>
    <row r="1431" customHeight="1" spans="21:21">
      <c r="U1431"/>
    </row>
    <row r="1432" customHeight="1" spans="21:21">
      <c r="U1432"/>
    </row>
    <row r="1433" customHeight="1" spans="21:21">
      <c r="U1433"/>
    </row>
    <row r="1434" customHeight="1" spans="21:21">
      <c r="U1434"/>
    </row>
    <row r="1435" customHeight="1" spans="21:21">
      <c r="U1435"/>
    </row>
    <row r="1436" customHeight="1" spans="21:21">
      <c r="U1436"/>
    </row>
    <row r="1437" customHeight="1" spans="21:21">
      <c r="U1437"/>
    </row>
    <row r="1438" customHeight="1" spans="21:21">
      <c r="U1438"/>
    </row>
    <row r="1439" customHeight="1" spans="21:21">
      <c r="U1439"/>
    </row>
    <row r="1440" customHeight="1" spans="21:21">
      <c r="U1440"/>
    </row>
    <row r="1441" customHeight="1" spans="21:21">
      <c r="U1441"/>
    </row>
    <row r="1442" customHeight="1" spans="21:21">
      <c r="U1442"/>
    </row>
    <row r="1443" customHeight="1" spans="21:21">
      <c r="U1443"/>
    </row>
    <row r="1444" customHeight="1" spans="21:21">
      <c r="U1444"/>
    </row>
    <row r="1445" customHeight="1" spans="21:21">
      <c r="U1445"/>
    </row>
    <row r="1446" customHeight="1" spans="21:21">
      <c r="U1446"/>
    </row>
    <row r="1447" customHeight="1" spans="21:21">
      <c r="U1447"/>
    </row>
    <row r="1448" customHeight="1" spans="21:21">
      <c r="U1448"/>
    </row>
    <row r="1449" customHeight="1" spans="21:21">
      <c r="U1449"/>
    </row>
    <row r="1450" customHeight="1" spans="21:21">
      <c r="U1450"/>
    </row>
    <row r="1451" customHeight="1" spans="21:21">
      <c r="U1451"/>
    </row>
    <row r="1452" customHeight="1" spans="21:21">
      <c r="U1452"/>
    </row>
    <row r="1453" customHeight="1" spans="21:21">
      <c r="U1453"/>
    </row>
    <row r="1454" customHeight="1" spans="21:21">
      <c r="U1454"/>
    </row>
    <row r="1455" customHeight="1" spans="21:21">
      <c r="U1455"/>
    </row>
    <row r="1456" customHeight="1" spans="21:21">
      <c r="U1456"/>
    </row>
    <row r="1457" customHeight="1" spans="21:21">
      <c r="U1457"/>
    </row>
    <row r="1458" customHeight="1" spans="21:21">
      <c r="U1458"/>
    </row>
    <row r="1459" customHeight="1" spans="21:21">
      <c r="U1459"/>
    </row>
    <row r="1460" customHeight="1" spans="21:21">
      <c r="U1460"/>
    </row>
    <row r="1461" customHeight="1" spans="21:21">
      <c r="U1461"/>
    </row>
    <row r="1462" customHeight="1" spans="21:21">
      <c r="U1462"/>
    </row>
    <row r="1463" customHeight="1" spans="21:21">
      <c r="U1463"/>
    </row>
    <row r="1464" customHeight="1" spans="21:21">
      <c r="U1464"/>
    </row>
    <row r="1465" customHeight="1" spans="21:21">
      <c r="U1465"/>
    </row>
    <row r="1466" customHeight="1" spans="21:21">
      <c r="U1466"/>
    </row>
    <row r="1467" customHeight="1" spans="21:21">
      <c r="U1467"/>
    </row>
    <row r="1468" customHeight="1" spans="21:21">
      <c r="U1468"/>
    </row>
    <row r="1469" customHeight="1" spans="21:21">
      <c r="U1469"/>
    </row>
    <row r="1470" customHeight="1" spans="21:21">
      <c r="U1470"/>
    </row>
    <row r="1471" customHeight="1" spans="21:21">
      <c r="U1471"/>
    </row>
    <row r="1472" customHeight="1" spans="21:21">
      <c r="U1472"/>
    </row>
    <row r="1473" customHeight="1" spans="21:21">
      <c r="U1473"/>
    </row>
    <row r="1474" customHeight="1" spans="21:21">
      <c r="U1474"/>
    </row>
    <row r="1475" customHeight="1" spans="21:21">
      <c r="U1475"/>
    </row>
    <row r="1476" customHeight="1" spans="21:21">
      <c r="U1476"/>
    </row>
    <row r="1477" customHeight="1" spans="21:21">
      <c r="U1477"/>
    </row>
    <row r="1478" customHeight="1" spans="21:21">
      <c r="U1478"/>
    </row>
    <row r="1479" customHeight="1" spans="21:21">
      <c r="U1479"/>
    </row>
    <row r="1480" customHeight="1" spans="21:21">
      <c r="U1480"/>
    </row>
    <row r="1481" customHeight="1" spans="21:21">
      <c r="U1481"/>
    </row>
    <row r="1482" customHeight="1" spans="21:21">
      <c r="U1482"/>
    </row>
    <row r="1483" customHeight="1" spans="21:21">
      <c r="U1483"/>
    </row>
    <row r="1484" customHeight="1" spans="21:21">
      <c r="U1484"/>
    </row>
    <row r="1485" customHeight="1" spans="21:21">
      <c r="U1485"/>
    </row>
    <row r="1486" customHeight="1" spans="21:21">
      <c r="U1486"/>
    </row>
    <row r="1487" customHeight="1" spans="21:21">
      <c r="U1487"/>
    </row>
    <row r="1488" customHeight="1" spans="21:21">
      <c r="U1488"/>
    </row>
    <row r="1489" customHeight="1" spans="21:21">
      <c r="U1489"/>
    </row>
    <row r="1490" customHeight="1" spans="21:21">
      <c r="U1490"/>
    </row>
    <row r="1491" customHeight="1" spans="21:21">
      <c r="U1491"/>
    </row>
    <row r="1492" customHeight="1" spans="21:21">
      <c r="U1492"/>
    </row>
    <row r="1493" customHeight="1" spans="21:21">
      <c r="U1493"/>
    </row>
    <row r="1494" customHeight="1" spans="21:21">
      <c r="U1494"/>
    </row>
    <row r="1495" customHeight="1" spans="21:21">
      <c r="U1495"/>
    </row>
    <row r="1496" customHeight="1" spans="21:21">
      <c r="U1496"/>
    </row>
    <row r="1497" customHeight="1" spans="21:21">
      <c r="U1497"/>
    </row>
    <row r="1498" customHeight="1" spans="21:21">
      <c r="U1498"/>
    </row>
    <row r="1499" customHeight="1" spans="21:21">
      <c r="U1499"/>
    </row>
    <row r="1500" customHeight="1" spans="21:21">
      <c r="U1500"/>
    </row>
    <row r="1501" customHeight="1" spans="21:21">
      <c r="U1501"/>
    </row>
    <row r="1502" customHeight="1" spans="21:21">
      <c r="U1502"/>
    </row>
    <row r="1503" customHeight="1" spans="21:21">
      <c r="U1503"/>
    </row>
    <row r="1504" customHeight="1" spans="21:21">
      <c r="U1504"/>
    </row>
    <row r="1505" customHeight="1" spans="21:21">
      <c r="U1505"/>
    </row>
    <row r="1506" customHeight="1" spans="21:21">
      <c r="U1506"/>
    </row>
    <row r="1507" customHeight="1" spans="21:21">
      <c r="U1507"/>
    </row>
    <row r="1508" customHeight="1" spans="21:21">
      <c r="U1508"/>
    </row>
    <row r="1509" customHeight="1" spans="21:21">
      <c r="U1509"/>
    </row>
    <row r="1510" customHeight="1" spans="21:21">
      <c r="U1510"/>
    </row>
    <row r="1511" customHeight="1" spans="21:21">
      <c r="U1511"/>
    </row>
    <row r="1512" customHeight="1" spans="21:21">
      <c r="U1512"/>
    </row>
    <row r="1513" customHeight="1" spans="21:21">
      <c r="U1513"/>
    </row>
    <row r="1514" customHeight="1" spans="21:21">
      <c r="U1514"/>
    </row>
    <row r="1515" customHeight="1" spans="21:21">
      <c r="U1515"/>
    </row>
    <row r="1516" customHeight="1" spans="21:21">
      <c r="U1516"/>
    </row>
    <row r="1517" customHeight="1" spans="21:21">
      <c r="U1517"/>
    </row>
    <row r="1518" customHeight="1" spans="21:21">
      <c r="U1518"/>
    </row>
    <row r="1519" customHeight="1" spans="21:21">
      <c r="U1519"/>
    </row>
    <row r="1520" customHeight="1" spans="21:21">
      <c r="U1520"/>
    </row>
    <row r="1521" customHeight="1" spans="21:21">
      <c r="U1521"/>
    </row>
    <row r="1522" customHeight="1" spans="21:21">
      <c r="U1522"/>
    </row>
    <row r="1523" customHeight="1" spans="21:21">
      <c r="U1523"/>
    </row>
    <row r="1524" customHeight="1" spans="21:21">
      <c r="U1524"/>
    </row>
    <row r="1525" customHeight="1" spans="21:21">
      <c r="U1525"/>
    </row>
    <row r="1526" customHeight="1" spans="21:21">
      <c r="U1526"/>
    </row>
    <row r="1527" customHeight="1" spans="21:21">
      <c r="U1527"/>
    </row>
    <row r="1528" customHeight="1" spans="21:21">
      <c r="U1528"/>
    </row>
    <row r="1529" customHeight="1" spans="21:21">
      <c r="U1529"/>
    </row>
    <row r="1530" customHeight="1" spans="21:21">
      <c r="U1530"/>
    </row>
    <row r="1531" customHeight="1" spans="21:21">
      <c r="U1531"/>
    </row>
    <row r="1532" customHeight="1" spans="21:21">
      <c r="U1532"/>
    </row>
    <row r="1533" customHeight="1" spans="21:21">
      <c r="U1533"/>
    </row>
    <row r="1534" customHeight="1" spans="21:21">
      <c r="U1534"/>
    </row>
    <row r="1535" customHeight="1" spans="21:21">
      <c r="U1535"/>
    </row>
    <row r="1536" customHeight="1" spans="21:21">
      <c r="U1536"/>
    </row>
    <row r="1537" customHeight="1" spans="21:21">
      <c r="U1537"/>
    </row>
    <row r="1538" customHeight="1" spans="21:21">
      <c r="U1538"/>
    </row>
    <row r="1539" customHeight="1" spans="21:21">
      <c r="U1539"/>
    </row>
    <row r="1540" customHeight="1" spans="21:21">
      <c r="U1540"/>
    </row>
    <row r="1541" customHeight="1" spans="21:21">
      <c r="U1541"/>
    </row>
    <row r="1542" customHeight="1" spans="21:21">
      <c r="U1542"/>
    </row>
    <row r="1543" customHeight="1" spans="21:21">
      <c r="U1543"/>
    </row>
    <row r="1544" customHeight="1" spans="21:21">
      <c r="U1544"/>
    </row>
    <row r="1545" customHeight="1" spans="21:21">
      <c r="U1545"/>
    </row>
    <row r="1546" customHeight="1" spans="21:21">
      <c r="U1546"/>
    </row>
    <row r="1547" customHeight="1" spans="21:21">
      <c r="U1547"/>
    </row>
    <row r="1548" customHeight="1" spans="21:21">
      <c r="U1548"/>
    </row>
    <row r="1549" customHeight="1" spans="21:21">
      <c r="U1549"/>
    </row>
    <row r="1550" customHeight="1" spans="21:21">
      <c r="U1550"/>
    </row>
    <row r="1551" customHeight="1" spans="21:21">
      <c r="U1551"/>
    </row>
    <row r="1552" customHeight="1" spans="21:21">
      <c r="U1552"/>
    </row>
    <row r="1553" customHeight="1" spans="21:21">
      <c r="U1553"/>
    </row>
    <row r="1554" customHeight="1" spans="21:21">
      <c r="U1554"/>
    </row>
    <row r="1555" customHeight="1" spans="21:21">
      <c r="U1555"/>
    </row>
    <row r="1556" customHeight="1" spans="21:21">
      <c r="U1556"/>
    </row>
    <row r="1557" customHeight="1" spans="21:21">
      <c r="U1557"/>
    </row>
    <row r="1558" customHeight="1" spans="21:21">
      <c r="U1558"/>
    </row>
    <row r="1559" customHeight="1" spans="21:21">
      <c r="U1559"/>
    </row>
    <row r="1560" customHeight="1" spans="21:21">
      <c r="U1560"/>
    </row>
    <row r="1561" customHeight="1" spans="21:21">
      <c r="U1561"/>
    </row>
    <row r="1562" customHeight="1" spans="21:21">
      <c r="U1562"/>
    </row>
    <row r="1563" customHeight="1" spans="21:21">
      <c r="U1563"/>
    </row>
    <row r="1564" customHeight="1" spans="21:21">
      <c r="U1564"/>
    </row>
    <row r="1565" customHeight="1" spans="21:21">
      <c r="U1565"/>
    </row>
    <row r="1566" customHeight="1" spans="21:21">
      <c r="U1566"/>
    </row>
    <row r="1567" customHeight="1" spans="21:21">
      <c r="U1567"/>
    </row>
    <row r="1568" customHeight="1" spans="21:21">
      <c r="U1568"/>
    </row>
    <row r="1569" customHeight="1" spans="21:21">
      <c r="U1569"/>
    </row>
    <row r="1570" customHeight="1" spans="21:21">
      <c r="U1570"/>
    </row>
    <row r="1571" customHeight="1" spans="21:21">
      <c r="U1571"/>
    </row>
    <row r="1572" customHeight="1" spans="21:21">
      <c r="U1572"/>
    </row>
    <row r="1573" customHeight="1" spans="21:21">
      <c r="U1573"/>
    </row>
    <row r="1574" customHeight="1" spans="21:21">
      <c r="U1574"/>
    </row>
    <row r="1575" customHeight="1" spans="21:21">
      <c r="U1575"/>
    </row>
    <row r="1576" customHeight="1" spans="21:21">
      <c r="U1576"/>
    </row>
    <row r="1577" customHeight="1" spans="21:21">
      <c r="U1577"/>
    </row>
    <row r="1578" customHeight="1" spans="21:21">
      <c r="U1578"/>
    </row>
    <row r="1579" customHeight="1" spans="21:21">
      <c r="U1579"/>
    </row>
    <row r="1580" customHeight="1" spans="21:21">
      <c r="U1580"/>
    </row>
    <row r="1581" customHeight="1" spans="21:21">
      <c r="U1581"/>
    </row>
    <row r="1582" customHeight="1" spans="21:21">
      <c r="U1582"/>
    </row>
    <row r="1583" customHeight="1" spans="21:21">
      <c r="U1583"/>
    </row>
    <row r="1584" customHeight="1" spans="21:21">
      <c r="U1584"/>
    </row>
    <row r="1585" customHeight="1" spans="21:21">
      <c r="U1585"/>
    </row>
    <row r="1586" customHeight="1" spans="21:21">
      <c r="U1586"/>
    </row>
    <row r="1587" customHeight="1" spans="21:21">
      <c r="U1587"/>
    </row>
    <row r="1588" customHeight="1" spans="21:21">
      <c r="U1588"/>
    </row>
    <row r="1589" customHeight="1" spans="21:21">
      <c r="U1589"/>
    </row>
    <row r="1590" customHeight="1" spans="21:21">
      <c r="U1590"/>
    </row>
    <row r="1591" customHeight="1" spans="21:21">
      <c r="U1591"/>
    </row>
    <row r="1592" customHeight="1" spans="21:21">
      <c r="U1592"/>
    </row>
    <row r="1593" customHeight="1" spans="21:21">
      <c r="U1593"/>
    </row>
    <row r="1594" customHeight="1" spans="21:21">
      <c r="U1594"/>
    </row>
    <row r="1595" customHeight="1" spans="21:21">
      <c r="U1595"/>
    </row>
    <row r="1596" customHeight="1" spans="21:21">
      <c r="U1596"/>
    </row>
    <row r="1597" customHeight="1" spans="21:21">
      <c r="U1597"/>
    </row>
    <row r="1598" customHeight="1" spans="21:21">
      <c r="U1598"/>
    </row>
    <row r="1599" customHeight="1" spans="21:21">
      <c r="U1599"/>
    </row>
    <row r="1600" customHeight="1" spans="21:21">
      <c r="U1600"/>
    </row>
    <row r="1601" customHeight="1" spans="21:21">
      <c r="U1601"/>
    </row>
    <row r="1602" customHeight="1" spans="21:21">
      <c r="U1602"/>
    </row>
    <row r="1603" customHeight="1" spans="21:21">
      <c r="U1603"/>
    </row>
    <row r="1604" customHeight="1" spans="21:21">
      <c r="U1604"/>
    </row>
    <row r="1605" customHeight="1" spans="21:21">
      <c r="U1605"/>
    </row>
    <row r="1606" customHeight="1" spans="21:21">
      <c r="U1606"/>
    </row>
    <row r="1607" customHeight="1" spans="21:21">
      <c r="U1607"/>
    </row>
    <row r="1608" customHeight="1" spans="21:21">
      <c r="U1608"/>
    </row>
    <row r="1609" customHeight="1" spans="21:21">
      <c r="U1609"/>
    </row>
    <row r="1610" customHeight="1" spans="21:21">
      <c r="U1610"/>
    </row>
    <row r="1611" customHeight="1" spans="21:21">
      <c r="U1611"/>
    </row>
    <row r="1612" customHeight="1" spans="21:21">
      <c r="U1612"/>
    </row>
    <row r="1613" customHeight="1" spans="21:21">
      <c r="U1613"/>
    </row>
    <row r="1614" customHeight="1" spans="21:21">
      <c r="U1614"/>
    </row>
    <row r="1615" customHeight="1" spans="21:21">
      <c r="U1615"/>
    </row>
    <row r="1616" customHeight="1" spans="21:21">
      <c r="U1616"/>
    </row>
    <row r="1617" customHeight="1" spans="21:21">
      <c r="U1617"/>
    </row>
    <row r="1618" customHeight="1" spans="21:21">
      <c r="U1618"/>
    </row>
    <row r="1619" customHeight="1" spans="21:21">
      <c r="U1619"/>
    </row>
    <row r="1620" customHeight="1" spans="21:21">
      <c r="U1620"/>
    </row>
    <row r="1621" customHeight="1" spans="21:21">
      <c r="U1621"/>
    </row>
    <row r="1622" customHeight="1" spans="21:21">
      <c r="U1622"/>
    </row>
    <row r="1623" customHeight="1" spans="21:21">
      <c r="U1623"/>
    </row>
    <row r="1624" customHeight="1" spans="21:21">
      <c r="U1624"/>
    </row>
    <row r="1625" customHeight="1" spans="21:21">
      <c r="U1625"/>
    </row>
    <row r="1626" customHeight="1" spans="21:21">
      <c r="U1626"/>
    </row>
    <row r="1627" customHeight="1" spans="21:21">
      <c r="U1627"/>
    </row>
    <row r="1628" customHeight="1" spans="21:21">
      <c r="U1628"/>
    </row>
    <row r="1629" customHeight="1" spans="21:21">
      <c r="U1629"/>
    </row>
    <row r="1630" customHeight="1" spans="21:21">
      <c r="U1630"/>
    </row>
    <row r="1631" customHeight="1" spans="21:21">
      <c r="U1631"/>
    </row>
    <row r="1632" customHeight="1" spans="21:21">
      <c r="U1632"/>
    </row>
    <row r="1633" customHeight="1" spans="21:21">
      <c r="U1633"/>
    </row>
    <row r="1634" customHeight="1" spans="21:21">
      <c r="U1634"/>
    </row>
    <row r="1635" customHeight="1" spans="21:21">
      <c r="U1635"/>
    </row>
    <row r="1636" customHeight="1" spans="21:21">
      <c r="U1636"/>
    </row>
    <row r="1637" customHeight="1" spans="21:21">
      <c r="U1637"/>
    </row>
    <row r="1638" customHeight="1" spans="21:21">
      <c r="U1638"/>
    </row>
    <row r="1639" customHeight="1" spans="21:21">
      <c r="U1639"/>
    </row>
    <row r="1640" customHeight="1" spans="21:21">
      <c r="U1640"/>
    </row>
    <row r="1641" customHeight="1" spans="21:21">
      <c r="U1641"/>
    </row>
    <row r="1642" customHeight="1" spans="21:21">
      <c r="U1642"/>
    </row>
    <row r="1643" customHeight="1" spans="21:21">
      <c r="U1643"/>
    </row>
    <row r="1644" customHeight="1" spans="21:21">
      <c r="U1644"/>
    </row>
    <row r="1645" customHeight="1" spans="21:21">
      <c r="U1645"/>
    </row>
    <row r="1646" customHeight="1" spans="21:21">
      <c r="U1646"/>
    </row>
    <row r="1647" customHeight="1" spans="21:21">
      <c r="U1647"/>
    </row>
    <row r="1648" customHeight="1" spans="21:21">
      <c r="U1648"/>
    </row>
    <row r="1649" customHeight="1" spans="21:21">
      <c r="U1649"/>
    </row>
    <row r="1650" customHeight="1" spans="21:21">
      <c r="U1650"/>
    </row>
    <row r="1651" customHeight="1" spans="21:21">
      <c r="U1651"/>
    </row>
    <row r="1652" customHeight="1" spans="21:21">
      <c r="U1652"/>
    </row>
    <row r="1653" customHeight="1" spans="21:21">
      <c r="U1653"/>
    </row>
    <row r="1654" customHeight="1" spans="21:21">
      <c r="U1654"/>
    </row>
    <row r="1655" customHeight="1" spans="21:21">
      <c r="U1655"/>
    </row>
    <row r="1656" customHeight="1" spans="21:21">
      <c r="U1656"/>
    </row>
    <row r="1657" customHeight="1" spans="21:21">
      <c r="U1657"/>
    </row>
    <row r="1658" customHeight="1" spans="21:21">
      <c r="U1658"/>
    </row>
    <row r="1659" customHeight="1" spans="21:21">
      <c r="U1659"/>
    </row>
    <row r="1660" customHeight="1" spans="21:21">
      <c r="U1660"/>
    </row>
    <row r="1661" customHeight="1" spans="21:21">
      <c r="U1661"/>
    </row>
    <row r="1662" customHeight="1" spans="21:21">
      <c r="U1662"/>
    </row>
    <row r="1663" customHeight="1" spans="21:21">
      <c r="U1663"/>
    </row>
    <row r="1664" customHeight="1" spans="21:21">
      <c r="U1664"/>
    </row>
    <row r="1665" customHeight="1" spans="21:21">
      <c r="U1665"/>
    </row>
    <row r="1666" customHeight="1" spans="21:21">
      <c r="U1666"/>
    </row>
    <row r="1667" customHeight="1" spans="21:21">
      <c r="U1667"/>
    </row>
    <row r="1668" customHeight="1" spans="21:21">
      <c r="U1668"/>
    </row>
    <row r="1669" customHeight="1" spans="21:21">
      <c r="U1669"/>
    </row>
    <row r="1670" customHeight="1" spans="21:21">
      <c r="U1670"/>
    </row>
    <row r="1671" customHeight="1" spans="21:21">
      <c r="U1671"/>
    </row>
    <row r="1672" customHeight="1" spans="21:21">
      <c r="U1672"/>
    </row>
    <row r="1673" customHeight="1" spans="21:21">
      <c r="U1673"/>
    </row>
    <row r="1674" customHeight="1" spans="21:21">
      <c r="U1674"/>
    </row>
    <row r="1675" customHeight="1" spans="21:21">
      <c r="U1675"/>
    </row>
    <row r="1676" customHeight="1" spans="21:21">
      <c r="U1676"/>
    </row>
    <row r="1677" customHeight="1" spans="21:21">
      <c r="U1677"/>
    </row>
    <row r="1678" customHeight="1" spans="21:21">
      <c r="U1678"/>
    </row>
    <row r="1679" customHeight="1" spans="21:21">
      <c r="U1679"/>
    </row>
    <row r="1680" customHeight="1" spans="21:21">
      <c r="U1680"/>
    </row>
    <row r="1681" customHeight="1" spans="21:21">
      <c r="U1681"/>
    </row>
    <row r="1682" customHeight="1" spans="21:21">
      <c r="U1682"/>
    </row>
    <row r="1683" customHeight="1" spans="21:21">
      <c r="U1683"/>
    </row>
    <row r="1684" customHeight="1" spans="21:21">
      <c r="U1684"/>
    </row>
    <row r="1685" customHeight="1" spans="21:21">
      <c r="U1685"/>
    </row>
    <row r="1686" customHeight="1" spans="21:21">
      <c r="U1686"/>
    </row>
    <row r="1687" customHeight="1" spans="21:21">
      <c r="U1687"/>
    </row>
    <row r="1688" customHeight="1" spans="21:21">
      <c r="U1688"/>
    </row>
    <row r="1689" customHeight="1" spans="21:21">
      <c r="U1689"/>
    </row>
    <row r="1690" customHeight="1" spans="21:21">
      <c r="U1690"/>
    </row>
    <row r="1691" customHeight="1" spans="21:21">
      <c r="U1691"/>
    </row>
    <row r="1692" customHeight="1" spans="21:21">
      <c r="U1692"/>
    </row>
    <row r="1693" customHeight="1" spans="21:21">
      <c r="U1693"/>
    </row>
    <row r="1694" customHeight="1" spans="21:21">
      <c r="U1694"/>
    </row>
    <row r="1695" customHeight="1" spans="21:21">
      <c r="U1695"/>
    </row>
    <row r="1696" customHeight="1" spans="21:21">
      <c r="U1696"/>
    </row>
    <row r="1697" customHeight="1" spans="21:21">
      <c r="U1697"/>
    </row>
    <row r="1698" customHeight="1" spans="21:21">
      <c r="U1698"/>
    </row>
    <row r="1699" customHeight="1" spans="21:21">
      <c r="U1699"/>
    </row>
    <row r="1700" customHeight="1" spans="21:21">
      <c r="U1700"/>
    </row>
    <row r="1701" customHeight="1" spans="21:21">
      <c r="U1701"/>
    </row>
    <row r="1702" customHeight="1" spans="21:21">
      <c r="U1702"/>
    </row>
    <row r="1703" customHeight="1" spans="21:21">
      <c r="U1703"/>
    </row>
    <row r="1704" customHeight="1" spans="21:21">
      <c r="U1704"/>
    </row>
    <row r="1705" customHeight="1" spans="21:21">
      <c r="U1705"/>
    </row>
    <row r="1706" customHeight="1" spans="21:21">
      <c r="U1706"/>
    </row>
    <row r="1707" customHeight="1" spans="21:21">
      <c r="U1707"/>
    </row>
    <row r="1708" customHeight="1" spans="21:21">
      <c r="U1708"/>
    </row>
    <row r="1709" customHeight="1" spans="21:21">
      <c r="U1709"/>
    </row>
    <row r="1710" customHeight="1" spans="21:21">
      <c r="U1710"/>
    </row>
    <row r="1711" customHeight="1" spans="21:21">
      <c r="U1711"/>
    </row>
    <row r="1712" customHeight="1" spans="21:21">
      <c r="U1712"/>
    </row>
    <row r="1713" customHeight="1" spans="21:21">
      <c r="U1713"/>
    </row>
    <row r="1714" customHeight="1" spans="21:21">
      <c r="U1714"/>
    </row>
    <row r="1715" customHeight="1" spans="21:21">
      <c r="U1715"/>
    </row>
    <row r="1716" customHeight="1" spans="21:21">
      <c r="U1716"/>
    </row>
    <row r="1717" customHeight="1" spans="21:21">
      <c r="U1717"/>
    </row>
    <row r="1718" customHeight="1" spans="21:21">
      <c r="U1718"/>
    </row>
    <row r="1719" customHeight="1" spans="21:21">
      <c r="U1719"/>
    </row>
    <row r="1720" customHeight="1" spans="21:21">
      <c r="U1720"/>
    </row>
    <row r="1721" customHeight="1" spans="21:21">
      <c r="U1721"/>
    </row>
    <row r="1722" customHeight="1" spans="21:21">
      <c r="U1722"/>
    </row>
    <row r="1723" customHeight="1" spans="21:21">
      <c r="U1723"/>
    </row>
    <row r="1724" customHeight="1" spans="21:21">
      <c r="U1724"/>
    </row>
    <row r="1725" customHeight="1" spans="21:21">
      <c r="U1725"/>
    </row>
    <row r="1726" customHeight="1" spans="21:21">
      <c r="U1726"/>
    </row>
    <row r="1727" customHeight="1" spans="21:21">
      <c r="U1727"/>
    </row>
    <row r="1728" customHeight="1" spans="21:21">
      <c r="U1728"/>
    </row>
    <row r="1729" customHeight="1" spans="21:21">
      <c r="U1729"/>
    </row>
    <row r="1730" customHeight="1" spans="21:21">
      <c r="U1730"/>
    </row>
    <row r="1731" customHeight="1" spans="21:21">
      <c r="U1731"/>
    </row>
    <row r="1732" customHeight="1" spans="21:21">
      <c r="U1732"/>
    </row>
    <row r="1733" customHeight="1" spans="21:21">
      <c r="U1733"/>
    </row>
    <row r="1734" customHeight="1" spans="21:21">
      <c r="U1734"/>
    </row>
    <row r="1735" customHeight="1" spans="21:21">
      <c r="U1735"/>
    </row>
    <row r="1736" customHeight="1" spans="21:21">
      <c r="U1736"/>
    </row>
    <row r="1737" customHeight="1" spans="21:21">
      <c r="U1737"/>
    </row>
    <row r="1738" customHeight="1" spans="21:21">
      <c r="U1738"/>
    </row>
    <row r="1739" customHeight="1" spans="21:21">
      <c r="U1739"/>
    </row>
    <row r="1740" customHeight="1" spans="21:21">
      <c r="U1740"/>
    </row>
    <row r="1741" customHeight="1" spans="21:21">
      <c r="U1741"/>
    </row>
    <row r="1742" customHeight="1" spans="21:21">
      <c r="U1742"/>
    </row>
    <row r="1743" customHeight="1" spans="21:21">
      <c r="U1743"/>
    </row>
    <row r="1744" customHeight="1" spans="21:21">
      <c r="U1744"/>
    </row>
    <row r="1745" customHeight="1" spans="21:21">
      <c r="U1745"/>
    </row>
    <row r="1746" customHeight="1" spans="21:21">
      <c r="U1746"/>
    </row>
    <row r="1747" customHeight="1" spans="21:21">
      <c r="U1747"/>
    </row>
    <row r="1748" customHeight="1" spans="21:21">
      <c r="U1748"/>
    </row>
    <row r="1749" customHeight="1" spans="21:21">
      <c r="U1749"/>
    </row>
    <row r="1750" customHeight="1" spans="21:21">
      <c r="U1750"/>
    </row>
    <row r="1751" customHeight="1" spans="21:21">
      <c r="U1751"/>
    </row>
    <row r="1752" customHeight="1" spans="21:21">
      <c r="U1752"/>
    </row>
    <row r="1753" customHeight="1" spans="21:21">
      <c r="U1753"/>
    </row>
    <row r="1754" customHeight="1" spans="21:21">
      <c r="U1754"/>
    </row>
    <row r="1755" customHeight="1" spans="21:21">
      <c r="U1755"/>
    </row>
    <row r="1756" customHeight="1" spans="21:21">
      <c r="U1756"/>
    </row>
    <row r="1757" customHeight="1" spans="21:21">
      <c r="U1757"/>
    </row>
    <row r="1758" customHeight="1" spans="21:21">
      <c r="U1758"/>
    </row>
    <row r="1759" customHeight="1" spans="21:21">
      <c r="U1759"/>
    </row>
    <row r="1760" customHeight="1" spans="21:21">
      <c r="U1760"/>
    </row>
    <row r="1761" customHeight="1" spans="21:21">
      <c r="U1761"/>
    </row>
    <row r="1762" customHeight="1" spans="21:21">
      <c r="U1762"/>
    </row>
    <row r="1763" customHeight="1" spans="21:21">
      <c r="U1763"/>
    </row>
    <row r="1764" customHeight="1" spans="21:21">
      <c r="U1764"/>
    </row>
    <row r="1765" customHeight="1" spans="21:21">
      <c r="U1765"/>
    </row>
    <row r="1766" customHeight="1" spans="21:21">
      <c r="U1766"/>
    </row>
    <row r="1767" customHeight="1" spans="21:21">
      <c r="U1767"/>
    </row>
    <row r="1768" customHeight="1" spans="21:21">
      <c r="U1768"/>
    </row>
    <row r="1769" customHeight="1" spans="21:21">
      <c r="U1769"/>
    </row>
    <row r="1770" customHeight="1" spans="21:21">
      <c r="U1770"/>
    </row>
    <row r="1771" customHeight="1" spans="21:21">
      <c r="U1771"/>
    </row>
    <row r="1772" customHeight="1" spans="21:21">
      <c r="U1772"/>
    </row>
    <row r="1773" customHeight="1" spans="21:21">
      <c r="U1773"/>
    </row>
    <row r="1774" customHeight="1" spans="21:21">
      <c r="U1774"/>
    </row>
    <row r="1775" customHeight="1" spans="21:21">
      <c r="U1775"/>
    </row>
    <row r="1776" customHeight="1" spans="21:21">
      <c r="U1776"/>
    </row>
    <row r="1777" customHeight="1" spans="21:21">
      <c r="U1777"/>
    </row>
    <row r="1778" customHeight="1" spans="21:21">
      <c r="U1778"/>
    </row>
    <row r="1779" customHeight="1" spans="21:21">
      <c r="U1779"/>
    </row>
    <row r="1780" customHeight="1" spans="21:21">
      <c r="U1780"/>
    </row>
    <row r="1781" customHeight="1" spans="21:21">
      <c r="U1781"/>
    </row>
    <row r="1782" customHeight="1" spans="21:21">
      <c r="U1782"/>
    </row>
    <row r="1783" customHeight="1" spans="21:21">
      <c r="U1783"/>
    </row>
    <row r="1784" customHeight="1" spans="21:21">
      <c r="U1784"/>
    </row>
    <row r="1785" customHeight="1" spans="21:21">
      <c r="U1785"/>
    </row>
    <row r="1786" customHeight="1" spans="21:21">
      <c r="U1786"/>
    </row>
    <row r="1787" customHeight="1" spans="21:21">
      <c r="U1787"/>
    </row>
    <row r="1788" customHeight="1" spans="21:21">
      <c r="U1788"/>
    </row>
    <row r="1789" customHeight="1" spans="21:21">
      <c r="U1789"/>
    </row>
    <row r="1790" customHeight="1" spans="21:21">
      <c r="U1790"/>
    </row>
    <row r="1791" customHeight="1" spans="21:21">
      <c r="U1791"/>
    </row>
    <row r="1792" customHeight="1" spans="21:21">
      <c r="U1792"/>
    </row>
    <row r="1793" customHeight="1" spans="21:21">
      <c r="U1793"/>
    </row>
    <row r="1794" customHeight="1" spans="21:21">
      <c r="U1794"/>
    </row>
    <row r="1795" customHeight="1" spans="21:21">
      <c r="U1795"/>
    </row>
    <row r="1796" customHeight="1" spans="21:21">
      <c r="U1796"/>
    </row>
    <row r="1797" customHeight="1" spans="21:21">
      <c r="U1797"/>
    </row>
    <row r="1798" customHeight="1" spans="21:21">
      <c r="U1798"/>
    </row>
    <row r="1799" customHeight="1" spans="21:21">
      <c r="U1799"/>
    </row>
    <row r="1800" customHeight="1" spans="21:21">
      <c r="U1800"/>
    </row>
    <row r="1801" customHeight="1" spans="21:21">
      <c r="U1801"/>
    </row>
    <row r="1802" customHeight="1" spans="21:21">
      <c r="U1802"/>
    </row>
    <row r="1803" customHeight="1" spans="21:21">
      <c r="U1803"/>
    </row>
    <row r="1804" customHeight="1" spans="21:21">
      <c r="U1804"/>
    </row>
    <row r="1805" customHeight="1" spans="21:21">
      <c r="U1805"/>
    </row>
    <row r="1806" customHeight="1" spans="21:21">
      <c r="U1806"/>
    </row>
    <row r="1807" customHeight="1" spans="21:21">
      <c r="U1807"/>
    </row>
    <row r="1808" customHeight="1" spans="21:21">
      <c r="U1808"/>
    </row>
    <row r="1809" customHeight="1" spans="21:21">
      <c r="U1809"/>
    </row>
    <row r="1810" customHeight="1" spans="21:21">
      <c r="U1810"/>
    </row>
    <row r="1811" customHeight="1" spans="21:21">
      <c r="U1811"/>
    </row>
    <row r="1812" customHeight="1" spans="21:21">
      <c r="U1812"/>
    </row>
    <row r="1813" customHeight="1" spans="21:21">
      <c r="U1813"/>
    </row>
    <row r="1814" customHeight="1" spans="21:21">
      <c r="U1814"/>
    </row>
    <row r="1815" customHeight="1" spans="21:21">
      <c r="U1815"/>
    </row>
    <row r="1816" customHeight="1" spans="21:21">
      <c r="U1816"/>
    </row>
    <row r="1817" customHeight="1" spans="21:21">
      <c r="U1817"/>
    </row>
    <row r="1818" customHeight="1" spans="21:21">
      <c r="U1818"/>
    </row>
    <row r="1819" customHeight="1" spans="21:21">
      <c r="U1819"/>
    </row>
    <row r="1820" customHeight="1" spans="21:21">
      <c r="U1820"/>
    </row>
    <row r="1821" customHeight="1" spans="21:21">
      <c r="U1821"/>
    </row>
    <row r="1822" customHeight="1" spans="21:21">
      <c r="U1822"/>
    </row>
    <row r="1823" customHeight="1" spans="21:21">
      <c r="U1823"/>
    </row>
    <row r="1824" customHeight="1" spans="21:21">
      <c r="U1824"/>
    </row>
    <row r="1825" customHeight="1" spans="21:21">
      <c r="U1825"/>
    </row>
    <row r="1826" customHeight="1" spans="21:21">
      <c r="U1826"/>
    </row>
    <row r="1827" customHeight="1" spans="21:21">
      <c r="U1827"/>
    </row>
    <row r="1828" customHeight="1" spans="21:21">
      <c r="U1828"/>
    </row>
    <row r="1829" customHeight="1" spans="21:21">
      <c r="U1829"/>
    </row>
    <row r="1830" customHeight="1" spans="21:21">
      <c r="U1830"/>
    </row>
    <row r="1831" customHeight="1" spans="21:21">
      <c r="U1831"/>
    </row>
    <row r="1832" customHeight="1" spans="21:21">
      <c r="U1832"/>
    </row>
    <row r="1833" customHeight="1" spans="21:21">
      <c r="U1833"/>
    </row>
    <row r="1834" customHeight="1" spans="21:21">
      <c r="U1834"/>
    </row>
    <row r="1835" customHeight="1" spans="21:21">
      <c r="U1835"/>
    </row>
    <row r="1836" customHeight="1" spans="21:21">
      <c r="U1836"/>
    </row>
    <row r="1837" customHeight="1" spans="21:21">
      <c r="U1837"/>
    </row>
    <row r="1838" customHeight="1" spans="21:21">
      <c r="U1838"/>
    </row>
    <row r="1839" customHeight="1" spans="21:21">
      <c r="U1839"/>
    </row>
    <row r="1840" customHeight="1" spans="21:21">
      <c r="U1840"/>
    </row>
    <row r="1841" customHeight="1" spans="21:21">
      <c r="U1841"/>
    </row>
    <row r="1842" customHeight="1" spans="21:21">
      <c r="U1842"/>
    </row>
    <row r="1843" customHeight="1" spans="21:21">
      <c r="U1843"/>
    </row>
    <row r="1844" customHeight="1" spans="21:21">
      <c r="U1844"/>
    </row>
    <row r="1845" customHeight="1" spans="21:21">
      <c r="U1845"/>
    </row>
    <row r="1846" customHeight="1" spans="21:21">
      <c r="U1846"/>
    </row>
    <row r="1847" customHeight="1" spans="21:21">
      <c r="U1847"/>
    </row>
    <row r="1848" customHeight="1" spans="21:21">
      <c r="U1848"/>
    </row>
    <row r="1849" customHeight="1" spans="21:21">
      <c r="U1849"/>
    </row>
    <row r="1850" customHeight="1" spans="21:21">
      <c r="U1850"/>
    </row>
    <row r="1851" customHeight="1" spans="21:21">
      <c r="U1851"/>
    </row>
    <row r="1852" customHeight="1" spans="21:21">
      <c r="U1852"/>
    </row>
    <row r="1853" customHeight="1" spans="21:21">
      <c r="U1853"/>
    </row>
    <row r="1854" customHeight="1" spans="21:21">
      <c r="U1854"/>
    </row>
    <row r="1855" customHeight="1" spans="21:21">
      <c r="U1855"/>
    </row>
    <row r="1856" customHeight="1" spans="21:21">
      <c r="U1856"/>
    </row>
    <row r="1857" customHeight="1" spans="21:21">
      <c r="U1857"/>
    </row>
    <row r="1858" customHeight="1" spans="21:21">
      <c r="U1858"/>
    </row>
    <row r="1859" customHeight="1" spans="21:21">
      <c r="U1859"/>
    </row>
    <row r="1860" customHeight="1" spans="21:21">
      <c r="U1860"/>
    </row>
    <row r="1861" customHeight="1" spans="21:21">
      <c r="U1861"/>
    </row>
    <row r="1862" customHeight="1" spans="21:21">
      <c r="U1862"/>
    </row>
    <row r="1863" customHeight="1" spans="21:21">
      <c r="U1863"/>
    </row>
    <row r="1864" customHeight="1" spans="21:21">
      <c r="U1864"/>
    </row>
    <row r="1865" customHeight="1" spans="21:21">
      <c r="U1865"/>
    </row>
    <row r="1866" customHeight="1" spans="21:21">
      <c r="U1866"/>
    </row>
    <row r="1867" customHeight="1" spans="21:21">
      <c r="U1867"/>
    </row>
    <row r="1868" customHeight="1" spans="21:21">
      <c r="U1868"/>
    </row>
    <row r="1869" customHeight="1" spans="21:21">
      <c r="U1869"/>
    </row>
    <row r="1870" customHeight="1" spans="21:21">
      <c r="U1870"/>
    </row>
    <row r="1871" customHeight="1" spans="21:21">
      <c r="U1871"/>
    </row>
    <row r="1872" customHeight="1" spans="21:21">
      <c r="U1872"/>
    </row>
    <row r="1873" customHeight="1" spans="21:21">
      <c r="U1873"/>
    </row>
    <row r="1874" customHeight="1" spans="21:21">
      <c r="U1874"/>
    </row>
    <row r="1875" customHeight="1" spans="21:21">
      <c r="U1875"/>
    </row>
    <row r="1876" customHeight="1" spans="21:21">
      <c r="U1876"/>
    </row>
    <row r="1877" customHeight="1" spans="21:21">
      <c r="U1877"/>
    </row>
    <row r="1878" customHeight="1" spans="21:21">
      <c r="U1878"/>
    </row>
    <row r="1879" customHeight="1" spans="21:21">
      <c r="U1879"/>
    </row>
    <row r="1880" customHeight="1" spans="21:21">
      <c r="U1880"/>
    </row>
    <row r="1881" customHeight="1" spans="21:21">
      <c r="U1881"/>
    </row>
    <row r="1882" customHeight="1" spans="21:21">
      <c r="U1882"/>
    </row>
    <row r="1883" customHeight="1" spans="21:21">
      <c r="U1883"/>
    </row>
    <row r="1884" customHeight="1" spans="21:21">
      <c r="U1884"/>
    </row>
    <row r="1885" customHeight="1" spans="21:21">
      <c r="U1885"/>
    </row>
    <row r="1886" customHeight="1" spans="21:21">
      <c r="U1886"/>
    </row>
    <row r="1887" customHeight="1" spans="21:21">
      <c r="U1887"/>
    </row>
    <row r="1888" customHeight="1" spans="21:21">
      <c r="U1888"/>
    </row>
    <row r="1889" customHeight="1" spans="21:21">
      <c r="U1889"/>
    </row>
    <row r="1890" customHeight="1" spans="21:21">
      <c r="U1890"/>
    </row>
    <row r="1891" customHeight="1" spans="21:21">
      <c r="U1891"/>
    </row>
    <row r="1892" customHeight="1" spans="21:21">
      <c r="U1892"/>
    </row>
    <row r="1893" customHeight="1" spans="21:21">
      <c r="U1893"/>
    </row>
    <row r="1894" customHeight="1" spans="21:21">
      <c r="U1894"/>
    </row>
    <row r="1895" customHeight="1" spans="21:21">
      <c r="U1895"/>
    </row>
    <row r="1896" customHeight="1" spans="21:21">
      <c r="U1896"/>
    </row>
    <row r="1897" customHeight="1" spans="21:21">
      <c r="U1897"/>
    </row>
    <row r="1898" customHeight="1" spans="21:21">
      <c r="U1898"/>
    </row>
    <row r="1899" customHeight="1" spans="21:21">
      <c r="U1899"/>
    </row>
    <row r="1900" customHeight="1" spans="21:21">
      <c r="U1900"/>
    </row>
    <row r="1901" customHeight="1" spans="21:21">
      <c r="U1901"/>
    </row>
    <row r="1902" customHeight="1" spans="21:21">
      <c r="U1902"/>
    </row>
    <row r="1903" customHeight="1" spans="21:21">
      <c r="U1903"/>
    </row>
    <row r="1904" customHeight="1" spans="21:21">
      <c r="U1904"/>
    </row>
    <row r="1905" customHeight="1" spans="21:21">
      <c r="U1905"/>
    </row>
    <row r="1906" customHeight="1" spans="21:21">
      <c r="U1906"/>
    </row>
    <row r="1907" customHeight="1" spans="21:21">
      <c r="U1907"/>
    </row>
    <row r="1908" customHeight="1" spans="21:21">
      <c r="U1908"/>
    </row>
    <row r="1909" customHeight="1" spans="21:21">
      <c r="U1909"/>
    </row>
    <row r="1910" customHeight="1" spans="21:21">
      <c r="U1910"/>
    </row>
    <row r="1911" customHeight="1" spans="21:21">
      <c r="U1911"/>
    </row>
    <row r="1912" customHeight="1" spans="21:21">
      <c r="U1912"/>
    </row>
    <row r="1913" customHeight="1" spans="21:21">
      <c r="U1913"/>
    </row>
    <row r="1914" customHeight="1" spans="21:21">
      <c r="U1914"/>
    </row>
    <row r="1915" customHeight="1" spans="21:21">
      <c r="U1915"/>
    </row>
    <row r="1916" customHeight="1" spans="21:21">
      <c r="U1916"/>
    </row>
    <row r="1917" customHeight="1" spans="21:21">
      <c r="U1917"/>
    </row>
    <row r="1918" customHeight="1" spans="21:21">
      <c r="U1918"/>
    </row>
    <row r="1919" customHeight="1" spans="21:21">
      <c r="U1919"/>
    </row>
    <row r="1920" customHeight="1" spans="21:21">
      <c r="U1920"/>
    </row>
    <row r="1921" customHeight="1" spans="21:21">
      <c r="U1921"/>
    </row>
    <row r="1922" customHeight="1" spans="21:21">
      <c r="U1922"/>
    </row>
    <row r="1923" customHeight="1" spans="21:21">
      <c r="U1923"/>
    </row>
    <row r="1924" customHeight="1" spans="21:21">
      <c r="U1924"/>
    </row>
    <row r="1925" customHeight="1" spans="21:21">
      <c r="U1925"/>
    </row>
    <row r="1926" customHeight="1" spans="21:21">
      <c r="U1926"/>
    </row>
    <row r="1927" customHeight="1" spans="21:21">
      <c r="U1927"/>
    </row>
    <row r="1928" customHeight="1" spans="21:21">
      <c r="U1928"/>
    </row>
    <row r="1929" customHeight="1" spans="21:21">
      <c r="U1929"/>
    </row>
    <row r="1930" customHeight="1" spans="21:21">
      <c r="U1930"/>
    </row>
    <row r="1931" customHeight="1" spans="21:21">
      <c r="U1931"/>
    </row>
    <row r="1932" customHeight="1" spans="21:21">
      <c r="U1932"/>
    </row>
    <row r="1933" customHeight="1" spans="21:21">
      <c r="U1933"/>
    </row>
    <row r="1934" customHeight="1" spans="21:21">
      <c r="U1934"/>
    </row>
    <row r="1935" customHeight="1" spans="21:21">
      <c r="U1935"/>
    </row>
    <row r="1936" customHeight="1" spans="21:21">
      <c r="U1936"/>
    </row>
    <row r="1937" customHeight="1" spans="21:21">
      <c r="U1937"/>
    </row>
    <row r="1938" customHeight="1" spans="21:21">
      <c r="U1938"/>
    </row>
    <row r="1939" customHeight="1" spans="21:21">
      <c r="U1939"/>
    </row>
    <row r="1940" customHeight="1" spans="21:21">
      <c r="U1940"/>
    </row>
    <row r="1941" customHeight="1" spans="21:21">
      <c r="U1941"/>
    </row>
    <row r="1942" customHeight="1" spans="21:21">
      <c r="U1942"/>
    </row>
    <row r="1943" customHeight="1" spans="21:21">
      <c r="U1943"/>
    </row>
    <row r="1944" customHeight="1" spans="21:21">
      <c r="U1944"/>
    </row>
    <row r="1945" customHeight="1" spans="21:21">
      <c r="U1945"/>
    </row>
    <row r="1946" customHeight="1" spans="21:21">
      <c r="U1946"/>
    </row>
    <row r="1947" customHeight="1" spans="21:21">
      <c r="U1947"/>
    </row>
    <row r="1948" customHeight="1" spans="21:21">
      <c r="U1948"/>
    </row>
    <row r="1949" customHeight="1" spans="21:21">
      <c r="U1949"/>
    </row>
    <row r="1950" customHeight="1" spans="21:21">
      <c r="U1950"/>
    </row>
    <row r="1951" customHeight="1" spans="21:21">
      <c r="U1951"/>
    </row>
    <row r="1952" customHeight="1" spans="21:21">
      <c r="U1952"/>
    </row>
    <row r="1953" customHeight="1" spans="21:21">
      <c r="U1953"/>
    </row>
    <row r="1954" customHeight="1" spans="21:21">
      <c r="U1954"/>
    </row>
    <row r="1955" customHeight="1" spans="21:21">
      <c r="U1955"/>
    </row>
    <row r="1956" customHeight="1" spans="21:21">
      <c r="U1956"/>
    </row>
    <row r="1957" customHeight="1" spans="21:21">
      <c r="U1957"/>
    </row>
    <row r="1958" customHeight="1" spans="21:21">
      <c r="U1958"/>
    </row>
    <row r="1959" customHeight="1" spans="21:21">
      <c r="U1959"/>
    </row>
    <row r="1960" customHeight="1" spans="21:21">
      <c r="U1960"/>
    </row>
    <row r="1961" customHeight="1" spans="21:21">
      <c r="U1961"/>
    </row>
    <row r="1962" customHeight="1" spans="21:21">
      <c r="U1962"/>
    </row>
    <row r="1963" customHeight="1" spans="21:21">
      <c r="U1963"/>
    </row>
    <row r="1964" customHeight="1" spans="21:21">
      <c r="U1964"/>
    </row>
    <row r="1965" customHeight="1" spans="21:21">
      <c r="U1965"/>
    </row>
    <row r="1966" customHeight="1" spans="21:21">
      <c r="U1966"/>
    </row>
    <row r="1967" customHeight="1" spans="21:21">
      <c r="U1967"/>
    </row>
    <row r="1968" customHeight="1" spans="21:21">
      <c r="U1968"/>
    </row>
    <row r="1969" customHeight="1" spans="21:21">
      <c r="U1969"/>
    </row>
    <row r="1970" customHeight="1" spans="21:21">
      <c r="U1970"/>
    </row>
    <row r="1971" customHeight="1" spans="21:21">
      <c r="U1971"/>
    </row>
    <row r="1972" customHeight="1" spans="21:21">
      <c r="U1972"/>
    </row>
    <row r="1973" customHeight="1" spans="21:21">
      <c r="U1973"/>
    </row>
    <row r="1974" customHeight="1" spans="21:21">
      <c r="U1974"/>
    </row>
    <row r="1975" customHeight="1" spans="21:21">
      <c r="U1975"/>
    </row>
    <row r="1976" customHeight="1" spans="21:21">
      <c r="U1976"/>
    </row>
    <row r="1977" customHeight="1" spans="21:21">
      <c r="U1977"/>
    </row>
    <row r="1978" customHeight="1" spans="21:21">
      <c r="U1978"/>
    </row>
    <row r="1979" customHeight="1" spans="21:21">
      <c r="U1979"/>
    </row>
    <row r="1980" customHeight="1" spans="21:21">
      <c r="U1980"/>
    </row>
    <row r="1981" customHeight="1" spans="21:21">
      <c r="U1981"/>
    </row>
    <row r="1982" customHeight="1" spans="21:21">
      <c r="U1982"/>
    </row>
    <row r="1983" customHeight="1" spans="21:21">
      <c r="U1983"/>
    </row>
    <row r="1984" customHeight="1" spans="21:21">
      <c r="U1984"/>
    </row>
    <row r="1985" customHeight="1" spans="21:21">
      <c r="U1985"/>
    </row>
    <row r="1986" customHeight="1" spans="21:21">
      <c r="U1986"/>
    </row>
    <row r="1987" customHeight="1" spans="21:21">
      <c r="U1987"/>
    </row>
    <row r="1988" customHeight="1" spans="21:21">
      <c r="U1988"/>
    </row>
    <row r="1989" customHeight="1" spans="21:21">
      <c r="U1989"/>
    </row>
    <row r="1990" customHeight="1" spans="21:21">
      <c r="U1990"/>
    </row>
    <row r="1991" customHeight="1" spans="21:21">
      <c r="U1991"/>
    </row>
    <row r="1992" customHeight="1" spans="21:21">
      <c r="U1992"/>
    </row>
    <row r="1993" customHeight="1" spans="21:21">
      <c r="U1993"/>
    </row>
    <row r="1994" customHeight="1" spans="21:21">
      <c r="U1994"/>
    </row>
    <row r="1995" customHeight="1" spans="21:21">
      <c r="U1995"/>
    </row>
    <row r="1996" customHeight="1" spans="21:21">
      <c r="U1996"/>
    </row>
    <row r="1997" customHeight="1" spans="21:21">
      <c r="U1997"/>
    </row>
    <row r="1998" customHeight="1" spans="21:21">
      <c r="U1998"/>
    </row>
    <row r="1999" customHeight="1" spans="21:21">
      <c r="U1999"/>
    </row>
    <row r="2000" customHeight="1" spans="21:21">
      <c r="U2000"/>
    </row>
    <row r="2001" customHeight="1" spans="21:21">
      <c r="U2001"/>
    </row>
    <row r="2002" customHeight="1" spans="21:21">
      <c r="U2002"/>
    </row>
    <row r="2003" customHeight="1" spans="21:21">
      <c r="U2003"/>
    </row>
    <row r="2004" customHeight="1" spans="21:21">
      <c r="U2004"/>
    </row>
    <row r="2005" customHeight="1" spans="21:21">
      <c r="U2005"/>
    </row>
    <row r="2006" customHeight="1" spans="21:21">
      <c r="U2006"/>
    </row>
    <row r="2007" customHeight="1" spans="21:21">
      <c r="U2007"/>
    </row>
    <row r="2008" customHeight="1" spans="21:21">
      <c r="U2008"/>
    </row>
    <row r="2009" customHeight="1" spans="21:21">
      <c r="U2009"/>
    </row>
    <row r="2010" customHeight="1" spans="21:21">
      <c r="U2010"/>
    </row>
    <row r="2011" customHeight="1" spans="21:21">
      <c r="U2011"/>
    </row>
    <row r="2012" customHeight="1" spans="21:21">
      <c r="U2012"/>
    </row>
    <row r="2013" customHeight="1" spans="21:21">
      <c r="U2013"/>
    </row>
    <row r="2014" customHeight="1" spans="21:21">
      <c r="U2014"/>
    </row>
    <row r="2015" customHeight="1" spans="21:21">
      <c r="U2015"/>
    </row>
    <row r="2016" customHeight="1" spans="21:21">
      <c r="U2016"/>
    </row>
    <row r="2017" customHeight="1" spans="21:21">
      <c r="U2017"/>
    </row>
    <row r="2018" customHeight="1" spans="21:21">
      <c r="U2018"/>
    </row>
    <row r="2019" customHeight="1" spans="21:21">
      <c r="U2019"/>
    </row>
    <row r="2020" customHeight="1" spans="21:21">
      <c r="U2020"/>
    </row>
    <row r="2021" customHeight="1" spans="21:21">
      <c r="U2021"/>
    </row>
    <row r="2022" customHeight="1" spans="21:21">
      <c r="U2022"/>
    </row>
    <row r="2023" customHeight="1" spans="21:21">
      <c r="U2023"/>
    </row>
    <row r="2024" customHeight="1" spans="21:21">
      <c r="U2024"/>
    </row>
    <row r="2025" customHeight="1" spans="21:21">
      <c r="U2025"/>
    </row>
    <row r="2026" customHeight="1" spans="21:21">
      <c r="U2026"/>
    </row>
    <row r="2027" customHeight="1" spans="21:21">
      <c r="U2027"/>
    </row>
    <row r="2028" customHeight="1" spans="21:21">
      <c r="U2028"/>
    </row>
    <row r="2029" customHeight="1" spans="21:21">
      <c r="U2029"/>
    </row>
    <row r="2030" customHeight="1" spans="21:21">
      <c r="U2030"/>
    </row>
    <row r="2031" customHeight="1" spans="21:21">
      <c r="U2031"/>
    </row>
    <row r="2032" customHeight="1" spans="21:21">
      <c r="U2032"/>
    </row>
    <row r="2033" customHeight="1" spans="21:21">
      <c r="U2033"/>
    </row>
    <row r="2034" customHeight="1" spans="21:21">
      <c r="U2034"/>
    </row>
    <row r="2035" customHeight="1" spans="21:21">
      <c r="U2035"/>
    </row>
    <row r="2036" customHeight="1" spans="21:21">
      <c r="U2036"/>
    </row>
    <row r="2037" customHeight="1" spans="21:21">
      <c r="U2037"/>
    </row>
    <row r="2038" customHeight="1" spans="21:21">
      <c r="U2038"/>
    </row>
    <row r="2039" customHeight="1" spans="21:21">
      <c r="U2039"/>
    </row>
    <row r="2040" customHeight="1" spans="21:21">
      <c r="U2040"/>
    </row>
    <row r="2041" customHeight="1" spans="21:21">
      <c r="U2041"/>
    </row>
    <row r="2042" customHeight="1" spans="21:21">
      <c r="U2042"/>
    </row>
    <row r="2043" customHeight="1" spans="21:21">
      <c r="U2043"/>
    </row>
    <row r="2044" customHeight="1" spans="21:21">
      <c r="U2044"/>
    </row>
    <row r="2045" customHeight="1" spans="21:21">
      <c r="U2045"/>
    </row>
    <row r="2046" customHeight="1" spans="21:21">
      <c r="U2046"/>
    </row>
    <row r="2047" customHeight="1" spans="21:21">
      <c r="U2047"/>
    </row>
    <row r="2048" customHeight="1" spans="21:21">
      <c r="U2048"/>
    </row>
    <row r="2049" customHeight="1" spans="21:21">
      <c r="U2049"/>
    </row>
    <row r="2050" customHeight="1" spans="21:21">
      <c r="U2050"/>
    </row>
    <row r="2051" customHeight="1" spans="21:21">
      <c r="U2051"/>
    </row>
    <row r="2052" customHeight="1" spans="21:21">
      <c r="U2052"/>
    </row>
    <row r="2053" customHeight="1" spans="21:21">
      <c r="U2053"/>
    </row>
    <row r="2054" customHeight="1" spans="21:21">
      <c r="U2054"/>
    </row>
    <row r="2055" customHeight="1" spans="21:21">
      <c r="U2055"/>
    </row>
    <row r="2056" customHeight="1" spans="21:21">
      <c r="U2056"/>
    </row>
    <row r="2057" customHeight="1" spans="21:21">
      <c r="U2057"/>
    </row>
    <row r="2058" customHeight="1" spans="21:21">
      <c r="U2058"/>
    </row>
    <row r="2059" customHeight="1" spans="21:21">
      <c r="U2059"/>
    </row>
    <row r="2060" customHeight="1" spans="21:21">
      <c r="U2060"/>
    </row>
    <row r="2061" customHeight="1" spans="21:21">
      <c r="U2061"/>
    </row>
    <row r="2062" customHeight="1" spans="21:21">
      <c r="U2062"/>
    </row>
    <row r="2063" customHeight="1" spans="21:21">
      <c r="U2063"/>
    </row>
    <row r="2064" customHeight="1" spans="21:21">
      <c r="U2064"/>
    </row>
    <row r="2065" customHeight="1" spans="21:21">
      <c r="U2065"/>
    </row>
    <row r="2066" customHeight="1" spans="21:21">
      <c r="U2066"/>
    </row>
    <row r="2067" customHeight="1" spans="21:21">
      <c r="U2067"/>
    </row>
    <row r="2068" customHeight="1" spans="21:21">
      <c r="U2068"/>
    </row>
    <row r="2069" customHeight="1" spans="21:21">
      <c r="U2069"/>
    </row>
    <row r="2070" customHeight="1" spans="21:21">
      <c r="U2070"/>
    </row>
    <row r="2071" customHeight="1" spans="21:21">
      <c r="U2071"/>
    </row>
    <row r="2072" customHeight="1" spans="21:21">
      <c r="U2072"/>
    </row>
    <row r="2073" customHeight="1" spans="21:21">
      <c r="U2073"/>
    </row>
    <row r="2074" customHeight="1" spans="21:21">
      <c r="U2074"/>
    </row>
    <row r="2075" customHeight="1" spans="21:21">
      <c r="U2075"/>
    </row>
    <row r="2076" customHeight="1" spans="21:21">
      <c r="U2076"/>
    </row>
    <row r="2077" customHeight="1" spans="21:21">
      <c r="U2077"/>
    </row>
    <row r="2078" customHeight="1" spans="21:21">
      <c r="U2078"/>
    </row>
    <row r="2079" customHeight="1" spans="21:21">
      <c r="U2079"/>
    </row>
    <row r="2080" customHeight="1" spans="21:21">
      <c r="U2080"/>
    </row>
    <row r="2081" customHeight="1" spans="21:21">
      <c r="U2081"/>
    </row>
    <row r="2082" customHeight="1" spans="21:21">
      <c r="U2082"/>
    </row>
    <row r="2083" customHeight="1" spans="21:21">
      <c r="U2083"/>
    </row>
    <row r="2084" customHeight="1" spans="21:21">
      <c r="U2084"/>
    </row>
    <row r="2085" customHeight="1" spans="21:21">
      <c r="U2085"/>
    </row>
    <row r="2086" customHeight="1" spans="21:21">
      <c r="U2086"/>
    </row>
    <row r="2087" customHeight="1" spans="21:21">
      <c r="U2087"/>
    </row>
    <row r="2088" customHeight="1" spans="21:21">
      <c r="U2088"/>
    </row>
    <row r="2089" customHeight="1" spans="21:21">
      <c r="U2089"/>
    </row>
    <row r="2090" customHeight="1" spans="21:21">
      <c r="U2090"/>
    </row>
    <row r="2091" customHeight="1" spans="21:21">
      <c r="U2091"/>
    </row>
    <row r="2092" customHeight="1" spans="21:21">
      <c r="U2092"/>
    </row>
    <row r="2093" customHeight="1" spans="21:21">
      <c r="U2093"/>
    </row>
    <row r="2094" customHeight="1" spans="21:21">
      <c r="U2094"/>
    </row>
    <row r="2095" customHeight="1" spans="21:21">
      <c r="U2095"/>
    </row>
    <row r="2096" customHeight="1" spans="21:21">
      <c r="U2096"/>
    </row>
    <row r="2097" customHeight="1" spans="21:21">
      <c r="U2097"/>
    </row>
    <row r="2098" customHeight="1" spans="21:21">
      <c r="U2098"/>
    </row>
    <row r="2099" customHeight="1" spans="21:21">
      <c r="U2099"/>
    </row>
    <row r="2100" customHeight="1" spans="21:21">
      <c r="U2100"/>
    </row>
    <row r="2101" customHeight="1" spans="21:21">
      <c r="U2101"/>
    </row>
    <row r="2102" customHeight="1" spans="21:21">
      <c r="U2102"/>
    </row>
    <row r="2103" customHeight="1" spans="21:21">
      <c r="U2103"/>
    </row>
    <row r="2104" customHeight="1" spans="21:21">
      <c r="U2104"/>
    </row>
    <row r="2105" customHeight="1" spans="21:21">
      <c r="U2105"/>
    </row>
    <row r="2106" customHeight="1" spans="21:21">
      <c r="U2106"/>
    </row>
    <row r="2107" customHeight="1" spans="21:21">
      <c r="U2107"/>
    </row>
    <row r="2108" customHeight="1" spans="21:21">
      <c r="U2108"/>
    </row>
    <row r="2109" customHeight="1" spans="21:21">
      <c r="U2109"/>
    </row>
    <row r="2110" customHeight="1" spans="21:21">
      <c r="U2110"/>
    </row>
    <row r="2111" customHeight="1" spans="21:21">
      <c r="U2111"/>
    </row>
    <row r="2112" customHeight="1" spans="21:21">
      <c r="U2112"/>
    </row>
    <row r="2113" customHeight="1" spans="21:21">
      <c r="U2113"/>
    </row>
    <row r="2114" customHeight="1" spans="21:21">
      <c r="U2114"/>
    </row>
    <row r="2115" customHeight="1" spans="21:21">
      <c r="U2115"/>
    </row>
    <row r="2116" customHeight="1" spans="21:21">
      <c r="U2116"/>
    </row>
    <row r="2117" customHeight="1" spans="21:21">
      <c r="U2117"/>
    </row>
    <row r="2118" customHeight="1" spans="21:21">
      <c r="U2118"/>
    </row>
    <row r="2119" customHeight="1" spans="21:21">
      <c r="U2119"/>
    </row>
    <row r="2120" customHeight="1" spans="21:21">
      <c r="U2120"/>
    </row>
    <row r="2121" customHeight="1" spans="21:21">
      <c r="U2121"/>
    </row>
    <row r="2122" customHeight="1" spans="21:21">
      <c r="U2122"/>
    </row>
    <row r="2123" customHeight="1" spans="21:21">
      <c r="U2123"/>
    </row>
    <row r="2124" customHeight="1" spans="21:21">
      <c r="U2124"/>
    </row>
    <row r="2125" customHeight="1" spans="21:21">
      <c r="U2125"/>
    </row>
    <row r="2126" customHeight="1" spans="21:21">
      <c r="U2126"/>
    </row>
    <row r="2127" customHeight="1" spans="21:21">
      <c r="U2127"/>
    </row>
    <row r="2128" customHeight="1" spans="21:21">
      <c r="U2128"/>
    </row>
    <row r="2129" customHeight="1" spans="21:21">
      <c r="U2129"/>
    </row>
    <row r="2130" customHeight="1" spans="21:21">
      <c r="U2130"/>
    </row>
    <row r="2131" customHeight="1" spans="21:21">
      <c r="U2131"/>
    </row>
    <row r="2132" customHeight="1" spans="21:21">
      <c r="U2132"/>
    </row>
    <row r="2133" customHeight="1" spans="21:21">
      <c r="U2133"/>
    </row>
    <row r="2134" customHeight="1" spans="21:21">
      <c r="U2134"/>
    </row>
    <row r="2135" customHeight="1" spans="21:21">
      <c r="U2135"/>
    </row>
    <row r="2136" customHeight="1" spans="21:21">
      <c r="U2136"/>
    </row>
    <row r="2137" customHeight="1" spans="21:21">
      <c r="U2137"/>
    </row>
    <row r="2138" customHeight="1" spans="21:21">
      <c r="U2138"/>
    </row>
    <row r="2139" customHeight="1" spans="21:21">
      <c r="U2139"/>
    </row>
    <row r="2140" customHeight="1" spans="21:21">
      <c r="U2140"/>
    </row>
    <row r="2141" customHeight="1" spans="21:21">
      <c r="U2141"/>
    </row>
    <row r="2142" customHeight="1" spans="21:21">
      <c r="U2142"/>
    </row>
    <row r="2143" customHeight="1" spans="21:21">
      <c r="U2143"/>
    </row>
    <row r="2144" customHeight="1" spans="21:21">
      <c r="U2144"/>
    </row>
    <row r="2145" customHeight="1" spans="21:21">
      <c r="U2145"/>
    </row>
    <row r="2146" customHeight="1" spans="21:21">
      <c r="U2146"/>
    </row>
    <row r="2147" customHeight="1" spans="21:21">
      <c r="U2147"/>
    </row>
    <row r="2148" customHeight="1" spans="21:21">
      <c r="U2148"/>
    </row>
    <row r="2149" customHeight="1" spans="21:21">
      <c r="U2149"/>
    </row>
    <row r="2150" customHeight="1" spans="21:21">
      <c r="U2150"/>
    </row>
    <row r="2151" customHeight="1" spans="21:21">
      <c r="U2151"/>
    </row>
    <row r="2152" customHeight="1" spans="21:21">
      <c r="U2152"/>
    </row>
    <row r="2153" customHeight="1" spans="21:21">
      <c r="U2153"/>
    </row>
    <row r="2154" customHeight="1" spans="21:21">
      <c r="U2154"/>
    </row>
    <row r="2155" customHeight="1" spans="21:21">
      <c r="U2155"/>
    </row>
    <row r="2156" customHeight="1" spans="21:21">
      <c r="U2156"/>
    </row>
    <row r="2157" customHeight="1" spans="21:21">
      <c r="U2157"/>
    </row>
    <row r="2158" customHeight="1" spans="21:21">
      <c r="U2158"/>
    </row>
    <row r="2159" customHeight="1" spans="21:21">
      <c r="U2159"/>
    </row>
    <row r="2160" customHeight="1" spans="21:21">
      <c r="U2160"/>
    </row>
    <row r="2161" customHeight="1" spans="21:21">
      <c r="U2161"/>
    </row>
    <row r="2162" customHeight="1" spans="21:21">
      <c r="U2162"/>
    </row>
    <row r="2163" customHeight="1" spans="21:21">
      <c r="U2163"/>
    </row>
    <row r="2164" customHeight="1" spans="21:21">
      <c r="U2164"/>
    </row>
    <row r="2165" customHeight="1" spans="21:21">
      <c r="U2165"/>
    </row>
    <row r="2166" customHeight="1" spans="21:21">
      <c r="U2166"/>
    </row>
    <row r="2167" customHeight="1" spans="21:21">
      <c r="U2167"/>
    </row>
    <row r="2168" customHeight="1" spans="21:21">
      <c r="U2168"/>
    </row>
    <row r="2169" customHeight="1" spans="21:21">
      <c r="U2169"/>
    </row>
    <row r="2170" customHeight="1" spans="21:21">
      <c r="U2170"/>
    </row>
    <row r="2171" customHeight="1" spans="21:21">
      <c r="U2171"/>
    </row>
    <row r="2172" customHeight="1" spans="21:21">
      <c r="U2172"/>
    </row>
    <row r="2173" customHeight="1" spans="21:21">
      <c r="U2173"/>
    </row>
    <row r="2174" customHeight="1" spans="21:21">
      <c r="U2174"/>
    </row>
    <row r="2175" customHeight="1" spans="21:21">
      <c r="U2175"/>
    </row>
    <row r="2176" customHeight="1" spans="21:21">
      <c r="U2176"/>
    </row>
    <row r="2177" customHeight="1" spans="21:21">
      <c r="U2177"/>
    </row>
    <row r="2178" customHeight="1" spans="21:21">
      <c r="U2178"/>
    </row>
    <row r="2179" customHeight="1" spans="21:21">
      <c r="U2179"/>
    </row>
    <row r="2180" customHeight="1" spans="21:21">
      <c r="U2180"/>
    </row>
    <row r="2181" customHeight="1" spans="21:21">
      <c r="U2181"/>
    </row>
    <row r="2182" customHeight="1" spans="21:21">
      <c r="U2182"/>
    </row>
    <row r="2183" customHeight="1" spans="21:21">
      <c r="U2183"/>
    </row>
    <row r="2184" customHeight="1" spans="21:21">
      <c r="U2184"/>
    </row>
    <row r="2185" customHeight="1" spans="21:21">
      <c r="U2185"/>
    </row>
    <row r="2186" customHeight="1" spans="21:21">
      <c r="U2186"/>
    </row>
    <row r="2187" customHeight="1" spans="21:21">
      <c r="U2187"/>
    </row>
    <row r="2188" customHeight="1" spans="21:21">
      <c r="U2188"/>
    </row>
    <row r="2189" customHeight="1" spans="21:21">
      <c r="U2189"/>
    </row>
    <row r="2190" customHeight="1" spans="21:21">
      <c r="U2190"/>
    </row>
    <row r="2191" customHeight="1" spans="21:21">
      <c r="U2191"/>
    </row>
    <row r="2192" customHeight="1" spans="21:21">
      <c r="U2192"/>
    </row>
    <row r="2193" customHeight="1" spans="21:21">
      <c r="U2193"/>
    </row>
    <row r="2194" customHeight="1" spans="21:21">
      <c r="U2194"/>
    </row>
    <row r="2195" customHeight="1" spans="21:21">
      <c r="U2195"/>
    </row>
    <row r="2196" customHeight="1" spans="21:21">
      <c r="U2196"/>
    </row>
    <row r="2197" customHeight="1" spans="21:21">
      <c r="U2197"/>
    </row>
    <row r="2198" customHeight="1" spans="21:21">
      <c r="U2198"/>
    </row>
    <row r="2199" customHeight="1" spans="21:21">
      <c r="U2199"/>
    </row>
    <row r="2200" customHeight="1" spans="21:21">
      <c r="U2200"/>
    </row>
    <row r="2201" customHeight="1" spans="21:21">
      <c r="U2201"/>
    </row>
    <row r="2202" customHeight="1" spans="21:21">
      <c r="U2202"/>
    </row>
    <row r="2203" customHeight="1" spans="21:21">
      <c r="U2203"/>
    </row>
    <row r="2204" customHeight="1" spans="21:21">
      <c r="U2204"/>
    </row>
    <row r="2205" customHeight="1" spans="21:21">
      <c r="U2205"/>
    </row>
    <row r="2206" customHeight="1" spans="21:21">
      <c r="U2206"/>
    </row>
    <row r="2207" customHeight="1" spans="21:21">
      <c r="U2207"/>
    </row>
    <row r="2208" customHeight="1" spans="21:21">
      <c r="U2208"/>
    </row>
    <row r="2209" customHeight="1" spans="21:21">
      <c r="U2209"/>
    </row>
    <row r="2210" customHeight="1" spans="21:21">
      <c r="U2210"/>
    </row>
    <row r="2211" customHeight="1" spans="21:21">
      <c r="U2211"/>
    </row>
    <row r="2212" customHeight="1" spans="21:21">
      <c r="U2212"/>
    </row>
    <row r="2213" customHeight="1" spans="21:21">
      <c r="U2213"/>
    </row>
    <row r="2214" customHeight="1" spans="21:21">
      <c r="U2214"/>
    </row>
    <row r="2215" customHeight="1" spans="21:21">
      <c r="U2215"/>
    </row>
    <row r="2216" customHeight="1" spans="21:21">
      <c r="U2216"/>
    </row>
    <row r="2217" customHeight="1" spans="21:21">
      <c r="U2217"/>
    </row>
    <row r="2218" customHeight="1" spans="21:21">
      <c r="U2218"/>
    </row>
    <row r="2219" customHeight="1" spans="21:21">
      <c r="U2219"/>
    </row>
    <row r="2220" customHeight="1" spans="21:21">
      <c r="U2220"/>
    </row>
    <row r="2221" customHeight="1" spans="21:21">
      <c r="U2221"/>
    </row>
    <row r="2222" customHeight="1" spans="21:21">
      <c r="U2222"/>
    </row>
    <row r="2223" customHeight="1" spans="21:21">
      <c r="U2223"/>
    </row>
    <row r="2224" customHeight="1" spans="21:21">
      <c r="U2224"/>
    </row>
    <row r="2225" customHeight="1" spans="21:21">
      <c r="U2225"/>
    </row>
    <row r="2226" customHeight="1" spans="21:21">
      <c r="U2226"/>
    </row>
    <row r="2227" customHeight="1" spans="21:21">
      <c r="U2227"/>
    </row>
    <row r="2228" customHeight="1" spans="21:21">
      <c r="U2228"/>
    </row>
    <row r="2229" customHeight="1" spans="21:21">
      <c r="U2229"/>
    </row>
    <row r="2230" customHeight="1" spans="21:21">
      <c r="U2230"/>
    </row>
    <row r="2231" customHeight="1" spans="21:21">
      <c r="U2231"/>
    </row>
    <row r="2232" customHeight="1" spans="21:21">
      <c r="U2232"/>
    </row>
    <row r="2233" customHeight="1" spans="21:21">
      <c r="U2233"/>
    </row>
    <row r="2234" customHeight="1" spans="21:21">
      <c r="U2234"/>
    </row>
    <row r="2235" customHeight="1" spans="21:21">
      <c r="U2235"/>
    </row>
    <row r="2236" customHeight="1" spans="21:21">
      <c r="U2236"/>
    </row>
    <row r="2237" customHeight="1" spans="21:21">
      <c r="U2237"/>
    </row>
    <row r="2238" customHeight="1" spans="21:21">
      <c r="U2238"/>
    </row>
    <row r="2239" customHeight="1" spans="21:21">
      <c r="U2239"/>
    </row>
    <row r="2240" customHeight="1" spans="21:21">
      <c r="U2240"/>
    </row>
    <row r="2241" customHeight="1" spans="21:21">
      <c r="U2241"/>
    </row>
    <row r="2242" customHeight="1" spans="21:21">
      <c r="U2242"/>
    </row>
    <row r="2243" customHeight="1" spans="21:21">
      <c r="U2243"/>
    </row>
    <row r="2244" customHeight="1" spans="21:21">
      <c r="U2244"/>
    </row>
    <row r="2245" customHeight="1" spans="21:21">
      <c r="U2245"/>
    </row>
    <row r="2246" customHeight="1" spans="21:21">
      <c r="U2246"/>
    </row>
    <row r="2247" customHeight="1" spans="21:21">
      <c r="U2247"/>
    </row>
    <row r="2248" customHeight="1" spans="21:21">
      <c r="U2248"/>
    </row>
    <row r="2249" customHeight="1" spans="21:21">
      <c r="U2249"/>
    </row>
    <row r="2250" customHeight="1" spans="21:21">
      <c r="U2250"/>
    </row>
    <row r="2251" customHeight="1" spans="21:21">
      <c r="U2251"/>
    </row>
    <row r="2252" customHeight="1" spans="21:21">
      <c r="U2252"/>
    </row>
    <row r="2253" customHeight="1" spans="21:21">
      <c r="U2253"/>
    </row>
    <row r="2254" customHeight="1" spans="21:21">
      <c r="U2254"/>
    </row>
    <row r="2255" customHeight="1" spans="21:21">
      <c r="U2255"/>
    </row>
    <row r="2256" customHeight="1" spans="21:21">
      <c r="U2256"/>
    </row>
    <row r="2257" customHeight="1" spans="21:21">
      <c r="U2257"/>
    </row>
    <row r="2258" customHeight="1" spans="21:21">
      <c r="U2258"/>
    </row>
    <row r="2259" customHeight="1" spans="21:21">
      <c r="U2259"/>
    </row>
    <row r="2260" customHeight="1" spans="21:21">
      <c r="U2260"/>
    </row>
    <row r="2261" customHeight="1" spans="21:21">
      <c r="U2261"/>
    </row>
    <row r="2262" customHeight="1" spans="21:21">
      <c r="U2262"/>
    </row>
    <row r="2263" customHeight="1" spans="21:21">
      <c r="U2263"/>
    </row>
    <row r="2264" customHeight="1" spans="21:21">
      <c r="U2264"/>
    </row>
    <row r="2265" customHeight="1" spans="21:21">
      <c r="U2265"/>
    </row>
    <row r="2266" customHeight="1" spans="21:21">
      <c r="U2266"/>
    </row>
    <row r="2267" customHeight="1" spans="21:21">
      <c r="U2267"/>
    </row>
    <row r="2268" customHeight="1" spans="21:21">
      <c r="U2268"/>
    </row>
    <row r="2269" customHeight="1" spans="21:21">
      <c r="U2269"/>
    </row>
    <row r="2270" customHeight="1" spans="21:21">
      <c r="U2270"/>
    </row>
    <row r="2271" customHeight="1" spans="21:21">
      <c r="U2271"/>
    </row>
    <row r="2272" customHeight="1" spans="21:21">
      <c r="U2272"/>
    </row>
    <row r="2273" customHeight="1" spans="21:21">
      <c r="U2273"/>
    </row>
    <row r="2274" customHeight="1" spans="21:21">
      <c r="U2274"/>
    </row>
    <row r="2275" customHeight="1" spans="21:21">
      <c r="U2275"/>
    </row>
    <row r="2276" customHeight="1" spans="21:21">
      <c r="U2276"/>
    </row>
    <row r="2277" customHeight="1" spans="21:21">
      <c r="U2277"/>
    </row>
    <row r="2278" customHeight="1" spans="21:21">
      <c r="U2278"/>
    </row>
    <row r="2279" customHeight="1" spans="21:21">
      <c r="U2279"/>
    </row>
    <row r="2280" customHeight="1" spans="21:21">
      <c r="U2280"/>
    </row>
    <row r="2281" customHeight="1" spans="21:21">
      <c r="U2281"/>
    </row>
    <row r="2282" customHeight="1" spans="21:21">
      <c r="U2282"/>
    </row>
    <row r="2283" customHeight="1" spans="21:21">
      <c r="U2283"/>
    </row>
    <row r="2284" customHeight="1" spans="21:21">
      <c r="U2284"/>
    </row>
    <row r="2285" customHeight="1" spans="21:21">
      <c r="U2285"/>
    </row>
    <row r="2286" customHeight="1" spans="21:21">
      <c r="U2286"/>
    </row>
    <row r="2287" customHeight="1" spans="21:21">
      <c r="U2287"/>
    </row>
    <row r="2288" customHeight="1" spans="21:21">
      <c r="U2288"/>
    </row>
    <row r="2289" customHeight="1" spans="21:21">
      <c r="U2289"/>
    </row>
    <row r="2290" customHeight="1" spans="21:21">
      <c r="U2290"/>
    </row>
    <row r="2291" customHeight="1" spans="21:21">
      <c r="U2291"/>
    </row>
    <row r="2292" customHeight="1" spans="21:21">
      <c r="U2292"/>
    </row>
    <row r="2293" customHeight="1" spans="21:21">
      <c r="U2293"/>
    </row>
    <row r="2294" customHeight="1" spans="21:21">
      <c r="U2294"/>
    </row>
    <row r="2295" customHeight="1" spans="21:21">
      <c r="U2295"/>
    </row>
    <row r="2296" customHeight="1" spans="21:21">
      <c r="U2296"/>
    </row>
    <row r="2297" customHeight="1" spans="21:21">
      <c r="U2297"/>
    </row>
    <row r="2298" customHeight="1" spans="21:21">
      <c r="U2298"/>
    </row>
    <row r="2299" customHeight="1" spans="21:21">
      <c r="U2299"/>
    </row>
    <row r="2300" customHeight="1" spans="21:21">
      <c r="U2300"/>
    </row>
    <row r="2301" customHeight="1" spans="21:21">
      <c r="U2301"/>
    </row>
    <row r="2302" customHeight="1" spans="21:21">
      <c r="U2302"/>
    </row>
    <row r="2303" customHeight="1" spans="21:21">
      <c r="U2303"/>
    </row>
    <row r="2304" customHeight="1" spans="21:21">
      <c r="U2304"/>
    </row>
    <row r="2305" customHeight="1" spans="21:21">
      <c r="U2305"/>
    </row>
    <row r="2306" customHeight="1" spans="21:21">
      <c r="U2306"/>
    </row>
    <row r="2307" customHeight="1" spans="21:21">
      <c r="U2307"/>
    </row>
    <row r="2308" customHeight="1" spans="21:21">
      <c r="U2308"/>
    </row>
    <row r="2309" customHeight="1" spans="21:21">
      <c r="U2309"/>
    </row>
    <row r="2310" customHeight="1" spans="21:21">
      <c r="U2310"/>
    </row>
    <row r="2311" customHeight="1" spans="21:21">
      <c r="U2311"/>
    </row>
    <row r="2312" customHeight="1" spans="21:21">
      <c r="U2312"/>
    </row>
    <row r="2313" customHeight="1" spans="21:21">
      <c r="U2313"/>
    </row>
    <row r="2314" customHeight="1" spans="21:21">
      <c r="U2314"/>
    </row>
    <row r="2315" customHeight="1" spans="21:21">
      <c r="U2315"/>
    </row>
    <row r="2316" customHeight="1" spans="21:21">
      <c r="U2316"/>
    </row>
    <row r="2317" customHeight="1" spans="21:21">
      <c r="U2317"/>
    </row>
    <row r="2318" customHeight="1" spans="21:21">
      <c r="U2318"/>
    </row>
    <row r="2319" customHeight="1" spans="21:21">
      <c r="U2319"/>
    </row>
    <row r="2320" customHeight="1" spans="21:21">
      <c r="U2320"/>
    </row>
    <row r="2321" customHeight="1" spans="21:21">
      <c r="U2321"/>
    </row>
    <row r="2322" customHeight="1" spans="21:21">
      <c r="U2322"/>
    </row>
    <row r="2323" customHeight="1" spans="21:21">
      <c r="U2323"/>
    </row>
    <row r="2324" customHeight="1" spans="21:21">
      <c r="U2324"/>
    </row>
    <row r="2325" customHeight="1" spans="21:21">
      <c r="U2325"/>
    </row>
    <row r="2326" customHeight="1" spans="21:21">
      <c r="U2326"/>
    </row>
    <row r="2327" customHeight="1" spans="21:21">
      <c r="U2327"/>
    </row>
    <row r="2328" customHeight="1" spans="21:21">
      <c r="U2328"/>
    </row>
    <row r="2329" customHeight="1" spans="21:21">
      <c r="U2329"/>
    </row>
    <row r="2330" customHeight="1" spans="21:21">
      <c r="U2330"/>
    </row>
    <row r="2331" customHeight="1" spans="21:21">
      <c r="U2331"/>
    </row>
    <row r="2332" customHeight="1" spans="21:21">
      <c r="U2332"/>
    </row>
    <row r="2333" customHeight="1" spans="21:21">
      <c r="U2333"/>
    </row>
    <row r="2334" customHeight="1" spans="21:21">
      <c r="U2334"/>
    </row>
    <row r="2335" customHeight="1" spans="21:21">
      <c r="U2335"/>
    </row>
    <row r="2336" customHeight="1" spans="21:21">
      <c r="U2336"/>
    </row>
    <row r="2337" customHeight="1" spans="21:21">
      <c r="U2337"/>
    </row>
    <row r="2338" customHeight="1" spans="21:21">
      <c r="U2338"/>
    </row>
    <row r="2339" customHeight="1" spans="21:21">
      <c r="U2339"/>
    </row>
    <row r="2340" customHeight="1" spans="21:21">
      <c r="U2340"/>
    </row>
    <row r="2341" customHeight="1" spans="21:21">
      <c r="U2341"/>
    </row>
    <row r="2342" customHeight="1" spans="21:21">
      <c r="U2342"/>
    </row>
    <row r="2343" customHeight="1" spans="21:21">
      <c r="U2343"/>
    </row>
    <row r="2344" customHeight="1" spans="21:21">
      <c r="U2344"/>
    </row>
    <row r="2345" customHeight="1" spans="21:21">
      <c r="U2345"/>
    </row>
    <row r="2346" customHeight="1" spans="21:21">
      <c r="U2346"/>
    </row>
    <row r="2347" customHeight="1" spans="21:21">
      <c r="U2347"/>
    </row>
    <row r="2348" customHeight="1" spans="21:21">
      <c r="U2348"/>
    </row>
    <row r="2349" customHeight="1" spans="21:21">
      <c r="U2349"/>
    </row>
    <row r="2350" customHeight="1" spans="21:21">
      <c r="U2350"/>
    </row>
    <row r="2351" customHeight="1" spans="21:21">
      <c r="U2351"/>
    </row>
    <row r="2352" customHeight="1" spans="21:21">
      <c r="U2352"/>
    </row>
    <row r="2353" customHeight="1" spans="21:21">
      <c r="U2353"/>
    </row>
    <row r="2354" customHeight="1" spans="21:21">
      <c r="U2354"/>
    </row>
    <row r="2355" customHeight="1" spans="21:21">
      <c r="U2355"/>
    </row>
    <row r="2356" customHeight="1" spans="21:21">
      <c r="U2356"/>
    </row>
    <row r="2357" customHeight="1" spans="21:21">
      <c r="U2357"/>
    </row>
    <row r="2358" customHeight="1" spans="21:21">
      <c r="U2358"/>
    </row>
    <row r="2359" customHeight="1" spans="21:21">
      <c r="U2359"/>
    </row>
    <row r="2360" customHeight="1" spans="21:21">
      <c r="U2360"/>
    </row>
    <row r="2361" customHeight="1" spans="21:21">
      <c r="U2361"/>
    </row>
    <row r="2362" customHeight="1" spans="21:21">
      <c r="U2362"/>
    </row>
    <row r="2363" customHeight="1" spans="21:21">
      <c r="U2363"/>
    </row>
    <row r="2364" customHeight="1" spans="21:21">
      <c r="U2364"/>
    </row>
    <row r="2365" customHeight="1" spans="21:21">
      <c r="U2365"/>
    </row>
    <row r="2366" customHeight="1" spans="21:21">
      <c r="U2366"/>
    </row>
    <row r="2367" customHeight="1" spans="21:21">
      <c r="U2367"/>
    </row>
    <row r="2368" customHeight="1" spans="21:21">
      <c r="U2368"/>
    </row>
    <row r="2369" customHeight="1" spans="21:21">
      <c r="U2369"/>
    </row>
    <row r="2370" customHeight="1" spans="21:21">
      <c r="U2370"/>
    </row>
    <row r="2371" customHeight="1" spans="21:21">
      <c r="U2371"/>
    </row>
    <row r="2372" customHeight="1" spans="21:21">
      <c r="U2372"/>
    </row>
    <row r="2373" customHeight="1" spans="21:21">
      <c r="U2373"/>
    </row>
    <row r="2374" customHeight="1" spans="21:21">
      <c r="U2374"/>
    </row>
    <row r="2375" customHeight="1" spans="21:21">
      <c r="U2375"/>
    </row>
    <row r="2376" customHeight="1" spans="21:21">
      <c r="U2376"/>
    </row>
    <row r="2377" customHeight="1" spans="21:21">
      <c r="U2377"/>
    </row>
    <row r="2378" customHeight="1" spans="21:21">
      <c r="U2378"/>
    </row>
    <row r="2379" customHeight="1" spans="21:21">
      <c r="U2379"/>
    </row>
    <row r="2380" customHeight="1" spans="21:21">
      <c r="U2380"/>
    </row>
    <row r="2381" customHeight="1" spans="21:21">
      <c r="U2381"/>
    </row>
    <row r="2382" customHeight="1" spans="21:21">
      <c r="U2382"/>
    </row>
    <row r="2383" customHeight="1" spans="21:21">
      <c r="U2383"/>
    </row>
    <row r="2384" customHeight="1" spans="21:21">
      <c r="U2384"/>
    </row>
    <row r="2385" customHeight="1" spans="21:21">
      <c r="U2385"/>
    </row>
    <row r="2386" customHeight="1" spans="21:21">
      <c r="U2386"/>
    </row>
    <row r="2387" customHeight="1" spans="21:21">
      <c r="U2387"/>
    </row>
    <row r="2388" customHeight="1" spans="21:21">
      <c r="U2388"/>
    </row>
    <row r="2389" customHeight="1" spans="21:21">
      <c r="U2389"/>
    </row>
    <row r="2390" customHeight="1" spans="21:21">
      <c r="U2390"/>
    </row>
    <row r="2391" customHeight="1" spans="21:21">
      <c r="U2391"/>
    </row>
    <row r="2392" customHeight="1" spans="21:21">
      <c r="U2392"/>
    </row>
    <row r="2393" customHeight="1" spans="21:21">
      <c r="U2393"/>
    </row>
    <row r="2394" customHeight="1" spans="21:21">
      <c r="U2394"/>
    </row>
    <row r="2395" customHeight="1" spans="21:21">
      <c r="U2395"/>
    </row>
    <row r="2396" customHeight="1" spans="21:21">
      <c r="U2396"/>
    </row>
    <row r="2397" customHeight="1" spans="21:21">
      <c r="U2397"/>
    </row>
    <row r="2398" customHeight="1" spans="21:21">
      <c r="U2398"/>
    </row>
    <row r="2399" customHeight="1" spans="21:21">
      <c r="U2399"/>
    </row>
    <row r="2400" customHeight="1" spans="21:21">
      <c r="U2400"/>
    </row>
    <row r="2401" customHeight="1" spans="21:21">
      <c r="U2401"/>
    </row>
    <row r="2402" customHeight="1" spans="21:21">
      <c r="U2402"/>
    </row>
    <row r="2403" customHeight="1" spans="21:21">
      <c r="U2403"/>
    </row>
    <row r="2404" customHeight="1" spans="21:21">
      <c r="U2404"/>
    </row>
    <row r="2405" customHeight="1" spans="21:21">
      <c r="U2405"/>
    </row>
    <row r="2406" customHeight="1" spans="21:21">
      <c r="U2406"/>
    </row>
    <row r="2407" customHeight="1" spans="21:21">
      <c r="U2407"/>
    </row>
    <row r="2408" customHeight="1" spans="21:21">
      <c r="U2408"/>
    </row>
    <row r="2409" customHeight="1" spans="21:21">
      <c r="U2409"/>
    </row>
    <row r="2410" customHeight="1" spans="21:21">
      <c r="U2410"/>
    </row>
    <row r="2411" customHeight="1" spans="21:21">
      <c r="U2411"/>
    </row>
    <row r="2412" customHeight="1" spans="21:21">
      <c r="U2412"/>
    </row>
    <row r="2413" customHeight="1" spans="21:21">
      <c r="U2413"/>
    </row>
    <row r="2414" customHeight="1" spans="21:21">
      <c r="U2414"/>
    </row>
    <row r="2415" customHeight="1" spans="21:21">
      <c r="U2415"/>
    </row>
    <row r="2416" customHeight="1" spans="21:21">
      <c r="U2416"/>
    </row>
    <row r="2417" customHeight="1" spans="21:21">
      <c r="U2417"/>
    </row>
    <row r="2418" customHeight="1" spans="21:21">
      <c r="U2418"/>
    </row>
    <row r="2419" customHeight="1" spans="21:21">
      <c r="U2419"/>
    </row>
    <row r="2420" customHeight="1" spans="21:21">
      <c r="U2420"/>
    </row>
    <row r="2421" customHeight="1" spans="21:21">
      <c r="U2421"/>
    </row>
    <row r="2422" customHeight="1" spans="21:21">
      <c r="U2422"/>
    </row>
    <row r="2423" customHeight="1" spans="21:21">
      <c r="U2423"/>
    </row>
    <row r="2424" customHeight="1" spans="21:21">
      <c r="U2424"/>
    </row>
    <row r="2425" customHeight="1" spans="21:21">
      <c r="U2425"/>
    </row>
    <row r="2426" customHeight="1" spans="21:21">
      <c r="U2426"/>
    </row>
    <row r="2427" customHeight="1" spans="21:21">
      <c r="U2427"/>
    </row>
    <row r="2428" customHeight="1" spans="21:21">
      <c r="U2428"/>
    </row>
    <row r="2429" customHeight="1" spans="21:21">
      <c r="U2429"/>
    </row>
    <row r="2430" customHeight="1" spans="21:21">
      <c r="U2430"/>
    </row>
    <row r="2431" customHeight="1" spans="21:21">
      <c r="U2431"/>
    </row>
    <row r="2432" customHeight="1" spans="21:21">
      <c r="U2432"/>
    </row>
    <row r="2433" customHeight="1" spans="21:21">
      <c r="U2433"/>
    </row>
    <row r="2434" customHeight="1" spans="21:21">
      <c r="U2434"/>
    </row>
    <row r="2435" customHeight="1" spans="21:21">
      <c r="U2435"/>
    </row>
    <row r="2436" customHeight="1" spans="21:21">
      <c r="U2436"/>
    </row>
    <row r="2437" customHeight="1" spans="21:21">
      <c r="U2437"/>
    </row>
    <row r="2438" customHeight="1" spans="21:21">
      <c r="U2438"/>
    </row>
    <row r="2439" customHeight="1" spans="21:21">
      <c r="U2439"/>
    </row>
    <row r="2440" customHeight="1" spans="21:21">
      <c r="U2440"/>
    </row>
    <row r="2441" customHeight="1" spans="21:21">
      <c r="U2441"/>
    </row>
    <row r="2442" customHeight="1" spans="21:21">
      <c r="U2442"/>
    </row>
    <row r="2443" customHeight="1" spans="21:21">
      <c r="U2443"/>
    </row>
    <row r="2444" customHeight="1" spans="21:21">
      <c r="U2444"/>
    </row>
    <row r="2445" customHeight="1" spans="21:21">
      <c r="U2445"/>
    </row>
    <row r="2446" customHeight="1" spans="21:21">
      <c r="U2446"/>
    </row>
    <row r="2447" customHeight="1" spans="21:21">
      <c r="U2447"/>
    </row>
    <row r="2448" customHeight="1" spans="21:21">
      <c r="U2448"/>
    </row>
    <row r="2449" customHeight="1" spans="21:21">
      <c r="U2449"/>
    </row>
    <row r="2450" customHeight="1" spans="21:21">
      <c r="U2450"/>
    </row>
    <row r="2451" customHeight="1" spans="21:21">
      <c r="U2451"/>
    </row>
    <row r="2452" customHeight="1" spans="21:21">
      <c r="U2452"/>
    </row>
    <row r="2453" customHeight="1" spans="21:21">
      <c r="U2453"/>
    </row>
    <row r="2454" customHeight="1" spans="21:21">
      <c r="U2454"/>
    </row>
    <row r="2455" customHeight="1" spans="21:21">
      <c r="U2455"/>
    </row>
    <row r="2456" customHeight="1" spans="21:21">
      <c r="U2456"/>
    </row>
    <row r="2457" customHeight="1" spans="21:21">
      <c r="U2457"/>
    </row>
    <row r="2458" customHeight="1" spans="21:21">
      <c r="U2458"/>
    </row>
    <row r="2459" customHeight="1" spans="21:21">
      <c r="U2459"/>
    </row>
    <row r="2460" customHeight="1" spans="21:21">
      <c r="U2460"/>
    </row>
    <row r="2461" customHeight="1" spans="21:21">
      <c r="U2461"/>
    </row>
    <row r="2462" customHeight="1" spans="21:21">
      <c r="U2462"/>
    </row>
    <row r="2463" customHeight="1" spans="21:21">
      <c r="U2463"/>
    </row>
    <row r="2464" customHeight="1" spans="21:21">
      <c r="U2464"/>
    </row>
    <row r="2465" customHeight="1" spans="21:21">
      <c r="U2465"/>
    </row>
    <row r="2466" customHeight="1" spans="21:21">
      <c r="U2466"/>
    </row>
    <row r="2467" customHeight="1" spans="21:21">
      <c r="U2467"/>
    </row>
    <row r="2468" customHeight="1" spans="21:21">
      <c r="U2468"/>
    </row>
    <row r="2469" customHeight="1" spans="21:21">
      <c r="U2469"/>
    </row>
    <row r="2470" customHeight="1" spans="21:21">
      <c r="U2470"/>
    </row>
    <row r="2471" customHeight="1" spans="21:21">
      <c r="U2471"/>
    </row>
    <row r="2472" customHeight="1" spans="21:21">
      <c r="U2472"/>
    </row>
    <row r="2473" customHeight="1" spans="21:21">
      <c r="U2473"/>
    </row>
    <row r="2474" customHeight="1" spans="21:21">
      <c r="U2474"/>
    </row>
    <row r="2475" customHeight="1" spans="21:21">
      <c r="U2475"/>
    </row>
    <row r="2476" customHeight="1" spans="21:21">
      <c r="U2476"/>
    </row>
    <row r="2477" customHeight="1" spans="21:21">
      <c r="U2477"/>
    </row>
    <row r="2478" customHeight="1" spans="21:21">
      <c r="U2478"/>
    </row>
    <row r="2479" customHeight="1" spans="21:21">
      <c r="U2479"/>
    </row>
    <row r="2480" customHeight="1" spans="21:21">
      <c r="U2480"/>
    </row>
    <row r="2481" customHeight="1" spans="21:21">
      <c r="U2481"/>
    </row>
    <row r="2482" customHeight="1" spans="21:21">
      <c r="U2482"/>
    </row>
    <row r="2483" customHeight="1" spans="21:21">
      <c r="U2483"/>
    </row>
    <row r="2484" customHeight="1" spans="21:21">
      <c r="U2484"/>
    </row>
    <row r="2485" customHeight="1" spans="21:21">
      <c r="U2485"/>
    </row>
    <row r="2486" customHeight="1" spans="21:21">
      <c r="U2486"/>
    </row>
    <row r="2487" customHeight="1" spans="21:21">
      <c r="U2487"/>
    </row>
    <row r="2488" customHeight="1" spans="21:21">
      <c r="U2488"/>
    </row>
    <row r="2489" customHeight="1" spans="21:21">
      <c r="U2489"/>
    </row>
    <row r="2490" customHeight="1" spans="21:21">
      <c r="U2490"/>
    </row>
    <row r="2491" customHeight="1" spans="21:21">
      <c r="U2491"/>
    </row>
    <row r="2492" customHeight="1" spans="21:21">
      <c r="U2492"/>
    </row>
    <row r="2493" customHeight="1" spans="21:21">
      <c r="U2493"/>
    </row>
    <row r="2494" customHeight="1" spans="21:21">
      <c r="U2494"/>
    </row>
    <row r="2495" customHeight="1" spans="21:21">
      <c r="U2495"/>
    </row>
    <row r="2496" customHeight="1" spans="21:21">
      <c r="U2496"/>
    </row>
    <row r="2497" customHeight="1" spans="21:21">
      <c r="U2497"/>
    </row>
    <row r="2498" customHeight="1" spans="21:21">
      <c r="U2498"/>
    </row>
    <row r="2499" customHeight="1" spans="21:21">
      <c r="U2499"/>
    </row>
    <row r="2500" customHeight="1" spans="21:21">
      <c r="U2500"/>
    </row>
    <row r="2501" customHeight="1" spans="21:21">
      <c r="U2501"/>
    </row>
    <row r="2502" customHeight="1" spans="21:21">
      <c r="U2502"/>
    </row>
    <row r="2503" customHeight="1" spans="21:21">
      <c r="U2503"/>
    </row>
    <row r="2504" customHeight="1" spans="21:21">
      <c r="U2504"/>
    </row>
    <row r="2505" customHeight="1" spans="21:21">
      <c r="U2505"/>
    </row>
    <row r="2506" customHeight="1" spans="21:21">
      <c r="U2506"/>
    </row>
    <row r="2507" customHeight="1" spans="21:21">
      <c r="U2507"/>
    </row>
    <row r="2508" customHeight="1" spans="21:21">
      <c r="U2508"/>
    </row>
    <row r="2509" customHeight="1" spans="21:21">
      <c r="U2509"/>
    </row>
    <row r="2510" customHeight="1" spans="21:21">
      <c r="U2510"/>
    </row>
    <row r="2511" customHeight="1" spans="21:21">
      <c r="U2511"/>
    </row>
    <row r="2512" customHeight="1" spans="21:21">
      <c r="U2512"/>
    </row>
    <row r="2513" customHeight="1" spans="21:21">
      <c r="U2513"/>
    </row>
    <row r="2514" customHeight="1" spans="21:21">
      <c r="U2514"/>
    </row>
    <row r="2515" customHeight="1" spans="21:21">
      <c r="U2515"/>
    </row>
    <row r="2516" customHeight="1" spans="21:21">
      <c r="U2516"/>
    </row>
    <row r="2517" customHeight="1" spans="21:21">
      <c r="U2517"/>
    </row>
    <row r="2518" customHeight="1" spans="21:21">
      <c r="U2518"/>
    </row>
    <row r="2519" customHeight="1" spans="21:21">
      <c r="U2519"/>
    </row>
    <row r="2520" customHeight="1" spans="21:21">
      <c r="U2520"/>
    </row>
    <row r="2521" customHeight="1" spans="21:21">
      <c r="U2521"/>
    </row>
    <row r="2522" customHeight="1" spans="21:21">
      <c r="U2522"/>
    </row>
    <row r="2523" customHeight="1" spans="21:21">
      <c r="U2523"/>
    </row>
    <row r="2524" customHeight="1" spans="21:21">
      <c r="U2524"/>
    </row>
    <row r="2525" customHeight="1" spans="21:21">
      <c r="U2525"/>
    </row>
    <row r="2526" customHeight="1" spans="21:21">
      <c r="U2526"/>
    </row>
    <row r="2527" customHeight="1" spans="21:21">
      <c r="U2527"/>
    </row>
    <row r="2528" customHeight="1" spans="21:21">
      <c r="U2528"/>
    </row>
    <row r="2529" customHeight="1" spans="21:21">
      <c r="U2529"/>
    </row>
    <row r="2530" customHeight="1" spans="21:21">
      <c r="U2530"/>
    </row>
    <row r="2531" customHeight="1" spans="21:21">
      <c r="U2531"/>
    </row>
    <row r="2532" customHeight="1" spans="21:21">
      <c r="U2532"/>
    </row>
    <row r="2533" customHeight="1" spans="21:21">
      <c r="U2533"/>
    </row>
    <row r="2534" customHeight="1" spans="21:21">
      <c r="U2534"/>
    </row>
    <row r="2535" customHeight="1" spans="21:21">
      <c r="U2535"/>
    </row>
    <row r="2536" customHeight="1" spans="21:21">
      <c r="U2536"/>
    </row>
    <row r="2537" customHeight="1" spans="21:21">
      <c r="U2537"/>
    </row>
    <row r="2538" customHeight="1" spans="21:21">
      <c r="U2538"/>
    </row>
    <row r="2539" customHeight="1" spans="21:21">
      <c r="U2539"/>
    </row>
    <row r="2540" customHeight="1" spans="21:21">
      <c r="U2540"/>
    </row>
    <row r="2541" customHeight="1" spans="21:21">
      <c r="U2541"/>
    </row>
    <row r="2542" customHeight="1" spans="21:21">
      <c r="U2542"/>
    </row>
    <row r="2543" customHeight="1" spans="21:21">
      <c r="U2543"/>
    </row>
    <row r="2544" customHeight="1" spans="21:21">
      <c r="U2544"/>
    </row>
    <row r="2545" customHeight="1" spans="21:21">
      <c r="U2545"/>
    </row>
    <row r="2546" customHeight="1" spans="21:21">
      <c r="U2546"/>
    </row>
    <row r="2547" customHeight="1" spans="21:21">
      <c r="U2547"/>
    </row>
    <row r="2548" customHeight="1" spans="21:21">
      <c r="U2548"/>
    </row>
    <row r="2549" customHeight="1" spans="21:21">
      <c r="U2549"/>
    </row>
    <row r="2550" customHeight="1" spans="21:21">
      <c r="U2550"/>
    </row>
    <row r="2551" customHeight="1" spans="21:21">
      <c r="U2551"/>
    </row>
    <row r="2552" customHeight="1" spans="21:21">
      <c r="U2552"/>
    </row>
    <row r="2553" customHeight="1" spans="21:21">
      <c r="U2553"/>
    </row>
    <row r="2554" customHeight="1" spans="21:21">
      <c r="U2554"/>
    </row>
    <row r="2555" customHeight="1" spans="21:21">
      <c r="U2555"/>
    </row>
    <row r="2556" customHeight="1" spans="21:21">
      <c r="U2556"/>
    </row>
    <row r="2557" customHeight="1" spans="21:21">
      <c r="U2557"/>
    </row>
    <row r="2558" customHeight="1" spans="21:21">
      <c r="U2558"/>
    </row>
    <row r="2559" customHeight="1" spans="21:21">
      <c r="U2559"/>
    </row>
    <row r="2560" customHeight="1" spans="21:21">
      <c r="U2560"/>
    </row>
    <row r="2561" customHeight="1" spans="21:21">
      <c r="U2561"/>
    </row>
    <row r="2562" customHeight="1" spans="21:21">
      <c r="U2562"/>
    </row>
    <row r="2563" customHeight="1" spans="21:21">
      <c r="U2563"/>
    </row>
    <row r="2564" customHeight="1" spans="21:21">
      <c r="U2564"/>
    </row>
    <row r="2565" customHeight="1" spans="21:21">
      <c r="U2565"/>
    </row>
    <row r="2566" customHeight="1" spans="21:21">
      <c r="U2566"/>
    </row>
    <row r="2567" customHeight="1" spans="21:21">
      <c r="U2567"/>
    </row>
    <row r="2568" customHeight="1" spans="21:21">
      <c r="U2568"/>
    </row>
    <row r="2569" customHeight="1" spans="21:21">
      <c r="U2569"/>
    </row>
    <row r="2570" customHeight="1" spans="21:21">
      <c r="U2570"/>
    </row>
    <row r="2571" customHeight="1" spans="21:21">
      <c r="U2571"/>
    </row>
    <row r="2572" customHeight="1" spans="21:21">
      <c r="U2572"/>
    </row>
    <row r="2573" customHeight="1" spans="21:21">
      <c r="U2573"/>
    </row>
    <row r="2574" customHeight="1" spans="21:21">
      <c r="U2574"/>
    </row>
    <row r="2575" customHeight="1" spans="21:21">
      <c r="U2575"/>
    </row>
    <row r="2576" customHeight="1" spans="21:21">
      <c r="U2576"/>
    </row>
    <row r="2577" customHeight="1" spans="21:21">
      <c r="U2577"/>
    </row>
    <row r="2578" customHeight="1" spans="21:21">
      <c r="U2578"/>
    </row>
    <row r="2579" customHeight="1" spans="21:21">
      <c r="U2579"/>
    </row>
    <row r="2580" customHeight="1" spans="21:21">
      <c r="U2580"/>
    </row>
    <row r="2581" customHeight="1" spans="21:21">
      <c r="U2581"/>
    </row>
    <row r="2582" customHeight="1" spans="21:21">
      <c r="U2582"/>
    </row>
    <row r="2583" customHeight="1" spans="21:21">
      <c r="U2583"/>
    </row>
    <row r="2584" customHeight="1" spans="21:21">
      <c r="U2584"/>
    </row>
    <row r="2585" customHeight="1" spans="21:21">
      <c r="U2585"/>
    </row>
    <row r="2586" customHeight="1" spans="21:21">
      <c r="U2586"/>
    </row>
    <row r="2587" customHeight="1" spans="21:21">
      <c r="U2587"/>
    </row>
    <row r="2588" customHeight="1" spans="21:21">
      <c r="U2588"/>
    </row>
    <row r="2589" customHeight="1" spans="21:21">
      <c r="U2589"/>
    </row>
    <row r="2590" customHeight="1" spans="21:21">
      <c r="U2590"/>
    </row>
    <row r="2591" customHeight="1" spans="21:21">
      <c r="U2591"/>
    </row>
    <row r="2592" customHeight="1" spans="21:21">
      <c r="U2592"/>
    </row>
    <row r="2593" customHeight="1" spans="21:21">
      <c r="U2593"/>
    </row>
    <row r="2594" customHeight="1" spans="21:21">
      <c r="U2594"/>
    </row>
    <row r="2595" customHeight="1" spans="21:21">
      <c r="U2595"/>
    </row>
    <row r="2596" customHeight="1" spans="21:21">
      <c r="U2596"/>
    </row>
    <row r="2597" customHeight="1" spans="21:21">
      <c r="U2597"/>
    </row>
    <row r="2598" customHeight="1" spans="21:21">
      <c r="U2598"/>
    </row>
    <row r="2599" customHeight="1" spans="21:21">
      <c r="U2599"/>
    </row>
    <row r="2600" customHeight="1" spans="21:21">
      <c r="U2600"/>
    </row>
    <row r="2601" customHeight="1" spans="21:21">
      <c r="U2601"/>
    </row>
    <row r="2602" customHeight="1" spans="21:21">
      <c r="U2602"/>
    </row>
    <row r="2603" customHeight="1" spans="21:21">
      <c r="U2603"/>
    </row>
    <row r="2604" customHeight="1" spans="21:21">
      <c r="U2604"/>
    </row>
    <row r="2605" customHeight="1" spans="21:21">
      <c r="U2605"/>
    </row>
    <row r="2606" customHeight="1" spans="21:21">
      <c r="U2606"/>
    </row>
    <row r="2607" customHeight="1" spans="21:21">
      <c r="U2607"/>
    </row>
    <row r="2608" customHeight="1" spans="21:21">
      <c r="U2608"/>
    </row>
    <row r="2609" customHeight="1" spans="21:21">
      <c r="U2609"/>
    </row>
    <row r="2610" customHeight="1" spans="21:21">
      <c r="U2610"/>
    </row>
    <row r="2611" customHeight="1" spans="21:21">
      <c r="U2611"/>
    </row>
    <row r="2612" customHeight="1" spans="21:21">
      <c r="U2612"/>
    </row>
    <row r="2613" customHeight="1" spans="21:21">
      <c r="U2613"/>
    </row>
    <row r="2614" customHeight="1" spans="21:21">
      <c r="U2614"/>
    </row>
    <row r="2615" customHeight="1" spans="21:21">
      <c r="U2615"/>
    </row>
    <row r="2616" customHeight="1" spans="21:21">
      <c r="U2616"/>
    </row>
    <row r="2617" customHeight="1" spans="21:21">
      <c r="U2617"/>
    </row>
    <row r="2618" customHeight="1" spans="21:21">
      <c r="U2618"/>
    </row>
    <row r="2619" customHeight="1" spans="21:21">
      <c r="U2619"/>
    </row>
    <row r="2620" customHeight="1" spans="21:21">
      <c r="U2620"/>
    </row>
    <row r="2621" customHeight="1" spans="21:21">
      <c r="U2621"/>
    </row>
    <row r="2622" customHeight="1" spans="21:21">
      <c r="U2622"/>
    </row>
    <row r="2623" customHeight="1" spans="21:21">
      <c r="U2623"/>
    </row>
    <row r="2624" customHeight="1" spans="21:21">
      <c r="U2624"/>
    </row>
    <row r="2625" customHeight="1" spans="21:21">
      <c r="U2625"/>
    </row>
    <row r="2626" customHeight="1" spans="21:21">
      <c r="U2626"/>
    </row>
    <row r="2627" customHeight="1" spans="21:21">
      <c r="U2627"/>
    </row>
    <row r="2628" customHeight="1" spans="21:21">
      <c r="U2628"/>
    </row>
    <row r="2629" customHeight="1" spans="21:21">
      <c r="U2629"/>
    </row>
    <row r="2630" customHeight="1" spans="21:21">
      <c r="U2630"/>
    </row>
    <row r="2631" customHeight="1" spans="21:21">
      <c r="U2631"/>
    </row>
    <row r="2632" customHeight="1" spans="21:21">
      <c r="U2632"/>
    </row>
    <row r="2633" customHeight="1" spans="21:21">
      <c r="U2633"/>
    </row>
    <row r="2634" customHeight="1" spans="21:21">
      <c r="U2634"/>
    </row>
    <row r="2635" customHeight="1" spans="21:21">
      <c r="U2635"/>
    </row>
    <row r="2636" customHeight="1" spans="21:21">
      <c r="U2636"/>
    </row>
    <row r="2637" customHeight="1" spans="21:21">
      <c r="U2637"/>
    </row>
    <row r="2638" customHeight="1" spans="21:21">
      <c r="U2638"/>
    </row>
    <row r="2639" customHeight="1" spans="21:21">
      <c r="U2639"/>
    </row>
    <row r="2640" customHeight="1" spans="21:21">
      <c r="U2640"/>
    </row>
    <row r="2641" customHeight="1" spans="21:21">
      <c r="U2641"/>
    </row>
    <row r="2642" customHeight="1" spans="21:21">
      <c r="U2642"/>
    </row>
    <row r="2643" customHeight="1" spans="21:21">
      <c r="U2643"/>
    </row>
    <row r="2644" customHeight="1" spans="21:21">
      <c r="U2644"/>
    </row>
    <row r="2645" customHeight="1" spans="21:21">
      <c r="U2645"/>
    </row>
    <row r="2646" customHeight="1" spans="21:21">
      <c r="U2646"/>
    </row>
    <row r="2647" customHeight="1" spans="21:21">
      <c r="U2647"/>
    </row>
    <row r="2648" customHeight="1" spans="21:21">
      <c r="U2648"/>
    </row>
    <row r="2649" customHeight="1" spans="21:21">
      <c r="U2649"/>
    </row>
    <row r="2650" customHeight="1" spans="21:21">
      <c r="U2650"/>
    </row>
    <row r="2651" customHeight="1" spans="21:21">
      <c r="U2651"/>
    </row>
    <row r="2652" customHeight="1" spans="21:21">
      <c r="U2652"/>
    </row>
    <row r="2653" customHeight="1" spans="21:21">
      <c r="U2653"/>
    </row>
    <row r="2654" customHeight="1" spans="21:21">
      <c r="U2654"/>
    </row>
    <row r="2655" customHeight="1" spans="21:21">
      <c r="U2655"/>
    </row>
    <row r="2656" customHeight="1" spans="21:21">
      <c r="U2656"/>
    </row>
    <row r="2657" customHeight="1" spans="21:21">
      <c r="U2657"/>
    </row>
    <row r="2658" customHeight="1" spans="21:21">
      <c r="U2658"/>
    </row>
    <row r="2659" customHeight="1" spans="21:21">
      <c r="U2659"/>
    </row>
    <row r="2660" customHeight="1" spans="21:21">
      <c r="U2660"/>
    </row>
    <row r="2661" customHeight="1" spans="21:21">
      <c r="U2661"/>
    </row>
    <row r="2662" customHeight="1" spans="21:21">
      <c r="U2662"/>
    </row>
    <row r="2663" customHeight="1" spans="21:21">
      <c r="U2663"/>
    </row>
    <row r="2664" customHeight="1" spans="21:21">
      <c r="U2664"/>
    </row>
    <row r="2665" customHeight="1" spans="21:21">
      <c r="U2665"/>
    </row>
    <row r="2666" customHeight="1" spans="21:21">
      <c r="U2666"/>
    </row>
    <row r="2667" customHeight="1" spans="21:21">
      <c r="U2667"/>
    </row>
    <row r="2668" customHeight="1" spans="21:21">
      <c r="U2668"/>
    </row>
    <row r="2669" customHeight="1" spans="21:21">
      <c r="U2669"/>
    </row>
    <row r="2670" customHeight="1" spans="21:21">
      <c r="U2670"/>
    </row>
    <row r="2671" customHeight="1" spans="21:21">
      <c r="U2671"/>
    </row>
    <row r="2672" customHeight="1" spans="21:21">
      <c r="U2672"/>
    </row>
    <row r="2673" customHeight="1" spans="21:21">
      <c r="U2673"/>
    </row>
    <row r="2674" customHeight="1" spans="21:21">
      <c r="U2674"/>
    </row>
    <row r="2675" customHeight="1" spans="21:21">
      <c r="U2675"/>
    </row>
    <row r="2676" customHeight="1" spans="21:21">
      <c r="U2676"/>
    </row>
    <row r="2677" customHeight="1" spans="21:21">
      <c r="U2677"/>
    </row>
    <row r="2678" customHeight="1" spans="21:21">
      <c r="U2678"/>
    </row>
    <row r="2679" customHeight="1" spans="21:21">
      <c r="U2679"/>
    </row>
    <row r="2680" customHeight="1" spans="21:21">
      <c r="U2680"/>
    </row>
    <row r="2681" customHeight="1" spans="21:21">
      <c r="U2681"/>
    </row>
    <row r="2682" customHeight="1" spans="21:21">
      <c r="U2682"/>
    </row>
    <row r="2683" customHeight="1" spans="21:21">
      <c r="U2683"/>
    </row>
    <row r="2684" customHeight="1" spans="21:21">
      <c r="U2684"/>
    </row>
    <row r="2685" customHeight="1" spans="21:21">
      <c r="U2685"/>
    </row>
    <row r="2686" customHeight="1" spans="21:21">
      <c r="U2686"/>
    </row>
    <row r="2687" customHeight="1" spans="21:21">
      <c r="U2687"/>
    </row>
    <row r="2688" customHeight="1" spans="21:21">
      <c r="U2688"/>
    </row>
    <row r="2689" customHeight="1" spans="21:21">
      <c r="U2689"/>
    </row>
    <row r="2690" customHeight="1" spans="21:21">
      <c r="U2690"/>
    </row>
    <row r="2691" customHeight="1" spans="21:21">
      <c r="U2691"/>
    </row>
    <row r="2692" customHeight="1" spans="21:21">
      <c r="U2692"/>
    </row>
    <row r="2693" customHeight="1" spans="21:21">
      <c r="U2693"/>
    </row>
    <row r="2694" customHeight="1" spans="21:21">
      <c r="U2694"/>
    </row>
    <row r="2695" customHeight="1" spans="21:21">
      <c r="U2695"/>
    </row>
    <row r="2696" customHeight="1" spans="21:21">
      <c r="U2696"/>
    </row>
    <row r="2697" customHeight="1" spans="21:21">
      <c r="U2697"/>
    </row>
    <row r="2698" customHeight="1" spans="21:21">
      <c r="U2698"/>
    </row>
    <row r="2699" customHeight="1" spans="21:21">
      <c r="U2699"/>
    </row>
    <row r="2700" customHeight="1" spans="21:21">
      <c r="U2700"/>
    </row>
    <row r="2701" customHeight="1" spans="21:21">
      <c r="U2701"/>
    </row>
    <row r="2702" customHeight="1" spans="21:21">
      <c r="U2702"/>
    </row>
    <row r="2703" customHeight="1" spans="21:21">
      <c r="U2703"/>
    </row>
    <row r="2704" customHeight="1" spans="21:21">
      <c r="U2704"/>
    </row>
    <row r="2705" customHeight="1" spans="21:21">
      <c r="U2705"/>
    </row>
    <row r="2706" customHeight="1" spans="21:21">
      <c r="U2706"/>
    </row>
    <row r="2707" customHeight="1" spans="21:21">
      <c r="U2707"/>
    </row>
    <row r="2708" customHeight="1" spans="21:21">
      <c r="U2708"/>
    </row>
    <row r="2709" customHeight="1" spans="21:21">
      <c r="U2709"/>
    </row>
    <row r="2710" customHeight="1" spans="21:21">
      <c r="U2710"/>
    </row>
    <row r="2711" customHeight="1" spans="21:21">
      <c r="U2711"/>
    </row>
    <row r="2712" customHeight="1" spans="21:21">
      <c r="U2712"/>
    </row>
    <row r="2713" customHeight="1" spans="21:21">
      <c r="U2713"/>
    </row>
    <row r="2714" customHeight="1" spans="21:21">
      <c r="U2714"/>
    </row>
    <row r="2715" customHeight="1" spans="21:21">
      <c r="U2715"/>
    </row>
    <row r="2716" customHeight="1" spans="21:21">
      <c r="U2716"/>
    </row>
    <row r="2717" customHeight="1" spans="21:21">
      <c r="U2717"/>
    </row>
    <row r="2718" customHeight="1" spans="21:21">
      <c r="U2718"/>
    </row>
    <row r="2719" customHeight="1" spans="21:21">
      <c r="U2719"/>
    </row>
    <row r="2720" customHeight="1" spans="21:21">
      <c r="U2720"/>
    </row>
    <row r="2721" customHeight="1" spans="21:21">
      <c r="U2721"/>
    </row>
    <row r="2722" customHeight="1" spans="21:21">
      <c r="U2722"/>
    </row>
    <row r="2723" customHeight="1" spans="21:21">
      <c r="U2723"/>
    </row>
    <row r="2724" customHeight="1" spans="21:21">
      <c r="U2724"/>
    </row>
    <row r="2725" customHeight="1" spans="21:21">
      <c r="U2725"/>
    </row>
    <row r="2726" customHeight="1" spans="21:21">
      <c r="U2726"/>
    </row>
    <row r="2727" customHeight="1" spans="21:21">
      <c r="U2727"/>
    </row>
    <row r="2728" customHeight="1" spans="21:21">
      <c r="U2728"/>
    </row>
    <row r="2729" customHeight="1" spans="21:21">
      <c r="U2729"/>
    </row>
    <row r="2730" customHeight="1" spans="21:21">
      <c r="U2730"/>
    </row>
    <row r="2731" customHeight="1" spans="21:21">
      <c r="U2731"/>
    </row>
    <row r="2732" customHeight="1" spans="21:21">
      <c r="U2732"/>
    </row>
    <row r="2733" customHeight="1" spans="21:21">
      <c r="U2733"/>
    </row>
    <row r="2734" customHeight="1" spans="21:21">
      <c r="U2734"/>
    </row>
    <row r="2735" customHeight="1" spans="21:21">
      <c r="U2735"/>
    </row>
    <row r="2736" customHeight="1" spans="21:21">
      <c r="U2736"/>
    </row>
    <row r="2737" customHeight="1" spans="21:21">
      <c r="U2737"/>
    </row>
    <row r="2738" customHeight="1" spans="21:21">
      <c r="U2738"/>
    </row>
    <row r="2739" customHeight="1" spans="21:21">
      <c r="U2739"/>
    </row>
    <row r="2740" customHeight="1" spans="21:21">
      <c r="U2740"/>
    </row>
    <row r="2741" customHeight="1" spans="21:21">
      <c r="U2741"/>
    </row>
    <row r="2742" customHeight="1" spans="21:21">
      <c r="U2742"/>
    </row>
    <row r="2743" customHeight="1" spans="21:21">
      <c r="U2743"/>
    </row>
    <row r="2744" customHeight="1" spans="21:21">
      <c r="U2744"/>
    </row>
    <row r="2745" customHeight="1" spans="21:21">
      <c r="U2745"/>
    </row>
    <row r="2746" customHeight="1" spans="21:21">
      <c r="U2746"/>
    </row>
    <row r="2747" customHeight="1" spans="21:21">
      <c r="U2747"/>
    </row>
    <row r="2748" customHeight="1" spans="21:21">
      <c r="U2748"/>
    </row>
    <row r="2749" customHeight="1" spans="21:21">
      <c r="U2749"/>
    </row>
    <row r="2750" customHeight="1" spans="21:21">
      <c r="U2750"/>
    </row>
    <row r="2751" customHeight="1" spans="21:21">
      <c r="U2751"/>
    </row>
    <row r="2752" customHeight="1" spans="21:21">
      <c r="U2752"/>
    </row>
    <row r="2753" customHeight="1" spans="21:21">
      <c r="U2753"/>
    </row>
    <row r="2754" customHeight="1" spans="21:21">
      <c r="U2754"/>
    </row>
    <row r="2755" customHeight="1" spans="21:21">
      <c r="U2755"/>
    </row>
    <row r="2756" customHeight="1" spans="21:21">
      <c r="U2756"/>
    </row>
    <row r="2757" customHeight="1" spans="21:21">
      <c r="U2757"/>
    </row>
    <row r="2758" customHeight="1" spans="21:21">
      <c r="U2758"/>
    </row>
    <row r="2759" customHeight="1" spans="21:21">
      <c r="U2759"/>
    </row>
    <row r="2760" customHeight="1" spans="21:21">
      <c r="U2760"/>
    </row>
    <row r="2761" customHeight="1" spans="21:21">
      <c r="U2761"/>
    </row>
    <row r="2762" customHeight="1" spans="21:21">
      <c r="U2762"/>
    </row>
    <row r="2763" customHeight="1" spans="21:21">
      <c r="U2763"/>
    </row>
    <row r="2764" customHeight="1" spans="21:21">
      <c r="U2764"/>
    </row>
    <row r="2765" customHeight="1" spans="21:21">
      <c r="U2765"/>
    </row>
    <row r="2766" customHeight="1" spans="21:21">
      <c r="U2766"/>
    </row>
    <row r="2767" customHeight="1" spans="21:21">
      <c r="U2767"/>
    </row>
    <row r="2768" customHeight="1" spans="21:21">
      <c r="U2768"/>
    </row>
    <row r="2769" customHeight="1" spans="21:21">
      <c r="U2769"/>
    </row>
    <row r="2770" customHeight="1" spans="21:21">
      <c r="U2770"/>
    </row>
    <row r="2771" customHeight="1" spans="21:21">
      <c r="U2771"/>
    </row>
    <row r="2772" customHeight="1" spans="21:21">
      <c r="U2772"/>
    </row>
    <row r="2773" customHeight="1" spans="21:21">
      <c r="U2773"/>
    </row>
    <row r="2774" customHeight="1" spans="21:21">
      <c r="U2774"/>
    </row>
    <row r="2775" customHeight="1" spans="21:21">
      <c r="U2775"/>
    </row>
    <row r="2776" customHeight="1" spans="21:21">
      <c r="U2776"/>
    </row>
    <row r="2777" customHeight="1" spans="21:21">
      <c r="U2777"/>
    </row>
    <row r="2778" customHeight="1" spans="21:21">
      <c r="U2778"/>
    </row>
    <row r="2779" customHeight="1" spans="21:21">
      <c r="U2779"/>
    </row>
    <row r="2780" customHeight="1" spans="21:21">
      <c r="U2780"/>
    </row>
    <row r="2781" customHeight="1" spans="21:21">
      <c r="U2781"/>
    </row>
    <row r="2782" customHeight="1" spans="21:21">
      <c r="U2782"/>
    </row>
    <row r="2783" customHeight="1" spans="21:21">
      <c r="U2783"/>
    </row>
    <row r="2784" customHeight="1" spans="21:21">
      <c r="U2784"/>
    </row>
    <row r="2785" customHeight="1" spans="21:21">
      <c r="U2785"/>
    </row>
    <row r="2786" customHeight="1" spans="21:21">
      <c r="U2786"/>
    </row>
    <row r="2787" customHeight="1" spans="21:21">
      <c r="U2787"/>
    </row>
    <row r="2788" customHeight="1" spans="21:21">
      <c r="U2788"/>
    </row>
    <row r="2789" customHeight="1" spans="21:21">
      <c r="U2789"/>
    </row>
    <row r="2790" customHeight="1" spans="21:21">
      <c r="U2790"/>
    </row>
    <row r="2791" customHeight="1" spans="21:21">
      <c r="U2791"/>
    </row>
    <row r="2792" customHeight="1" spans="21:21">
      <c r="U2792"/>
    </row>
    <row r="2793" customHeight="1" spans="21:21">
      <c r="U2793"/>
    </row>
    <row r="2794" customHeight="1" spans="21:21">
      <c r="U2794"/>
    </row>
    <row r="2795" customHeight="1" spans="21:21">
      <c r="U2795"/>
    </row>
    <row r="2796" customHeight="1" spans="21:21">
      <c r="U2796"/>
    </row>
    <row r="2797" customHeight="1" spans="21:21">
      <c r="U2797"/>
    </row>
    <row r="2798" customHeight="1" spans="21:21">
      <c r="U2798"/>
    </row>
    <row r="2799" customHeight="1" spans="21:21">
      <c r="U2799"/>
    </row>
    <row r="2800" customHeight="1" spans="21:21">
      <c r="U2800"/>
    </row>
    <row r="2801" customHeight="1" spans="21:21">
      <c r="U2801"/>
    </row>
    <row r="2802" customHeight="1" spans="21:21">
      <c r="U2802"/>
    </row>
    <row r="2803" customHeight="1" spans="21:21">
      <c r="U2803"/>
    </row>
    <row r="2804" customHeight="1" spans="21:21">
      <c r="U2804"/>
    </row>
    <row r="2805" customHeight="1" spans="21:21">
      <c r="U2805"/>
    </row>
    <row r="2806" customHeight="1" spans="21:21">
      <c r="U2806"/>
    </row>
    <row r="2807" customHeight="1" spans="21:21">
      <c r="U2807"/>
    </row>
    <row r="2808" customHeight="1" spans="21:21">
      <c r="U2808"/>
    </row>
    <row r="2809" customHeight="1" spans="21:21">
      <c r="U2809"/>
    </row>
    <row r="2810" customHeight="1" spans="21:21">
      <c r="U2810"/>
    </row>
    <row r="2811" customHeight="1" spans="21:21">
      <c r="U2811"/>
    </row>
    <row r="2812" customHeight="1" spans="21:21">
      <c r="U2812"/>
    </row>
    <row r="2813" customHeight="1" spans="21:21">
      <c r="U2813"/>
    </row>
    <row r="2814" customHeight="1" spans="21:21">
      <c r="U2814"/>
    </row>
    <row r="2815" customHeight="1" spans="21:21">
      <c r="U2815"/>
    </row>
    <row r="2816" customHeight="1" spans="21:21">
      <c r="U2816"/>
    </row>
    <row r="2817" customHeight="1" spans="21:21">
      <c r="U2817"/>
    </row>
    <row r="2818" customHeight="1" spans="21:21">
      <c r="U2818"/>
    </row>
    <row r="2819" customHeight="1" spans="21:21">
      <c r="U2819"/>
    </row>
    <row r="2820" customHeight="1" spans="21:21">
      <c r="U2820"/>
    </row>
    <row r="2821" customHeight="1" spans="21:21">
      <c r="U2821"/>
    </row>
    <row r="2822" customHeight="1" spans="21:21">
      <c r="U2822"/>
    </row>
    <row r="2823" customHeight="1" spans="21:21">
      <c r="U2823"/>
    </row>
    <row r="2824" customHeight="1" spans="21:21">
      <c r="U2824"/>
    </row>
    <row r="2825" customHeight="1" spans="21:21">
      <c r="U2825"/>
    </row>
    <row r="2826" customHeight="1" spans="21:21">
      <c r="U2826"/>
    </row>
    <row r="2827" customHeight="1" spans="21:21">
      <c r="U2827"/>
    </row>
    <row r="2828" customHeight="1" spans="21:21">
      <c r="U2828"/>
    </row>
    <row r="2829" customHeight="1" spans="21:21">
      <c r="U2829"/>
    </row>
    <row r="2830" customHeight="1" spans="21:21">
      <c r="U2830"/>
    </row>
    <row r="2831" customHeight="1" spans="21:21">
      <c r="U2831"/>
    </row>
    <row r="2832" customHeight="1" spans="21:21">
      <c r="U2832"/>
    </row>
    <row r="2833" customHeight="1" spans="21:21">
      <c r="U2833"/>
    </row>
    <row r="2834" customHeight="1" spans="21:21">
      <c r="U2834"/>
    </row>
    <row r="2835" customHeight="1" spans="21:21">
      <c r="U2835"/>
    </row>
    <row r="2836" customHeight="1" spans="21:21">
      <c r="U2836"/>
    </row>
    <row r="2837" customHeight="1" spans="21:21">
      <c r="U2837"/>
    </row>
    <row r="2838" customHeight="1" spans="21:21">
      <c r="U2838"/>
    </row>
    <row r="2839" customHeight="1" spans="21:21">
      <c r="U2839"/>
    </row>
    <row r="2840" customHeight="1" spans="21:21">
      <c r="U2840"/>
    </row>
    <row r="2841" customHeight="1" spans="21:21">
      <c r="U2841"/>
    </row>
    <row r="2842" customHeight="1" spans="21:21">
      <c r="U2842"/>
    </row>
    <row r="2843" customHeight="1" spans="21:21">
      <c r="U2843"/>
    </row>
    <row r="2844" customHeight="1" spans="21:21">
      <c r="U2844"/>
    </row>
    <row r="2845" customHeight="1" spans="21:21">
      <c r="U2845"/>
    </row>
    <row r="2846" customHeight="1" spans="21:21">
      <c r="U2846"/>
    </row>
    <row r="2847" customHeight="1" spans="21:21">
      <c r="U2847"/>
    </row>
    <row r="2848" customHeight="1" spans="21:21">
      <c r="U2848"/>
    </row>
    <row r="2849" customHeight="1" spans="21:21">
      <c r="U2849"/>
    </row>
    <row r="2850" customHeight="1" spans="21:21">
      <c r="U2850"/>
    </row>
    <row r="2851" customHeight="1" spans="21:21">
      <c r="U2851"/>
    </row>
    <row r="2852" customHeight="1" spans="21:21">
      <c r="U2852"/>
    </row>
    <row r="2853" customHeight="1" spans="21:21">
      <c r="U2853"/>
    </row>
    <row r="2854" customHeight="1" spans="21:21">
      <c r="U2854"/>
    </row>
    <row r="2855" customHeight="1" spans="21:21">
      <c r="U2855"/>
    </row>
    <row r="2856" customHeight="1" spans="21:21">
      <c r="U2856"/>
    </row>
    <row r="2857" customHeight="1" spans="21:21">
      <c r="U2857"/>
    </row>
    <row r="2858" customHeight="1" spans="21:21">
      <c r="U2858"/>
    </row>
    <row r="2859" customHeight="1" spans="21:21">
      <c r="U2859"/>
    </row>
    <row r="2860" customHeight="1" spans="21:21">
      <c r="U2860"/>
    </row>
    <row r="2861" customHeight="1" spans="21:21">
      <c r="U2861"/>
    </row>
    <row r="2862" customHeight="1" spans="21:21">
      <c r="U2862"/>
    </row>
    <row r="2863" customHeight="1" spans="21:21">
      <c r="U2863"/>
    </row>
    <row r="2864" customHeight="1" spans="21:21">
      <c r="U2864"/>
    </row>
    <row r="2865" customHeight="1" spans="21:21">
      <c r="U2865"/>
    </row>
    <row r="2866" customHeight="1" spans="21:21">
      <c r="U2866"/>
    </row>
    <row r="2867" customHeight="1" spans="21:21">
      <c r="U2867"/>
    </row>
    <row r="2868" customHeight="1" spans="21:21">
      <c r="U2868"/>
    </row>
    <row r="2869" customHeight="1" spans="21:21">
      <c r="U2869"/>
    </row>
    <row r="2870" customHeight="1" spans="21:21">
      <c r="U2870"/>
    </row>
    <row r="2871" customHeight="1" spans="21:21">
      <c r="U2871"/>
    </row>
    <row r="2872" customHeight="1" spans="21:21">
      <c r="U2872"/>
    </row>
    <row r="2873" customHeight="1" spans="21:21">
      <c r="U2873"/>
    </row>
    <row r="2874" customHeight="1" spans="21:21">
      <c r="U2874"/>
    </row>
    <row r="2875" customHeight="1" spans="21:21">
      <c r="U2875"/>
    </row>
    <row r="2876" customHeight="1" spans="21:21">
      <c r="U2876"/>
    </row>
    <row r="2877" customHeight="1" spans="21:21">
      <c r="U2877"/>
    </row>
    <row r="2878" customHeight="1" spans="21:21">
      <c r="U2878"/>
    </row>
    <row r="2879" customHeight="1" spans="21:21">
      <c r="U2879"/>
    </row>
    <row r="2880" customHeight="1" spans="21:21">
      <c r="U2880"/>
    </row>
    <row r="2881" customHeight="1" spans="21:21">
      <c r="U2881"/>
    </row>
    <row r="2882" customHeight="1" spans="21:21">
      <c r="U2882"/>
    </row>
    <row r="2883" customHeight="1" spans="21:21">
      <c r="U2883"/>
    </row>
    <row r="2884" customHeight="1" spans="21:21">
      <c r="U2884"/>
    </row>
    <row r="2885" customHeight="1" spans="21:21">
      <c r="U2885"/>
    </row>
    <row r="2886" customHeight="1" spans="21:21">
      <c r="U2886"/>
    </row>
    <row r="2887" customHeight="1" spans="21:21">
      <c r="U2887"/>
    </row>
    <row r="2888" customHeight="1" spans="21:21">
      <c r="U2888"/>
    </row>
    <row r="2889" customHeight="1" spans="21:21">
      <c r="U2889"/>
    </row>
    <row r="2890" customHeight="1" spans="21:21">
      <c r="U2890"/>
    </row>
    <row r="2891" customHeight="1" spans="21:21">
      <c r="U2891"/>
    </row>
    <row r="2892" customHeight="1" spans="21:21">
      <c r="U2892"/>
    </row>
    <row r="2893" customHeight="1" spans="21:21">
      <c r="U2893"/>
    </row>
    <row r="2894" customHeight="1" spans="21:21">
      <c r="U2894"/>
    </row>
    <row r="2895" customHeight="1" spans="21:21">
      <c r="U2895"/>
    </row>
    <row r="2896" customHeight="1" spans="21:21">
      <c r="U2896"/>
    </row>
    <row r="2897" customHeight="1" spans="21:21">
      <c r="U2897"/>
    </row>
    <row r="2898" customHeight="1" spans="21:21">
      <c r="U2898"/>
    </row>
    <row r="2899" customHeight="1" spans="21:21">
      <c r="U2899"/>
    </row>
    <row r="2900" customHeight="1" spans="21:21">
      <c r="U2900"/>
    </row>
    <row r="2901" customHeight="1" spans="21:21">
      <c r="U2901"/>
    </row>
    <row r="2902" customHeight="1" spans="21:21">
      <c r="U2902"/>
    </row>
    <row r="2903" customHeight="1" spans="21:21">
      <c r="U2903"/>
    </row>
    <row r="2904" customHeight="1" spans="21:21">
      <c r="U2904"/>
    </row>
    <row r="2905" customHeight="1" spans="21:21">
      <c r="U2905"/>
    </row>
    <row r="2906" customHeight="1" spans="21:21">
      <c r="U2906"/>
    </row>
    <row r="2907" customHeight="1" spans="21:21">
      <c r="U2907"/>
    </row>
    <row r="2908" customHeight="1" spans="21:21">
      <c r="U2908"/>
    </row>
    <row r="2909" customHeight="1" spans="21:21">
      <c r="U2909"/>
    </row>
    <row r="2910" customHeight="1" spans="21:21">
      <c r="U2910"/>
    </row>
    <row r="2911" customHeight="1" spans="21:21">
      <c r="U2911"/>
    </row>
    <row r="2912" customHeight="1" spans="21:21">
      <c r="U2912"/>
    </row>
    <row r="2913" customHeight="1" spans="21:21">
      <c r="U2913"/>
    </row>
    <row r="2914" customHeight="1" spans="21:21">
      <c r="U2914"/>
    </row>
    <row r="2915" customHeight="1" spans="21:21">
      <c r="U2915"/>
    </row>
    <row r="2916" customHeight="1" spans="21:21">
      <c r="U2916"/>
    </row>
    <row r="2917" customHeight="1" spans="21:21">
      <c r="U2917"/>
    </row>
    <row r="2918" customHeight="1" spans="21:21">
      <c r="U2918"/>
    </row>
    <row r="2919" customHeight="1" spans="21:21">
      <c r="U2919"/>
    </row>
    <row r="2920" customHeight="1" spans="21:21">
      <c r="U2920"/>
    </row>
    <row r="2921" customHeight="1" spans="21:21">
      <c r="U2921"/>
    </row>
    <row r="2922" customHeight="1" spans="21:21">
      <c r="U2922"/>
    </row>
    <row r="2923" customHeight="1" spans="21:21">
      <c r="U2923"/>
    </row>
    <row r="2924" customHeight="1" spans="21:21">
      <c r="U2924"/>
    </row>
    <row r="2925" customHeight="1" spans="21:21">
      <c r="U2925"/>
    </row>
    <row r="2926" customHeight="1" spans="21:21">
      <c r="U2926"/>
    </row>
    <row r="2927" customHeight="1" spans="21:21">
      <c r="U2927"/>
    </row>
    <row r="2928" customHeight="1" spans="21:21">
      <c r="U2928"/>
    </row>
    <row r="2929" customHeight="1" spans="21:21">
      <c r="U2929"/>
    </row>
    <row r="2930" customHeight="1" spans="21:21">
      <c r="U2930"/>
    </row>
    <row r="2931" customHeight="1" spans="21:21">
      <c r="U2931"/>
    </row>
    <row r="2932" customHeight="1" spans="21:21">
      <c r="U2932"/>
    </row>
    <row r="2933" customHeight="1" spans="21:21">
      <c r="U2933"/>
    </row>
    <row r="2934" customHeight="1" spans="21:21">
      <c r="U2934"/>
    </row>
    <row r="2935" customHeight="1" spans="21:21">
      <c r="U2935"/>
    </row>
    <row r="2936" customHeight="1" spans="21:21">
      <c r="U2936"/>
    </row>
    <row r="2937" customHeight="1" spans="21:21">
      <c r="U2937"/>
    </row>
    <row r="2938" customHeight="1" spans="21:21">
      <c r="U2938"/>
    </row>
    <row r="2939" customHeight="1" spans="21:21">
      <c r="U2939"/>
    </row>
    <row r="2940" customHeight="1" spans="21:21">
      <c r="U2940"/>
    </row>
    <row r="2941" customHeight="1" spans="21:21">
      <c r="U2941"/>
    </row>
    <row r="2942" customHeight="1" spans="21:21">
      <c r="U2942"/>
    </row>
    <row r="2943" customHeight="1" spans="21:21">
      <c r="U2943"/>
    </row>
    <row r="2944" customHeight="1" spans="21:21">
      <c r="U2944"/>
    </row>
    <row r="2945" customHeight="1" spans="21:21">
      <c r="U2945"/>
    </row>
    <row r="2946" customHeight="1" spans="21:21">
      <c r="U2946"/>
    </row>
    <row r="2947" customHeight="1" spans="21:21">
      <c r="U2947"/>
    </row>
    <row r="2948" customHeight="1" spans="21:21">
      <c r="U2948"/>
    </row>
    <row r="2949" customHeight="1" spans="21:21">
      <c r="U2949"/>
    </row>
    <row r="2950" customHeight="1" spans="21:21">
      <c r="U2950"/>
    </row>
    <row r="2951" customHeight="1" spans="21:21">
      <c r="U2951"/>
    </row>
    <row r="2952" customHeight="1" spans="21:21">
      <c r="U2952"/>
    </row>
    <row r="2953" customHeight="1" spans="21:21">
      <c r="U2953"/>
    </row>
    <row r="2954" customHeight="1" spans="21:21">
      <c r="U2954"/>
    </row>
    <row r="2955" customHeight="1" spans="21:21">
      <c r="U2955"/>
    </row>
    <row r="2956" customHeight="1" spans="21:21">
      <c r="U2956"/>
    </row>
    <row r="2957" customHeight="1" spans="21:21">
      <c r="U2957"/>
    </row>
    <row r="2958" customHeight="1" spans="21:21">
      <c r="U2958"/>
    </row>
    <row r="2959" customHeight="1" spans="21:21">
      <c r="U2959"/>
    </row>
    <row r="2960" customHeight="1" spans="21:21">
      <c r="U2960"/>
    </row>
    <row r="2961" customHeight="1" spans="21:21">
      <c r="U2961"/>
    </row>
    <row r="2962" customHeight="1" spans="21:21">
      <c r="U2962"/>
    </row>
    <row r="2963" customHeight="1" spans="21:21">
      <c r="U2963"/>
    </row>
    <row r="2964" customHeight="1" spans="21:21">
      <c r="U2964"/>
    </row>
    <row r="2965" customHeight="1" spans="21:21">
      <c r="U2965"/>
    </row>
    <row r="2966" customHeight="1" spans="21:21">
      <c r="U2966"/>
    </row>
    <row r="2967" customHeight="1" spans="21:21">
      <c r="U2967"/>
    </row>
    <row r="2968" customHeight="1" spans="21:21">
      <c r="U2968"/>
    </row>
    <row r="2969" customHeight="1" spans="21:21">
      <c r="U2969"/>
    </row>
    <row r="2970" customHeight="1" spans="21:21">
      <c r="U2970"/>
    </row>
    <row r="2971" customHeight="1" spans="21:21">
      <c r="U2971"/>
    </row>
    <row r="2972" customHeight="1" spans="21:21">
      <c r="U2972"/>
    </row>
    <row r="2973" customHeight="1" spans="21:21">
      <c r="U2973"/>
    </row>
    <row r="2974" customHeight="1" spans="21:21">
      <c r="U2974"/>
    </row>
    <row r="2975" customHeight="1" spans="21:21">
      <c r="U2975"/>
    </row>
    <row r="2976" customHeight="1" spans="21:21">
      <c r="U2976"/>
    </row>
    <row r="2977" customHeight="1" spans="21:21">
      <c r="U2977"/>
    </row>
    <row r="2978" customHeight="1" spans="21:21">
      <c r="U2978"/>
    </row>
    <row r="2979" customHeight="1" spans="21:21">
      <c r="U2979"/>
    </row>
    <row r="2980" customHeight="1" spans="21:21">
      <c r="U2980"/>
    </row>
    <row r="2981" customHeight="1" spans="21:21">
      <c r="U2981"/>
    </row>
    <row r="2982" customHeight="1" spans="21:21">
      <c r="U2982"/>
    </row>
    <row r="2983" customHeight="1" spans="21:21">
      <c r="U2983"/>
    </row>
    <row r="2984" customHeight="1" spans="21:21">
      <c r="U2984"/>
    </row>
    <row r="2985" customHeight="1" spans="21:21">
      <c r="U2985"/>
    </row>
    <row r="2986" customHeight="1" spans="21:21">
      <c r="U2986"/>
    </row>
    <row r="2987" customHeight="1" spans="21:21">
      <c r="U2987"/>
    </row>
    <row r="2988" customHeight="1" spans="21:21">
      <c r="U2988"/>
    </row>
    <row r="2989" customHeight="1" spans="21:21">
      <c r="U2989"/>
    </row>
    <row r="2990" customHeight="1" spans="21:21">
      <c r="U2990"/>
    </row>
    <row r="2991" customHeight="1" spans="21:21">
      <c r="U2991"/>
    </row>
    <row r="2992" customHeight="1" spans="21:21">
      <c r="U2992"/>
    </row>
    <row r="2993" customHeight="1" spans="21:21">
      <c r="U2993"/>
    </row>
    <row r="2994" customHeight="1" spans="21:21">
      <c r="U2994"/>
    </row>
    <row r="2995" customHeight="1" spans="21:21">
      <c r="U2995"/>
    </row>
    <row r="2996" customHeight="1" spans="21:21">
      <c r="U2996"/>
    </row>
    <row r="2997" customHeight="1" spans="21:21">
      <c r="U2997"/>
    </row>
    <row r="2998" customHeight="1" spans="21:21">
      <c r="U2998"/>
    </row>
    <row r="2999" customHeight="1" spans="21:21">
      <c r="U2999"/>
    </row>
    <row r="3000" customHeight="1" spans="21:21">
      <c r="U3000"/>
    </row>
    <row r="3001" customHeight="1" spans="21:21">
      <c r="U3001"/>
    </row>
    <row r="3002" customHeight="1" spans="21:21">
      <c r="U3002"/>
    </row>
    <row r="3003" customHeight="1" spans="21:21">
      <c r="U3003"/>
    </row>
    <row r="3004" customHeight="1" spans="21:21">
      <c r="U3004"/>
    </row>
    <row r="3005" customHeight="1" spans="21:21">
      <c r="U3005"/>
    </row>
    <row r="3006" customHeight="1" spans="21:21">
      <c r="U3006"/>
    </row>
    <row r="3007" customHeight="1" spans="21:21">
      <c r="U3007"/>
    </row>
    <row r="3008" customHeight="1" spans="21:21">
      <c r="U3008"/>
    </row>
    <row r="3009" customHeight="1" spans="21:21">
      <c r="U3009"/>
    </row>
    <row r="3010" customHeight="1" spans="21:21">
      <c r="U3010"/>
    </row>
    <row r="3011" customHeight="1" spans="21:21">
      <c r="U3011"/>
    </row>
    <row r="3012" customHeight="1" spans="21:21">
      <c r="U3012"/>
    </row>
    <row r="3013" customHeight="1" spans="21:21">
      <c r="U3013"/>
    </row>
    <row r="3014" customHeight="1" spans="21:21">
      <c r="U3014"/>
    </row>
    <row r="3015" customHeight="1" spans="21:21">
      <c r="U3015"/>
    </row>
    <row r="3016" customHeight="1" spans="21:21">
      <c r="U3016"/>
    </row>
    <row r="3017" customHeight="1" spans="21:21">
      <c r="U3017"/>
    </row>
    <row r="3018" customHeight="1" spans="21:21">
      <c r="U3018"/>
    </row>
    <row r="3019" customHeight="1" spans="21:21">
      <c r="U3019"/>
    </row>
    <row r="3020" customHeight="1" spans="21:21">
      <c r="U3020"/>
    </row>
    <row r="3021" customHeight="1" spans="21:21">
      <c r="U3021"/>
    </row>
    <row r="3022" customHeight="1" spans="21:21">
      <c r="U3022"/>
    </row>
    <row r="3023" customHeight="1" spans="21:21">
      <c r="U3023"/>
    </row>
    <row r="3024" customHeight="1" spans="21:21">
      <c r="U3024"/>
    </row>
    <row r="3025" customHeight="1" spans="21:21">
      <c r="U3025"/>
    </row>
    <row r="3026" customHeight="1" spans="21:21">
      <c r="U3026"/>
    </row>
    <row r="3027" customHeight="1" spans="21:21">
      <c r="U3027"/>
    </row>
    <row r="3028" customHeight="1" spans="21:21">
      <c r="U3028"/>
    </row>
    <row r="3029" customHeight="1" spans="21:21">
      <c r="U3029"/>
    </row>
    <row r="3030" customHeight="1" spans="21:21">
      <c r="U3030"/>
    </row>
    <row r="3031" customHeight="1" spans="21:21">
      <c r="U3031"/>
    </row>
    <row r="3032" customHeight="1" spans="21:21">
      <c r="U3032"/>
    </row>
    <row r="3033" customHeight="1" spans="21:21">
      <c r="U3033"/>
    </row>
    <row r="3034" customHeight="1" spans="21:21">
      <c r="U3034"/>
    </row>
    <row r="3035" customHeight="1" spans="21:21">
      <c r="U3035"/>
    </row>
    <row r="3036" customHeight="1" spans="21:21">
      <c r="U3036"/>
    </row>
    <row r="3037" customHeight="1" spans="21:21">
      <c r="U3037"/>
    </row>
    <row r="3038" customHeight="1" spans="21:21">
      <c r="U3038"/>
    </row>
    <row r="3039" customHeight="1" spans="21:21">
      <c r="U3039"/>
    </row>
    <row r="3040" customHeight="1" spans="21:21">
      <c r="U3040"/>
    </row>
    <row r="3041" customHeight="1" spans="21:21">
      <c r="U3041"/>
    </row>
    <row r="3042" customHeight="1" spans="21:21">
      <c r="U3042"/>
    </row>
    <row r="3043" customHeight="1" spans="21:21">
      <c r="U3043"/>
    </row>
    <row r="3044" customHeight="1" spans="21:21">
      <c r="U3044"/>
    </row>
    <row r="3045" customHeight="1" spans="21:21">
      <c r="U3045"/>
    </row>
    <row r="3046" customHeight="1" spans="21:21">
      <c r="U3046"/>
    </row>
    <row r="3047" customHeight="1" spans="21:21">
      <c r="U3047"/>
    </row>
    <row r="3048" customHeight="1" spans="21:21">
      <c r="U3048"/>
    </row>
    <row r="3049" customHeight="1" spans="21:21">
      <c r="U3049"/>
    </row>
    <row r="3050" customHeight="1" spans="21:21">
      <c r="U3050"/>
    </row>
    <row r="3051" customHeight="1" spans="21:21">
      <c r="U3051"/>
    </row>
    <row r="3052" customHeight="1" spans="21:21">
      <c r="U3052"/>
    </row>
    <row r="3053" customHeight="1" spans="21:21">
      <c r="U3053"/>
    </row>
    <row r="3054" customHeight="1" spans="21:21">
      <c r="U3054"/>
    </row>
    <row r="3055" customHeight="1" spans="21:21">
      <c r="U3055"/>
    </row>
    <row r="3056" customHeight="1" spans="21:21">
      <c r="U3056"/>
    </row>
    <row r="3057" customHeight="1" spans="21:21">
      <c r="U3057"/>
    </row>
    <row r="3058" customHeight="1" spans="21:21">
      <c r="U3058"/>
    </row>
    <row r="3059" customHeight="1" spans="21:21">
      <c r="U3059"/>
    </row>
    <row r="3060" customHeight="1" spans="21:21">
      <c r="U3060"/>
    </row>
    <row r="3061" customHeight="1" spans="21:21">
      <c r="U3061"/>
    </row>
    <row r="3062" customHeight="1" spans="21:21">
      <c r="U3062"/>
    </row>
    <row r="3063" customHeight="1" spans="21:21">
      <c r="U3063"/>
    </row>
    <row r="3064" customHeight="1" spans="21:21">
      <c r="U3064"/>
    </row>
    <row r="3065" customHeight="1" spans="21:21">
      <c r="U3065"/>
    </row>
    <row r="3066" customHeight="1" spans="21:21">
      <c r="U3066"/>
    </row>
    <row r="3067" customHeight="1" spans="21:21">
      <c r="U3067"/>
    </row>
    <row r="3068" customHeight="1" spans="21:21">
      <c r="U3068"/>
    </row>
    <row r="3069" customHeight="1" spans="21:21">
      <c r="U3069"/>
    </row>
    <row r="3070" customHeight="1" spans="21:21">
      <c r="U3070"/>
    </row>
    <row r="3071" customHeight="1" spans="21:21">
      <c r="U3071"/>
    </row>
    <row r="3072" customHeight="1" spans="21:21">
      <c r="U3072"/>
    </row>
    <row r="3073" customHeight="1" spans="21:21">
      <c r="U3073"/>
    </row>
    <row r="3074" customHeight="1" spans="21:21">
      <c r="U3074"/>
    </row>
    <row r="3075" customHeight="1" spans="21:21">
      <c r="U3075"/>
    </row>
    <row r="3076" customHeight="1" spans="21:21">
      <c r="U3076"/>
    </row>
    <row r="3077" customHeight="1" spans="21:21">
      <c r="U3077"/>
    </row>
    <row r="3078" customHeight="1" spans="21:21">
      <c r="U3078"/>
    </row>
    <row r="3079" customHeight="1" spans="21:21">
      <c r="U3079"/>
    </row>
    <row r="3080" customHeight="1" spans="21:21">
      <c r="U3080"/>
    </row>
    <row r="3081" customHeight="1" spans="21:21">
      <c r="U3081"/>
    </row>
    <row r="3082" customHeight="1" spans="21:21">
      <c r="U3082"/>
    </row>
    <row r="3083" customHeight="1" spans="21:21">
      <c r="U3083"/>
    </row>
    <row r="3084" customHeight="1" spans="21:21">
      <c r="U3084"/>
    </row>
    <row r="3085" customHeight="1" spans="21:21">
      <c r="U3085"/>
    </row>
    <row r="3086" customHeight="1" spans="21:21">
      <c r="U3086"/>
    </row>
    <row r="3087" customHeight="1" spans="21:21">
      <c r="U3087"/>
    </row>
    <row r="3088" customHeight="1" spans="21:21">
      <c r="U3088"/>
    </row>
    <row r="3089" customHeight="1" spans="21:21">
      <c r="U3089"/>
    </row>
    <row r="3090" customHeight="1" spans="21:21">
      <c r="U3090"/>
    </row>
    <row r="3091" customHeight="1" spans="21:21">
      <c r="U3091"/>
    </row>
    <row r="3092" customHeight="1" spans="21:21">
      <c r="U3092"/>
    </row>
    <row r="3093" customHeight="1" spans="21:21">
      <c r="U3093"/>
    </row>
    <row r="3094" customHeight="1" spans="21:21">
      <c r="U3094"/>
    </row>
    <row r="3095" customHeight="1" spans="21:21">
      <c r="U3095"/>
    </row>
    <row r="3096" customHeight="1" spans="21:21">
      <c r="U3096"/>
    </row>
    <row r="3097" customHeight="1" spans="21:21">
      <c r="U3097"/>
    </row>
    <row r="3098" customHeight="1" spans="21:21">
      <c r="U3098"/>
    </row>
    <row r="3099" customHeight="1" spans="21:21">
      <c r="U3099"/>
    </row>
    <row r="3100" customHeight="1" spans="21:21">
      <c r="U3100"/>
    </row>
    <row r="3101" customHeight="1" spans="21:21">
      <c r="U3101"/>
    </row>
    <row r="3102" customHeight="1" spans="21:21">
      <c r="U3102"/>
    </row>
    <row r="3103" customHeight="1" spans="21:21">
      <c r="U3103"/>
    </row>
    <row r="3104" customHeight="1" spans="21:21">
      <c r="U3104"/>
    </row>
    <row r="3105" customHeight="1" spans="21:21">
      <c r="U3105"/>
    </row>
    <row r="3106" customHeight="1" spans="21:21">
      <c r="U3106"/>
    </row>
    <row r="3107" customHeight="1" spans="21:21">
      <c r="U3107"/>
    </row>
    <row r="3108" customHeight="1" spans="21:21">
      <c r="U3108"/>
    </row>
    <row r="3109" customHeight="1" spans="21:21">
      <c r="U3109"/>
    </row>
    <row r="3110" customHeight="1" spans="21:21">
      <c r="U3110"/>
    </row>
    <row r="3111" customHeight="1" spans="21:21">
      <c r="U3111"/>
    </row>
    <row r="3112" customHeight="1" spans="21:21">
      <c r="U3112"/>
    </row>
    <row r="3113" customHeight="1" spans="21:21">
      <c r="U3113"/>
    </row>
    <row r="3114" customHeight="1" spans="21:21">
      <c r="U3114"/>
    </row>
    <row r="3115" customHeight="1" spans="21:21">
      <c r="U3115"/>
    </row>
    <row r="3116" customHeight="1" spans="21:21">
      <c r="U3116"/>
    </row>
    <row r="3117" customHeight="1" spans="21:21">
      <c r="U3117"/>
    </row>
    <row r="3118" customHeight="1" spans="21:21">
      <c r="U3118"/>
    </row>
    <row r="3119" customHeight="1" spans="21:21">
      <c r="U3119"/>
    </row>
    <row r="3120" customHeight="1" spans="21:21">
      <c r="U3120"/>
    </row>
    <row r="3121" customHeight="1" spans="21:21">
      <c r="U3121"/>
    </row>
    <row r="3122" customHeight="1" spans="21:21">
      <c r="U3122"/>
    </row>
    <row r="3123" customHeight="1" spans="21:21">
      <c r="U3123"/>
    </row>
    <row r="3124" customHeight="1" spans="21:21">
      <c r="U3124"/>
    </row>
    <row r="3125" customHeight="1" spans="21:21">
      <c r="U3125"/>
    </row>
    <row r="3126" customHeight="1" spans="21:21">
      <c r="U3126"/>
    </row>
    <row r="3127" customHeight="1" spans="21:21">
      <c r="U3127"/>
    </row>
    <row r="3128" customHeight="1" spans="21:21">
      <c r="U3128"/>
    </row>
    <row r="3129" customHeight="1" spans="21:21">
      <c r="U3129"/>
    </row>
    <row r="3130" customHeight="1" spans="21:21">
      <c r="U3130"/>
    </row>
    <row r="3131" customHeight="1" spans="21:21">
      <c r="U3131"/>
    </row>
    <row r="3132" customHeight="1" spans="21:21">
      <c r="U3132"/>
    </row>
    <row r="3133" customHeight="1" spans="21:21">
      <c r="U3133"/>
    </row>
    <row r="3134" customHeight="1" spans="21:21">
      <c r="U3134"/>
    </row>
    <row r="3135" customHeight="1" spans="21:21">
      <c r="U3135"/>
    </row>
    <row r="3136" customHeight="1" spans="21:21">
      <c r="U3136"/>
    </row>
    <row r="3137" customHeight="1" spans="21:21">
      <c r="U3137"/>
    </row>
    <row r="3138" customHeight="1" spans="21:21">
      <c r="U3138"/>
    </row>
    <row r="3139" customHeight="1" spans="21:21">
      <c r="U3139"/>
    </row>
    <row r="3140" customHeight="1" spans="21:21">
      <c r="U3140"/>
    </row>
    <row r="3141" customHeight="1" spans="21:21">
      <c r="U3141"/>
    </row>
    <row r="3142" customHeight="1" spans="21:21">
      <c r="U3142"/>
    </row>
    <row r="3143" customHeight="1" spans="21:21">
      <c r="U3143"/>
    </row>
    <row r="3144" customHeight="1" spans="21:21">
      <c r="U3144"/>
    </row>
    <row r="3145" customHeight="1" spans="21:21">
      <c r="U3145"/>
    </row>
    <row r="3146" customHeight="1" spans="21:21">
      <c r="U3146"/>
    </row>
    <row r="3147" customHeight="1" spans="21:21">
      <c r="U3147"/>
    </row>
    <row r="3148" customHeight="1" spans="21:21">
      <c r="U3148"/>
    </row>
    <row r="3149" customHeight="1" spans="21:21">
      <c r="U3149"/>
    </row>
    <row r="3150" customHeight="1" spans="21:21">
      <c r="U3150"/>
    </row>
    <row r="3151" customHeight="1" spans="21:21">
      <c r="U3151"/>
    </row>
    <row r="3152" customHeight="1" spans="21:21">
      <c r="U3152"/>
    </row>
    <row r="3153" customHeight="1" spans="21:21">
      <c r="U3153"/>
    </row>
    <row r="3154" customHeight="1" spans="21:21">
      <c r="U3154"/>
    </row>
    <row r="3155" customHeight="1" spans="21:21">
      <c r="U3155"/>
    </row>
    <row r="3156" customHeight="1" spans="21:21">
      <c r="U3156"/>
    </row>
    <row r="3157" customHeight="1" spans="21:21">
      <c r="U3157"/>
    </row>
    <row r="3158" customHeight="1" spans="21:21">
      <c r="U3158"/>
    </row>
    <row r="3159" customHeight="1" spans="21:21">
      <c r="U3159"/>
    </row>
    <row r="3160" customHeight="1" spans="21:21">
      <c r="U3160"/>
    </row>
    <row r="3161" customHeight="1" spans="21:21">
      <c r="U3161"/>
    </row>
    <row r="3162" customHeight="1" spans="21:21">
      <c r="U3162"/>
    </row>
    <row r="3163" customHeight="1" spans="21:21">
      <c r="U3163"/>
    </row>
    <row r="3164" customHeight="1" spans="21:21">
      <c r="U3164"/>
    </row>
    <row r="3165" customHeight="1" spans="21:21">
      <c r="U3165"/>
    </row>
    <row r="3166" customHeight="1" spans="21:21">
      <c r="U3166"/>
    </row>
    <row r="3167" customHeight="1" spans="21:21">
      <c r="U3167"/>
    </row>
    <row r="3168" customHeight="1" spans="21:21">
      <c r="U3168"/>
    </row>
    <row r="3169" customHeight="1" spans="21:21">
      <c r="U3169"/>
    </row>
    <row r="3170" customHeight="1" spans="21:21">
      <c r="U3170"/>
    </row>
    <row r="3171" customHeight="1" spans="21:21">
      <c r="U3171"/>
    </row>
    <row r="3172" customHeight="1" spans="21:21">
      <c r="U3172"/>
    </row>
    <row r="3173" customHeight="1" spans="21:21">
      <c r="U3173"/>
    </row>
    <row r="3174" customHeight="1" spans="21:21">
      <c r="U3174"/>
    </row>
    <row r="3175" customHeight="1" spans="21:21">
      <c r="U3175"/>
    </row>
    <row r="3176" customHeight="1" spans="21:21">
      <c r="U3176"/>
    </row>
    <row r="3177" customHeight="1" spans="21:21">
      <c r="U3177"/>
    </row>
    <row r="3178" customHeight="1" spans="21:21">
      <c r="U3178"/>
    </row>
    <row r="3179" customHeight="1" spans="21:21">
      <c r="U3179"/>
    </row>
    <row r="3180" customHeight="1" spans="21:21">
      <c r="U3180"/>
    </row>
    <row r="3181" customHeight="1" spans="21:21">
      <c r="U3181"/>
    </row>
    <row r="3182" customHeight="1" spans="21:21">
      <c r="U3182"/>
    </row>
    <row r="3183" customHeight="1" spans="21:21">
      <c r="U3183"/>
    </row>
    <row r="3184" customHeight="1" spans="21:21">
      <c r="U3184"/>
    </row>
    <row r="3185" customHeight="1" spans="21:21">
      <c r="U3185"/>
    </row>
    <row r="3186" customHeight="1" spans="21:21">
      <c r="U3186"/>
    </row>
    <row r="3187" customHeight="1" spans="21:21">
      <c r="U3187"/>
    </row>
    <row r="3188" customHeight="1" spans="21:21">
      <c r="U3188"/>
    </row>
    <row r="3189" customHeight="1" spans="21:21">
      <c r="U3189"/>
    </row>
    <row r="3190" customHeight="1" spans="21:21">
      <c r="U3190"/>
    </row>
    <row r="3191" customHeight="1" spans="21:21">
      <c r="U3191"/>
    </row>
    <row r="3192" customHeight="1" spans="21:21">
      <c r="U3192"/>
    </row>
    <row r="3193" customHeight="1" spans="21:21">
      <c r="U3193"/>
    </row>
    <row r="3194" customHeight="1" spans="21:21">
      <c r="U3194"/>
    </row>
    <row r="3195" customHeight="1" spans="21:21">
      <c r="U3195"/>
    </row>
    <row r="3196" customHeight="1" spans="21:21">
      <c r="U3196"/>
    </row>
    <row r="3197" customHeight="1" spans="21:21">
      <c r="U3197"/>
    </row>
    <row r="3198" customHeight="1" spans="21:21">
      <c r="U3198"/>
    </row>
    <row r="3199" customHeight="1" spans="21:21">
      <c r="U3199"/>
    </row>
    <row r="3200" customHeight="1" spans="21:21">
      <c r="U3200"/>
    </row>
    <row r="3201" customHeight="1" spans="21:21">
      <c r="U3201"/>
    </row>
    <row r="3202" customHeight="1" spans="21:21">
      <c r="U3202"/>
    </row>
    <row r="3203" customHeight="1" spans="21:21">
      <c r="U3203"/>
    </row>
    <row r="3204" customHeight="1" spans="21:21">
      <c r="U3204"/>
    </row>
    <row r="3205" customHeight="1" spans="21:21">
      <c r="U3205"/>
    </row>
    <row r="3206" customHeight="1" spans="21:21">
      <c r="U3206"/>
    </row>
    <row r="3207" customHeight="1" spans="21:21">
      <c r="U3207"/>
    </row>
    <row r="3208" customHeight="1" spans="21:21">
      <c r="U3208"/>
    </row>
    <row r="3209" customHeight="1" spans="21:21">
      <c r="U3209"/>
    </row>
    <row r="3210" customHeight="1" spans="21:21">
      <c r="U3210"/>
    </row>
    <row r="3211" customHeight="1" spans="21:21">
      <c r="U3211"/>
    </row>
    <row r="3212" customHeight="1" spans="21:21">
      <c r="U3212"/>
    </row>
    <row r="3213" customHeight="1" spans="21:21">
      <c r="U3213"/>
    </row>
    <row r="3214" customHeight="1" spans="21:21">
      <c r="U3214"/>
    </row>
    <row r="3215" customHeight="1" spans="21:21">
      <c r="U3215"/>
    </row>
    <row r="3216" customHeight="1" spans="21:21">
      <c r="U3216"/>
    </row>
    <row r="3217" customHeight="1" spans="21:21">
      <c r="U3217"/>
    </row>
    <row r="3218" customHeight="1" spans="21:21">
      <c r="U3218"/>
    </row>
    <row r="3219" customHeight="1" spans="21:21">
      <c r="U3219"/>
    </row>
    <row r="3220" customHeight="1" spans="21:21">
      <c r="U3220"/>
    </row>
    <row r="3221" customHeight="1" spans="21:21">
      <c r="U3221"/>
    </row>
    <row r="3222" customHeight="1" spans="21:21">
      <c r="U3222"/>
    </row>
    <row r="3223" customHeight="1" spans="21:21">
      <c r="U3223"/>
    </row>
    <row r="3224" customHeight="1" spans="21:21">
      <c r="U3224"/>
    </row>
    <row r="3225" customHeight="1" spans="21:21">
      <c r="U3225"/>
    </row>
    <row r="3226" customHeight="1" spans="21:21">
      <c r="U3226"/>
    </row>
    <row r="3227" customHeight="1" spans="21:21">
      <c r="U3227"/>
    </row>
    <row r="3228" customHeight="1" spans="21:21">
      <c r="U3228"/>
    </row>
    <row r="3229" customHeight="1" spans="21:21">
      <c r="U3229"/>
    </row>
    <row r="3230" customHeight="1" spans="21:21">
      <c r="U3230"/>
    </row>
    <row r="3231" customHeight="1" spans="21:21">
      <c r="U3231"/>
    </row>
    <row r="3232" customHeight="1" spans="21:21">
      <c r="U3232"/>
    </row>
    <row r="3233" customHeight="1" spans="21:21">
      <c r="U3233"/>
    </row>
    <row r="3234" customHeight="1" spans="21:21">
      <c r="U3234"/>
    </row>
    <row r="3235" customHeight="1" spans="21:21">
      <c r="U3235"/>
    </row>
    <row r="3236" customHeight="1" spans="21:21">
      <c r="U3236"/>
    </row>
    <row r="3237" customHeight="1" spans="21:21">
      <c r="U3237"/>
    </row>
    <row r="3238" customHeight="1" spans="21:21">
      <c r="U3238"/>
    </row>
    <row r="3239" customHeight="1" spans="21:21">
      <c r="U3239"/>
    </row>
    <row r="3240" customHeight="1" spans="21:21">
      <c r="U3240"/>
    </row>
    <row r="3241" customHeight="1" spans="21:21">
      <c r="U3241"/>
    </row>
    <row r="3242" customHeight="1" spans="21:21">
      <c r="U3242"/>
    </row>
    <row r="3243" customHeight="1" spans="21:21">
      <c r="U3243"/>
    </row>
    <row r="3244" customHeight="1" spans="21:21">
      <c r="U3244"/>
    </row>
    <row r="3245" customHeight="1" spans="21:21">
      <c r="U3245"/>
    </row>
    <row r="3246" customHeight="1" spans="21:21">
      <c r="U3246"/>
    </row>
    <row r="3247" customHeight="1" spans="21:21">
      <c r="U3247"/>
    </row>
    <row r="3248" customHeight="1" spans="21:21">
      <c r="U3248"/>
    </row>
    <row r="3249" customHeight="1" spans="21:21">
      <c r="U3249"/>
    </row>
    <row r="3250" customHeight="1" spans="21:21">
      <c r="U3250"/>
    </row>
    <row r="3251" customHeight="1" spans="21:21">
      <c r="U3251"/>
    </row>
    <row r="3252" customHeight="1" spans="21:21">
      <c r="U3252"/>
    </row>
    <row r="3253" customHeight="1" spans="21:21">
      <c r="U3253"/>
    </row>
    <row r="3254" customHeight="1" spans="21:21">
      <c r="U3254"/>
    </row>
    <row r="3255" customHeight="1" spans="21:21">
      <c r="U3255"/>
    </row>
    <row r="3256" customHeight="1" spans="21:21">
      <c r="U3256"/>
    </row>
    <row r="3257" customHeight="1" spans="21:21">
      <c r="U3257"/>
    </row>
    <row r="3258" customHeight="1" spans="21:21">
      <c r="U3258"/>
    </row>
    <row r="3259" customHeight="1" spans="21:21">
      <c r="U3259"/>
    </row>
    <row r="3260" customHeight="1" spans="21:21">
      <c r="U3260"/>
    </row>
    <row r="3261" customHeight="1" spans="21:21">
      <c r="U3261"/>
    </row>
    <row r="3262" customHeight="1" spans="21:21">
      <c r="U3262"/>
    </row>
    <row r="3263" customHeight="1" spans="21:21">
      <c r="U3263"/>
    </row>
    <row r="3264" customHeight="1" spans="21:21">
      <c r="U3264"/>
    </row>
    <row r="3265" customHeight="1" spans="21:21">
      <c r="U3265"/>
    </row>
    <row r="3266" customHeight="1" spans="21:21">
      <c r="U3266"/>
    </row>
    <row r="3267" customHeight="1" spans="21:21">
      <c r="U3267"/>
    </row>
    <row r="3268" customHeight="1" spans="21:21">
      <c r="U3268"/>
    </row>
    <row r="3269" customHeight="1" spans="21:21">
      <c r="U3269"/>
    </row>
    <row r="3270" customHeight="1" spans="21:21">
      <c r="U3270"/>
    </row>
    <row r="3271" customHeight="1" spans="21:21">
      <c r="U3271"/>
    </row>
    <row r="3272" customHeight="1" spans="21:21">
      <c r="U3272"/>
    </row>
    <row r="3273" customHeight="1" spans="21:21">
      <c r="U3273"/>
    </row>
    <row r="3274" customHeight="1" spans="21:21">
      <c r="U3274"/>
    </row>
    <row r="3275" customHeight="1" spans="21:21">
      <c r="U3275"/>
    </row>
    <row r="3276" customHeight="1" spans="21:21">
      <c r="U3276"/>
    </row>
    <row r="3277" customHeight="1" spans="21:21">
      <c r="U3277"/>
    </row>
    <row r="3278" customHeight="1" spans="21:21">
      <c r="U3278"/>
    </row>
    <row r="3279" customHeight="1" spans="21:21">
      <c r="U3279"/>
    </row>
    <row r="3280" customHeight="1" spans="21:21">
      <c r="U3280"/>
    </row>
    <row r="3281" customHeight="1" spans="21:21">
      <c r="U3281"/>
    </row>
    <row r="3282" customHeight="1" spans="21:21">
      <c r="U3282"/>
    </row>
    <row r="3283" customHeight="1" spans="21:21">
      <c r="U3283"/>
    </row>
    <row r="3284" customHeight="1" spans="21:21">
      <c r="U3284"/>
    </row>
    <row r="3285" customHeight="1" spans="21:21">
      <c r="U3285"/>
    </row>
    <row r="3286" customHeight="1" spans="21:21">
      <c r="U3286"/>
    </row>
    <row r="3287" customHeight="1" spans="21:21">
      <c r="U3287"/>
    </row>
    <row r="3288" customHeight="1" spans="21:21">
      <c r="U3288"/>
    </row>
    <row r="3289" customHeight="1" spans="21:21">
      <c r="U3289"/>
    </row>
    <row r="3290" customHeight="1" spans="21:21">
      <c r="U3290"/>
    </row>
    <row r="3291" customHeight="1" spans="21:21">
      <c r="U3291"/>
    </row>
    <row r="3292" customHeight="1" spans="21:21">
      <c r="U3292"/>
    </row>
    <row r="3293" customHeight="1" spans="21:21">
      <c r="U3293"/>
    </row>
    <row r="3294" customHeight="1" spans="21:21">
      <c r="U3294"/>
    </row>
    <row r="3295" customHeight="1" spans="21:21">
      <c r="U3295"/>
    </row>
    <row r="3296" customHeight="1" spans="21:21">
      <c r="U3296"/>
    </row>
    <row r="3297" customHeight="1" spans="21:21">
      <c r="U3297"/>
    </row>
    <row r="3298" customHeight="1" spans="21:21">
      <c r="U3298"/>
    </row>
    <row r="3299" customHeight="1" spans="21:21">
      <c r="U3299"/>
    </row>
    <row r="3300" customHeight="1" spans="21:21">
      <c r="U3300"/>
    </row>
    <row r="3301" customHeight="1" spans="21:21">
      <c r="U3301"/>
    </row>
    <row r="3302" customHeight="1" spans="21:21">
      <c r="U3302"/>
    </row>
    <row r="3303" customHeight="1" spans="21:21">
      <c r="U3303"/>
    </row>
    <row r="3304" customHeight="1" spans="21:21">
      <c r="U3304"/>
    </row>
    <row r="3305" customHeight="1" spans="21:21">
      <c r="U3305"/>
    </row>
    <row r="3306" customHeight="1" spans="21:21">
      <c r="U3306"/>
    </row>
    <row r="3307" customHeight="1" spans="21:21">
      <c r="U3307"/>
    </row>
    <row r="3308" customHeight="1" spans="21:21">
      <c r="U3308"/>
    </row>
    <row r="3309" customHeight="1" spans="21:21">
      <c r="U3309"/>
    </row>
    <row r="3310" customHeight="1" spans="21:21">
      <c r="U3310"/>
    </row>
    <row r="3311" customHeight="1" spans="21:21">
      <c r="U3311"/>
    </row>
    <row r="3312" customHeight="1" spans="21:21">
      <c r="U3312"/>
    </row>
    <row r="3313" customHeight="1" spans="21:21">
      <c r="U3313"/>
    </row>
    <row r="3314" customHeight="1" spans="21:21">
      <c r="U3314"/>
    </row>
    <row r="3315" customHeight="1" spans="21:21">
      <c r="U3315"/>
    </row>
    <row r="3316" customHeight="1" spans="21:21">
      <c r="U3316"/>
    </row>
    <row r="3317" customHeight="1" spans="21:21">
      <c r="U3317"/>
    </row>
    <row r="3318" customHeight="1" spans="21:21">
      <c r="U3318"/>
    </row>
    <row r="3319" customHeight="1" spans="21:21">
      <c r="U3319"/>
    </row>
    <row r="3320" customHeight="1" spans="21:21">
      <c r="U3320"/>
    </row>
    <row r="3321" customHeight="1" spans="21:21">
      <c r="U3321"/>
    </row>
    <row r="3322" customHeight="1" spans="21:21">
      <c r="U3322"/>
    </row>
    <row r="3323" customHeight="1" spans="21:21">
      <c r="U3323"/>
    </row>
    <row r="3324" customHeight="1" spans="21:21">
      <c r="U3324"/>
    </row>
    <row r="3325" customHeight="1" spans="21:21">
      <c r="U3325"/>
    </row>
    <row r="3326" customHeight="1" spans="21:21">
      <c r="U3326"/>
    </row>
    <row r="3327" customHeight="1" spans="21:21">
      <c r="U3327"/>
    </row>
    <row r="3328" customHeight="1" spans="21:21">
      <c r="U3328"/>
    </row>
    <row r="3329" customHeight="1" spans="21:21">
      <c r="U3329"/>
    </row>
    <row r="3330" customHeight="1" spans="21:21">
      <c r="U3330"/>
    </row>
    <row r="3331" customHeight="1" spans="21:21">
      <c r="U3331"/>
    </row>
    <row r="3332" customHeight="1" spans="21:21">
      <c r="U3332"/>
    </row>
    <row r="3333" customHeight="1" spans="21:21">
      <c r="U3333"/>
    </row>
    <row r="3334" customHeight="1" spans="21:21">
      <c r="U3334"/>
    </row>
    <row r="3335" customHeight="1" spans="21:21">
      <c r="U3335"/>
    </row>
    <row r="3336" customHeight="1" spans="21:21">
      <c r="U3336"/>
    </row>
    <row r="3337" customHeight="1" spans="21:21">
      <c r="U3337"/>
    </row>
    <row r="3338" customHeight="1" spans="21:21">
      <c r="U3338"/>
    </row>
    <row r="3339" customHeight="1" spans="21:21">
      <c r="U3339"/>
    </row>
    <row r="3340" customHeight="1" spans="21:21">
      <c r="U3340"/>
    </row>
    <row r="3341" customHeight="1" spans="21:21">
      <c r="U3341"/>
    </row>
    <row r="3342" customHeight="1" spans="21:21">
      <c r="U3342"/>
    </row>
    <row r="3343" customHeight="1" spans="21:21">
      <c r="U3343"/>
    </row>
    <row r="3344" customHeight="1" spans="21:21">
      <c r="U3344"/>
    </row>
    <row r="3345" customHeight="1" spans="21:21">
      <c r="U3345"/>
    </row>
    <row r="3346" customHeight="1" spans="21:21">
      <c r="U3346"/>
    </row>
    <row r="3347" customHeight="1" spans="21:21">
      <c r="U3347"/>
    </row>
    <row r="3348" customHeight="1" spans="21:21">
      <c r="U3348"/>
    </row>
    <row r="3349" customHeight="1" spans="21:21">
      <c r="U3349"/>
    </row>
    <row r="3350" customHeight="1" spans="21:21">
      <c r="U3350"/>
    </row>
    <row r="3351" customHeight="1" spans="21:21">
      <c r="U3351"/>
    </row>
    <row r="3352" customHeight="1" spans="21:21">
      <c r="U3352"/>
    </row>
    <row r="3353" customHeight="1" spans="21:21">
      <c r="U3353"/>
    </row>
    <row r="3354" customHeight="1" spans="21:21">
      <c r="U3354"/>
    </row>
    <row r="3355" customHeight="1" spans="21:21">
      <c r="U3355"/>
    </row>
    <row r="3356" customHeight="1" spans="21:21">
      <c r="U3356"/>
    </row>
    <row r="3357" customHeight="1" spans="21:21">
      <c r="U3357"/>
    </row>
    <row r="3358" customHeight="1" spans="21:21">
      <c r="U3358"/>
    </row>
    <row r="3359" customHeight="1" spans="21:21">
      <c r="U3359"/>
    </row>
    <row r="3360" customHeight="1" spans="21:21">
      <c r="U3360"/>
    </row>
    <row r="3361" customHeight="1" spans="21:21">
      <c r="U3361"/>
    </row>
    <row r="3362" customHeight="1" spans="21:21">
      <c r="U3362"/>
    </row>
    <row r="3363" customHeight="1" spans="21:21">
      <c r="U3363"/>
    </row>
    <row r="3364" customHeight="1" spans="21:21">
      <c r="U3364"/>
    </row>
    <row r="3365" customHeight="1" spans="21:21">
      <c r="U3365"/>
    </row>
    <row r="3366" customHeight="1" spans="21:21">
      <c r="U3366"/>
    </row>
    <row r="3367" customHeight="1" spans="21:21">
      <c r="U3367"/>
    </row>
    <row r="3368" customHeight="1" spans="21:21">
      <c r="U3368"/>
    </row>
    <row r="3369" customHeight="1" spans="21:21">
      <c r="U3369"/>
    </row>
    <row r="3370" customHeight="1" spans="21:21">
      <c r="U3370"/>
    </row>
    <row r="3371" customHeight="1" spans="21:21">
      <c r="U3371"/>
    </row>
    <row r="3372" customHeight="1" spans="21:21">
      <c r="U3372"/>
    </row>
    <row r="3373" customHeight="1" spans="21:21">
      <c r="U3373"/>
    </row>
    <row r="3374" customHeight="1" spans="21:21">
      <c r="U3374"/>
    </row>
    <row r="3375" customHeight="1" spans="21:21">
      <c r="U3375"/>
    </row>
    <row r="3376" customHeight="1" spans="21:21">
      <c r="U3376"/>
    </row>
    <row r="3377" customHeight="1" spans="21:21">
      <c r="U3377"/>
    </row>
    <row r="3378" customHeight="1" spans="21:21">
      <c r="U3378"/>
    </row>
    <row r="3379" customHeight="1" spans="21:21">
      <c r="U3379"/>
    </row>
    <row r="3380" customHeight="1" spans="21:21">
      <c r="U3380"/>
    </row>
    <row r="3381" customHeight="1" spans="21:21">
      <c r="U3381"/>
    </row>
    <row r="3382" customHeight="1" spans="21:21">
      <c r="U3382"/>
    </row>
    <row r="3383" customHeight="1" spans="21:21">
      <c r="U3383"/>
    </row>
    <row r="3384" customHeight="1" spans="21:21">
      <c r="U3384"/>
    </row>
    <row r="3385" customHeight="1" spans="21:21">
      <c r="U3385"/>
    </row>
    <row r="3386" customHeight="1" spans="21:21">
      <c r="U3386"/>
    </row>
    <row r="3387" customHeight="1" spans="21:21">
      <c r="U3387"/>
    </row>
    <row r="3388" customHeight="1" spans="21:21">
      <c r="U3388"/>
    </row>
    <row r="3389" customHeight="1" spans="21:21">
      <c r="U3389"/>
    </row>
    <row r="3390" customHeight="1" spans="21:21">
      <c r="U3390"/>
    </row>
    <row r="3391" customHeight="1" spans="21:21">
      <c r="U3391"/>
    </row>
    <row r="3392" customHeight="1" spans="21:21">
      <c r="U3392"/>
    </row>
    <row r="3393" customHeight="1" spans="21:21">
      <c r="U3393"/>
    </row>
    <row r="3394" customHeight="1" spans="21:21">
      <c r="U3394"/>
    </row>
    <row r="3395" customHeight="1" spans="21:21">
      <c r="U3395"/>
    </row>
    <row r="3396" customHeight="1" spans="21:21">
      <c r="U3396"/>
    </row>
    <row r="3397" customHeight="1" spans="21:21">
      <c r="U3397"/>
    </row>
    <row r="3398" customHeight="1" spans="21:21">
      <c r="U3398"/>
    </row>
    <row r="3399" customHeight="1" spans="21:21">
      <c r="U3399"/>
    </row>
    <row r="3400" customHeight="1" spans="21:21">
      <c r="U3400"/>
    </row>
    <row r="3401" customHeight="1" spans="21:21">
      <c r="U3401"/>
    </row>
    <row r="3402" customHeight="1" spans="21:21">
      <c r="U3402"/>
    </row>
    <row r="3403" customHeight="1" spans="21:21">
      <c r="U3403"/>
    </row>
    <row r="3404" customHeight="1" spans="21:21">
      <c r="U3404"/>
    </row>
    <row r="3405" customHeight="1" spans="21:21">
      <c r="U3405"/>
    </row>
    <row r="3406" customHeight="1" spans="21:21">
      <c r="U3406"/>
    </row>
    <row r="3407" customHeight="1" spans="21:21">
      <c r="U3407"/>
    </row>
    <row r="3408" customHeight="1" spans="21:21">
      <c r="U3408"/>
    </row>
    <row r="3409" customHeight="1" spans="21:21">
      <c r="U3409"/>
    </row>
    <row r="3410" customHeight="1" spans="21:21">
      <c r="U3410"/>
    </row>
    <row r="3411" customHeight="1" spans="21:21">
      <c r="U3411"/>
    </row>
    <row r="3412" customHeight="1" spans="21:21">
      <c r="U3412"/>
    </row>
    <row r="3413" customHeight="1" spans="21:21">
      <c r="U3413"/>
    </row>
    <row r="3414" customHeight="1" spans="21:21">
      <c r="U3414"/>
    </row>
    <row r="3415" customHeight="1" spans="21:21">
      <c r="U3415"/>
    </row>
    <row r="3416" customHeight="1" spans="21:21">
      <c r="U3416"/>
    </row>
    <row r="3417" customHeight="1" spans="21:21">
      <c r="U3417"/>
    </row>
    <row r="3418" customHeight="1" spans="21:21">
      <c r="U3418"/>
    </row>
    <row r="3419" customHeight="1" spans="21:21">
      <c r="U3419"/>
    </row>
    <row r="3420" customHeight="1" spans="21:21">
      <c r="U3420"/>
    </row>
    <row r="3421" customHeight="1" spans="21:21">
      <c r="U3421"/>
    </row>
    <row r="3422" customHeight="1" spans="21:21">
      <c r="U3422"/>
    </row>
    <row r="3423" customHeight="1" spans="21:21">
      <c r="U3423"/>
    </row>
    <row r="3424" customHeight="1" spans="21:21">
      <c r="U3424"/>
    </row>
    <row r="3425" customHeight="1" spans="21:21">
      <c r="U3425"/>
    </row>
    <row r="3426" customHeight="1" spans="21:21">
      <c r="U3426"/>
    </row>
    <row r="3427" customHeight="1" spans="21:21">
      <c r="U3427"/>
    </row>
    <row r="3428" customHeight="1" spans="21:21">
      <c r="U3428"/>
    </row>
    <row r="3429" customHeight="1" spans="21:21">
      <c r="U3429"/>
    </row>
    <row r="3430" customHeight="1" spans="21:21">
      <c r="U3430"/>
    </row>
    <row r="3431" customHeight="1" spans="21:21">
      <c r="U3431"/>
    </row>
    <row r="3432" customHeight="1" spans="21:21">
      <c r="U3432"/>
    </row>
    <row r="3433" customHeight="1" spans="21:21">
      <c r="U3433"/>
    </row>
    <row r="3434" customHeight="1" spans="21:21">
      <c r="U3434"/>
    </row>
    <row r="3435" customHeight="1" spans="21:21">
      <c r="U3435"/>
    </row>
    <row r="3436" customHeight="1" spans="21:21">
      <c r="U3436"/>
    </row>
    <row r="3437" customHeight="1" spans="21:21">
      <c r="U3437"/>
    </row>
    <row r="3438" customHeight="1" spans="21:21">
      <c r="U3438"/>
    </row>
    <row r="3439" customHeight="1" spans="21:21">
      <c r="U3439"/>
    </row>
    <row r="3440" customHeight="1" spans="21:21">
      <c r="U3440"/>
    </row>
    <row r="3441" customHeight="1" spans="21:21">
      <c r="U3441"/>
    </row>
    <row r="3442" customHeight="1" spans="21:21">
      <c r="U3442"/>
    </row>
    <row r="3443" customHeight="1" spans="21:21">
      <c r="U3443"/>
    </row>
    <row r="3444" customHeight="1" spans="21:21">
      <c r="U3444"/>
    </row>
    <row r="3445" customHeight="1" spans="21:21">
      <c r="U3445"/>
    </row>
    <row r="3446" customHeight="1" spans="21:21">
      <c r="U3446"/>
    </row>
    <row r="3447" customHeight="1" spans="21:21">
      <c r="U3447"/>
    </row>
    <row r="3448" customHeight="1" spans="21:21">
      <c r="U3448"/>
    </row>
    <row r="3449" customHeight="1" spans="21:21">
      <c r="U3449"/>
    </row>
    <row r="3450" customHeight="1" spans="21:21">
      <c r="U3450"/>
    </row>
    <row r="3451" customHeight="1" spans="21:21">
      <c r="U3451"/>
    </row>
    <row r="3452" customHeight="1" spans="21:21">
      <c r="U3452"/>
    </row>
    <row r="3453" customHeight="1" spans="21:21">
      <c r="U3453"/>
    </row>
    <row r="3454" customHeight="1" spans="21:21">
      <c r="U3454"/>
    </row>
    <row r="3455" customHeight="1" spans="21:21">
      <c r="U3455"/>
    </row>
    <row r="3456" customHeight="1" spans="21:21">
      <c r="U3456"/>
    </row>
    <row r="3457" customHeight="1" spans="21:21">
      <c r="U3457"/>
    </row>
    <row r="3458" customHeight="1" spans="21:21">
      <c r="U3458"/>
    </row>
    <row r="3459" customHeight="1" spans="21:21">
      <c r="U3459"/>
    </row>
    <row r="3460" customHeight="1" spans="21:21">
      <c r="U3460"/>
    </row>
    <row r="3461" customHeight="1" spans="21:21">
      <c r="U3461"/>
    </row>
    <row r="3462" customHeight="1" spans="21:21">
      <c r="U3462"/>
    </row>
    <row r="3463" customHeight="1" spans="21:21">
      <c r="U3463"/>
    </row>
    <row r="3464" customHeight="1" spans="21:21">
      <c r="U3464"/>
    </row>
    <row r="3465" customHeight="1" spans="21:21">
      <c r="U3465"/>
    </row>
    <row r="3466" customHeight="1" spans="21:21">
      <c r="U3466"/>
    </row>
    <row r="3467" customHeight="1" spans="21:21">
      <c r="U3467"/>
    </row>
    <row r="3468" customHeight="1" spans="21:21">
      <c r="U3468"/>
    </row>
    <row r="3469" customHeight="1" spans="21:21">
      <c r="U3469"/>
    </row>
    <row r="3470" customHeight="1" spans="21:21">
      <c r="U3470"/>
    </row>
    <row r="3471" customHeight="1" spans="21:21">
      <c r="U3471"/>
    </row>
    <row r="3472" customHeight="1" spans="21:21">
      <c r="U3472"/>
    </row>
    <row r="3473" customHeight="1" spans="21:21">
      <c r="U3473"/>
    </row>
    <row r="3474" customHeight="1" spans="21:21">
      <c r="U3474"/>
    </row>
    <row r="3475" customHeight="1" spans="21:21">
      <c r="U3475"/>
    </row>
    <row r="3476" customHeight="1" spans="21:21">
      <c r="U3476"/>
    </row>
    <row r="3477" customHeight="1" spans="21:21">
      <c r="U3477"/>
    </row>
    <row r="3478" customHeight="1" spans="21:21">
      <c r="U3478"/>
    </row>
    <row r="3479" customHeight="1" spans="21:21">
      <c r="U3479"/>
    </row>
    <row r="3480" customHeight="1" spans="21:21">
      <c r="U3480"/>
    </row>
    <row r="3481" customHeight="1" spans="21:21">
      <c r="U3481"/>
    </row>
    <row r="3482" customHeight="1" spans="21:21">
      <c r="U3482"/>
    </row>
    <row r="3483" customHeight="1" spans="21:21">
      <c r="U3483"/>
    </row>
    <row r="3484" customHeight="1" spans="21:21">
      <c r="U3484"/>
    </row>
    <row r="3485" customHeight="1" spans="21:21">
      <c r="U3485"/>
    </row>
    <row r="3486" customHeight="1" spans="21:21">
      <c r="U3486"/>
    </row>
    <row r="3487" customHeight="1" spans="21:21">
      <c r="U3487"/>
    </row>
    <row r="3488" customHeight="1" spans="21:21">
      <c r="U3488"/>
    </row>
    <row r="3489" customHeight="1" spans="21:21">
      <c r="U3489"/>
    </row>
    <row r="3490" customHeight="1" spans="21:21">
      <c r="U3490"/>
    </row>
    <row r="3491" customHeight="1" spans="21:21">
      <c r="U3491"/>
    </row>
    <row r="3492" customHeight="1" spans="21:21">
      <c r="U3492"/>
    </row>
    <row r="3493" customHeight="1" spans="21:21">
      <c r="U3493"/>
    </row>
    <row r="3494" customHeight="1" spans="21:21">
      <c r="U3494"/>
    </row>
    <row r="3495" customHeight="1" spans="21:21">
      <c r="U3495"/>
    </row>
    <row r="3496" customHeight="1" spans="21:21">
      <c r="U3496"/>
    </row>
    <row r="3497" customHeight="1" spans="21:21">
      <c r="U3497"/>
    </row>
    <row r="3498" customHeight="1" spans="21:21">
      <c r="U3498"/>
    </row>
    <row r="3499" customHeight="1" spans="21:21">
      <c r="U3499"/>
    </row>
    <row r="3500" customHeight="1" spans="21:21">
      <c r="U3500"/>
    </row>
    <row r="3501" customHeight="1" spans="21:21">
      <c r="U3501"/>
    </row>
    <row r="3502" customHeight="1" spans="21:21">
      <c r="U3502"/>
    </row>
    <row r="3503" customHeight="1" spans="21:21">
      <c r="U3503"/>
    </row>
    <row r="3504" customHeight="1" spans="21:21">
      <c r="U3504"/>
    </row>
    <row r="3505" customHeight="1" spans="21:21">
      <c r="U3505"/>
    </row>
    <row r="3506" customHeight="1" spans="21:21">
      <c r="U3506"/>
    </row>
    <row r="3507" customHeight="1" spans="21:21">
      <c r="U3507"/>
    </row>
    <row r="3508" customHeight="1" spans="21:21">
      <c r="U3508"/>
    </row>
    <row r="3509" customHeight="1" spans="21:21">
      <c r="U3509"/>
    </row>
    <row r="3510" customHeight="1" spans="21:21">
      <c r="U3510"/>
    </row>
    <row r="3511" customHeight="1" spans="21:21">
      <c r="U3511"/>
    </row>
    <row r="3512" customHeight="1" spans="21:21">
      <c r="U3512"/>
    </row>
    <row r="3513" customHeight="1" spans="21:21">
      <c r="U3513"/>
    </row>
    <row r="3514" customHeight="1" spans="21:21">
      <c r="U3514"/>
    </row>
    <row r="3515" customHeight="1" spans="21:21">
      <c r="U3515"/>
    </row>
    <row r="3516" customHeight="1" spans="21:21">
      <c r="U3516"/>
    </row>
    <row r="3517" customHeight="1" spans="21:21">
      <c r="U3517"/>
    </row>
    <row r="3518" customHeight="1" spans="21:21">
      <c r="U3518"/>
    </row>
    <row r="3519" customHeight="1" spans="21:21">
      <c r="U3519"/>
    </row>
    <row r="3520" customHeight="1" spans="21:21">
      <c r="U3520"/>
    </row>
    <row r="3521" customHeight="1" spans="21:21">
      <c r="U3521"/>
    </row>
    <row r="3522" customHeight="1" spans="21:21">
      <c r="U3522"/>
    </row>
    <row r="3523" customHeight="1" spans="21:21">
      <c r="U3523"/>
    </row>
    <row r="3524" customHeight="1" spans="21:21">
      <c r="U3524"/>
    </row>
    <row r="3525" customHeight="1" spans="21:21">
      <c r="U3525"/>
    </row>
    <row r="3526" customHeight="1" spans="21:21">
      <c r="U3526"/>
    </row>
    <row r="3527" customHeight="1" spans="21:21">
      <c r="U3527"/>
    </row>
    <row r="3528" customHeight="1" spans="21:21">
      <c r="U3528"/>
    </row>
    <row r="3529" customHeight="1" spans="21:21">
      <c r="U3529"/>
    </row>
    <row r="3530" customHeight="1" spans="21:21">
      <c r="U3530"/>
    </row>
    <row r="3531" customHeight="1" spans="21:21">
      <c r="U3531"/>
    </row>
    <row r="3532" customHeight="1" spans="21:21">
      <c r="U3532"/>
    </row>
    <row r="3533" customHeight="1" spans="21:21">
      <c r="U3533"/>
    </row>
    <row r="3534" customHeight="1" spans="21:21">
      <c r="U3534"/>
    </row>
    <row r="3535" customHeight="1" spans="21:21">
      <c r="U3535"/>
    </row>
    <row r="3536" customHeight="1" spans="21:21">
      <c r="U3536"/>
    </row>
    <row r="3537" customHeight="1" spans="21:21">
      <c r="U3537"/>
    </row>
    <row r="3538" customHeight="1" spans="21:21">
      <c r="U3538"/>
    </row>
    <row r="3539" customHeight="1" spans="21:21">
      <c r="U3539"/>
    </row>
    <row r="3540" customHeight="1" spans="21:21">
      <c r="U3540"/>
    </row>
    <row r="3541" customHeight="1" spans="21:21">
      <c r="U3541"/>
    </row>
    <row r="3542" customHeight="1" spans="21:21">
      <c r="U3542"/>
    </row>
    <row r="3543" customHeight="1" spans="21:21">
      <c r="U3543"/>
    </row>
    <row r="3544" customHeight="1" spans="21:21">
      <c r="U3544"/>
    </row>
    <row r="3545" customHeight="1" spans="21:21">
      <c r="U3545"/>
    </row>
    <row r="3546" customHeight="1" spans="21:21">
      <c r="U3546"/>
    </row>
    <row r="3547" customHeight="1" spans="21:21">
      <c r="U3547"/>
    </row>
    <row r="3548" customHeight="1" spans="21:21">
      <c r="U3548"/>
    </row>
    <row r="3549" customHeight="1" spans="21:21">
      <c r="U3549"/>
    </row>
    <row r="3550" customHeight="1" spans="21:21">
      <c r="U3550"/>
    </row>
    <row r="3551" customHeight="1" spans="21:21">
      <c r="U3551"/>
    </row>
    <row r="3552" customHeight="1" spans="21:21">
      <c r="U3552"/>
    </row>
    <row r="3553" customHeight="1" spans="21:21">
      <c r="U3553"/>
    </row>
    <row r="3554" customHeight="1" spans="21:21">
      <c r="U3554"/>
    </row>
    <row r="3555" customHeight="1" spans="21:21">
      <c r="U3555"/>
    </row>
    <row r="3556" customHeight="1" spans="21:21">
      <c r="U3556"/>
    </row>
    <row r="3557" customHeight="1" spans="21:21">
      <c r="U3557"/>
    </row>
    <row r="3558" customHeight="1" spans="21:21">
      <c r="U3558"/>
    </row>
    <row r="3559" customHeight="1" spans="21:21">
      <c r="U3559"/>
    </row>
    <row r="3560" customHeight="1" spans="21:21">
      <c r="U3560"/>
    </row>
    <row r="3561" customHeight="1" spans="21:21">
      <c r="U3561"/>
    </row>
    <row r="3562" customHeight="1" spans="21:21">
      <c r="U3562"/>
    </row>
    <row r="3563" customHeight="1" spans="21:21">
      <c r="U3563"/>
    </row>
    <row r="3564" customHeight="1" spans="21:21">
      <c r="U3564"/>
    </row>
    <row r="3565" customHeight="1" spans="21:21">
      <c r="U3565"/>
    </row>
    <row r="3566" customHeight="1" spans="21:21">
      <c r="U3566"/>
    </row>
    <row r="3567" customHeight="1" spans="21:21">
      <c r="U3567"/>
    </row>
    <row r="3568" customHeight="1" spans="21:21">
      <c r="U3568"/>
    </row>
    <row r="3569" customHeight="1" spans="21:21">
      <c r="U3569"/>
    </row>
    <row r="3570" customHeight="1" spans="21:21">
      <c r="U3570"/>
    </row>
    <row r="3571" customHeight="1" spans="21:21">
      <c r="U3571"/>
    </row>
    <row r="3572" customHeight="1" spans="21:21">
      <c r="U3572"/>
    </row>
    <row r="3573" customHeight="1" spans="21:21">
      <c r="U3573"/>
    </row>
    <row r="3574" customHeight="1" spans="21:21">
      <c r="U3574"/>
    </row>
    <row r="3575" customHeight="1" spans="21:21">
      <c r="U3575"/>
    </row>
    <row r="3576" customHeight="1" spans="21:21">
      <c r="U3576"/>
    </row>
    <row r="3577" customHeight="1" spans="21:21">
      <c r="U3577"/>
    </row>
    <row r="3578" customHeight="1" spans="21:21">
      <c r="U3578"/>
    </row>
    <row r="3579" customHeight="1" spans="21:21">
      <c r="U3579"/>
    </row>
    <row r="3580" customHeight="1" spans="21:21">
      <c r="U3580"/>
    </row>
    <row r="3581" customHeight="1" spans="21:21">
      <c r="U3581"/>
    </row>
    <row r="3582" customHeight="1" spans="21:21">
      <c r="U3582"/>
    </row>
    <row r="3583" customHeight="1" spans="21:21">
      <c r="U3583"/>
    </row>
    <row r="3584" customHeight="1" spans="21:21">
      <c r="U3584"/>
    </row>
    <row r="3585" customHeight="1" spans="21:21">
      <c r="U3585"/>
    </row>
    <row r="3586" customHeight="1" spans="21:21">
      <c r="U3586"/>
    </row>
    <row r="3587" customHeight="1" spans="21:21">
      <c r="U3587"/>
    </row>
    <row r="3588" customHeight="1" spans="21:21">
      <c r="U3588"/>
    </row>
    <row r="3589" customHeight="1" spans="21:21">
      <c r="U3589"/>
    </row>
    <row r="3590" customHeight="1" spans="21:21">
      <c r="U3590"/>
    </row>
    <row r="3591" customHeight="1" spans="21:21">
      <c r="U3591"/>
    </row>
    <row r="3592" customHeight="1" spans="21:21">
      <c r="U3592"/>
    </row>
    <row r="3593" customHeight="1" spans="21:21">
      <c r="U3593"/>
    </row>
    <row r="3594" customHeight="1" spans="21:21">
      <c r="U3594"/>
    </row>
    <row r="3595" customHeight="1" spans="21:21">
      <c r="U3595"/>
    </row>
    <row r="3596" customHeight="1" spans="21:21">
      <c r="U3596"/>
    </row>
    <row r="3597" customHeight="1" spans="21:21">
      <c r="U3597"/>
    </row>
    <row r="3598" customHeight="1" spans="21:21">
      <c r="U3598"/>
    </row>
    <row r="3599" customHeight="1" spans="21:21">
      <c r="U3599"/>
    </row>
    <row r="3600" customHeight="1" spans="21:21">
      <c r="U3600"/>
    </row>
    <row r="3601" customHeight="1" spans="21:21">
      <c r="U3601"/>
    </row>
    <row r="3602" customHeight="1" spans="21:21">
      <c r="U3602"/>
    </row>
    <row r="3603" customHeight="1" spans="21:21">
      <c r="U3603"/>
    </row>
    <row r="3604" customHeight="1" spans="21:21">
      <c r="U3604"/>
    </row>
    <row r="3605" customHeight="1" spans="21:21">
      <c r="U3605"/>
    </row>
    <row r="3606" customHeight="1" spans="21:21">
      <c r="U3606"/>
    </row>
    <row r="3607" customHeight="1" spans="21:21">
      <c r="U3607"/>
    </row>
    <row r="3608" customHeight="1" spans="21:21">
      <c r="U3608"/>
    </row>
    <row r="3609" customHeight="1" spans="21:21">
      <c r="U3609"/>
    </row>
    <row r="3610" customHeight="1" spans="21:21">
      <c r="U3610"/>
    </row>
    <row r="3611" customHeight="1" spans="21:21">
      <c r="U3611"/>
    </row>
    <row r="3612" customHeight="1" spans="21:21">
      <c r="U3612"/>
    </row>
    <row r="3613" customHeight="1" spans="21:21">
      <c r="U3613"/>
    </row>
    <row r="3614" customHeight="1" spans="21:21">
      <c r="U3614"/>
    </row>
    <row r="3615" customHeight="1" spans="21:21">
      <c r="U3615"/>
    </row>
    <row r="3616" customHeight="1" spans="21:21">
      <c r="U3616"/>
    </row>
    <row r="3617" customHeight="1" spans="21:21">
      <c r="U3617"/>
    </row>
    <row r="3618" customHeight="1" spans="21:21">
      <c r="U3618"/>
    </row>
    <row r="3619" customHeight="1" spans="21:21">
      <c r="U3619"/>
    </row>
    <row r="3620" customHeight="1" spans="21:21">
      <c r="U3620"/>
    </row>
    <row r="3621" customHeight="1" spans="21:21">
      <c r="U3621"/>
    </row>
    <row r="3622" customHeight="1" spans="21:21">
      <c r="U3622"/>
    </row>
    <row r="3623" customHeight="1" spans="21:21">
      <c r="U3623"/>
    </row>
    <row r="3624" customHeight="1" spans="21:21">
      <c r="U3624"/>
    </row>
    <row r="3625" customHeight="1" spans="21:21">
      <c r="U3625"/>
    </row>
    <row r="3626" customHeight="1" spans="21:21">
      <c r="U3626"/>
    </row>
    <row r="3627" customHeight="1" spans="21:21">
      <c r="U3627"/>
    </row>
    <row r="3628" customHeight="1" spans="21:21">
      <c r="U3628"/>
    </row>
    <row r="3629" customHeight="1" spans="21:21">
      <c r="U3629"/>
    </row>
    <row r="3630" customHeight="1" spans="21:21">
      <c r="U3630"/>
    </row>
    <row r="3631" customHeight="1" spans="21:21">
      <c r="U3631"/>
    </row>
    <row r="3632" customHeight="1" spans="21:21">
      <c r="U3632"/>
    </row>
    <row r="3633" customHeight="1" spans="21:21">
      <c r="U3633"/>
    </row>
    <row r="3634" customHeight="1" spans="21:21">
      <c r="U3634"/>
    </row>
    <row r="3635" customHeight="1" spans="21:21">
      <c r="U3635"/>
    </row>
    <row r="3636" customHeight="1" spans="21:21">
      <c r="U3636"/>
    </row>
    <row r="3637" customHeight="1" spans="21:21">
      <c r="U3637"/>
    </row>
    <row r="3638" customHeight="1" spans="21:21">
      <c r="U3638"/>
    </row>
    <row r="3639" customHeight="1" spans="21:21">
      <c r="U3639"/>
    </row>
    <row r="3640" customHeight="1" spans="21:21">
      <c r="U3640"/>
    </row>
    <row r="3641" customHeight="1" spans="21:21">
      <c r="U3641"/>
    </row>
    <row r="3642" customHeight="1" spans="21:21">
      <c r="U3642"/>
    </row>
    <row r="3643" customHeight="1" spans="21:21">
      <c r="U3643"/>
    </row>
    <row r="3644" customHeight="1" spans="21:21">
      <c r="U3644"/>
    </row>
    <row r="3645" customHeight="1" spans="21:21">
      <c r="U3645"/>
    </row>
    <row r="3646" customHeight="1" spans="21:21">
      <c r="U3646"/>
    </row>
    <row r="3647" customHeight="1" spans="21:21">
      <c r="U3647"/>
    </row>
    <row r="3648" customHeight="1" spans="21:21">
      <c r="U3648"/>
    </row>
    <row r="3649" customHeight="1" spans="21:21">
      <c r="U3649"/>
    </row>
    <row r="3650" customHeight="1" spans="21:21">
      <c r="U3650"/>
    </row>
    <row r="3651" customHeight="1" spans="21:21">
      <c r="U3651"/>
    </row>
    <row r="3652" customHeight="1" spans="21:21">
      <c r="U3652"/>
    </row>
    <row r="3653" customHeight="1" spans="21:21">
      <c r="U3653"/>
    </row>
    <row r="3654" customHeight="1" spans="21:21">
      <c r="U3654"/>
    </row>
    <row r="3655" customHeight="1" spans="21:21">
      <c r="U3655"/>
    </row>
    <row r="3656" customHeight="1" spans="21:21">
      <c r="U3656"/>
    </row>
    <row r="3657" customHeight="1" spans="21:21">
      <c r="U3657"/>
    </row>
    <row r="3658" customHeight="1" spans="21:21">
      <c r="U3658"/>
    </row>
    <row r="3659" customHeight="1" spans="21:21">
      <c r="U3659"/>
    </row>
    <row r="3660" customHeight="1" spans="21:21">
      <c r="U3660"/>
    </row>
    <row r="3661" customHeight="1" spans="21:21">
      <c r="U3661"/>
    </row>
    <row r="3662" customHeight="1" spans="21:21">
      <c r="U3662"/>
    </row>
    <row r="3663" customHeight="1" spans="21:21">
      <c r="U3663"/>
    </row>
    <row r="3664" customHeight="1" spans="21:21">
      <c r="U3664"/>
    </row>
    <row r="3665" customHeight="1" spans="21:21">
      <c r="U3665"/>
    </row>
    <row r="3666" customHeight="1" spans="21:21">
      <c r="U3666"/>
    </row>
    <row r="3667" customHeight="1" spans="21:21">
      <c r="U3667"/>
    </row>
    <row r="3668" customHeight="1" spans="21:21">
      <c r="U3668"/>
    </row>
    <row r="3669" customHeight="1" spans="21:21">
      <c r="U3669"/>
    </row>
    <row r="3670" customHeight="1" spans="21:21">
      <c r="U3670"/>
    </row>
    <row r="3671" customHeight="1" spans="21:21">
      <c r="U3671"/>
    </row>
    <row r="3672" customHeight="1" spans="21:21">
      <c r="U3672"/>
    </row>
    <row r="3673" customHeight="1" spans="21:21">
      <c r="U3673"/>
    </row>
    <row r="3674" customHeight="1" spans="21:21">
      <c r="U3674"/>
    </row>
    <row r="3675" customHeight="1" spans="21:21">
      <c r="U3675"/>
    </row>
    <row r="3676" customHeight="1" spans="21:21">
      <c r="U3676"/>
    </row>
    <row r="3677" customHeight="1" spans="21:21">
      <c r="U3677"/>
    </row>
    <row r="3678" customHeight="1" spans="21:21">
      <c r="U3678"/>
    </row>
    <row r="3679" customHeight="1" spans="21:21">
      <c r="U3679"/>
    </row>
    <row r="3680" customHeight="1" spans="21:21">
      <c r="U3680"/>
    </row>
    <row r="3681" customHeight="1" spans="21:21">
      <c r="U3681"/>
    </row>
    <row r="3682" customHeight="1" spans="21:21">
      <c r="U3682"/>
    </row>
    <row r="3683" customHeight="1" spans="21:21">
      <c r="U3683"/>
    </row>
    <row r="3684" customHeight="1" spans="21:21">
      <c r="U3684"/>
    </row>
    <row r="3685" customHeight="1" spans="21:21">
      <c r="U3685"/>
    </row>
    <row r="3686" customHeight="1" spans="21:21">
      <c r="U3686"/>
    </row>
    <row r="3687" customHeight="1" spans="21:21">
      <c r="U3687"/>
    </row>
    <row r="3688" customHeight="1" spans="21:21">
      <c r="U3688"/>
    </row>
    <row r="3689" customHeight="1" spans="21:21">
      <c r="U3689"/>
    </row>
    <row r="3690" customHeight="1" spans="21:21">
      <c r="U3690"/>
    </row>
    <row r="3691" customHeight="1" spans="21:21">
      <c r="U3691"/>
    </row>
    <row r="3692" customHeight="1" spans="21:21">
      <c r="U3692"/>
    </row>
    <row r="3693" customHeight="1" spans="21:21">
      <c r="U3693"/>
    </row>
    <row r="3694" customHeight="1" spans="21:21">
      <c r="U3694"/>
    </row>
    <row r="3695" customHeight="1" spans="21:21">
      <c r="U3695"/>
    </row>
    <row r="3696" customHeight="1" spans="21:21">
      <c r="U3696"/>
    </row>
    <row r="3697" customHeight="1" spans="21:21">
      <c r="U3697"/>
    </row>
    <row r="3698" customHeight="1" spans="21:21">
      <c r="U3698"/>
    </row>
    <row r="3699" customHeight="1" spans="21:21">
      <c r="U3699"/>
    </row>
    <row r="3700" customHeight="1" spans="21:21">
      <c r="U3700"/>
    </row>
    <row r="3701" customHeight="1" spans="21:21">
      <c r="U3701"/>
    </row>
    <row r="3702" customHeight="1" spans="21:21">
      <c r="U3702"/>
    </row>
    <row r="3703" customHeight="1" spans="21:21">
      <c r="U3703"/>
    </row>
    <row r="3704" customHeight="1" spans="21:21">
      <c r="U3704"/>
    </row>
    <row r="3705" customHeight="1" spans="21:21">
      <c r="U3705"/>
    </row>
    <row r="3706" customHeight="1" spans="21:21">
      <c r="U3706"/>
    </row>
    <row r="3707" customHeight="1" spans="21:21">
      <c r="U3707"/>
    </row>
    <row r="3708" customHeight="1" spans="21:21">
      <c r="U3708"/>
    </row>
    <row r="3709" customHeight="1" spans="21:21">
      <c r="U3709"/>
    </row>
    <row r="3710" customHeight="1" spans="21:21">
      <c r="U3710"/>
    </row>
    <row r="3711" customHeight="1" spans="21:21">
      <c r="U3711"/>
    </row>
    <row r="3712" customHeight="1" spans="21:21">
      <c r="U3712"/>
    </row>
    <row r="3713" customHeight="1" spans="21:21">
      <c r="U3713"/>
    </row>
    <row r="3714" customHeight="1" spans="21:21">
      <c r="U3714"/>
    </row>
    <row r="3715" customHeight="1" spans="21:21">
      <c r="U3715"/>
    </row>
    <row r="3716" customHeight="1" spans="21:21">
      <c r="U3716"/>
    </row>
    <row r="3717" customHeight="1" spans="21:21">
      <c r="U3717"/>
    </row>
    <row r="3718" customHeight="1" spans="21:21">
      <c r="U3718"/>
    </row>
    <row r="3719" customHeight="1" spans="21:21">
      <c r="U3719"/>
    </row>
    <row r="3720" customHeight="1" spans="21:21">
      <c r="U3720"/>
    </row>
    <row r="3721" customHeight="1" spans="21:21">
      <c r="U3721"/>
    </row>
    <row r="3722" customHeight="1" spans="21:21">
      <c r="U3722"/>
    </row>
    <row r="3723" customHeight="1" spans="21:21">
      <c r="U3723"/>
    </row>
    <row r="3724" customHeight="1" spans="21:21">
      <c r="U3724"/>
    </row>
    <row r="3725" customHeight="1" spans="21:21">
      <c r="U3725"/>
    </row>
    <row r="3726" customHeight="1" spans="21:21">
      <c r="U3726"/>
    </row>
    <row r="3727" customHeight="1" spans="21:21">
      <c r="U3727"/>
    </row>
    <row r="3728" customHeight="1" spans="21:21">
      <c r="U3728"/>
    </row>
    <row r="3729" customHeight="1" spans="21:21">
      <c r="U3729"/>
    </row>
    <row r="3730" customHeight="1" spans="21:21">
      <c r="U3730"/>
    </row>
    <row r="3731" customHeight="1" spans="21:21">
      <c r="U3731"/>
    </row>
    <row r="3732" customHeight="1" spans="21:21">
      <c r="U3732"/>
    </row>
    <row r="3733" customHeight="1" spans="21:21">
      <c r="U3733"/>
    </row>
    <row r="3734" customHeight="1" spans="21:21">
      <c r="U3734"/>
    </row>
    <row r="3735" customHeight="1" spans="21:21">
      <c r="U3735"/>
    </row>
    <row r="3736" customHeight="1" spans="21:21">
      <c r="U3736"/>
    </row>
    <row r="3737" customHeight="1" spans="21:21">
      <c r="U3737"/>
    </row>
    <row r="3738" customHeight="1" spans="21:21">
      <c r="U3738"/>
    </row>
    <row r="3739" customHeight="1" spans="21:21">
      <c r="U3739"/>
    </row>
    <row r="3740" customHeight="1" spans="21:21">
      <c r="U3740"/>
    </row>
    <row r="3741" customHeight="1" spans="21:21">
      <c r="U3741"/>
    </row>
    <row r="3742" customHeight="1" spans="21:21">
      <c r="U3742"/>
    </row>
    <row r="3743" customHeight="1" spans="21:21">
      <c r="U3743"/>
    </row>
    <row r="3744" customHeight="1" spans="21:21">
      <c r="U3744"/>
    </row>
    <row r="3745" customHeight="1" spans="21:21">
      <c r="U3745"/>
    </row>
    <row r="3746" customHeight="1" spans="21:21">
      <c r="U3746"/>
    </row>
    <row r="3747" customHeight="1" spans="21:21">
      <c r="U3747"/>
    </row>
    <row r="3748" customHeight="1" spans="21:21">
      <c r="U3748"/>
    </row>
    <row r="3749" customHeight="1" spans="21:21">
      <c r="U3749"/>
    </row>
    <row r="3750" customHeight="1" spans="21:21">
      <c r="U3750"/>
    </row>
    <row r="3751" customHeight="1" spans="21:21">
      <c r="U3751"/>
    </row>
    <row r="3752" customHeight="1" spans="21:21">
      <c r="U3752"/>
    </row>
    <row r="3753" customHeight="1" spans="21:21">
      <c r="U3753"/>
    </row>
    <row r="3754" customHeight="1" spans="21:21">
      <c r="U3754"/>
    </row>
    <row r="3755" customHeight="1" spans="21:21">
      <c r="U3755"/>
    </row>
    <row r="3756" customHeight="1" spans="21:21">
      <c r="U3756"/>
    </row>
    <row r="3757" customHeight="1" spans="21:21">
      <c r="U3757"/>
    </row>
    <row r="3758" customHeight="1" spans="21:21">
      <c r="U3758"/>
    </row>
    <row r="3759" customHeight="1" spans="21:21">
      <c r="U3759"/>
    </row>
    <row r="3760" customHeight="1" spans="21:21">
      <c r="U3760"/>
    </row>
    <row r="3761" customHeight="1" spans="21:21">
      <c r="U3761"/>
    </row>
    <row r="3762" customHeight="1" spans="21:21">
      <c r="U3762"/>
    </row>
    <row r="3763" customHeight="1" spans="21:21">
      <c r="U3763"/>
    </row>
    <row r="3764" customHeight="1" spans="21:21">
      <c r="U3764"/>
    </row>
    <row r="3765" customHeight="1" spans="21:21">
      <c r="U3765"/>
    </row>
    <row r="3766" customHeight="1" spans="21:21">
      <c r="U3766"/>
    </row>
    <row r="3767" customHeight="1" spans="21:21">
      <c r="U3767"/>
    </row>
    <row r="3768" customHeight="1" spans="21:21">
      <c r="U3768"/>
    </row>
    <row r="3769" customHeight="1" spans="21:21">
      <c r="U3769"/>
    </row>
    <row r="3770" customHeight="1" spans="21:21">
      <c r="U3770"/>
    </row>
    <row r="3771" customHeight="1" spans="21:21">
      <c r="U3771"/>
    </row>
    <row r="3772" customHeight="1" spans="21:21">
      <c r="U3772"/>
    </row>
    <row r="3773" customHeight="1" spans="21:21">
      <c r="U3773"/>
    </row>
    <row r="3774" customHeight="1" spans="21:21">
      <c r="U3774"/>
    </row>
    <row r="3775" customHeight="1" spans="21:21">
      <c r="U3775"/>
    </row>
    <row r="3776" customHeight="1" spans="21:21">
      <c r="U3776"/>
    </row>
    <row r="3777" customHeight="1" spans="21:21">
      <c r="U3777"/>
    </row>
    <row r="3778" customHeight="1" spans="21:21">
      <c r="U3778"/>
    </row>
    <row r="3779" customHeight="1" spans="21:21">
      <c r="U3779"/>
    </row>
    <row r="3780" customHeight="1" spans="21:21">
      <c r="U3780"/>
    </row>
    <row r="3781" customHeight="1" spans="21:21">
      <c r="U3781"/>
    </row>
    <row r="3782" customHeight="1" spans="21:21">
      <c r="U3782"/>
    </row>
    <row r="3783" customHeight="1" spans="21:21">
      <c r="U3783"/>
    </row>
    <row r="3784" customHeight="1" spans="21:21">
      <c r="U3784"/>
    </row>
    <row r="3785" customHeight="1" spans="21:21">
      <c r="U3785"/>
    </row>
    <row r="3786" customHeight="1" spans="21:21">
      <c r="U3786"/>
    </row>
    <row r="3787" customHeight="1" spans="21:21">
      <c r="U3787"/>
    </row>
    <row r="3788" customHeight="1" spans="21:21">
      <c r="U3788"/>
    </row>
    <row r="3789" customHeight="1" spans="21:21">
      <c r="U3789"/>
    </row>
    <row r="3790" customHeight="1" spans="21:21">
      <c r="U3790"/>
    </row>
    <row r="3791" customHeight="1" spans="21:21">
      <c r="U3791"/>
    </row>
    <row r="3792" customHeight="1" spans="21:21">
      <c r="U3792"/>
    </row>
    <row r="3793" customHeight="1" spans="21:21">
      <c r="U3793"/>
    </row>
    <row r="3794" customHeight="1" spans="21:21">
      <c r="U3794"/>
    </row>
    <row r="3795" customHeight="1" spans="21:21">
      <c r="U3795"/>
    </row>
    <row r="3796" customHeight="1" spans="21:21">
      <c r="U3796"/>
    </row>
    <row r="3797" customHeight="1" spans="21:21">
      <c r="U3797"/>
    </row>
    <row r="3798" customHeight="1" spans="21:21">
      <c r="U3798"/>
    </row>
    <row r="3799" customHeight="1" spans="21:21">
      <c r="U3799"/>
    </row>
    <row r="3800" customHeight="1" spans="21:21">
      <c r="U3800"/>
    </row>
    <row r="3801" customHeight="1" spans="21:21">
      <c r="U3801"/>
    </row>
    <row r="3802" customHeight="1" spans="21:21">
      <c r="U3802"/>
    </row>
    <row r="3803" customHeight="1" spans="21:21">
      <c r="U3803"/>
    </row>
    <row r="3804" customHeight="1" spans="21:21">
      <c r="U3804"/>
    </row>
    <row r="3805" customHeight="1" spans="21:21">
      <c r="U3805"/>
    </row>
    <row r="3806" customHeight="1" spans="21:21">
      <c r="U3806"/>
    </row>
    <row r="3807" customHeight="1" spans="21:21">
      <c r="U3807"/>
    </row>
    <row r="3808" customHeight="1" spans="21:21">
      <c r="U3808"/>
    </row>
    <row r="3809" customHeight="1" spans="21:21">
      <c r="U3809"/>
    </row>
    <row r="3810" customHeight="1" spans="21:21">
      <c r="U3810"/>
    </row>
    <row r="3811" customHeight="1" spans="21:21">
      <c r="U3811"/>
    </row>
    <row r="3812" customHeight="1" spans="21:21">
      <c r="U3812"/>
    </row>
    <row r="3813" customHeight="1" spans="21:21">
      <c r="U3813"/>
    </row>
    <row r="3814" customHeight="1" spans="21:21">
      <c r="U3814"/>
    </row>
    <row r="3815" customHeight="1" spans="21:21">
      <c r="U3815"/>
    </row>
    <row r="3816" customHeight="1" spans="21:21">
      <c r="U3816"/>
    </row>
    <row r="3817" customHeight="1" spans="21:21">
      <c r="U3817"/>
    </row>
    <row r="3818" customHeight="1" spans="21:21">
      <c r="U3818"/>
    </row>
    <row r="3819" customHeight="1" spans="21:21">
      <c r="U3819"/>
    </row>
    <row r="3820" customHeight="1" spans="21:21">
      <c r="U3820"/>
    </row>
    <row r="3821" customHeight="1" spans="21:21">
      <c r="U3821"/>
    </row>
    <row r="3822" customHeight="1" spans="21:21">
      <c r="U3822"/>
    </row>
    <row r="3823" customHeight="1" spans="21:21">
      <c r="U3823"/>
    </row>
    <row r="3824" customHeight="1" spans="21:21">
      <c r="U3824"/>
    </row>
    <row r="3825" customHeight="1" spans="21:21">
      <c r="U3825"/>
    </row>
    <row r="3826" customHeight="1" spans="21:21">
      <c r="U3826"/>
    </row>
    <row r="3827" customHeight="1" spans="21:21">
      <c r="U3827"/>
    </row>
    <row r="3828" customHeight="1" spans="21:21">
      <c r="U3828"/>
    </row>
    <row r="3829" customHeight="1" spans="21:21">
      <c r="U3829"/>
    </row>
    <row r="3830" customHeight="1" spans="21:21">
      <c r="U3830"/>
    </row>
    <row r="3831" customHeight="1" spans="21:21">
      <c r="U3831"/>
    </row>
    <row r="3832" customHeight="1" spans="21:21">
      <c r="U3832"/>
    </row>
    <row r="3833" customHeight="1" spans="21:21">
      <c r="U3833"/>
    </row>
    <row r="3834" customHeight="1" spans="21:21">
      <c r="U3834"/>
    </row>
    <row r="3835" customHeight="1" spans="21:21">
      <c r="U3835"/>
    </row>
    <row r="3836" customHeight="1" spans="21:21">
      <c r="U3836"/>
    </row>
    <row r="3837" customHeight="1" spans="21:21">
      <c r="U3837"/>
    </row>
    <row r="3838" customHeight="1" spans="21:21">
      <c r="U3838"/>
    </row>
    <row r="3839" customHeight="1" spans="21:21">
      <c r="U3839"/>
    </row>
    <row r="3840" customHeight="1" spans="21:21">
      <c r="U3840"/>
    </row>
    <row r="3841" customHeight="1" spans="21:21">
      <c r="U3841"/>
    </row>
    <row r="3842" customHeight="1" spans="21:21">
      <c r="U3842"/>
    </row>
    <row r="3843" customHeight="1" spans="21:21">
      <c r="U3843"/>
    </row>
    <row r="3844" customHeight="1" spans="21:21">
      <c r="U3844"/>
    </row>
    <row r="3845" customHeight="1" spans="21:21">
      <c r="U3845"/>
    </row>
    <row r="3846" customHeight="1" spans="21:21">
      <c r="U3846"/>
    </row>
    <row r="3847" customHeight="1" spans="21:21">
      <c r="U3847"/>
    </row>
    <row r="3848" customHeight="1" spans="21:21">
      <c r="U3848"/>
    </row>
    <row r="3849" customHeight="1" spans="21:21">
      <c r="U3849"/>
    </row>
    <row r="3850" customHeight="1" spans="21:21">
      <c r="U3850"/>
    </row>
    <row r="3851" customHeight="1" spans="21:21">
      <c r="U3851"/>
    </row>
    <row r="3852" customHeight="1" spans="21:21">
      <c r="U3852"/>
    </row>
    <row r="3853" customHeight="1" spans="21:21">
      <c r="U3853"/>
    </row>
    <row r="3854" customHeight="1" spans="21:21">
      <c r="U3854"/>
    </row>
    <row r="3855" customHeight="1" spans="21:21">
      <c r="U3855"/>
    </row>
    <row r="3856" customHeight="1" spans="21:21">
      <c r="U3856"/>
    </row>
    <row r="3857" customHeight="1" spans="21:21">
      <c r="U3857"/>
    </row>
    <row r="3858" customHeight="1" spans="21:21">
      <c r="U3858"/>
    </row>
    <row r="3859" customHeight="1" spans="21:21">
      <c r="U3859"/>
    </row>
    <row r="3860" customHeight="1" spans="21:21">
      <c r="U3860"/>
    </row>
    <row r="3861" customHeight="1" spans="21:21">
      <c r="U3861"/>
    </row>
    <row r="3862" customHeight="1" spans="21:21">
      <c r="U3862"/>
    </row>
    <row r="3863" customHeight="1" spans="21:21">
      <c r="U3863"/>
    </row>
    <row r="3864" customHeight="1" spans="21:21">
      <c r="U3864"/>
    </row>
    <row r="3865" customHeight="1" spans="21:21">
      <c r="U3865"/>
    </row>
    <row r="3866" customHeight="1" spans="21:21">
      <c r="U3866"/>
    </row>
    <row r="3867" customHeight="1" spans="21:21">
      <c r="U3867"/>
    </row>
    <row r="3868" customHeight="1" spans="21:21">
      <c r="U3868"/>
    </row>
    <row r="3869" customHeight="1" spans="21:21">
      <c r="U3869"/>
    </row>
    <row r="3870" customHeight="1" spans="21:21">
      <c r="U3870"/>
    </row>
    <row r="3871" customHeight="1" spans="21:21">
      <c r="U3871"/>
    </row>
    <row r="3872" customHeight="1" spans="21:21">
      <c r="U3872"/>
    </row>
    <row r="3873" customHeight="1" spans="21:21">
      <c r="U3873"/>
    </row>
    <row r="3874" customHeight="1" spans="21:21">
      <c r="U3874"/>
    </row>
    <row r="3875" customHeight="1" spans="21:21">
      <c r="U3875"/>
    </row>
    <row r="3876" customHeight="1" spans="21:21">
      <c r="U3876"/>
    </row>
    <row r="3877" customHeight="1" spans="21:21">
      <c r="U3877"/>
    </row>
    <row r="3878" customHeight="1" spans="21:21">
      <c r="U3878"/>
    </row>
    <row r="3879" customHeight="1" spans="21:21">
      <c r="U3879"/>
    </row>
    <row r="3880" customHeight="1" spans="21:21">
      <c r="U3880"/>
    </row>
    <row r="3881" customHeight="1" spans="21:21">
      <c r="U3881"/>
    </row>
    <row r="3882" customHeight="1" spans="21:21">
      <c r="U3882"/>
    </row>
    <row r="3883" customHeight="1" spans="21:21">
      <c r="U3883"/>
    </row>
    <row r="3884" customHeight="1" spans="21:21">
      <c r="U3884"/>
    </row>
    <row r="3885" customHeight="1" spans="21:21">
      <c r="U3885"/>
    </row>
    <row r="3886" customHeight="1" spans="21:21">
      <c r="U3886"/>
    </row>
    <row r="3887" customHeight="1" spans="21:21">
      <c r="U3887"/>
    </row>
    <row r="3888" customHeight="1" spans="21:21">
      <c r="U3888"/>
    </row>
    <row r="3889" customHeight="1" spans="21:21">
      <c r="U3889"/>
    </row>
    <row r="3890" customHeight="1" spans="21:21">
      <c r="U3890"/>
    </row>
    <row r="3891" customHeight="1" spans="21:21">
      <c r="U3891"/>
    </row>
    <row r="3892" customHeight="1" spans="21:21">
      <c r="U3892"/>
    </row>
    <row r="3893" customHeight="1" spans="21:21">
      <c r="U3893"/>
    </row>
    <row r="3894" customHeight="1" spans="21:21">
      <c r="U3894"/>
    </row>
    <row r="3895" customHeight="1" spans="21:21">
      <c r="U3895"/>
    </row>
    <row r="3896" customHeight="1" spans="21:21">
      <c r="U3896"/>
    </row>
    <row r="3897" customHeight="1" spans="21:21">
      <c r="U3897"/>
    </row>
    <row r="3898" customHeight="1" spans="21:21">
      <c r="U3898"/>
    </row>
    <row r="3899" customHeight="1" spans="21:21">
      <c r="U3899"/>
    </row>
    <row r="3900" customHeight="1" spans="21:21">
      <c r="U3900"/>
    </row>
    <row r="3901" customHeight="1" spans="21:21">
      <c r="U3901"/>
    </row>
    <row r="3902" customHeight="1" spans="21:21">
      <c r="U3902"/>
    </row>
    <row r="3903" customHeight="1" spans="21:21">
      <c r="U3903"/>
    </row>
    <row r="3904" customHeight="1" spans="21:21">
      <c r="U3904"/>
    </row>
    <row r="3905" customHeight="1" spans="21:21">
      <c r="U3905"/>
    </row>
    <row r="3906" customHeight="1" spans="21:21">
      <c r="U3906"/>
    </row>
    <row r="3907" customHeight="1" spans="21:21">
      <c r="U3907"/>
    </row>
    <row r="3908" customHeight="1" spans="21:21">
      <c r="U3908"/>
    </row>
    <row r="3909" customHeight="1" spans="21:21">
      <c r="U3909"/>
    </row>
    <row r="3910" customHeight="1" spans="21:21">
      <c r="U3910"/>
    </row>
    <row r="3911" customHeight="1" spans="21:21">
      <c r="U3911"/>
    </row>
    <row r="3912" customHeight="1" spans="21:21">
      <c r="U3912"/>
    </row>
    <row r="3913" customHeight="1" spans="21:21">
      <c r="U3913"/>
    </row>
    <row r="3914" customHeight="1" spans="21:21">
      <c r="U3914"/>
    </row>
    <row r="3915" customHeight="1" spans="21:21">
      <c r="U3915"/>
    </row>
    <row r="3916" customHeight="1" spans="21:21">
      <c r="U3916"/>
    </row>
    <row r="3917" customHeight="1" spans="21:21">
      <c r="U3917"/>
    </row>
    <row r="3918" customHeight="1" spans="21:21">
      <c r="U3918"/>
    </row>
    <row r="3919" customHeight="1" spans="21:21">
      <c r="U3919"/>
    </row>
    <row r="3920" customHeight="1" spans="21:21">
      <c r="U3920"/>
    </row>
    <row r="3921" customHeight="1" spans="21:21">
      <c r="U3921"/>
    </row>
    <row r="3922" customHeight="1" spans="21:21">
      <c r="U3922"/>
    </row>
    <row r="3923" customHeight="1" spans="21:21">
      <c r="U3923"/>
    </row>
    <row r="3924" customHeight="1" spans="21:21">
      <c r="U3924"/>
    </row>
    <row r="3925" customHeight="1" spans="21:21">
      <c r="U3925"/>
    </row>
    <row r="3926" customHeight="1" spans="21:21">
      <c r="U3926"/>
    </row>
    <row r="3927" customHeight="1" spans="21:21">
      <c r="U3927"/>
    </row>
    <row r="3928" customHeight="1" spans="21:21">
      <c r="U3928"/>
    </row>
    <row r="3929" customHeight="1" spans="21:21">
      <c r="U3929"/>
    </row>
    <row r="3930" customHeight="1" spans="21:21">
      <c r="U3930"/>
    </row>
    <row r="3931" customHeight="1" spans="21:21">
      <c r="U3931"/>
    </row>
    <row r="3932" customHeight="1" spans="21:21">
      <c r="U3932"/>
    </row>
    <row r="3933" customHeight="1" spans="21:21">
      <c r="U3933"/>
    </row>
    <row r="3934" customHeight="1" spans="21:21">
      <c r="U3934"/>
    </row>
    <row r="3935" customHeight="1" spans="21:21">
      <c r="U3935"/>
    </row>
    <row r="3936" customHeight="1" spans="21:21">
      <c r="U3936"/>
    </row>
    <row r="3937" customHeight="1" spans="21:21">
      <c r="U3937"/>
    </row>
    <row r="3938" customHeight="1" spans="21:21">
      <c r="U3938"/>
    </row>
    <row r="3939" customHeight="1" spans="21:21">
      <c r="U3939"/>
    </row>
    <row r="3940" customHeight="1" spans="21:21">
      <c r="U3940"/>
    </row>
    <row r="3941" customHeight="1" spans="21:21">
      <c r="U3941"/>
    </row>
    <row r="3942" customHeight="1" spans="21:21">
      <c r="U3942"/>
    </row>
    <row r="3943" customHeight="1" spans="21:21">
      <c r="U3943"/>
    </row>
    <row r="3944" customHeight="1" spans="21:21">
      <c r="U3944"/>
    </row>
    <row r="3945" customHeight="1" spans="21:21">
      <c r="U3945"/>
    </row>
    <row r="3946" customHeight="1" spans="21:21">
      <c r="U3946"/>
    </row>
    <row r="3947" customHeight="1" spans="21:21">
      <c r="U3947"/>
    </row>
    <row r="3948" customHeight="1" spans="21:21">
      <c r="U3948"/>
    </row>
    <row r="3949" customHeight="1" spans="21:21">
      <c r="U3949"/>
    </row>
    <row r="3950" customHeight="1" spans="21:21">
      <c r="U3950"/>
    </row>
    <row r="3951" customHeight="1" spans="21:21">
      <c r="U3951"/>
    </row>
    <row r="3952" customHeight="1" spans="21:21">
      <c r="U3952"/>
    </row>
    <row r="3953" customHeight="1" spans="21:21">
      <c r="U3953"/>
    </row>
    <row r="3954" customHeight="1" spans="21:21">
      <c r="U3954"/>
    </row>
    <row r="3955" customHeight="1" spans="21:21">
      <c r="U3955"/>
    </row>
    <row r="3956" customHeight="1" spans="21:21">
      <c r="U3956"/>
    </row>
    <row r="3957" customHeight="1" spans="21:21">
      <c r="U3957"/>
    </row>
    <row r="3958" customHeight="1" spans="21:21">
      <c r="U3958"/>
    </row>
    <row r="3959" customHeight="1" spans="21:21">
      <c r="U3959"/>
    </row>
    <row r="3960" customHeight="1" spans="21:21">
      <c r="U3960"/>
    </row>
    <row r="3961" customHeight="1" spans="21:21">
      <c r="U3961"/>
    </row>
    <row r="3962" customHeight="1" spans="21:21">
      <c r="U3962"/>
    </row>
    <row r="3963" customHeight="1" spans="21:21">
      <c r="U3963"/>
    </row>
    <row r="3964" customHeight="1" spans="21:21">
      <c r="U3964"/>
    </row>
    <row r="3965" customHeight="1" spans="21:21">
      <c r="U3965"/>
    </row>
    <row r="3966" customHeight="1" spans="21:21">
      <c r="U3966"/>
    </row>
    <row r="3967" customHeight="1" spans="21:21">
      <c r="U3967"/>
    </row>
    <row r="3968" customHeight="1" spans="21:21">
      <c r="U3968"/>
    </row>
    <row r="3969" customHeight="1" spans="21:21">
      <c r="U3969"/>
    </row>
    <row r="3970" customHeight="1" spans="21:21">
      <c r="U3970"/>
    </row>
    <row r="3971" customHeight="1" spans="21:21">
      <c r="U3971"/>
    </row>
    <row r="3972" customHeight="1" spans="21:21">
      <c r="U3972"/>
    </row>
    <row r="3973" customHeight="1" spans="21:21">
      <c r="U3973"/>
    </row>
    <row r="3974" customHeight="1" spans="21:21">
      <c r="U3974"/>
    </row>
    <row r="3975" customHeight="1" spans="21:21">
      <c r="U3975"/>
    </row>
    <row r="3976" customHeight="1" spans="21:21">
      <c r="U3976"/>
    </row>
    <row r="3977" customHeight="1" spans="21:21">
      <c r="U3977"/>
    </row>
    <row r="3978" customHeight="1" spans="21:21">
      <c r="U3978"/>
    </row>
    <row r="3979" customHeight="1" spans="21:21">
      <c r="U3979"/>
    </row>
    <row r="3980" customHeight="1" spans="21:21">
      <c r="U3980"/>
    </row>
    <row r="3981" customHeight="1" spans="21:21">
      <c r="U3981"/>
    </row>
    <row r="3982" customHeight="1" spans="21:21">
      <c r="U3982"/>
    </row>
    <row r="3983" customHeight="1" spans="21:21">
      <c r="U3983"/>
    </row>
    <row r="3984" customHeight="1" spans="21:21">
      <c r="U3984"/>
    </row>
    <row r="3985" customHeight="1" spans="21:21">
      <c r="U3985"/>
    </row>
    <row r="3986" customHeight="1" spans="21:21">
      <c r="U3986"/>
    </row>
    <row r="3987" customHeight="1" spans="21:21">
      <c r="U3987"/>
    </row>
    <row r="3988" customHeight="1" spans="21:21">
      <c r="U3988"/>
    </row>
    <row r="3989" customHeight="1" spans="21:21">
      <c r="U3989"/>
    </row>
    <row r="3990" customHeight="1" spans="21:21">
      <c r="U3990"/>
    </row>
    <row r="3991" customHeight="1" spans="21:21">
      <c r="U3991"/>
    </row>
    <row r="3992" customHeight="1" spans="21:21">
      <c r="U3992"/>
    </row>
    <row r="3993" customHeight="1" spans="21:21">
      <c r="U3993"/>
    </row>
    <row r="3994" customHeight="1" spans="21:21">
      <c r="U3994"/>
    </row>
    <row r="3995" customHeight="1" spans="21:21">
      <c r="U3995"/>
    </row>
    <row r="3996" customHeight="1" spans="21:21">
      <c r="U3996"/>
    </row>
    <row r="3997" customHeight="1" spans="21:21">
      <c r="U3997"/>
    </row>
    <row r="3998" customHeight="1" spans="21:21">
      <c r="U3998"/>
    </row>
    <row r="3999" customHeight="1" spans="21:21">
      <c r="U3999"/>
    </row>
    <row r="4000" customHeight="1" spans="21:21">
      <c r="U4000"/>
    </row>
    <row r="4001" customHeight="1" spans="21:21">
      <c r="U4001"/>
    </row>
    <row r="4002" customHeight="1" spans="21:21">
      <c r="U4002"/>
    </row>
    <row r="4003" customHeight="1" spans="21:21">
      <c r="U4003"/>
    </row>
    <row r="4004" customHeight="1" spans="21:21">
      <c r="U4004"/>
    </row>
    <row r="4005" customHeight="1" spans="21:21">
      <c r="U4005"/>
    </row>
    <row r="4006" customHeight="1" spans="21:21">
      <c r="U4006"/>
    </row>
    <row r="4007" customHeight="1" spans="21:21">
      <c r="U4007"/>
    </row>
    <row r="4008" customHeight="1" spans="21:21">
      <c r="U4008"/>
    </row>
    <row r="4009" customHeight="1" spans="21:21">
      <c r="U4009"/>
    </row>
    <row r="4010" customHeight="1" spans="21:21">
      <c r="U4010"/>
    </row>
    <row r="4011" customHeight="1" spans="21:21">
      <c r="U4011"/>
    </row>
    <row r="4012" customHeight="1" spans="21:21">
      <c r="U4012"/>
    </row>
    <row r="4013" customHeight="1" spans="21:21">
      <c r="U4013"/>
    </row>
    <row r="4014" customHeight="1" spans="21:21">
      <c r="U4014"/>
    </row>
    <row r="4015" customHeight="1" spans="21:21">
      <c r="U4015"/>
    </row>
    <row r="4016" customHeight="1" spans="21:21">
      <c r="U4016"/>
    </row>
    <row r="4017" customHeight="1" spans="21:21">
      <c r="U4017"/>
    </row>
    <row r="4018" customHeight="1" spans="21:21">
      <c r="U4018"/>
    </row>
    <row r="4019" customHeight="1" spans="21:21">
      <c r="U4019"/>
    </row>
    <row r="4020" customHeight="1" spans="21:21">
      <c r="U4020"/>
    </row>
    <row r="4021" customHeight="1" spans="21:21">
      <c r="U4021"/>
    </row>
    <row r="4022" customHeight="1" spans="21:21">
      <c r="U4022"/>
    </row>
    <row r="4023" customHeight="1" spans="21:21">
      <c r="U4023"/>
    </row>
    <row r="4024" customHeight="1" spans="21:21">
      <c r="U4024"/>
    </row>
    <row r="4025" customHeight="1" spans="21:21">
      <c r="U4025"/>
    </row>
    <row r="4026" customHeight="1" spans="21:21">
      <c r="U4026"/>
    </row>
    <row r="4027" customHeight="1" spans="21:21">
      <c r="U4027"/>
    </row>
    <row r="4028" customHeight="1" spans="21:21">
      <c r="U4028"/>
    </row>
    <row r="4029" customHeight="1" spans="21:21">
      <c r="U4029"/>
    </row>
    <row r="4030" customHeight="1" spans="21:21">
      <c r="U4030"/>
    </row>
    <row r="4031" customHeight="1" spans="21:21">
      <c r="U4031"/>
    </row>
    <row r="4032" customHeight="1" spans="21:21">
      <c r="U4032"/>
    </row>
    <row r="4033" customHeight="1" spans="21:21">
      <c r="U4033"/>
    </row>
    <row r="4034" customHeight="1" spans="21:21">
      <c r="U4034"/>
    </row>
    <row r="4035" customHeight="1" spans="21:21">
      <c r="U4035"/>
    </row>
    <row r="4036" customHeight="1" spans="21:21">
      <c r="U4036"/>
    </row>
    <row r="4037" customHeight="1" spans="21:21">
      <c r="U4037"/>
    </row>
    <row r="4038" customHeight="1" spans="21:21">
      <c r="U4038"/>
    </row>
    <row r="4039" customHeight="1" spans="21:21">
      <c r="U4039"/>
    </row>
    <row r="4040" customHeight="1" spans="21:21">
      <c r="U4040"/>
    </row>
    <row r="4041" customHeight="1" spans="21:21">
      <c r="U4041"/>
    </row>
    <row r="4042" customHeight="1" spans="21:21">
      <c r="U4042"/>
    </row>
    <row r="4043" customHeight="1" spans="21:21">
      <c r="U4043"/>
    </row>
    <row r="4044" customHeight="1" spans="21:21">
      <c r="U4044"/>
    </row>
    <row r="4045" customHeight="1" spans="21:21">
      <c r="U4045"/>
    </row>
    <row r="4046" customHeight="1" spans="21:21">
      <c r="U4046"/>
    </row>
    <row r="4047" customHeight="1" spans="21:21">
      <c r="U4047"/>
    </row>
    <row r="4048" customHeight="1" spans="21:21">
      <c r="U4048"/>
    </row>
    <row r="4049" customHeight="1" spans="21:21">
      <c r="U4049"/>
    </row>
    <row r="4050" customHeight="1" spans="21:21">
      <c r="U4050"/>
    </row>
    <row r="4051" customHeight="1" spans="21:21">
      <c r="U4051"/>
    </row>
    <row r="4052" customHeight="1" spans="21:21">
      <c r="U4052"/>
    </row>
    <row r="4053" customHeight="1" spans="21:21">
      <c r="U4053"/>
    </row>
    <row r="4054" customHeight="1" spans="21:21">
      <c r="U4054"/>
    </row>
    <row r="4055" customHeight="1" spans="21:21">
      <c r="U4055"/>
    </row>
    <row r="4056" customHeight="1" spans="21:21">
      <c r="U4056"/>
    </row>
    <row r="4057" customHeight="1" spans="21:21">
      <c r="U4057"/>
    </row>
    <row r="4058" customHeight="1" spans="21:21">
      <c r="U4058"/>
    </row>
    <row r="4059" customHeight="1" spans="21:21">
      <c r="U4059"/>
    </row>
    <row r="4060" customHeight="1" spans="21:21">
      <c r="U4060"/>
    </row>
    <row r="4061" customHeight="1" spans="21:21">
      <c r="U4061"/>
    </row>
    <row r="4062" customHeight="1" spans="21:21">
      <c r="U4062"/>
    </row>
    <row r="4063" customHeight="1" spans="21:21">
      <c r="U4063"/>
    </row>
    <row r="4064" customHeight="1" spans="21:21">
      <c r="U4064"/>
    </row>
    <row r="4065" customHeight="1" spans="21:21">
      <c r="U4065"/>
    </row>
    <row r="4066" customHeight="1" spans="21:21">
      <c r="U4066"/>
    </row>
    <row r="4067" customHeight="1" spans="21:21">
      <c r="U4067"/>
    </row>
    <row r="4068" customHeight="1" spans="21:21">
      <c r="U4068"/>
    </row>
    <row r="4069" customHeight="1" spans="21:21">
      <c r="U4069"/>
    </row>
    <row r="4070" customHeight="1" spans="21:21">
      <c r="U4070"/>
    </row>
    <row r="4071" customHeight="1" spans="21:21">
      <c r="U4071"/>
    </row>
    <row r="4072" customHeight="1" spans="21:21">
      <c r="U4072"/>
    </row>
    <row r="4073" customHeight="1" spans="21:21">
      <c r="U4073"/>
    </row>
    <row r="4074" customHeight="1" spans="21:21">
      <c r="U4074"/>
    </row>
    <row r="4075" customHeight="1" spans="21:21">
      <c r="U4075"/>
    </row>
    <row r="4076" customHeight="1" spans="21:21">
      <c r="U4076"/>
    </row>
    <row r="4077" customHeight="1" spans="21:21">
      <c r="U4077"/>
    </row>
    <row r="4078" customHeight="1" spans="21:21">
      <c r="U4078"/>
    </row>
    <row r="4079" customHeight="1" spans="21:21">
      <c r="U4079"/>
    </row>
    <row r="4080" customHeight="1" spans="21:21">
      <c r="U4080"/>
    </row>
    <row r="4081" customHeight="1" spans="21:21">
      <c r="U4081"/>
    </row>
    <row r="4082" customHeight="1" spans="21:21">
      <c r="U4082"/>
    </row>
    <row r="4083" customHeight="1" spans="21:21">
      <c r="U4083"/>
    </row>
    <row r="4084" customHeight="1" spans="21:21">
      <c r="U4084"/>
    </row>
    <row r="4085" customHeight="1" spans="21:21">
      <c r="U4085"/>
    </row>
    <row r="4086" customHeight="1" spans="21:21">
      <c r="U4086"/>
    </row>
    <row r="4087" customHeight="1" spans="21:21">
      <c r="U4087"/>
    </row>
    <row r="4088" customHeight="1" spans="21:21">
      <c r="U4088"/>
    </row>
    <row r="4089" customHeight="1" spans="21:21">
      <c r="U4089"/>
    </row>
    <row r="4090" customHeight="1" spans="21:21">
      <c r="U4090"/>
    </row>
    <row r="4091" customHeight="1" spans="21:21">
      <c r="U4091"/>
    </row>
    <row r="4092" customHeight="1" spans="21:21">
      <c r="U4092"/>
    </row>
    <row r="4093" customHeight="1" spans="21:21">
      <c r="U4093"/>
    </row>
    <row r="4094" customHeight="1" spans="21:21">
      <c r="U4094"/>
    </row>
    <row r="4095" customHeight="1" spans="21:21">
      <c r="U4095"/>
    </row>
    <row r="4096" customHeight="1" spans="21:21">
      <c r="U4096"/>
    </row>
    <row r="4097" customHeight="1" spans="21:21">
      <c r="U4097"/>
    </row>
    <row r="4098" customHeight="1" spans="21:21">
      <c r="U4098"/>
    </row>
    <row r="4099" customHeight="1" spans="21:21">
      <c r="U4099"/>
    </row>
    <row r="4100" customHeight="1" spans="21:21">
      <c r="U4100"/>
    </row>
    <row r="4101" customHeight="1" spans="21:21">
      <c r="U4101"/>
    </row>
    <row r="4102" customHeight="1" spans="21:21">
      <c r="U4102"/>
    </row>
    <row r="4103" customHeight="1" spans="21:21">
      <c r="U4103"/>
    </row>
    <row r="4104" customHeight="1" spans="21:21">
      <c r="U4104"/>
    </row>
    <row r="4105" customHeight="1" spans="21:21">
      <c r="U4105"/>
    </row>
    <row r="4106" customHeight="1" spans="21:21">
      <c r="U4106"/>
    </row>
    <row r="4107" customHeight="1" spans="21:21">
      <c r="U4107"/>
    </row>
    <row r="4108" customHeight="1" spans="21:21">
      <c r="U4108"/>
    </row>
    <row r="4109" customHeight="1" spans="21:21">
      <c r="U4109"/>
    </row>
    <row r="4110" customHeight="1" spans="21:21">
      <c r="U4110"/>
    </row>
    <row r="4111" customHeight="1" spans="21:21">
      <c r="U4111"/>
    </row>
    <row r="4112" customHeight="1" spans="21:21">
      <c r="U4112"/>
    </row>
    <row r="4113" customHeight="1" spans="21:21">
      <c r="U4113"/>
    </row>
    <row r="4114" customHeight="1" spans="21:21">
      <c r="U4114"/>
    </row>
    <row r="4115" customHeight="1" spans="21:21">
      <c r="U4115"/>
    </row>
    <row r="4116" customHeight="1" spans="21:21">
      <c r="U4116"/>
    </row>
    <row r="4117" customHeight="1" spans="21:21">
      <c r="U4117"/>
    </row>
    <row r="4118" customHeight="1" spans="21:21">
      <c r="U4118"/>
    </row>
    <row r="4119" customHeight="1" spans="21:21">
      <c r="U4119"/>
    </row>
    <row r="4120" customHeight="1" spans="21:21">
      <c r="U4120"/>
    </row>
    <row r="4121" customHeight="1" spans="21:21">
      <c r="U4121"/>
    </row>
    <row r="4122" customHeight="1" spans="21:21">
      <c r="U4122"/>
    </row>
    <row r="4123" customHeight="1" spans="21:21">
      <c r="U4123"/>
    </row>
    <row r="4124" customHeight="1" spans="21:21">
      <c r="U4124"/>
    </row>
    <row r="4125" customHeight="1" spans="21:21">
      <c r="U4125"/>
    </row>
    <row r="4126" customHeight="1" spans="21:21">
      <c r="U4126"/>
    </row>
    <row r="4127" customHeight="1" spans="21:21">
      <c r="U4127"/>
    </row>
    <row r="4128" customHeight="1" spans="21:21">
      <c r="U4128"/>
    </row>
    <row r="4129" customHeight="1" spans="21:21">
      <c r="U4129"/>
    </row>
    <row r="4130" customHeight="1" spans="21:21">
      <c r="U4130"/>
    </row>
    <row r="4131" customHeight="1" spans="21:21">
      <c r="U4131"/>
    </row>
    <row r="4132" customHeight="1" spans="21:21">
      <c r="U4132"/>
    </row>
    <row r="4133" customHeight="1" spans="21:21">
      <c r="U4133"/>
    </row>
    <row r="4134" customHeight="1" spans="21:21">
      <c r="U4134"/>
    </row>
    <row r="4135" customHeight="1" spans="21:21">
      <c r="U4135"/>
    </row>
    <row r="4136" customHeight="1" spans="21:21">
      <c r="U4136"/>
    </row>
    <row r="4137" customHeight="1" spans="21:21">
      <c r="U4137"/>
    </row>
    <row r="4138" customHeight="1" spans="21:21">
      <c r="U4138"/>
    </row>
    <row r="4139" customHeight="1" spans="21:21">
      <c r="U4139"/>
    </row>
    <row r="4140" customHeight="1" spans="21:21">
      <c r="U4140"/>
    </row>
    <row r="4141" customHeight="1" spans="21:21">
      <c r="U4141"/>
    </row>
    <row r="4142" customHeight="1" spans="21:21">
      <c r="U4142"/>
    </row>
    <row r="4143" customHeight="1" spans="21:21">
      <c r="U4143"/>
    </row>
    <row r="4144" customHeight="1" spans="21:21">
      <c r="U4144"/>
    </row>
    <row r="4145" customHeight="1" spans="21:21">
      <c r="U4145"/>
    </row>
    <row r="4146" customHeight="1" spans="21:21">
      <c r="U4146"/>
    </row>
    <row r="4147" customHeight="1" spans="21:21">
      <c r="U4147"/>
    </row>
    <row r="4148" customHeight="1" spans="21:21">
      <c r="U4148"/>
    </row>
    <row r="4149" customHeight="1" spans="21:21">
      <c r="U4149"/>
    </row>
    <row r="4150" customHeight="1" spans="21:21">
      <c r="U4150"/>
    </row>
    <row r="4151" customHeight="1" spans="21:21">
      <c r="U4151"/>
    </row>
    <row r="4152" customHeight="1" spans="21:21">
      <c r="U4152"/>
    </row>
    <row r="4153" customHeight="1" spans="21:21">
      <c r="U4153"/>
    </row>
    <row r="4154" customHeight="1" spans="21:21">
      <c r="U4154"/>
    </row>
    <row r="4155" customHeight="1" spans="21:21">
      <c r="U4155"/>
    </row>
    <row r="4156" customHeight="1" spans="21:21">
      <c r="U4156"/>
    </row>
    <row r="4157" customHeight="1" spans="21:21">
      <c r="U4157"/>
    </row>
    <row r="4158" customHeight="1" spans="21:21">
      <c r="U4158"/>
    </row>
    <row r="4159" customHeight="1" spans="21:21">
      <c r="U4159"/>
    </row>
    <row r="4160" customHeight="1" spans="21:21">
      <c r="U4160"/>
    </row>
    <row r="4161" customHeight="1" spans="21:21">
      <c r="U4161"/>
    </row>
    <row r="4162" customHeight="1" spans="21:21">
      <c r="U4162"/>
    </row>
    <row r="4163" customHeight="1" spans="21:21">
      <c r="U4163"/>
    </row>
    <row r="4164" customHeight="1" spans="21:21">
      <c r="U4164"/>
    </row>
    <row r="4165" customHeight="1" spans="21:21">
      <c r="U4165"/>
    </row>
    <row r="4166" customHeight="1" spans="21:21">
      <c r="U4166"/>
    </row>
    <row r="4167" customHeight="1" spans="21:21">
      <c r="U4167"/>
    </row>
    <row r="4168" customHeight="1" spans="21:21">
      <c r="U4168"/>
    </row>
    <row r="4169" customHeight="1" spans="21:21">
      <c r="U4169"/>
    </row>
    <row r="4170" customHeight="1" spans="21:21">
      <c r="U4170"/>
    </row>
    <row r="4171" customHeight="1" spans="21:21">
      <c r="U4171"/>
    </row>
    <row r="4172" customHeight="1" spans="21:21">
      <c r="U4172"/>
    </row>
    <row r="4173" customHeight="1" spans="21:21">
      <c r="U4173"/>
    </row>
    <row r="4174" customHeight="1" spans="21:21">
      <c r="U4174"/>
    </row>
    <row r="4175" customHeight="1" spans="21:21">
      <c r="U4175"/>
    </row>
    <row r="4176" customHeight="1" spans="21:21">
      <c r="U4176"/>
    </row>
    <row r="4177" customHeight="1" spans="21:21">
      <c r="U4177"/>
    </row>
    <row r="4178" customHeight="1" spans="21:21">
      <c r="U4178"/>
    </row>
    <row r="4179" customHeight="1" spans="21:21">
      <c r="U4179"/>
    </row>
    <row r="4180" customHeight="1" spans="21:21">
      <c r="U4180"/>
    </row>
    <row r="4181" customHeight="1" spans="21:21">
      <c r="U4181"/>
    </row>
    <row r="4182" customHeight="1" spans="21:21">
      <c r="U4182"/>
    </row>
    <row r="4183" customHeight="1" spans="21:21">
      <c r="U4183"/>
    </row>
    <row r="4184" customHeight="1" spans="21:21">
      <c r="U4184"/>
    </row>
    <row r="4185" customHeight="1" spans="21:21">
      <c r="U4185"/>
    </row>
    <row r="4186" customHeight="1" spans="21:21">
      <c r="U4186"/>
    </row>
    <row r="4187" customHeight="1" spans="21:21">
      <c r="U4187"/>
    </row>
    <row r="4188" customHeight="1" spans="21:21">
      <c r="U4188"/>
    </row>
    <row r="4189" customHeight="1" spans="21:21">
      <c r="U4189"/>
    </row>
    <row r="4190" customHeight="1" spans="21:21">
      <c r="U4190"/>
    </row>
    <row r="4191" customHeight="1" spans="21:21">
      <c r="U4191"/>
    </row>
    <row r="4192" customHeight="1" spans="21:21">
      <c r="U4192"/>
    </row>
    <row r="4193" customHeight="1" spans="21:21">
      <c r="U4193"/>
    </row>
    <row r="4194" customHeight="1" spans="21:21">
      <c r="U4194"/>
    </row>
    <row r="4195" customHeight="1" spans="21:21">
      <c r="U4195"/>
    </row>
    <row r="4196" customHeight="1" spans="21:21">
      <c r="U4196"/>
    </row>
    <row r="4197" customHeight="1" spans="21:21">
      <c r="U4197"/>
    </row>
    <row r="4198" customHeight="1" spans="21:21">
      <c r="U4198"/>
    </row>
    <row r="4199" customHeight="1" spans="21:21">
      <c r="U4199"/>
    </row>
    <row r="4200" customHeight="1" spans="21:21">
      <c r="U4200"/>
    </row>
    <row r="4201" customHeight="1" spans="21:21">
      <c r="U4201"/>
    </row>
    <row r="4202" customHeight="1" spans="21:21">
      <c r="U4202"/>
    </row>
    <row r="4203" customHeight="1" spans="21:21">
      <c r="U4203"/>
    </row>
    <row r="4204" customHeight="1" spans="21:21">
      <c r="U4204"/>
    </row>
    <row r="4205" customHeight="1" spans="21:21">
      <c r="U4205"/>
    </row>
    <row r="4206" customHeight="1" spans="21:21">
      <c r="U4206"/>
    </row>
    <row r="4207" customHeight="1" spans="21:21">
      <c r="U4207"/>
    </row>
    <row r="4208" customHeight="1" spans="21:21">
      <c r="U4208"/>
    </row>
    <row r="4209" customHeight="1" spans="21:21">
      <c r="U4209"/>
    </row>
    <row r="4210" customHeight="1" spans="21:21">
      <c r="U4210"/>
    </row>
    <row r="4211" customHeight="1" spans="21:21">
      <c r="U4211"/>
    </row>
    <row r="4212" customHeight="1" spans="21:21">
      <c r="U4212"/>
    </row>
    <row r="4213" customHeight="1" spans="21:21">
      <c r="U4213"/>
    </row>
    <row r="4214" customHeight="1" spans="21:21">
      <c r="U4214"/>
    </row>
    <row r="4215" customHeight="1" spans="21:21">
      <c r="U4215"/>
    </row>
    <row r="4216" customHeight="1" spans="21:21">
      <c r="U4216"/>
    </row>
    <row r="4217" customHeight="1" spans="21:21">
      <c r="U4217"/>
    </row>
    <row r="4218" customHeight="1" spans="21:21">
      <c r="U4218"/>
    </row>
    <row r="4219" customHeight="1" spans="21:21">
      <c r="U4219"/>
    </row>
    <row r="4220" customHeight="1" spans="21:21">
      <c r="U4220"/>
    </row>
    <row r="4221" customHeight="1" spans="21:21">
      <c r="U4221"/>
    </row>
    <row r="4222" customHeight="1" spans="21:21">
      <c r="U4222"/>
    </row>
    <row r="4223" customHeight="1" spans="21:21">
      <c r="U4223"/>
    </row>
    <row r="4224" customHeight="1" spans="21:21">
      <c r="U4224"/>
    </row>
    <row r="4225" customHeight="1" spans="21:21">
      <c r="U4225"/>
    </row>
    <row r="4226" customHeight="1" spans="21:21">
      <c r="U4226"/>
    </row>
    <row r="4227" customHeight="1" spans="21:21">
      <c r="U4227"/>
    </row>
    <row r="4228" customHeight="1" spans="21:21">
      <c r="U4228"/>
    </row>
    <row r="4229" customHeight="1" spans="21:21">
      <c r="U4229"/>
    </row>
    <row r="4230" customHeight="1" spans="21:21">
      <c r="U4230"/>
    </row>
    <row r="4231" customHeight="1" spans="21:21">
      <c r="U4231"/>
    </row>
    <row r="4232" customHeight="1" spans="21:21">
      <c r="U4232"/>
    </row>
    <row r="4233" customHeight="1" spans="21:21">
      <c r="U4233"/>
    </row>
    <row r="4234" customHeight="1" spans="21:21">
      <c r="U4234"/>
    </row>
    <row r="4235" customHeight="1" spans="21:21">
      <c r="U4235"/>
    </row>
    <row r="4236" customHeight="1" spans="21:21">
      <c r="U4236"/>
    </row>
    <row r="4237" customHeight="1" spans="21:21">
      <c r="U4237"/>
    </row>
    <row r="4238" customHeight="1" spans="21:21">
      <c r="U4238"/>
    </row>
    <row r="4239" customHeight="1" spans="21:21">
      <c r="U4239"/>
    </row>
    <row r="4240" customHeight="1" spans="21:21">
      <c r="U4240"/>
    </row>
    <row r="4241" customHeight="1" spans="21:21">
      <c r="U4241"/>
    </row>
  </sheetData>
  <mergeCells count="279">
    <mergeCell ref="B5:D5"/>
    <mergeCell ref="B16:D16"/>
    <mergeCell ref="A17:D17"/>
    <mergeCell ref="B19:D19"/>
    <mergeCell ref="B30:D30"/>
    <mergeCell ref="A31:D31"/>
    <mergeCell ref="B33:D33"/>
    <mergeCell ref="B44:D44"/>
    <mergeCell ref="A45:D45"/>
    <mergeCell ref="B47:D47"/>
    <mergeCell ref="B59:D59"/>
    <mergeCell ref="A60:D60"/>
    <mergeCell ref="B62:D62"/>
    <mergeCell ref="B74:D74"/>
    <mergeCell ref="A75:D75"/>
    <mergeCell ref="B77:D77"/>
    <mergeCell ref="B89:D89"/>
    <mergeCell ref="A90:D90"/>
    <mergeCell ref="B92:D92"/>
    <mergeCell ref="B103:D103"/>
    <mergeCell ref="A104:D104"/>
    <mergeCell ref="B107:D107"/>
    <mergeCell ref="B118:D118"/>
    <mergeCell ref="A119:D119"/>
    <mergeCell ref="B121:D121"/>
    <mergeCell ref="B132:D132"/>
    <mergeCell ref="A133:D133"/>
    <mergeCell ref="B135:D135"/>
    <mergeCell ref="B146:D146"/>
    <mergeCell ref="A147:D147"/>
    <mergeCell ref="B149:D149"/>
    <mergeCell ref="B161:D161"/>
    <mergeCell ref="A162:D162"/>
    <mergeCell ref="B165:D165"/>
    <mergeCell ref="B177:D177"/>
    <mergeCell ref="A178:D178"/>
    <mergeCell ref="B181:D181"/>
    <mergeCell ref="B189:D189"/>
    <mergeCell ref="A190:D190"/>
    <mergeCell ref="B193:D193"/>
    <mergeCell ref="B201:D201"/>
    <mergeCell ref="A202:D202"/>
    <mergeCell ref="B205:D205"/>
    <mergeCell ref="B213:D213"/>
    <mergeCell ref="A214:D214"/>
    <mergeCell ref="B217:D217"/>
    <mergeCell ref="B225:D225"/>
    <mergeCell ref="A226:D226"/>
    <mergeCell ref="B229:D229"/>
    <mergeCell ref="B237:D237"/>
    <mergeCell ref="A238:D238"/>
    <mergeCell ref="B241:D241"/>
    <mergeCell ref="B249:D249"/>
    <mergeCell ref="A250:D250"/>
    <mergeCell ref="B253:D253"/>
    <mergeCell ref="B260:D260"/>
    <mergeCell ref="A261:D261"/>
    <mergeCell ref="B264:D264"/>
    <mergeCell ref="B272:D272"/>
    <mergeCell ref="A273:D273"/>
    <mergeCell ref="B276:D276"/>
    <mergeCell ref="B284:D284"/>
    <mergeCell ref="A285:D285"/>
    <mergeCell ref="B288:D288"/>
    <mergeCell ref="B296:D296"/>
    <mergeCell ref="A297:D297"/>
    <mergeCell ref="B300:D300"/>
    <mergeCell ref="B308:D308"/>
    <mergeCell ref="A309:D309"/>
    <mergeCell ref="B312:D312"/>
    <mergeCell ref="B320:D320"/>
    <mergeCell ref="A321:D321"/>
    <mergeCell ref="B324:D324"/>
    <mergeCell ref="B332:D332"/>
    <mergeCell ref="A333:D333"/>
    <mergeCell ref="B336:D336"/>
    <mergeCell ref="B344:D344"/>
    <mergeCell ref="A345:D345"/>
    <mergeCell ref="B348:D348"/>
    <mergeCell ref="B356:D356"/>
    <mergeCell ref="A357:D357"/>
    <mergeCell ref="B362:D362"/>
    <mergeCell ref="B370:D370"/>
    <mergeCell ref="A371:D371"/>
    <mergeCell ref="B376:D376"/>
    <mergeCell ref="B384:D384"/>
    <mergeCell ref="A385:D385"/>
    <mergeCell ref="B390:D390"/>
    <mergeCell ref="B398:D398"/>
    <mergeCell ref="A399:D399"/>
    <mergeCell ref="B404:D404"/>
    <mergeCell ref="B412:D412"/>
    <mergeCell ref="A413:D413"/>
    <mergeCell ref="B418:D418"/>
    <mergeCell ref="B427:D427"/>
    <mergeCell ref="A428:D428"/>
    <mergeCell ref="B433:D433"/>
    <mergeCell ref="B442:D442"/>
    <mergeCell ref="A443:D443"/>
    <mergeCell ref="B448:D448"/>
    <mergeCell ref="B457:D457"/>
    <mergeCell ref="A458:D458"/>
    <mergeCell ref="B465:D465"/>
    <mergeCell ref="B474:D474"/>
    <mergeCell ref="A475:D475"/>
    <mergeCell ref="B482:D482"/>
    <mergeCell ref="B491:D491"/>
    <mergeCell ref="A492:D492"/>
    <mergeCell ref="B499:D499"/>
    <mergeCell ref="B508:D508"/>
    <mergeCell ref="A509:D509"/>
    <mergeCell ref="B516:D516"/>
    <mergeCell ref="B525:D525"/>
    <mergeCell ref="A526:D526"/>
    <mergeCell ref="B533:D533"/>
    <mergeCell ref="B542:D542"/>
    <mergeCell ref="A543:D543"/>
    <mergeCell ref="B551:D551"/>
    <mergeCell ref="B561:D561"/>
    <mergeCell ref="A562:D562"/>
    <mergeCell ref="B567:D567"/>
    <mergeCell ref="B577:D577"/>
    <mergeCell ref="A578:D578"/>
    <mergeCell ref="B581:D581"/>
    <mergeCell ref="B591:D591"/>
    <mergeCell ref="A592:D592"/>
    <mergeCell ref="B595:D595"/>
    <mergeCell ref="B605:D605"/>
    <mergeCell ref="A606:D606"/>
    <mergeCell ref="B609:D609"/>
    <mergeCell ref="B619:D619"/>
    <mergeCell ref="A620:D620"/>
    <mergeCell ref="B623:D623"/>
    <mergeCell ref="B633:D633"/>
    <mergeCell ref="A634:D634"/>
    <mergeCell ref="B637:D637"/>
    <mergeCell ref="B647:D647"/>
    <mergeCell ref="A648:D648"/>
    <mergeCell ref="B651:D651"/>
    <mergeCell ref="B661:D661"/>
    <mergeCell ref="A662:D662"/>
    <mergeCell ref="B665:D665"/>
    <mergeCell ref="B675:D675"/>
    <mergeCell ref="A676:D676"/>
    <mergeCell ref="A4:A16"/>
    <mergeCell ref="A18:A30"/>
    <mergeCell ref="A32:A44"/>
    <mergeCell ref="A46:A59"/>
    <mergeCell ref="A61:A74"/>
    <mergeCell ref="A76:A89"/>
    <mergeCell ref="A91:A103"/>
    <mergeCell ref="A105:A118"/>
    <mergeCell ref="A120:A132"/>
    <mergeCell ref="A134:A146"/>
    <mergeCell ref="A148:A161"/>
    <mergeCell ref="A163:A177"/>
    <mergeCell ref="A179:A189"/>
    <mergeCell ref="A191:A201"/>
    <mergeCell ref="A203:A213"/>
    <mergeCell ref="A215:A225"/>
    <mergeCell ref="A227:A237"/>
    <mergeCell ref="A239:A249"/>
    <mergeCell ref="A251:A260"/>
    <mergeCell ref="A262:A272"/>
    <mergeCell ref="A274:A284"/>
    <mergeCell ref="A286:A296"/>
    <mergeCell ref="A298:A308"/>
    <mergeCell ref="A310:A320"/>
    <mergeCell ref="A322:A332"/>
    <mergeCell ref="A334:A344"/>
    <mergeCell ref="A346:A356"/>
    <mergeCell ref="A358:A370"/>
    <mergeCell ref="A372:A384"/>
    <mergeCell ref="A386:A398"/>
    <mergeCell ref="A400:A412"/>
    <mergeCell ref="A414:A427"/>
    <mergeCell ref="A429:A442"/>
    <mergeCell ref="A444:A457"/>
    <mergeCell ref="A459:A474"/>
    <mergeCell ref="A476:A491"/>
    <mergeCell ref="A493:A508"/>
    <mergeCell ref="A510:A525"/>
    <mergeCell ref="A527:A542"/>
    <mergeCell ref="A544:A561"/>
    <mergeCell ref="A563:A577"/>
    <mergeCell ref="A579:A591"/>
    <mergeCell ref="A593:A605"/>
    <mergeCell ref="A607:A619"/>
    <mergeCell ref="A621:A633"/>
    <mergeCell ref="A635:A647"/>
    <mergeCell ref="A649:A661"/>
    <mergeCell ref="A663:A675"/>
    <mergeCell ref="B6:B15"/>
    <mergeCell ref="B20:B29"/>
    <mergeCell ref="B34:B43"/>
    <mergeCell ref="B48:B58"/>
    <mergeCell ref="B63:B73"/>
    <mergeCell ref="B78:B88"/>
    <mergeCell ref="B93:B102"/>
    <mergeCell ref="B105:B106"/>
    <mergeCell ref="B108:B117"/>
    <mergeCell ref="B122:B131"/>
    <mergeCell ref="B136:B145"/>
    <mergeCell ref="B150:B160"/>
    <mergeCell ref="B163:B164"/>
    <mergeCell ref="B166:B176"/>
    <mergeCell ref="B179:B180"/>
    <mergeCell ref="B182:B188"/>
    <mergeCell ref="B191:B192"/>
    <mergeCell ref="B194:B200"/>
    <mergeCell ref="B203:B204"/>
    <mergeCell ref="B206:B212"/>
    <mergeCell ref="B215:B216"/>
    <mergeCell ref="B218:B224"/>
    <mergeCell ref="B227:B228"/>
    <mergeCell ref="B230:B236"/>
    <mergeCell ref="B239:B240"/>
    <mergeCell ref="B242:B248"/>
    <mergeCell ref="B251:B252"/>
    <mergeCell ref="B254:B259"/>
    <mergeCell ref="B262:B263"/>
    <mergeCell ref="B265:B271"/>
    <mergeCell ref="B274:B275"/>
    <mergeCell ref="B277:B283"/>
    <mergeCell ref="B286:B287"/>
    <mergeCell ref="B289:B295"/>
    <mergeCell ref="B298:B299"/>
    <mergeCell ref="B301:B307"/>
    <mergeCell ref="B310:B311"/>
    <mergeCell ref="B313:B319"/>
    <mergeCell ref="B322:B323"/>
    <mergeCell ref="B325:B331"/>
    <mergeCell ref="B334:B335"/>
    <mergeCell ref="B337:B343"/>
    <mergeCell ref="B346:B347"/>
    <mergeCell ref="B349:B355"/>
    <mergeCell ref="B358:B361"/>
    <mergeCell ref="B363:B369"/>
    <mergeCell ref="B372:B375"/>
    <mergeCell ref="B377:B383"/>
    <mergeCell ref="B386:B389"/>
    <mergeCell ref="B391:B397"/>
    <mergeCell ref="B400:B403"/>
    <mergeCell ref="B405:B411"/>
    <mergeCell ref="B414:B417"/>
    <mergeCell ref="B419:B426"/>
    <mergeCell ref="B429:B432"/>
    <mergeCell ref="B434:B441"/>
    <mergeCell ref="B444:B447"/>
    <mergeCell ref="B449:B456"/>
    <mergeCell ref="B459:B464"/>
    <mergeCell ref="B466:B473"/>
    <mergeCell ref="B476:B481"/>
    <mergeCell ref="B483:B490"/>
    <mergeCell ref="B493:B498"/>
    <mergeCell ref="B500:B507"/>
    <mergeCell ref="B510:B515"/>
    <mergeCell ref="B517:B524"/>
    <mergeCell ref="B527:B532"/>
    <mergeCell ref="B534:B541"/>
    <mergeCell ref="B544:B550"/>
    <mergeCell ref="B552:B560"/>
    <mergeCell ref="B563:B566"/>
    <mergeCell ref="B568:B576"/>
    <mergeCell ref="B579:B580"/>
    <mergeCell ref="B582:B590"/>
    <mergeCell ref="B593:B594"/>
    <mergeCell ref="B596:B604"/>
    <mergeCell ref="B607:B608"/>
    <mergeCell ref="B610:B618"/>
    <mergeCell ref="B621:B622"/>
    <mergeCell ref="B624:B632"/>
    <mergeCell ref="B635:B636"/>
    <mergeCell ref="B638:B646"/>
    <mergeCell ref="B649:B650"/>
    <mergeCell ref="B652:B660"/>
    <mergeCell ref="B663:B664"/>
    <mergeCell ref="B666:B674"/>
    <mergeCell ref="A1:V2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976"/>
  <sheetViews>
    <sheetView zoomScale="85" zoomScaleNormal="85" workbookViewId="0">
      <pane ySplit="3" topLeftCell="A4" activePane="bottomLeft" state="frozen"/>
      <selection/>
      <selection pane="bottomLeft" activeCell="F19" sqref="F19"/>
    </sheetView>
  </sheetViews>
  <sheetFormatPr defaultColWidth="9" defaultRowHeight="20" customHeight="1"/>
  <cols>
    <col min="1" max="1" width="25.3796296296296" customWidth="1"/>
    <col min="2" max="2" width="28" customWidth="1"/>
    <col min="3" max="3" width="39.3796296296296" customWidth="1"/>
    <col min="4" max="4" width="8.12962962962963" customWidth="1"/>
    <col min="5" max="5" width="7" customWidth="1"/>
    <col min="6" max="6" width="8.25" customWidth="1"/>
    <col min="7" max="9" width="8.62962962962963" customWidth="1"/>
    <col min="10" max="10" width="5.62962962962963" customWidth="1"/>
    <col min="11" max="14" width="4.87962962962963" customWidth="1"/>
    <col min="15" max="15" width="6.75" customWidth="1"/>
    <col min="16" max="18" width="8.62962962962963" customWidth="1"/>
    <col min="19" max="19" width="6.25" customWidth="1"/>
    <col min="20" max="20" width="9.12962962962963"/>
    <col min="21" max="21" width="6.87962962962963" style="1" customWidth="1"/>
  </cols>
  <sheetData>
    <row r="1" customHeight="1" spans="1:21">
      <c r="A1" s="2" t="s">
        <v>1</v>
      </c>
      <c r="B1" s="2" t="s">
        <v>198</v>
      </c>
      <c r="U1"/>
    </row>
    <row r="2" customHeight="1" spans="21:21">
      <c r="U2"/>
    </row>
    <row r="3" customHeight="1" spans="1:21">
      <c r="A3" s="8" t="s">
        <v>71</v>
      </c>
      <c r="B3" s="8" t="s">
        <v>72</v>
      </c>
      <c r="C3" s="8" t="s">
        <v>174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3" t="s">
        <v>8</v>
      </c>
      <c r="K3" s="3" t="s">
        <v>9</v>
      </c>
      <c r="L3" s="3" t="s">
        <v>10</v>
      </c>
      <c r="M3" s="3" t="s">
        <v>11</v>
      </c>
      <c r="N3" s="3" t="s">
        <v>12</v>
      </c>
      <c r="O3" s="3" t="s">
        <v>13</v>
      </c>
      <c r="P3" s="3" t="s">
        <v>14</v>
      </c>
      <c r="Q3" s="3" t="s">
        <v>15</v>
      </c>
      <c r="R3" s="3" t="s">
        <v>16</v>
      </c>
      <c r="S3" s="3" t="s">
        <v>74</v>
      </c>
      <c r="T3" s="3" t="s">
        <v>18</v>
      </c>
      <c r="U3" s="10" t="s">
        <v>19</v>
      </c>
    </row>
    <row r="4" customHeight="1" spans="1:21">
      <c r="A4" s="4" t="s">
        <v>75</v>
      </c>
      <c r="B4" s="4" t="s">
        <v>114</v>
      </c>
      <c r="C4" s="4" t="s">
        <v>189</v>
      </c>
      <c r="D4" s="5">
        <v>1049.86</v>
      </c>
      <c r="E4" s="5">
        <v>42051</v>
      </c>
      <c r="F4" s="5">
        <v>2220</v>
      </c>
      <c r="G4" s="6">
        <v>0.0527930370264679</v>
      </c>
      <c r="H4" s="7">
        <v>0.47290990990991</v>
      </c>
      <c r="I4" s="7">
        <v>24.9663503840575</v>
      </c>
      <c r="J4" s="5">
        <v>18</v>
      </c>
      <c r="K4" s="8">
        <v>5</v>
      </c>
      <c r="L4" s="5">
        <v>7</v>
      </c>
      <c r="M4" s="5">
        <v>18</v>
      </c>
      <c r="N4" s="5">
        <v>5</v>
      </c>
      <c r="O4" s="5">
        <v>53</v>
      </c>
      <c r="P4" s="7">
        <v>19.808679245283</v>
      </c>
      <c r="Q4" s="5">
        <v>34</v>
      </c>
      <c r="R4" s="9">
        <v>30.8782352941176</v>
      </c>
      <c r="S4" s="5">
        <v>12</v>
      </c>
      <c r="T4" s="9">
        <v>87.4883333333333</v>
      </c>
      <c r="U4" s="11">
        <v>0.0153153153153153</v>
      </c>
    </row>
    <row r="5" customHeight="1" spans="1:21">
      <c r="A5" s="47"/>
      <c r="B5" s="4" t="s">
        <v>138</v>
      </c>
      <c r="C5" s="4" t="s">
        <v>191</v>
      </c>
      <c r="D5" s="5">
        <v>82.91</v>
      </c>
      <c r="E5" s="5">
        <v>16848</v>
      </c>
      <c r="F5" s="5">
        <v>1055</v>
      </c>
      <c r="G5" s="6">
        <v>0.0626187084520418</v>
      </c>
      <c r="H5" s="7">
        <v>0.0785876777251185</v>
      </c>
      <c r="I5" s="7">
        <v>4.92105887939221</v>
      </c>
      <c r="J5" s="5">
        <v>3</v>
      </c>
      <c r="K5" s="8">
        <v>0</v>
      </c>
      <c r="L5" s="5">
        <v>1</v>
      </c>
      <c r="M5" s="5">
        <v>3</v>
      </c>
      <c r="N5" s="5">
        <v>2</v>
      </c>
      <c r="O5" s="5">
        <v>9</v>
      </c>
      <c r="P5" s="7">
        <v>9.21222222222222</v>
      </c>
      <c r="Q5" s="5">
        <v>5</v>
      </c>
      <c r="R5" s="9">
        <v>16.582</v>
      </c>
      <c r="S5" s="5">
        <v>1</v>
      </c>
      <c r="T5" s="9">
        <v>82.91</v>
      </c>
      <c r="U5" s="11">
        <v>0.004739336492891</v>
      </c>
    </row>
    <row r="6" customHeight="1" spans="1:21">
      <c r="A6" s="47"/>
      <c r="B6" s="4" t="s">
        <v>76</v>
      </c>
      <c r="C6" s="4" t="s">
        <v>175</v>
      </c>
      <c r="D6" s="5">
        <v>356.21</v>
      </c>
      <c r="E6" s="5">
        <v>26016</v>
      </c>
      <c r="F6" s="5">
        <v>1566</v>
      </c>
      <c r="G6" s="6">
        <v>0.0601937269372694</v>
      </c>
      <c r="H6" s="7">
        <v>0.227464878671775</v>
      </c>
      <c r="I6" s="7">
        <v>13.6919587945879</v>
      </c>
      <c r="J6" s="5">
        <v>6</v>
      </c>
      <c r="K6" s="8">
        <v>3</v>
      </c>
      <c r="L6" s="5">
        <v>3</v>
      </c>
      <c r="M6" s="5">
        <v>15</v>
      </c>
      <c r="N6" s="5">
        <v>2</v>
      </c>
      <c r="O6" s="5">
        <v>29</v>
      </c>
      <c r="P6" s="7">
        <v>12.2831034482759</v>
      </c>
      <c r="Q6" s="5">
        <v>12</v>
      </c>
      <c r="R6" s="9">
        <v>29.6841666666667</v>
      </c>
      <c r="S6" s="5">
        <v>5</v>
      </c>
      <c r="T6" s="9">
        <v>71.242</v>
      </c>
      <c r="U6" s="11">
        <v>0.00766283524904215</v>
      </c>
    </row>
    <row r="7" customHeight="1" spans="1:21">
      <c r="A7" s="47"/>
      <c r="B7" s="4" t="s">
        <v>140</v>
      </c>
      <c r="C7" s="4" t="s">
        <v>192</v>
      </c>
      <c r="D7" s="5">
        <v>64.63</v>
      </c>
      <c r="E7" s="5">
        <v>2359</v>
      </c>
      <c r="F7" s="5">
        <v>74</v>
      </c>
      <c r="G7" s="6">
        <v>0.0313692242475625</v>
      </c>
      <c r="H7" s="7">
        <v>0.873378378378378</v>
      </c>
      <c r="I7" s="7">
        <v>27.3972022043239</v>
      </c>
      <c r="J7" s="5">
        <v>1</v>
      </c>
      <c r="K7" s="8">
        <v>1</v>
      </c>
      <c r="L7" s="5">
        <v>1</v>
      </c>
      <c r="M7" s="5">
        <v>2</v>
      </c>
      <c r="N7" s="5">
        <v>1</v>
      </c>
      <c r="O7" s="5">
        <v>6</v>
      </c>
      <c r="P7" s="7">
        <v>10.7716666666667</v>
      </c>
      <c r="Q7" s="5">
        <v>1</v>
      </c>
      <c r="R7" s="9">
        <v>64.63</v>
      </c>
      <c r="S7" s="5">
        <v>0</v>
      </c>
      <c r="T7" s="9" t="e">
        <v>#DIV/0!</v>
      </c>
      <c r="U7" s="11">
        <v>0.0135135135135135</v>
      </c>
    </row>
    <row r="8" customHeight="1" spans="1:21">
      <c r="A8" s="4" t="s">
        <v>78</v>
      </c>
      <c r="B8" s="47"/>
      <c r="C8" s="47"/>
      <c r="D8" s="5">
        <v>1553.61</v>
      </c>
      <c r="E8" s="5">
        <v>87274</v>
      </c>
      <c r="F8" s="5">
        <v>4915</v>
      </c>
      <c r="G8" s="6">
        <v>0.0563168870453973</v>
      </c>
      <c r="H8" s="7">
        <v>0.316095625635809</v>
      </c>
      <c r="I8" s="7">
        <v>17.801521644476</v>
      </c>
      <c r="J8" s="5">
        <v>28</v>
      </c>
      <c r="K8" s="8">
        <v>9</v>
      </c>
      <c r="L8" s="5">
        <v>12</v>
      </c>
      <c r="M8" s="5">
        <v>38</v>
      </c>
      <c r="N8" s="5">
        <v>10</v>
      </c>
      <c r="O8" s="5">
        <v>97</v>
      </c>
      <c r="P8" s="7">
        <v>16.0165979381443</v>
      </c>
      <c r="Q8" s="5">
        <v>52</v>
      </c>
      <c r="R8" s="9">
        <v>29.8771153846154</v>
      </c>
      <c r="S8" s="5">
        <v>18</v>
      </c>
      <c r="T8" s="9">
        <v>86.3116666666667</v>
      </c>
      <c r="U8" s="11">
        <v>0.0105798575788403</v>
      </c>
    </row>
    <row r="9" customHeight="1" spans="1:21">
      <c r="A9" s="4" t="s">
        <v>79</v>
      </c>
      <c r="B9" s="4" t="s">
        <v>80</v>
      </c>
      <c r="C9" s="4" t="s">
        <v>176</v>
      </c>
      <c r="D9" s="5">
        <v>1507.41</v>
      </c>
      <c r="E9" s="5">
        <v>27152</v>
      </c>
      <c r="F9" s="5">
        <v>1916</v>
      </c>
      <c r="G9" s="6">
        <v>0.0705657041838539</v>
      </c>
      <c r="H9" s="7">
        <v>0.786748434237996</v>
      </c>
      <c r="I9" s="7">
        <v>55.5174572775486</v>
      </c>
      <c r="J9" s="5">
        <v>12</v>
      </c>
      <c r="K9" s="8">
        <v>21</v>
      </c>
      <c r="L9" s="5">
        <v>3</v>
      </c>
      <c r="M9" s="5">
        <v>13</v>
      </c>
      <c r="N9" s="5">
        <v>3</v>
      </c>
      <c r="O9" s="5">
        <v>52</v>
      </c>
      <c r="P9" s="7">
        <v>28.9886538461539</v>
      </c>
      <c r="Q9" s="5">
        <v>74</v>
      </c>
      <c r="R9" s="9">
        <v>20.3704054054054</v>
      </c>
      <c r="S9" s="5">
        <v>36</v>
      </c>
      <c r="T9" s="9">
        <v>41.8725</v>
      </c>
      <c r="U9" s="11">
        <v>0.0386221294363257</v>
      </c>
    </row>
    <row r="10" customHeight="1" spans="1:21">
      <c r="A10" s="47"/>
      <c r="B10" s="4" t="s">
        <v>82</v>
      </c>
      <c r="C10" s="4" t="s">
        <v>177</v>
      </c>
      <c r="D10" s="5">
        <v>397.74</v>
      </c>
      <c r="E10" s="5">
        <v>10160</v>
      </c>
      <c r="F10" s="5">
        <v>860</v>
      </c>
      <c r="G10" s="6">
        <v>0.0846456692913386</v>
      </c>
      <c r="H10" s="7">
        <v>0.462488372093023</v>
      </c>
      <c r="I10" s="7">
        <v>39.1476377952756</v>
      </c>
      <c r="J10" s="5">
        <v>3</v>
      </c>
      <c r="K10" s="8">
        <v>4</v>
      </c>
      <c r="L10" s="5">
        <v>4</v>
      </c>
      <c r="M10" s="5">
        <v>4</v>
      </c>
      <c r="N10" s="5">
        <v>1</v>
      </c>
      <c r="O10" s="5">
        <v>16</v>
      </c>
      <c r="P10" s="7">
        <v>24.85875</v>
      </c>
      <c r="Q10" s="5">
        <v>10</v>
      </c>
      <c r="R10" s="9">
        <v>39.774</v>
      </c>
      <c r="S10" s="5">
        <v>6</v>
      </c>
      <c r="T10" s="9">
        <v>66.29</v>
      </c>
      <c r="U10" s="11">
        <v>0.0116279069767442</v>
      </c>
    </row>
    <row r="11" customHeight="1" spans="1:21">
      <c r="A11" s="47"/>
      <c r="B11" s="4" t="s">
        <v>84</v>
      </c>
      <c r="C11" s="4" t="s">
        <v>178</v>
      </c>
      <c r="D11" s="5">
        <v>712.52</v>
      </c>
      <c r="E11" s="5">
        <v>33981</v>
      </c>
      <c r="F11" s="5">
        <v>2003</v>
      </c>
      <c r="G11" s="6">
        <v>0.0589447043936317</v>
      </c>
      <c r="H11" s="7">
        <v>0.355726410384423</v>
      </c>
      <c r="I11" s="7">
        <v>20.9681881051176</v>
      </c>
      <c r="J11" s="5">
        <v>16</v>
      </c>
      <c r="K11" s="8">
        <v>3</v>
      </c>
      <c r="L11" s="5">
        <v>5</v>
      </c>
      <c r="M11" s="5">
        <v>7</v>
      </c>
      <c r="N11" s="5">
        <v>5</v>
      </c>
      <c r="O11" s="5">
        <v>36</v>
      </c>
      <c r="P11" s="7">
        <v>19.7922222222222</v>
      </c>
      <c r="Q11" s="5">
        <v>22</v>
      </c>
      <c r="R11" s="9">
        <v>32.3872727272727</v>
      </c>
      <c r="S11" s="5">
        <v>8</v>
      </c>
      <c r="T11" s="9">
        <v>89.065</v>
      </c>
      <c r="U11" s="11">
        <v>0.0109835247129306</v>
      </c>
    </row>
    <row r="12" customHeight="1" spans="1:21">
      <c r="A12" s="47"/>
      <c r="B12" s="4" t="s">
        <v>128</v>
      </c>
      <c r="C12" s="4" t="s">
        <v>190</v>
      </c>
      <c r="D12" s="5">
        <v>385.84</v>
      </c>
      <c r="E12" s="5">
        <v>9255</v>
      </c>
      <c r="F12" s="5">
        <v>648</v>
      </c>
      <c r="G12" s="6">
        <v>0.0700162074554295</v>
      </c>
      <c r="H12" s="7">
        <v>0.595432098765432</v>
      </c>
      <c r="I12" s="7">
        <v>41.6898973527823</v>
      </c>
      <c r="J12" s="5">
        <v>4</v>
      </c>
      <c r="K12" s="8">
        <v>1</v>
      </c>
      <c r="L12" s="5">
        <v>1</v>
      </c>
      <c r="M12" s="5">
        <v>4</v>
      </c>
      <c r="N12" s="5">
        <v>0</v>
      </c>
      <c r="O12" s="5">
        <v>10</v>
      </c>
      <c r="P12" s="7">
        <v>38.584</v>
      </c>
      <c r="Q12" s="5">
        <v>10</v>
      </c>
      <c r="R12" s="9">
        <v>38.584</v>
      </c>
      <c r="S12" s="5">
        <v>4</v>
      </c>
      <c r="T12" s="9">
        <v>96.46</v>
      </c>
      <c r="U12" s="11">
        <v>0.0154320987654321</v>
      </c>
    </row>
    <row r="13" customHeight="1" spans="1:21">
      <c r="A13" s="47"/>
      <c r="B13" s="4" t="s">
        <v>108</v>
      </c>
      <c r="C13" s="4" t="s">
        <v>187</v>
      </c>
      <c r="D13" s="5">
        <v>827.7</v>
      </c>
      <c r="E13" s="5">
        <v>30077</v>
      </c>
      <c r="F13" s="5">
        <v>1456</v>
      </c>
      <c r="G13" s="6">
        <v>0.048409083352728</v>
      </c>
      <c r="H13" s="7">
        <v>0.568475274725275</v>
      </c>
      <c r="I13" s="7">
        <v>27.5193669581408</v>
      </c>
      <c r="J13" s="5">
        <v>21</v>
      </c>
      <c r="K13" s="8">
        <v>4</v>
      </c>
      <c r="L13" s="5">
        <v>9</v>
      </c>
      <c r="M13" s="5">
        <v>33</v>
      </c>
      <c r="N13" s="5">
        <v>9</v>
      </c>
      <c r="O13" s="5">
        <v>76</v>
      </c>
      <c r="P13" s="7">
        <v>10.8907894736842</v>
      </c>
      <c r="Q13" s="5">
        <v>34</v>
      </c>
      <c r="R13" s="9">
        <v>24.3441176470588</v>
      </c>
      <c r="S13" s="5">
        <v>9</v>
      </c>
      <c r="T13" s="9">
        <v>91.9666666666667</v>
      </c>
      <c r="U13" s="11">
        <v>0.0233516483516484</v>
      </c>
    </row>
    <row r="14" customHeight="1" spans="1:21">
      <c r="A14" s="47"/>
      <c r="B14" s="4" t="s">
        <v>86</v>
      </c>
      <c r="C14" s="4" t="s">
        <v>179</v>
      </c>
      <c r="D14" s="5">
        <v>1280.91</v>
      </c>
      <c r="E14" s="5">
        <v>63542</v>
      </c>
      <c r="F14" s="5">
        <v>4275</v>
      </c>
      <c r="G14" s="6">
        <v>0.0672783355890592</v>
      </c>
      <c r="H14" s="7">
        <v>0.299628070175439</v>
      </c>
      <c r="I14" s="7">
        <v>20.1584778571653</v>
      </c>
      <c r="J14" s="5">
        <v>14</v>
      </c>
      <c r="K14" s="8">
        <v>6</v>
      </c>
      <c r="L14" s="5">
        <v>10</v>
      </c>
      <c r="M14" s="5">
        <v>40</v>
      </c>
      <c r="N14" s="5">
        <v>2</v>
      </c>
      <c r="O14" s="5">
        <v>72</v>
      </c>
      <c r="P14" s="7">
        <v>17.7904166666667</v>
      </c>
      <c r="Q14" s="5">
        <v>58</v>
      </c>
      <c r="R14" s="9">
        <v>22.0846551724138</v>
      </c>
      <c r="S14" s="5">
        <v>28</v>
      </c>
      <c r="T14" s="9">
        <v>45.7467857142857</v>
      </c>
      <c r="U14" s="11">
        <v>0.0135672514619883</v>
      </c>
    </row>
    <row r="15" customHeight="1" spans="1:21">
      <c r="A15" s="47"/>
      <c r="B15" s="4" t="s">
        <v>88</v>
      </c>
      <c r="C15" s="4" t="s">
        <v>180</v>
      </c>
      <c r="D15" s="5">
        <v>423.66</v>
      </c>
      <c r="E15" s="5">
        <v>18071</v>
      </c>
      <c r="F15" s="5">
        <v>1700</v>
      </c>
      <c r="G15" s="6">
        <v>0.0940733772342427</v>
      </c>
      <c r="H15" s="7">
        <v>0.249211764705882</v>
      </c>
      <c r="I15" s="7">
        <v>23.4441923523878</v>
      </c>
      <c r="J15" s="5">
        <v>8</v>
      </c>
      <c r="K15" s="8">
        <v>3</v>
      </c>
      <c r="L15" s="5">
        <v>4</v>
      </c>
      <c r="M15" s="5">
        <v>1</v>
      </c>
      <c r="N15" s="5">
        <v>1</v>
      </c>
      <c r="O15" s="5">
        <v>17</v>
      </c>
      <c r="P15" s="7">
        <v>24.9211764705882</v>
      </c>
      <c r="Q15" s="5">
        <v>10</v>
      </c>
      <c r="R15" s="9">
        <v>42.366</v>
      </c>
      <c r="S15" s="5">
        <v>5</v>
      </c>
      <c r="T15" s="9">
        <v>84.732</v>
      </c>
      <c r="U15" s="11">
        <v>0.00588235294117647</v>
      </c>
    </row>
    <row r="16" customHeight="1" spans="1:21">
      <c r="A16" s="4" t="s">
        <v>100</v>
      </c>
      <c r="B16" s="47"/>
      <c r="C16" s="47"/>
      <c r="D16" s="5">
        <v>5535.78</v>
      </c>
      <c r="E16" s="5">
        <v>192238</v>
      </c>
      <c r="F16" s="5">
        <v>12858</v>
      </c>
      <c r="G16" s="6">
        <v>0.0668858394282088</v>
      </c>
      <c r="H16" s="7">
        <v>0.430531964535698</v>
      </c>
      <c r="I16" s="7">
        <v>28.796491848646</v>
      </c>
      <c r="J16" s="5">
        <v>78</v>
      </c>
      <c r="K16" s="8">
        <v>42</v>
      </c>
      <c r="L16" s="5">
        <v>36</v>
      </c>
      <c r="M16" s="5">
        <v>102</v>
      </c>
      <c r="N16" s="5">
        <v>21</v>
      </c>
      <c r="O16" s="5">
        <v>279</v>
      </c>
      <c r="P16" s="7">
        <v>19.8415053763441</v>
      </c>
      <c r="Q16" s="5">
        <v>218</v>
      </c>
      <c r="R16" s="9">
        <v>25.3934862385321</v>
      </c>
      <c r="S16" s="5">
        <v>96</v>
      </c>
      <c r="T16" s="9">
        <v>57.664375</v>
      </c>
      <c r="U16" s="11">
        <v>0.0169544252605382</v>
      </c>
    </row>
    <row r="17" customHeight="1" spans="1:21">
      <c r="A17" s="48" t="s">
        <v>69</v>
      </c>
      <c r="B17" s="49"/>
      <c r="C17" s="49"/>
      <c r="D17" s="5">
        <v>7089.39</v>
      </c>
      <c r="E17" s="5">
        <v>279512</v>
      </c>
      <c r="F17" s="5">
        <v>17773</v>
      </c>
      <c r="G17" s="6">
        <v>0.0635858210023183</v>
      </c>
      <c r="H17" s="7">
        <v>0.398885387948011</v>
      </c>
      <c r="I17" s="7">
        <v>25.3634548785025</v>
      </c>
      <c r="J17" s="5">
        <v>106</v>
      </c>
      <c r="K17" s="8">
        <v>51</v>
      </c>
      <c r="L17" s="5">
        <v>48</v>
      </c>
      <c r="M17" s="5">
        <v>140</v>
      </c>
      <c r="N17" s="5">
        <v>31</v>
      </c>
      <c r="O17" s="5">
        <v>376</v>
      </c>
      <c r="P17" s="7">
        <v>18.8547606382979</v>
      </c>
      <c r="Q17" s="5">
        <v>270</v>
      </c>
      <c r="R17" s="9">
        <v>26.257</v>
      </c>
      <c r="S17" s="5">
        <v>114</v>
      </c>
      <c r="T17" s="9">
        <v>62.1876315789474</v>
      </c>
      <c r="U17" s="11">
        <v>0.0151915827378608</v>
      </c>
    </row>
    <row r="18" customHeight="1" spans="21:21">
      <c r="U18"/>
    </row>
    <row r="19" customHeight="1" spans="21:21">
      <c r="U19"/>
    </row>
    <row r="20" customHeight="1" spans="21:21">
      <c r="U20"/>
    </row>
    <row r="21" customHeight="1" spans="21:21">
      <c r="U21"/>
    </row>
    <row r="22" customHeight="1" spans="21:21">
      <c r="U22"/>
    </row>
    <row r="23" customHeight="1" spans="21:21">
      <c r="U23"/>
    </row>
    <row r="24" customHeight="1" spans="21:21">
      <c r="U24"/>
    </row>
    <row r="25" customHeight="1" spans="21:21">
      <c r="U25"/>
    </row>
    <row r="26" customHeight="1" spans="21:21">
      <c r="U26"/>
    </row>
    <row r="27" customHeight="1" spans="21:21">
      <c r="U27"/>
    </row>
    <row r="28" customHeight="1" spans="21:21">
      <c r="U28"/>
    </row>
    <row r="29" customHeight="1" spans="21:21">
      <c r="U29"/>
    </row>
    <row r="30" customHeight="1" spans="21:21">
      <c r="U30"/>
    </row>
    <row r="31" customHeight="1" spans="21:21">
      <c r="U31"/>
    </row>
    <row r="32" customHeight="1" spans="21:21">
      <c r="U32"/>
    </row>
    <row r="33" customHeight="1" spans="21:21">
      <c r="U33"/>
    </row>
    <row r="34" customHeight="1" spans="21:21">
      <c r="U34"/>
    </row>
    <row r="35" customHeight="1" spans="21:21">
      <c r="U35"/>
    </row>
    <row r="36" customHeight="1" spans="21:21">
      <c r="U36"/>
    </row>
    <row r="37" customHeight="1" spans="21:21">
      <c r="U37"/>
    </row>
    <row r="38" customHeight="1" spans="21:21">
      <c r="U38"/>
    </row>
    <row r="39" customHeight="1" spans="21:21">
      <c r="U39"/>
    </row>
    <row r="40" customHeight="1" spans="21:21">
      <c r="U40"/>
    </row>
    <row r="41" customHeight="1" spans="21:21">
      <c r="U41"/>
    </row>
    <row r="42" customHeight="1" spans="21:21">
      <c r="U42"/>
    </row>
    <row r="43" customHeight="1" spans="21:21">
      <c r="U43"/>
    </row>
    <row r="44" customHeight="1" spans="21:21">
      <c r="U44"/>
    </row>
    <row r="45" customHeight="1" spans="21:21">
      <c r="U45"/>
    </row>
    <row r="46" customHeight="1" spans="21:21">
      <c r="U46"/>
    </row>
    <row r="47" customHeight="1" spans="21:21">
      <c r="U47"/>
    </row>
    <row r="48" customHeight="1" spans="21:21">
      <c r="U48"/>
    </row>
    <row r="49" customHeight="1" spans="21:21">
      <c r="U49"/>
    </row>
    <row r="50" customHeight="1" spans="21:21">
      <c r="U50"/>
    </row>
    <row r="51" customHeight="1" spans="21:21">
      <c r="U51"/>
    </row>
    <row r="52" customHeight="1" spans="21:21">
      <c r="U52"/>
    </row>
    <row r="53" customHeight="1" spans="21:21">
      <c r="U53"/>
    </row>
    <row r="54" customHeight="1" spans="21:21">
      <c r="U54"/>
    </row>
    <row r="55" customHeight="1" spans="21:21">
      <c r="U55"/>
    </row>
    <row r="56" customHeight="1" spans="21:21">
      <c r="U56"/>
    </row>
    <row r="57" customHeight="1" spans="21:21">
      <c r="U57"/>
    </row>
    <row r="58" customHeight="1" spans="21:21">
      <c r="U58"/>
    </row>
    <row r="59" customHeight="1" spans="21:21">
      <c r="U59"/>
    </row>
    <row r="60" customHeight="1" spans="21:21">
      <c r="U60"/>
    </row>
    <row r="61" customHeight="1" spans="21:21">
      <c r="U61"/>
    </row>
    <row r="62" customHeight="1" spans="21:21">
      <c r="U62"/>
    </row>
    <row r="63" customHeight="1" spans="21:21">
      <c r="U63"/>
    </row>
    <row r="64" customHeight="1" spans="21:21">
      <c r="U64"/>
    </row>
    <row r="65" customHeight="1" spans="21:21">
      <c r="U65"/>
    </row>
    <row r="66" customHeight="1" spans="21:21">
      <c r="U66"/>
    </row>
    <row r="67" customHeight="1" spans="21:21">
      <c r="U67"/>
    </row>
    <row r="68" customHeight="1" spans="21:21">
      <c r="U68"/>
    </row>
    <row r="69" customHeight="1" spans="21:21">
      <c r="U69"/>
    </row>
    <row r="70" customHeight="1" spans="21:21">
      <c r="U70"/>
    </row>
    <row r="71" customHeight="1" spans="21:21">
      <c r="U71"/>
    </row>
    <row r="72" customHeight="1" spans="21:21">
      <c r="U72"/>
    </row>
    <row r="73" customHeight="1" spans="21:21">
      <c r="U73"/>
    </row>
    <row r="74" customHeight="1" spans="21:21">
      <c r="U74"/>
    </row>
    <row r="75" customHeight="1" spans="21:21">
      <c r="U75"/>
    </row>
    <row r="76" customHeight="1" spans="21:21">
      <c r="U76"/>
    </row>
    <row r="77" customHeight="1" spans="21:21">
      <c r="U77"/>
    </row>
    <row r="78" customHeight="1" spans="21:21">
      <c r="U78"/>
    </row>
    <row r="79" customHeight="1" spans="21:21">
      <c r="U79"/>
    </row>
    <row r="80" customHeight="1" spans="21:21">
      <c r="U80"/>
    </row>
    <row r="81" customHeight="1" spans="21:21">
      <c r="U81"/>
    </row>
    <row r="82" customHeight="1" spans="21:21">
      <c r="U82"/>
    </row>
    <row r="83" customHeight="1" spans="21:21">
      <c r="U83"/>
    </row>
    <row r="84" customHeight="1" spans="21:21">
      <c r="U84"/>
    </row>
    <row r="85" customHeight="1" spans="21:21">
      <c r="U85"/>
    </row>
    <row r="86" customHeight="1" spans="21:21">
      <c r="U86"/>
    </row>
    <row r="87" customHeight="1" spans="21:21">
      <c r="U87"/>
    </row>
    <row r="88" customHeight="1" spans="21:21">
      <c r="U88"/>
    </row>
    <row r="89" customHeight="1" spans="21:21">
      <c r="U89"/>
    </row>
    <row r="90" customHeight="1" spans="21:21">
      <c r="U90"/>
    </row>
    <row r="91" customHeight="1" spans="21:21">
      <c r="U91"/>
    </row>
    <row r="92" customHeight="1" spans="21:21">
      <c r="U92"/>
    </row>
    <row r="93" customHeight="1" spans="21:21">
      <c r="U93"/>
    </row>
    <row r="94" customHeight="1" spans="21:21">
      <c r="U94"/>
    </row>
    <row r="95" customHeight="1" spans="21:21">
      <c r="U95"/>
    </row>
    <row r="96" customHeight="1" spans="21:21">
      <c r="U96"/>
    </row>
    <row r="97" customHeight="1" spans="21:21">
      <c r="U97"/>
    </row>
    <row r="98" customHeight="1" spans="21:21">
      <c r="U98"/>
    </row>
    <row r="99" customHeight="1" spans="21:21">
      <c r="U99"/>
    </row>
    <row r="100" customHeight="1" spans="21:21">
      <c r="U100"/>
    </row>
    <row r="101" customHeight="1" spans="21:21">
      <c r="U101"/>
    </row>
    <row r="102" customHeight="1" spans="21:21">
      <c r="U102"/>
    </row>
    <row r="103" customHeight="1" spans="21:21">
      <c r="U103"/>
    </row>
    <row r="104" customHeight="1" spans="21:21">
      <c r="U104"/>
    </row>
    <row r="105" customHeight="1" spans="21:21">
      <c r="U105"/>
    </row>
    <row r="106" customHeight="1" spans="21:21">
      <c r="U106"/>
    </row>
    <row r="107" customHeight="1" spans="21:21">
      <c r="U107"/>
    </row>
    <row r="108" customHeight="1" spans="21:21">
      <c r="U108"/>
    </row>
    <row r="109" customHeight="1" spans="21:21">
      <c r="U109"/>
    </row>
    <row r="110" customHeight="1" spans="21:21">
      <c r="U110"/>
    </row>
    <row r="111" customHeight="1" spans="21:21">
      <c r="U111"/>
    </row>
    <row r="112" customHeight="1" spans="21:21">
      <c r="U112"/>
    </row>
    <row r="113" customHeight="1" spans="21:21">
      <c r="U113"/>
    </row>
    <row r="114" customHeight="1" spans="21:21">
      <c r="U114"/>
    </row>
    <row r="115" customHeight="1" spans="21:21">
      <c r="U115"/>
    </row>
    <row r="116" customHeight="1" spans="21:21">
      <c r="U116"/>
    </row>
    <row r="117" customHeight="1" spans="21:21">
      <c r="U117"/>
    </row>
    <row r="118" customHeight="1" spans="21:21">
      <c r="U118"/>
    </row>
    <row r="119" customHeight="1" spans="21:21">
      <c r="U119"/>
    </row>
    <row r="120" customHeight="1" spans="21:21">
      <c r="U120"/>
    </row>
    <row r="121" customHeight="1" spans="21:21">
      <c r="U121"/>
    </row>
    <row r="122" customHeight="1" spans="21:21">
      <c r="U122"/>
    </row>
    <row r="123" customHeight="1" spans="21:21">
      <c r="U123"/>
    </row>
    <row r="124" customHeight="1" spans="21:21">
      <c r="U124"/>
    </row>
    <row r="125" customHeight="1" spans="21:21">
      <c r="U125"/>
    </row>
    <row r="126" customHeight="1" spans="21:21">
      <c r="U126"/>
    </row>
    <row r="127" customHeight="1" spans="21:21">
      <c r="U127"/>
    </row>
    <row r="128" customHeight="1" spans="21:21">
      <c r="U128"/>
    </row>
    <row r="129" customHeight="1" spans="21:21">
      <c r="U129"/>
    </row>
    <row r="130" customHeight="1" spans="21:21">
      <c r="U130"/>
    </row>
    <row r="131" customHeight="1" spans="21:21">
      <c r="U131"/>
    </row>
    <row r="132" customHeight="1" spans="21:21">
      <c r="U132"/>
    </row>
    <row r="133" customHeight="1" spans="21:21">
      <c r="U133"/>
    </row>
    <row r="134" customHeight="1" spans="21:21">
      <c r="U134"/>
    </row>
    <row r="135" customHeight="1" spans="21:21">
      <c r="U135"/>
    </row>
    <row r="136" customHeight="1" spans="21:21">
      <c r="U136"/>
    </row>
    <row r="137" customHeight="1" spans="21:21">
      <c r="U137"/>
    </row>
    <row r="138" customHeight="1" spans="21:21">
      <c r="U138"/>
    </row>
    <row r="139" customHeight="1" spans="21:21">
      <c r="U139"/>
    </row>
    <row r="140" customHeight="1" spans="21:21">
      <c r="U140"/>
    </row>
    <row r="141" customHeight="1" spans="21:21">
      <c r="U141"/>
    </row>
    <row r="142" customHeight="1" spans="21:21">
      <c r="U142"/>
    </row>
    <row r="143" customHeight="1" spans="21:21">
      <c r="U143"/>
    </row>
    <row r="144" customHeight="1" spans="21:21">
      <c r="U144"/>
    </row>
    <row r="145" customHeight="1" spans="21:21">
      <c r="U145"/>
    </row>
    <row r="146" customHeight="1" spans="21:21">
      <c r="U146"/>
    </row>
    <row r="147" customHeight="1" spans="21:21">
      <c r="U147"/>
    </row>
    <row r="148" customHeight="1" spans="21:21">
      <c r="U148"/>
    </row>
    <row r="149" customHeight="1" spans="21:21">
      <c r="U149"/>
    </row>
    <row r="150" customHeight="1" spans="21:21">
      <c r="U150"/>
    </row>
    <row r="151" customHeight="1" spans="21:21">
      <c r="U151"/>
    </row>
    <row r="152" customHeight="1" spans="21:21">
      <c r="U152"/>
    </row>
    <row r="153" customHeight="1" spans="21:21">
      <c r="U153"/>
    </row>
    <row r="154" customHeight="1" spans="21:21">
      <c r="U154"/>
    </row>
    <row r="155" customHeight="1" spans="21:21">
      <c r="U155"/>
    </row>
    <row r="156" customHeight="1" spans="21:21">
      <c r="U156"/>
    </row>
    <row r="157" customHeight="1" spans="21:21">
      <c r="U157"/>
    </row>
    <row r="158" customHeight="1" spans="21:21">
      <c r="U158"/>
    </row>
    <row r="159" customHeight="1" spans="21:21">
      <c r="U159"/>
    </row>
    <row r="160" customHeight="1" spans="21:21">
      <c r="U160"/>
    </row>
    <row r="161" customHeight="1" spans="21:21">
      <c r="U161"/>
    </row>
    <row r="162" customHeight="1" spans="21:21">
      <c r="U162"/>
    </row>
    <row r="163" customHeight="1" spans="21:21">
      <c r="U163"/>
    </row>
    <row r="164" customHeight="1" spans="21:21">
      <c r="U164"/>
    </row>
    <row r="165" customHeight="1" spans="21:21">
      <c r="U165"/>
    </row>
    <row r="166" customHeight="1" spans="21:21">
      <c r="U166"/>
    </row>
    <row r="167" customHeight="1" spans="21:21">
      <c r="U167"/>
    </row>
    <row r="168" customHeight="1" spans="21:21">
      <c r="U168"/>
    </row>
    <row r="169" customHeight="1" spans="21:21">
      <c r="U169"/>
    </row>
    <row r="170" customHeight="1" spans="21:21">
      <c r="U170"/>
    </row>
    <row r="171" customHeight="1" spans="21:21">
      <c r="U171"/>
    </row>
    <row r="172" customHeight="1" spans="21:21">
      <c r="U172"/>
    </row>
    <row r="173" customHeight="1" spans="21:21">
      <c r="U173"/>
    </row>
    <row r="174" customHeight="1" spans="21:21">
      <c r="U174"/>
    </row>
    <row r="175" customHeight="1" spans="21:21">
      <c r="U175"/>
    </row>
    <row r="176" customHeight="1" spans="21:21">
      <c r="U176"/>
    </row>
    <row r="177" customHeight="1" spans="21:21">
      <c r="U177"/>
    </row>
    <row r="178" customHeight="1" spans="21:21">
      <c r="U178"/>
    </row>
    <row r="179" customHeight="1" spans="21:21">
      <c r="U179"/>
    </row>
    <row r="180" customHeight="1" spans="21:21">
      <c r="U180"/>
    </row>
    <row r="181" customHeight="1" spans="21:21">
      <c r="U181"/>
    </row>
    <row r="182" customHeight="1" spans="21:21">
      <c r="U182"/>
    </row>
    <row r="183" customHeight="1" spans="21:21">
      <c r="U183"/>
    </row>
    <row r="184" customHeight="1" spans="21:21">
      <c r="U184"/>
    </row>
    <row r="185" customHeight="1" spans="21:21">
      <c r="U185"/>
    </row>
    <row r="186" customHeight="1" spans="21:21">
      <c r="U186"/>
    </row>
    <row r="187" customHeight="1" spans="21:21">
      <c r="U187"/>
    </row>
    <row r="188" customHeight="1" spans="21:21">
      <c r="U188"/>
    </row>
    <row r="189" customHeight="1" spans="21:21">
      <c r="U189"/>
    </row>
    <row r="190" customHeight="1" spans="21:21">
      <c r="U190"/>
    </row>
    <row r="191" customHeight="1" spans="21:21">
      <c r="U191"/>
    </row>
    <row r="192" customHeight="1" spans="21:21">
      <c r="U192"/>
    </row>
    <row r="193" customHeight="1" spans="21:21">
      <c r="U193"/>
    </row>
    <row r="194" customHeight="1" spans="21:21">
      <c r="U194"/>
    </row>
    <row r="195" customHeight="1" spans="21:21">
      <c r="U195"/>
    </row>
    <row r="196" customHeight="1" spans="21:21">
      <c r="U196"/>
    </row>
    <row r="197" customHeight="1" spans="21:21">
      <c r="U197"/>
    </row>
    <row r="198" customHeight="1" spans="21:21">
      <c r="U198"/>
    </row>
    <row r="199" customHeight="1" spans="21:21">
      <c r="U199"/>
    </row>
    <row r="200" customHeight="1" spans="21:21">
      <c r="U200"/>
    </row>
    <row r="201" customHeight="1" spans="21:21">
      <c r="U201"/>
    </row>
    <row r="202" customHeight="1" spans="21:21">
      <c r="U202"/>
    </row>
    <row r="203" customHeight="1" spans="21:21">
      <c r="U203"/>
    </row>
    <row r="204" customHeight="1" spans="21:21">
      <c r="U204"/>
    </row>
    <row r="205" customHeight="1" spans="21:21">
      <c r="U205"/>
    </row>
    <row r="206" customHeight="1" spans="21:21">
      <c r="U206"/>
    </row>
    <row r="207" customHeight="1" spans="21:21">
      <c r="U207"/>
    </row>
    <row r="208" customHeight="1" spans="21:21">
      <c r="U208"/>
    </row>
    <row r="209" customHeight="1" spans="21:21">
      <c r="U209"/>
    </row>
    <row r="210" customHeight="1" spans="21:21">
      <c r="U210"/>
    </row>
    <row r="211" customHeight="1" spans="21:21">
      <c r="U211"/>
    </row>
    <row r="212" customHeight="1" spans="21:21">
      <c r="U212"/>
    </row>
    <row r="213" customHeight="1" spans="21:21">
      <c r="U213"/>
    </row>
    <row r="214" customHeight="1" spans="21:21">
      <c r="U214"/>
    </row>
    <row r="215" customHeight="1" spans="21:21">
      <c r="U215"/>
    </row>
    <row r="216" customHeight="1" spans="21:21">
      <c r="U216"/>
    </row>
    <row r="217" customHeight="1" spans="21:21">
      <c r="U217"/>
    </row>
    <row r="218" customHeight="1" spans="21:21">
      <c r="U218"/>
    </row>
    <row r="219" customHeight="1" spans="21:21">
      <c r="U219"/>
    </row>
    <row r="220" customHeight="1" spans="21:21">
      <c r="U220"/>
    </row>
    <row r="221" customHeight="1" spans="21:21">
      <c r="U221"/>
    </row>
    <row r="222" customHeight="1" spans="21:21">
      <c r="U222"/>
    </row>
    <row r="223" customHeight="1" spans="21:21">
      <c r="U223"/>
    </row>
    <row r="224" customHeight="1" spans="21:21">
      <c r="U224"/>
    </row>
    <row r="225" customHeight="1" spans="21:21">
      <c r="U225"/>
    </row>
    <row r="226" customHeight="1" spans="21:21">
      <c r="U226"/>
    </row>
    <row r="227" customHeight="1" spans="21:21">
      <c r="U227"/>
    </row>
    <row r="228" customHeight="1" spans="21:21">
      <c r="U228"/>
    </row>
    <row r="229" customHeight="1" spans="21:21">
      <c r="U229"/>
    </row>
    <row r="230" customHeight="1" spans="21:21">
      <c r="U230"/>
    </row>
    <row r="231" customHeight="1" spans="21:21">
      <c r="U231"/>
    </row>
    <row r="232" customHeight="1" spans="21:21">
      <c r="U232"/>
    </row>
    <row r="233" customHeight="1" spans="21:21">
      <c r="U233"/>
    </row>
    <row r="234" customHeight="1" spans="21:21">
      <c r="U234"/>
    </row>
    <row r="235" customHeight="1" spans="21:21">
      <c r="U235"/>
    </row>
    <row r="236" customHeight="1" spans="21:21">
      <c r="U236"/>
    </row>
    <row r="237" customHeight="1" spans="21:21">
      <c r="U237"/>
    </row>
    <row r="238" customHeight="1" spans="21:21">
      <c r="U238"/>
    </row>
    <row r="239" customHeight="1" spans="21:21">
      <c r="U239"/>
    </row>
    <row r="240" customHeight="1" spans="21:21">
      <c r="U240"/>
    </row>
    <row r="241" customHeight="1" spans="21:21">
      <c r="U241"/>
    </row>
    <row r="242" customHeight="1" spans="21:21">
      <c r="U242"/>
    </row>
    <row r="243" customHeight="1" spans="21:21">
      <c r="U243"/>
    </row>
    <row r="244" customHeight="1" spans="21:21">
      <c r="U244"/>
    </row>
    <row r="245" customHeight="1" spans="21:21">
      <c r="U245"/>
    </row>
    <row r="246" customHeight="1" spans="21:21">
      <c r="U246"/>
    </row>
    <row r="247" customHeight="1" spans="21:21">
      <c r="U247"/>
    </row>
    <row r="248" customHeight="1" spans="21:21">
      <c r="U248"/>
    </row>
    <row r="249" customHeight="1" spans="21:21">
      <c r="U249"/>
    </row>
    <row r="250" customHeight="1" spans="21:21">
      <c r="U250"/>
    </row>
    <row r="251" customHeight="1" spans="21:21">
      <c r="U251"/>
    </row>
    <row r="252" customHeight="1" spans="21:21">
      <c r="U252"/>
    </row>
    <row r="253" customHeight="1" spans="21:21">
      <c r="U253"/>
    </row>
    <row r="254" customHeight="1" spans="21:21">
      <c r="U254"/>
    </row>
    <row r="255" customHeight="1" spans="21:21">
      <c r="U255"/>
    </row>
    <row r="256" customHeight="1" spans="21:21">
      <c r="U256"/>
    </row>
    <row r="257" customHeight="1" spans="21:21">
      <c r="U257"/>
    </row>
    <row r="258" customHeight="1" spans="21:21">
      <c r="U258"/>
    </row>
    <row r="259" customHeight="1" spans="21:21">
      <c r="U259"/>
    </row>
    <row r="260" customHeight="1" spans="21:21">
      <c r="U260"/>
    </row>
    <row r="261" customHeight="1" spans="21:21">
      <c r="U261"/>
    </row>
    <row r="262" customHeight="1" spans="21:21">
      <c r="U262"/>
    </row>
    <row r="263" customHeight="1" spans="21:21">
      <c r="U263"/>
    </row>
    <row r="264" customHeight="1" spans="21:21">
      <c r="U264"/>
    </row>
    <row r="265" customHeight="1" spans="21:21">
      <c r="U265"/>
    </row>
    <row r="266" customHeight="1" spans="21:21">
      <c r="U266"/>
    </row>
    <row r="267" customHeight="1" spans="21:21">
      <c r="U267"/>
    </row>
    <row r="268" customHeight="1" spans="21:21">
      <c r="U268"/>
    </row>
    <row r="269" customHeight="1" spans="21:21">
      <c r="U269"/>
    </row>
    <row r="270" customHeight="1" spans="21:21">
      <c r="U270"/>
    </row>
    <row r="271" customHeight="1" spans="21:21">
      <c r="U271"/>
    </row>
    <row r="272" customHeight="1" spans="21:21">
      <c r="U272"/>
    </row>
    <row r="273" customHeight="1" spans="21:21">
      <c r="U273"/>
    </row>
    <row r="274" customHeight="1" spans="21:21">
      <c r="U274"/>
    </row>
    <row r="275" customHeight="1" spans="21:21">
      <c r="U275"/>
    </row>
    <row r="276" customHeight="1" spans="21:21">
      <c r="U276"/>
    </row>
    <row r="277" customHeight="1" spans="21:21">
      <c r="U277"/>
    </row>
    <row r="278" customHeight="1" spans="21:21">
      <c r="U278"/>
    </row>
    <row r="279" customHeight="1" spans="21:21">
      <c r="U279"/>
    </row>
    <row r="280" customHeight="1" spans="21:21">
      <c r="U280"/>
    </row>
    <row r="281" customHeight="1" spans="21:21">
      <c r="U281"/>
    </row>
    <row r="282" customHeight="1" spans="21:21">
      <c r="U282"/>
    </row>
    <row r="283" customHeight="1" spans="21:21">
      <c r="U283"/>
    </row>
    <row r="284" customHeight="1" spans="21:21">
      <c r="U284"/>
    </row>
    <row r="285" customHeight="1" spans="21:21">
      <c r="U285"/>
    </row>
    <row r="286" customHeight="1" spans="21:21">
      <c r="U286"/>
    </row>
    <row r="287" customHeight="1" spans="21:21">
      <c r="U287"/>
    </row>
    <row r="288" customHeight="1" spans="21:21">
      <c r="U288"/>
    </row>
    <row r="289" customHeight="1" spans="21:21">
      <c r="U289"/>
    </row>
    <row r="290" customHeight="1" spans="21:21">
      <c r="U290"/>
    </row>
    <row r="291" customHeight="1" spans="21:21">
      <c r="U291"/>
    </row>
    <row r="292" customHeight="1" spans="21:21">
      <c r="U292"/>
    </row>
    <row r="293" customHeight="1" spans="21:21">
      <c r="U293"/>
    </row>
    <row r="294" customHeight="1" spans="21:21">
      <c r="U294"/>
    </row>
    <row r="295" customHeight="1" spans="21:21">
      <c r="U295"/>
    </row>
    <row r="296" customHeight="1" spans="21:21">
      <c r="U296"/>
    </row>
    <row r="297" customHeight="1" spans="21:21">
      <c r="U297"/>
    </row>
    <row r="298" customHeight="1" spans="21:21">
      <c r="U298"/>
    </row>
    <row r="299" customHeight="1" spans="21:21">
      <c r="U299"/>
    </row>
    <row r="300" customHeight="1" spans="21:21">
      <c r="U300"/>
    </row>
    <row r="301" customHeight="1" spans="21:21">
      <c r="U301"/>
    </row>
    <row r="302" customHeight="1" spans="21:21">
      <c r="U302"/>
    </row>
    <row r="303" customHeight="1" spans="21:21">
      <c r="U303"/>
    </row>
    <row r="304" customHeight="1" spans="21:21">
      <c r="U304"/>
    </row>
    <row r="305" customHeight="1" spans="21:21">
      <c r="U305"/>
    </row>
    <row r="306" customHeight="1" spans="21:21">
      <c r="U306"/>
    </row>
    <row r="307" customHeight="1" spans="21:21">
      <c r="U307"/>
    </row>
    <row r="308" customHeight="1" spans="21:21">
      <c r="U308"/>
    </row>
    <row r="309" customHeight="1" spans="21:21">
      <c r="U309"/>
    </row>
    <row r="310" customHeight="1" spans="21:21">
      <c r="U310"/>
    </row>
    <row r="311" customHeight="1" spans="21:21">
      <c r="U311"/>
    </row>
    <row r="312" customHeight="1" spans="21:21">
      <c r="U312"/>
    </row>
    <row r="313" customHeight="1" spans="21:21">
      <c r="U313"/>
    </row>
    <row r="314" customHeight="1" spans="21:21">
      <c r="U314"/>
    </row>
    <row r="315" customHeight="1" spans="21:21">
      <c r="U315"/>
    </row>
    <row r="316" customHeight="1" spans="21:21">
      <c r="U316"/>
    </row>
    <row r="317" customHeight="1" spans="21:21">
      <c r="U317"/>
    </row>
    <row r="318" customHeight="1" spans="21:21">
      <c r="U318"/>
    </row>
    <row r="319" customHeight="1" spans="21:21">
      <c r="U319"/>
    </row>
    <row r="320" customHeight="1" spans="21:21">
      <c r="U320"/>
    </row>
    <row r="321" customHeight="1" spans="21:21">
      <c r="U321"/>
    </row>
    <row r="322" customHeight="1" spans="21:21">
      <c r="U322"/>
    </row>
    <row r="323" customHeight="1" spans="21:21">
      <c r="U323"/>
    </row>
    <row r="324" customHeight="1" spans="21:21">
      <c r="U324"/>
    </row>
    <row r="325" customHeight="1" spans="21:21">
      <c r="U325"/>
    </row>
    <row r="326" customHeight="1" spans="21:21">
      <c r="U326"/>
    </row>
    <row r="327" customHeight="1" spans="21:21">
      <c r="U327"/>
    </row>
    <row r="328" customHeight="1" spans="21:21">
      <c r="U328"/>
    </row>
    <row r="329" customHeight="1" spans="21:21">
      <c r="U329"/>
    </row>
    <row r="330" customHeight="1" spans="21:21">
      <c r="U330"/>
    </row>
    <row r="331" customHeight="1" spans="21:21">
      <c r="U331"/>
    </row>
    <row r="332" customHeight="1" spans="21:21">
      <c r="U332"/>
    </row>
    <row r="333" customHeight="1" spans="21:21">
      <c r="U333"/>
    </row>
    <row r="334" customHeight="1" spans="21:21">
      <c r="U334"/>
    </row>
    <row r="335" customHeight="1" spans="21:21">
      <c r="U335"/>
    </row>
    <row r="336" customHeight="1" spans="21:21">
      <c r="U336"/>
    </row>
    <row r="337" customHeight="1" spans="21:21">
      <c r="U337"/>
    </row>
    <row r="338" customHeight="1" spans="21:21">
      <c r="U338"/>
    </row>
    <row r="339" customHeight="1" spans="21:21">
      <c r="U339"/>
    </row>
    <row r="340" customHeight="1" spans="21:21">
      <c r="U340"/>
    </row>
    <row r="341" customHeight="1" spans="21:21">
      <c r="U341"/>
    </row>
    <row r="342" customHeight="1" spans="21:21">
      <c r="U342"/>
    </row>
    <row r="343" customHeight="1" spans="21:21">
      <c r="U343"/>
    </row>
    <row r="344" customHeight="1" spans="21:21">
      <c r="U344"/>
    </row>
    <row r="345" customHeight="1" spans="21:21">
      <c r="U345"/>
    </row>
    <row r="346" customHeight="1" spans="21:21">
      <c r="U346"/>
    </row>
    <row r="347" customHeight="1" spans="21:21">
      <c r="U347"/>
    </row>
    <row r="348" customHeight="1" spans="21:21">
      <c r="U348"/>
    </row>
    <row r="349" customHeight="1" spans="21:21">
      <c r="U349"/>
    </row>
    <row r="350" customHeight="1" spans="21:21">
      <c r="U350"/>
    </row>
    <row r="351" customHeight="1" spans="21:21">
      <c r="U351"/>
    </row>
    <row r="352" customHeight="1" spans="21:21">
      <c r="U352"/>
    </row>
    <row r="353" customHeight="1" spans="21:21">
      <c r="U353"/>
    </row>
    <row r="354" customHeight="1" spans="21:21">
      <c r="U354"/>
    </row>
    <row r="355" customHeight="1" spans="21:21">
      <c r="U355"/>
    </row>
    <row r="356" customHeight="1" spans="21:21">
      <c r="U356"/>
    </row>
    <row r="357" customHeight="1" spans="21:21">
      <c r="U357"/>
    </row>
    <row r="358" customHeight="1" spans="21:21">
      <c r="U358"/>
    </row>
    <row r="359" customHeight="1" spans="21:21">
      <c r="U359"/>
    </row>
    <row r="360" customHeight="1" spans="21:21">
      <c r="U360"/>
    </row>
    <row r="361" customHeight="1" spans="21:21">
      <c r="U361"/>
    </row>
    <row r="362" customHeight="1" spans="21:21">
      <c r="U362"/>
    </row>
    <row r="363" customHeight="1" spans="21:21">
      <c r="U363"/>
    </row>
    <row r="364" customHeight="1" spans="21:21">
      <c r="U364"/>
    </row>
    <row r="365" customHeight="1" spans="21:21">
      <c r="U365"/>
    </row>
    <row r="366" customHeight="1" spans="21:21">
      <c r="U366"/>
    </row>
    <row r="367" customHeight="1" spans="21:21">
      <c r="U367"/>
    </row>
    <row r="368" customHeight="1" spans="21:21">
      <c r="U368"/>
    </row>
    <row r="369" customHeight="1" spans="21:21">
      <c r="U369"/>
    </row>
    <row r="370" customHeight="1" spans="21:21">
      <c r="U370"/>
    </row>
    <row r="371" customHeight="1" spans="21:21">
      <c r="U371"/>
    </row>
    <row r="372" customHeight="1" spans="21:21">
      <c r="U372"/>
    </row>
    <row r="373" customHeight="1" spans="21:21">
      <c r="U373"/>
    </row>
    <row r="374" customHeight="1" spans="21:21">
      <c r="U374"/>
    </row>
    <row r="375" customHeight="1" spans="21:21">
      <c r="U375"/>
    </row>
    <row r="376" customHeight="1" spans="21:21">
      <c r="U376"/>
    </row>
    <row r="377" customHeight="1" spans="21:21">
      <c r="U377"/>
    </row>
    <row r="378" customHeight="1" spans="21:21">
      <c r="U378"/>
    </row>
    <row r="379" customHeight="1" spans="21:21">
      <c r="U379"/>
    </row>
    <row r="380" customHeight="1" spans="21:21">
      <c r="U380"/>
    </row>
    <row r="381" customHeight="1" spans="21:21">
      <c r="U381"/>
    </row>
    <row r="382" customHeight="1" spans="21:21">
      <c r="U382"/>
    </row>
    <row r="383" customHeight="1" spans="21:21">
      <c r="U383"/>
    </row>
    <row r="384" customHeight="1" spans="21:21">
      <c r="U384"/>
    </row>
    <row r="385" customHeight="1" spans="21:21">
      <c r="U385"/>
    </row>
    <row r="386" customHeight="1" spans="21:21">
      <c r="U386"/>
    </row>
    <row r="387" customHeight="1" spans="21:21">
      <c r="U387"/>
    </row>
    <row r="388" customHeight="1" spans="21:21">
      <c r="U388"/>
    </row>
    <row r="389" customHeight="1" spans="21:21">
      <c r="U389"/>
    </row>
    <row r="390" customHeight="1" spans="21:21">
      <c r="U390"/>
    </row>
    <row r="391" customHeight="1" spans="21:21">
      <c r="U391"/>
    </row>
    <row r="392" customHeight="1" spans="21:21">
      <c r="U392"/>
    </row>
    <row r="393" customHeight="1" spans="21:21">
      <c r="U393"/>
    </row>
    <row r="394" customHeight="1" spans="21:21">
      <c r="U394"/>
    </row>
    <row r="395" customHeight="1" spans="21:21">
      <c r="U395"/>
    </row>
    <row r="396" customHeight="1" spans="21:21">
      <c r="U396"/>
    </row>
    <row r="397" customHeight="1" spans="21:21">
      <c r="U397"/>
    </row>
    <row r="398" customHeight="1" spans="21:21">
      <c r="U398"/>
    </row>
    <row r="399" customHeight="1" spans="21:21">
      <c r="U399"/>
    </row>
    <row r="400" customHeight="1" spans="21:21">
      <c r="U400"/>
    </row>
    <row r="401" customHeight="1" spans="21:21">
      <c r="U401"/>
    </row>
    <row r="402" customHeight="1" spans="21:21">
      <c r="U402"/>
    </row>
    <row r="403" customHeight="1" spans="21:21">
      <c r="U403"/>
    </row>
    <row r="404" customHeight="1" spans="21:21">
      <c r="U404"/>
    </row>
    <row r="405" customHeight="1" spans="21:21">
      <c r="U405"/>
    </row>
    <row r="406" customHeight="1" spans="21:21">
      <c r="U406"/>
    </row>
    <row r="407" customHeight="1" spans="21:21">
      <c r="U407"/>
    </row>
    <row r="408" customHeight="1" spans="21:21">
      <c r="U408"/>
    </row>
    <row r="409" customHeight="1" spans="21:21">
      <c r="U409"/>
    </row>
    <row r="410" customHeight="1" spans="21:21">
      <c r="U410"/>
    </row>
    <row r="411" customHeight="1" spans="21:21">
      <c r="U411"/>
    </row>
    <row r="412" customHeight="1" spans="21:21">
      <c r="U412"/>
    </row>
    <row r="413" customHeight="1" spans="21:21">
      <c r="U413"/>
    </row>
    <row r="414" customHeight="1" spans="21:21">
      <c r="U414"/>
    </row>
    <row r="415" customHeight="1" spans="21:21">
      <c r="U415"/>
    </row>
    <row r="416" customHeight="1" spans="21:21">
      <c r="U416"/>
    </row>
    <row r="417" customHeight="1" spans="21:21">
      <c r="U417"/>
    </row>
    <row r="418" customHeight="1" spans="21:21">
      <c r="U418"/>
    </row>
    <row r="419" customHeight="1" spans="21:21">
      <c r="U419"/>
    </row>
    <row r="420" customHeight="1" spans="21:21">
      <c r="U420"/>
    </row>
    <row r="421" customHeight="1" spans="21:21">
      <c r="U421"/>
    </row>
    <row r="422" customHeight="1" spans="21:21">
      <c r="U422"/>
    </row>
    <row r="423" customHeight="1" spans="21:21">
      <c r="U423"/>
    </row>
    <row r="424" customHeight="1" spans="21:21">
      <c r="U424"/>
    </row>
    <row r="425" customHeight="1" spans="21:21">
      <c r="U425"/>
    </row>
    <row r="426" customHeight="1" spans="21:21">
      <c r="U426"/>
    </row>
    <row r="427" customHeight="1" spans="21:21">
      <c r="U427"/>
    </row>
    <row r="428" customHeight="1" spans="21:21">
      <c r="U428"/>
    </row>
    <row r="429" customHeight="1" spans="21:21">
      <c r="U429"/>
    </row>
    <row r="430" customHeight="1" spans="21:21">
      <c r="U430"/>
    </row>
    <row r="431" customHeight="1" spans="21:21">
      <c r="U431"/>
    </row>
    <row r="432" customHeight="1" spans="21:21">
      <c r="U432"/>
    </row>
    <row r="433" customHeight="1" spans="21:21">
      <c r="U433"/>
    </row>
    <row r="434" customHeight="1" spans="21:21">
      <c r="U434"/>
    </row>
    <row r="435" customHeight="1" spans="21:21">
      <c r="U435"/>
    </row>
    <row r="436" customHeight="1" spans="21:21">
      <c r="U436"/>
    </row>
    <row r="437" customHeight="1" spans="21:21">
      <c r="U437"/>
    </row>
    <row r="438" customHeight="1" spans="21:21">
      <c r="U438"/>
    </row>
    <row r="439" customHeight="1" spans="21:21">
      <c r="U439"/>
    </row>
    <row r="440" customHeight="1" spans="21:21">
      <c r="U440"/>
    </row>
    <row r="441" customHeight="1" spans="21:21">
      <c r="U441"/>
    </row>
    <row r="442" customHeight="1" spans="21:21">
      <c r="U442"/>
    </row>
    <row r="443" customHeight="1" spans="21:21">
      <c r="U443"/>
    </row>
    <row r="444" customHeight="1" spans="21:21">
      <c r="U444"/>
    </row>
    <row r="445" customHeight="1" spans="21:21">
      <c r="U445"/>
    </row>
    <row r="446" customHeight="1" spans="21:21">
      <c r="U446"/>
    </row>
    <row r="447" customHeight="1" spans="21:21">
      <c r="U447"/>
    </row>
    <row r="448" customHeight="1" spans="21:21">
      <c r="U448"/>
    </row>
    <row r="449" customHeight="1" spans="21:21">
      <c r="U449"/>
    </row>
    <row r="450" customHeight="1" spans="21:21">
      <c r="U450"/>
    </row>
    <row r="451" customHeight="1" spans="21:21">
      <c r="U451"/>
    </row>
    <row r="452" customHeight="1" spans="21:21">
      <c r="U452"/>
    </row>
    <row r="453" customHeight="1" spans="21:21">
      <c r="U453"/>
    </row>
    <row r="454" customHeight="1" spans="21:21">
      <c r="U454"/>
    </row>
    <row r="455" customHeight="1" spans="21:21">
      <c r="U455"/>
    </row>
    <row r="456" customHeight="1" spans="21:21">
      <c r="U456"/>
    </row>
    <row r="457" customHeight="1" spans="21:21">
      <c r="U457"/>
    </row>
    <row r="458" customHeight="1" spans="21:21">
      <c r="U458"/>
    </row>
    <row r="459" customHeight="1" spans="21:21">
      <c r="U459"/>
    </row>
    <row r="460" customHeight="1" spans="21:21">
      <c r="U460"/>
    </row>
    <row r="461" customHeight="1" spans="21:21">
      <c r="U461"/>
    </row>
    <row r="462" customHeight="1" spans="21:21">
      <c r="U462"/>
    </row>
    <row r="463" customHeight="1" spans="21:21">
      <c r="U463"/>
    </row>
    <row r="464" customHeight="1" spans="21:21">
      <c r="U464"/>
    </row>
    <row r="465" customHeight="1" spans="21:21">
      <c r="U465"/>
    </row>
    <row r="466" customHeight="1" spans="21:21">
      <c r="U466"/>
    </row>
    <row r="467" customHeight="1" spans="21:21">
      <c r="U467"/>
    </row>
    <row r="468" customHeight="1" spans="21:21">
      <c r="U468"/>
    </row>
    <row r="469" customHeight="1" spans="21:21">
      <c r="U469"/>
    </row>
    <row r="470" customHeight="1" spans="21:21">
      <c r="U470"/>
    </row>
    <row r="471" customHeight="1" spans="21:21">
      <c r="U471"/>
    </row>
    <row r="472" customHeight="1" spans="21:21">
      <c r="U472"/>
    </row>
    <row r="473" customHeight="1" spans="21:21">
      <c r="U473"/>
    </row>
    <row r="474" customHeight="1" spans="21:21">
      <c r="U474"/>
    </row>
    <row r="475" customHeight="1" spans="21:21">
      <c r="U475"/>
    </row>
    <row r="476" customHeight="1" spans="21:21">
      <c r="U476"/>
    </row>
    <row r="477" customHeight="1" spans="21:21">
      <c r="U477"/>
    </row>
    <row r="478" customHeight="1" spans="21:21">
      <c r="U478"/>
    </row>
    <row r="479" customHeight="1" spans="21:21">
      <c r="U479"/>
    </row>
    <row r="480" customHeight="1" spans="21:21">
      <c r="U480"/>
    </row>
    <row r="481" customHeight="1" spans="21:21">
      <c r="U481"/>
    </row>
    <row r="482" customHeight="1" spans="21:21">
      <c r="U482"/>
    </row>
    <row r="483" customHeight="1" spans="21:21">
      <c r="U483"/>
    </row>
    <row r="484" customHeight="1" spans="21:21">
      <c r="U484"/>
    </row>
    <row r="485" customHeight="1" spans="21:21">
      <c r="U485"/>
    </row>
    <row r="486" customHeight="1" spans="21:21">
      <c r="U486"/>
    </row>
    <row r="487" customHeight="1" spans="21:21">
      <c r="U487"/>
    </row>
    <row r="488" customHeight="1" spans="21:21">
      <c r="U488"/>
    </row>
    <row r="489" customHeight="1" spans="21:21">
      <c r="U489"/>
    </row>
    <row r="490" customHeight="1" spans="21:21">
      <c r="U490"/>
    </row>
    <row r="491" customHeight="1" spans="21:21">
      <c r="U491"/>
    </row>
    <row r="492" customHeight="1" spans="21:21">
      <c r="U492"/>
    </row>
    <row r="493" customHeight="1" spans="21:21">
      <c r="U493"/>
    </row>
    <row r="494" customHeight="1" spans="21:21">
      <c r="U494"/>
    </row>
    <row r="495" customHeight="1" spans="21:21">
      <c r="U495"/>
    </row>
    <row r="496" customHeight="1" spans="21:21">
      <c r="U496"/>
    </row>
    <row r="497" customHeight="1" spans="21:21">
      <c r="U497"/>
    </row>
    <row r="498" customHeight="1" spans="21:21">
      <c r="U498"/>
    </row>
    <row r="499" customHeight="1" spans="21:21">
      <c r="U499"/>
    </row>
    <row r="500" customHeight="1" spans="21:21">
      <c r="U500"/>
    </row>
    <row r="501" customHeight="1" spans="21:21">
      <c r="U501"/>
    </row>
    <row r="502" customHeight="1" spans="21:21">
      <c r="U502"/>
    </row>
    <row r="503" customHeight="1" spans="21:21">
      <c r="U503"/>
    </row>
    <row r="504" customHeight="1" spans="21:21">
      <c r="U504"/>
    </row>
    <row r="505" customHeight="1" spans="21:21">
      <c r="U505"/>
    </row>
    <row r="506" customHeight="1" spans="21:21">
      <c r="U506"/>
    </row>
    <row r="507" customHeight="1" spans="21:21">
      <c r="U507"/>
    </row>
    <row r="508" customHeight="1" spans="21:21">
      <c r="U508"/>
    </row>
    <row r="509" customHeight="1" spans="21:21">
      <c r="U509"/>
    </row>
    <row r="510" customHeight="1" spans="21:21">
      <c r="U510"/>
    </row>
    <row r="511" customHeight="1" spans="21:21">
      <c r="U511"/>
    </row>
    <row r="512" customHeight="1" spans="21:21">
      <c r="U512"/>
    </row>
    <row r="513" customHeight="1" spans="21:21">
      <c r="U513"/>
    </row>
    <row r="514" customHeight="1" spans="21:21">
      <c r="U514"/>
    </row>
    <row r="515" customHeight="1" spans="21:21">
      <c r="U515"/>
    </row>
    <row r="516" customHeight="1" spans="21:21">
      <c r="U516"/>
    </row>
    <row r="517" customHeight="1" spans="21:21">
      <c r="U517"/>
    </row>
    <row r="518" customHeight="1" spans="21:21">
      <c r="U518"/>
    </row>
    <row r="519" customHeight="1" spans="21:21">
      <c r="U519"/>
    </row>
    <row r="520" customHeight="1" spans="21:21">
      <c r="U520"/>
    </row>
    <row r="521" customHeight="1" spans="21:21">
      <c r="U521"/>
    </row>
    <row r="522" customHeight="1" spans="21:21">
      <c r="U522"/>
    </row>
    <row r="523" customHeight="1" spans="21:21">
      <c r="U523"/>
    </row>
    <row r="524" customHeight="1" spans="21:21">
      <c r="U524"/>
    </row>
    <row r="525" customHeight="1" spans="21:21">
      <c r="U525"/>
    </row>
    <row r="526" customHeight="1" spans="21:21">
      <c r="U526"/>
    </row>
    <row r="527" customHeight="1" spans="21:21">
      <c r="U527"/>
    </row>
    <row r="528" customHeight="1" spans="21:21">
      <c r="U528"/>
    </row>
    <row r="529" customHeight="1" spans="21:21">
      <c r="U529"/>
    </row>
    <row r="530" customHeight="1" spans="21:21">
      <c r="U530"/>
    </row>
    <row r="531" customHeight="1" spans="21:21">
      <c r="U531"/>
    </row>
    <row r="532" customHeight="1" spans="21:21">
      <c r="U532"/>
    </row>
    <row r="533" customHeight="1" spans="21:21">
      <c r="U533"/>
    </row>
    <row r="534" customHeight="1" spans="21:21">
      <c r="U534"/>
    </row>
    <row r="535" customHeight="1" spans="21:21">
      <c r="U535"/>
    </row>
    <row r="536" customHeight="1" spans="21:21">
      <c r="U536"/>
    </row>
    <row r="537" customHeight="1" spans="21:21">
      <c r="U537"/>
    </row>
    <row r="538" customHeight="1" spans="21:21">
      <c r="U538"/>
    </row>
    <row r="539" customHeight="1" spans="21:21">
      <c r="U539"/>
    </row>
    <row r="540" customHeight="1" spans="21:21">
      <c r="U540"/>
    </row>
    <row r="541" customHeight="1" spans="21:21">
      <c r="U541"/>
    </row>
    <row r="542" customHeight="1" spans="21:21">
      <c r="U542"/>
    </row>
    <row r="543" customHeight="1" spans="21:21">
      <c r="U543"/>
    </row>
    <row r="544" customHeight="1" spans="21:21">
      <c r="U544"/>
    </row>
    <row r="545" customHeight="1" spans="21:21">
      <c r="U545"/>
    </row>
    <row r="546" customHeight="1" spans="21:21">
      <c r="U546"/>
    </row>
    <row r="547" customHeight="1" spans="21:21">
      <c r="U547"/>
    </row>
    <row r="548" customHeight="1" spans="21:21">
      <c r="U548"/>
    </row>
    <row r="549" customHeight="1" spans="21:21">
      <c r="U549"/>
    </row>
    <row r="550" customHeight="1" spans="21:21">
      <c r="U550"/>
    </row>
    <row r="551" customHeight="1" spans="21:21">
      <c r="U551"/>
    </row>
    <row r="552" customHeight="1" spans="21:21">
      <c r="U552"/>
    </row>
    <row r="553" customHeight="1" spans="21:21">
      <c r="U553"/>
    </row>
    <row r="554" customHeight="1" spans="21:21">
      <c r="U554"/>
    </row>
    <row r="555" customHeight="1" spans="21:21">
      <c r="U555"/>
    </row>
    <row r="556" customHeight="1" spans="21:21">
      <c r="U556"/>
    </row>
    <row r="557" customHeight="1" spans="21:21">
      <c r="U557"/>
    </row>
    <row r="558" customHeight="1" spans="21:21">
      <c r="U558"/>
    </row>
    <row r="559" customHeight="1" spans="21:21">
      <c r="U559"/>
    </row>
    <row r="560" customHeight="1" spans="21:21">
      <c r="U560"/>
    </row>
    <row r="561" customHeight="1" spans="21:21">
      <c r="U561"/>
    </row>
    <row r="562" customHeight="1" spans="21:21">
      <c r="U562"/>
    </row>
    <row r="563" customHeight="1" spans="21:21">
      <c r="U563"/>
    </row>
    <row r="564" customHeight="1" spans="21:21">
      <c r="U564"/>
    </row>
    <row r="565" customHeight="1" spans="21:21">
      <c r="U565"/>
    </row>
    <row r="566" customHeight="1" spans="21:21">
      <c r="U566"/>
    </row>
    <row r="567" customHeight="1" spans="21:21">
      <c r="U567"/>
    </row>
    <row r="568" customHeight="1" spans="21:21">
      <c r="U568"/>
    </row>
    <row r="569" customHeight="1" spans="21:21">
      <c r="U569"/>
    </row>
    <row r="570" customHeight="1" spans="21:21">
      <c r="U570"/>
    </row>
    <row r="571" customHeight="1" spans="21:21">
      <c r="U571"/>
    </row>
    <row r="572" customHeight="1" spans="21:21">
      <c r="U572"/>
    </row>
    <row r="573" customHeight="1" spans="21:21">
      <c r="U573"/>
    </row>
    <row r="574" customHeight="1" spans="21:21">
      <c r="U574"/>
    </row>
    <row r="575" customHeight="1" spans="21:21">
      <c r="U575"/>
    </row>
    <row r="576" customHeight="1" spans="21:21">
      <c r="U576"/>
    </row>
    <row r="577" customHeight="1" spans="21:21">
      <c r="U577"/>
    </row>
    <row r="578" customHeight="1" spans="21:21">
      <c r="U578"/>
    </row>
    <row r="579" customHeight="1" spans="21:21">
      <c r="U579"/>
    </row>
    <row r="580" customHeight="1" spans="21:21">
      <c r="U580"/>
    </row>
    <row r="581" customHeight="1" spans="21:21">
      <c r="U581"/>
    </row>
    <row r="582" customHeight="1" spans="21:21">
      <c r="U582"/>
    </row>
    <row r="583" customHeight="1" spans="21:21">
      <c r="U583"/>
    </row>
    <row r="584" customHeight="1" spans="21:21">
      <c r="U584"/>
    </row>
    <row r="585" customHeight="1" spans="21:21">
      <c r="U585"/>
    </row>
    <row r="586" customHeight="1" spans="21:21">
      <c r="U586"/>
    </row>
    <row r="587" customHeight="1" spans="21:21">
      <c r="U587"/>
    </row>
    <row r="588" customHeight="1" spans="21:21">
      <c r="U588"/>
    </row>
    <row r="589" customHeight="1" spans="21:21">
      <c r="U589"/>
    </row>
    <row r="590" customHeight="1" spans="21:21">
      <c r="U590"/>
    </row>
    <row r="591" customHeight="1" spans="21:21">
      <c r="U591"/>
    </row>
    <row r="592" customHeight="1" spans="21:21">
      <c r="U592"/>
    </row>
    <row r="593" customHeight="1" spans="21:21">
      <c r="U593"/>
    </row>
    <row r="594" customHeight="1" spans="21:21">
      <c r="U594"/>
    </row>
    <row r="595" customHeight="1" spans="21:21">
      <c r="U595"/>
    </row>
    <row r="596" customHeight="1" spans="21:21">
      <c r="U596"/>
    </row>
    <row r="597" customHeight="1" spans="21:21">
      <c r="U597"/>
    </row>
    <row r="598" customHeight="1" spans="21:21">
      <c r="U598"/>
    </row>
    <row r="599" customHeight="1" spans="21:21">
      <c r="U599"/>
    </row>
    <row r="600" customHeight="1" spans="21:21">
      <c r="U600"/>
    </row>
    <row r="601" customHeight="1" spans="21:21">
      <c r="U601"/>
    </row>
    <row r="602" customHeight="1" spans="21:21">
      <c r="U602"/>
    </row>
    <row r="603" customHeight="1" spans="21:21">
      <c r="U603"/>
    </row>
    <row r="604" customHeight="1" spans="21:21">
      <c r="U604"/>
    </row>
    <row r="605" customHeight="1" spans="21:21">
      <c r="U605"/>
    </row>
    <row r="606" customHeight="1" spans="21:21">
      <c r="U606"/>
    </row>
    <row r="607" customHeight="1" spans="21:21">
      <c r="U607"/>
    </row>
    <row r="608" customHeight="1" spans="21:21">
      <c r="U608"/>
    </row>
    <row r="609" customHeight="1" spans="21:21">
      <c r="U609"/>
    </row>
    <row r="610" customHeight="1" spans="21:21">
      <c r="U610"/>
    </row>
    <row r="611" customHeight="1" spans="21:21">
      <c r="U611"/>
    </row>
    <row r="612" customHeight="1" spans="21:21">
      <c r="U612"/>
    </row>
    <row r="613" customHeight="1" spans="21:21">
      <c r="U613"/>
    </row>
    <row r="614" customHeight="1" spans="21:21">
      <c r="U614"/>
    </row>
    <row r="615" customHeight="1" spans="21:21">
      <c r="U615"/>
    </row>
    <row r="616" customHeight="1" spans="21:21">
      <c r="U616"/>
    </row>
    <row r="617" customHeight="1" spans="21:21">
      <c r="U617"/>
    </row>
    <row r="618" customHeight="1" spans="21:21">
      <c r="U618"/>
    </row>
    <row r="619" customHeight="1" spans="21:21">
      <c r="U619"/>
    </row>
    <row r="620" customHeight="1" spans="21:21">
      <c r="U620"/>
    </row>
    <row r="621" customHeight="1" spans="21:21">
      <c r="U621"/>
    </row>
    <row r="622" customHeight="1" spans="21:21">
      <c r="U622"/>
    </row>
    <row r="623" customHeight="1" spans="21:21">
      <c r="U623"/>
    </row>
    <row r="624" customHeight="1" spans="21:21">
      <c r="U624"/>
    </row>
    <row r="625" customHeight="1" spans="21:21">
      <c r="U625"/>
    </row>
    <row r="626" customHeight="1" spans="21:21">
      <c r="U626"/>
    </row>
    <row r="627" customHeight="1" spans="21:21">
      <c r="U627"/>
    </row>
    <row r="628" customHeight="1" spans="21:21">
      <c r="U628"/>
    </row>
    <row r="629" customHeight="1" spans="21:21">
      <c r="U629"/>
    </row>
    <row r="630" customHeight="1" spans="21:21">
      <c r="U630"/>
    </row>
    <row r="631" customHeight="1" spans="21:21">
      <c r="U631"/>
    </row>
    <row r="632" customHeight="1" spans="21:21">
      <c r="U632"/>
    </row>
    <row r="633" customHeight="1" spans="21:21">
      <c r="U633"/>
    </row>
    <row r="634" customHeight="1" spans="21:21">
      <c r="U634"/>
    </row>
    <row r="635" customHeight="1" spans="21:21">
      <c r="U635"/>
    </row>
    <row r="636" customHeight="1" spans="21:21">
      <c r="U636"/>
    </row>
    <row r="637" customHeight="1" spans="21:21">
      <c r="U637"/>
    </row>
    <row r="638" customHeight="1" spans="21:21">
      <c r="U638"/>
    </row>
    <row r="639" customHeight="1" spans="21:21">
      <c r="U639"/>
    </row>
    <row r="640" customHeight="1" spans="21:21">
      <c r="U640"/>
    </row>
    <row r="641" customHeight="1" spans="21:21">
      <c r="U641"/>
    </row>
    <row r="642" customHeight="1" spans="21:21">
      <c r="U642"/>
    </row>
    <row r="643" customHeight="1" spans="21:21">
      <c r="U643"/>
    </row>
    <row r="644" customHeight="1" spans="21:21">
      <c r="U644"/>
    </row>
    <row r="645" customHeight="1" spans="21:21">
      <c r="U645"/>
    </row>
    <row r="646" customHeight="1" spans="21:21">
      <c r="U646"/>
    </row>
    <row r="647" customHeight="1" spans="21:21">
      <c r="U647"/>
    </row>
    <row r="648" customHeight="1" spans="21:21">
      <c r="U648"/>
    </row>
    <row r="649" customHeight="1" spans="21:21">
      <c r="U649"/>
    </row>
    <row r="650" customHeight="1" spans="21:21">
      <c r="U650"/>
    </row>
    <row r="651" customHeight="1" spans="21:21">
      <c r="U651"/>
    </row>
    <row r="652" customHeight="1" spans="21:21">
      <c r="U652"/>
    </row>
    <row r="653" customHeight="1" spans="21:21">
      <c r="U653"/>
    </row>
    <row r="654" customHeight="1" spans="21:21">
      <c r="U654"/>
    </row>
    <row r="655" customHeight="1" spans="21:21">
      <c r="U655"/>
    </row>
    <row r="656" customHeight="1" spans="21:21">
      <c r="U656"/>
    </row>
    <row r="657" customHeight="1" spans="21:21">
      <c r="U657"/>
    </row>
    <row r="658" customHeight="1" spans="21:21">
      <c r="U658"/>
    </row>
    <row r="659" customHeight="1" spans="21:21">
      <c r="U659"/>
    </row>
    <row r="660" customHeight="1" spans="21:21">
      <c r="U660"/>
    </row>
    <row r="661" customHeight="1" spans="21:21">
      <c r="U661"/>
    </row>
    <row r="662" customHeight="1" spans="21:21">
      <c r="U662"/>
    </row>
    <row r="663" customHeight="1" spans="21:21">
      <c r="U663"/>
    </row>
    <row r="664" customHeight="1" spans="21:21">
      <c r="U664"/>
    </row>
    <row r="665" customHeight="1" spans="21:21">
      <c r="U665"/>
    </row>
    <row r="666" customHeight="1" spans="21:21">
      <c r="U666"/>
    </row>
    <row r="667" customHeight="1" spans="21:21">
      <c r="U667"/>
    </row>
    <row r="668" customHeight="1" spans="21:21">
      <c r="U668"/>
    </row>
    <row r="669" customHeight="1" spans="21:21">
      <c r="U669"/>
    </row>
    <row r="670" customHeight="1" spans="21:21">
      <c r="U670"/>
    </row>
    <row r="671" customHeight="1" spans="21:21">
      <c r="U671"/>
    </row>
    <row r="672" customHeight="1" spans="21:21">
      <c r="U672"/>
    </row>
    <row r="673" customHeight="1" spans="21:21">
      <c r="U673"/>
    </row>
    <row r="674" customHeight="1" spans="21:21">
      <c r="U674"/>
    </row>
    <row r="675" customHeight="1" spans="21:21">
      <c r="U675"/>
    </row>
    <row r="676" customHeight="1" spans="21:21">
      <c r="U676"/>
    </row>
    <row r="677" customHeight="1" spans="21:21">
      <c r="U677"/>
    </row>
    <row r="678" customHeight="1" spans="21:21">
      <c r="U678"/>
    </row>
    <row r="679" customHeight="1" spans="21:21">
      <c r="U679"/>
    </row>
    <row r="680" customHeight="1" spans="21:21">
      <c r="U680"/>
    </row>
    <row r="681" customHeight="1" spans="21:21">
      <c r="U681"/>
    </row>
    <row r="682" customHeight="1" spans="21:21">
      <c r="U682"/>
    </row>
    <row r="683" customHeight="1" spans="21:21">
      <c r="U683"/>
    </row>
    <row r="684" customHeight="1" spans="21:21">
      <c r="U684"/>
    </row>
    <row r="685" customHeight="1" spans="21:21">
      <c r="U685"/>
    </row>
    <row r="686" customHeight="1" spans="21:21">
      <c r="U686"/>
    </row>
    <row r="687" customHeight="1" spans="21:21">
      <c r="U687"/>
    </row>
    <row r="688" customHeight="1" spans="21:21">
      <c r="U688"/>
    </row>
    <row r="689" customHeight="1" spans="21:21">
      <c r="U689"/>
    </row>
    <row r="690" customHeight="1" spans="21:21">
      <c r="U690"/>
    </row>
    <row r="691" customHeight="1" spans="21:21">
      <c r="U691"/>
    </row>
    <row r="692" customHeight="1" spans="21:21">
      <c r="U692"/>
    </row>
    <row r="693" customHeight="1" spans="21:21">
      <c r="U693"/>
    </row>
    <row r="694" customHeight="1" spans="21:21">
      <c r="U694"/>
    </row>
    <row r="695" customHeight="1" spans="21:21">
      <c r="U695"/>
    </row>
    <row r="696" customHeight="1" spans="21:21">
      <c r="U696"/>
    </row>
    <row r="697" customHeight="1" spans="21:21">
      <c r="U697"/>
    </row>
    <row r="698" customHeight="1" spans="21:21">
      <c r="U698"/>
    </row>
    <row r="699" customHeight="1" spans="21:21">
      <c r="U699"/>
    </row>
    <row r="700" customHeight="1" spans="21:21">
      <c r="U700"/>
    </row>
    <row r="701" customHeight="1" spans="21:21">
      <c r="U701"/>
    </row>
    <row r="702" customHeight="1" spans="21:21">
      <c r="U702"/>
    </row>
    <row r="703" customHeight="1" spans="21:21">
      <c r="U703"/>
    </row>
    <row r="704" customHeight="1" spans="21:21">
      <c r="U704"/>
    </row>
    <row r="705" customHeight="1" spans="21:21">
      <c r="U705"/>
    </row>
    <row r="706" customHeight="1" spans="21:21">
      <c r="U706"/>
    </row>
    <row r="707" customHeight="1" spans="21:21">
      <c r="U707"/>
    </row>
    <row r="708" customHeight="1" spans="21:21">
      <c r="U708"/>
    </row>
    <row r="709" customHeight="1" spans="21:21">
      <c r="U709"/>
    </row>
    <row r="710" customHeight="1" spans="21:21">
      <c r="U710"/>
    </row>
    <row r="711" customHeight="1" spans="21:21">
      <c r="U711"/>
    </row>
    <row r="712" customHeight="1" spans="21:21">
      <c r="U712"/>
    </row>
    <row r="713" customHeight="1" spans="21:21">
      <c r="U713"/>
    </row>
    <row r="714" customHeight="1" spans="21:21">
      <c r="U714"/>
    </row>
    <row r="715" customHeight="1" spans="21:21">
      <c r="U715"/>
    </row>
    <row r="716" customHeight="1" spans="21:21">
      <c r="U716"/>
    </row>
    <row r="717" customHeight="1" spans="21:21">
      <c r="U717"/>
    </row>
    <row r="718" customHeight="1" spans="21:21">
      <c r="U718"/>
    </row>
    <row r="719" customHeight="1" spans="21:21">
      <c r="U719"/>
    </row>
    <row r="720" customHeight="1" spans="21:21">
      <c r="U720"/>
    </row>
    <row r="721" customHeight="1" spans="21:21">
      <c r="U721"/>
    </row>
    <row r="722" customHeight="1" spans="21:21">
      <c r="U722"/>
    </row>
    <row r="723" customHeight="1" spans="21:21">
      <c r="U723"/>
    </row>
    <row r="724" customHeight="1" spans="21:21">
      <c r="U724"/>
    </row>
    <row r="725" customHeight="1" spans="21:21">
      <c r="U725"/>
    </row>
    <row r="726" customHeight="1" spans="21:21">
      <c r="U726"/>
    </row>
    <row r="727" customHeight="1" spans="21:21">
      <c r="U727"/>
    </row>
    <row r="728" customHeight="1" spans="21:21">
      <c r="U728"/>
    </row>
    <row r="729" customHeight="1" spans="21:21">
      <c r="U729"/>
    </row>
    <row r="730" customHeight="1" spans="21:21">
      <c r="U730"/>
    </row>
    <row r="731" customHeight="1" spans="21:21">
      <c r="U731"/>
    </row>
    <row r="732" customHeight="1" spans="21:21">
      <c r="U732"/>
    </row>
    <row r="733" customHeight="1" spans="21:21">
      <c r="U733"/>
    </row>
    <row r="734" customHeight="1" spans="21:21">
      <c r="U734"/>
    </row>
    <row r="735" customHeight="1" spans="21:21">
      <c r="U735"/>
    </row>
    <row r="736" customHeight="1" spans="21:21">
      <c r="U736"/>
    </row>
    <row r="737" customHeight="1" spans="21:21">
      <c r="U737"/>
    </row>
    <row r="738" customHeight="1" spans="21:21">
      <c r="U738"/>
    </row>
    <row r="739" customHeight="1" spans="21:21">
      <c r="U739"/>
    </row>
    <row r="740" customHeight="1" spans="21:21">
      <c r="U740"/>
    </row>
    <row r="741" customHeight="1" spans="21:21">
      <c r="U741"/>
    </row>
    <row r="742" customHeight="1" spans="21:21">
      <c r="U742"/>
    </row>
    <row r="743" customHeight="1" spans="21:21">
      <c r="U743"/>
    </row>
    <row r="744" customHeight="1" spans="21:21">
      <c r="U744"/>
    </row>
    <row r="745" customHeight="1" spans="21:21">
      <c r="U745"/>
    </row>
    <row r="746" customHeight="1" spans="21:21">
      <c r="U746"/>
    </row>
    <row r="747" customHeight="1" spans="21:21">
      <c r="U747"/>
    </row>
    <row r="748" customHeight="1" spans="21:21">
      <c r="U748"/>
    </row>
    <row r="749" customHeight="1" spans="21:21">
      <c r="U749"/>
    </row>
    <row r="750" customHeight="1" spans="21:21">
      <c r="U750"/>
    </row>
    <row r="751" customHeight="1" spans="21:21">
      <c r="U751"/>
    </row>
    <row r="752" customHeight="1" spans="21:21">
      <c r="U752"/>
    </row>
    <row r="753" customHeight="1" spans="21:21">
      <c r="U753"/>
    </row>
    <row r="754" customHeight="1" spans="21:21">
      <c r="U754"/>
    </row>
    <row r="755" customHeight="1" spans="21:21">
      <c r="U755"/>
    </row>
    <row r="756" customHeight="1" spans="21:21">
      <c r="U756"/>
    </row>
    <row r="757" customHeight="1" spans="21:21">
      <c r="U757"/>
    </row>
    <row r="758" customHeight="1" spans="21:21">
      <c r="U758"/>
    </row>
    <row r="759" customHeight="1" spans="21:21">
      <c r="U759"/>
    </row>
    <row r="760" customHeight="1" spans="21:21">
      <c r="U760"/>
    </row>
    <row r="761" customHeight="1" spans="21:21">
      <c r="U761"/>
    </row>
    <row r="762" customHeight="1" spans="21:21">
      <c r="U762"/>
    </row>
    <row r="763" customHeight="1" spans="21:21">
      <c r="U763"/>
    </row>
    <row r="764" customHeight="1" spans="21:21">
      <c r="U764"/>
    </row>
    <row r="765" customHeight="1" spans="21:21">
      <c r="U765"/>
    </row>
    <row r="766" customHeight="1" spans="21:21">
      <c r="U766"/>
    </row>
    <row r="767" customHeight="1" spans="21:21">
      <c r="U767"/>
    </row>
    <row r="768" customHeight="1" spans="21:21">
      <c r="U768"/>
    </row>
    <row r="769" customHeight="1" spans="21:21">
      <c r="U769"/>
    </row>
    <row r="770" customHeight="1" spans="21:21">
      <c r="U770"/>
    </row>
    <row r="771" customHeight="1" spans="21:21">
      <c r="U771"/>
    </row>
    <row r="772" customHeight="1" spans="21:21">
      <c r="U772"/>
    </row>
    <row r="773" customHeight="1" spans="21:21">
      <c r="U773"/>
    </row>
    <row r="774" customHeight="1" spans="21:21">
      <c r="U774"/>
    </row>
    <row r="775" customHeight="1" spans="21:21">
      <c r="U775"/>
    </row>
    <row r="776" customHeight="1" spans="21:21">
      <c r="U776"/>
    </row>
    <row r="777" customHeight="1" spans="21:21">
      <c r="U777"/>
    </row>
    <row r="778" customHeight="1" spans="21:21">
      <c r="U778"/>
    </row>
    <row r="779" customHeight="1" spans="21:21">
      <c r="U779"/>
    </row>
    <row r="780" customHeight="1" spans="21:21">
      <c r="U780"/>
    </row>
    <row r="781" customHeight="1" spans="21:21">
      <c r="U781"/>
    </row>
    <row r="782" customHeight="1" spans="21:21">
      <c r="U782"/>
    </row>
    <row r="783" customHeight="1" spans="21:21">
      <c r="U783"/>
    </row>
    <row r="784" customHeight="1" spans="21:21">
      <c r="U784"/>
    </row>
    <row r="785" customHeight="1" spans="21:21">
      <c r="U785"/>
    </row>
    <row r="786" customHeight="1" spans="21:21">
      <c r="U786"/>
    </row>
    <row r="787" customHeight="1" spans="21:21">
      <c r="U787"/>
    </row>
    <row r="788" customHeight="1" spans="21:21">
      <c r="U788"/>
    </row>
    <row r="789" customHeight="1" spans="21:21">
      <c r="U789"/>
    </row>
    <row r="790" customHeight="1" spans="21:21">
      <c r="U790"/>
    </row>
    <row r="791" customHeight="1" spans="21:21">
      <c r="U791"/>
    </row>
    <row r="792" customHeight="1" spans="21:21">
      <c r="U792"/>
    </row>
    <row r="793" customHeight="1" spans="21:21">
      <c r="U793"/>
    </row>
    <row r="794" customHeight="1" spans="21:21">
      <c r="U794"/>
    </row>
    <row r="795" customHeight="1" spans="21:21">
      <c r="U795"/>
    </row>
    <row r="796" customHeight="1" spans="21:21">
      <c r="U796"/>
    </row>
    <row r="797" customHeight="1" spans="21:21">
      <c r="U797"/>
    </row>
    <row r="798" customHeight="1" spans="21:21">
      <c r="U798"/>
    </row>
    <row r="799" customHeight="1" spans="21:21">
      <c r="U799"/>
    </row>
    <row r="800" customHeight="1" spans="21:21">
      <c r="U800"/>
    </row>
    <row r="801" customHeight="1" spans="21:21">
      <c r="U801"/>
    </row>
    <row r="802" customHeight="1" spans="21:21">
      <c r="U802"/>
    </row>
    <row r="803" customHeight="1" spans="21:21">
      <c r="U803"/>
    </row>
    <row r="804" customHeight="1" spans="21:21">
      <c r="U804"/>
    </row>
    <row r="805" customHeight="1" spans="21:21">
      <c r="U805"/>
    </row>
    <row r="806" customHeight="1" spans="21:21">
      <c r="U806"/>
    </row>
    <row r="807" customHeight="1" spans="21:21">
      <c r="U807"/>
    </row>
    <row r="808" customHeight="1" spans="21:21">
      <c r="U808"/>
    </row>
    <row r="809" customHeight="1" spans="21:21">
      <c r="U809"/>
    </row>
    <row r="810" customHeight="1" spans="21:21">
      <c r="U810"/>
    </row>
    <row r="811" customHeight="1" spans="21:21">
      <c r="U811"/>
    </row>
    <row r="812" customHeight="1" spans="21:21">
      <c r="U812"/>
    </row>
    <row r="813" customHeight="1" spans="21:21">
      <c r="U813"/>
    </row>
    <row r="814" customHeight="1" spans="21:21">
      <c r="U814"/>
    </row>
    <row r="815" customHeight="1" spans="21:21">
      <c r="U815"/>
    </row>
    <row r="816" customHeight="1" spans="21:21">
      <c r="U816"/>
    </row>
    <row r="817" customHeight="1" spans="21:21">
      <c r="U817"/>
    </row>
    <row r="818" customHeight="1" spans="21:21">
      <c r="U818"/>
    </row>
    <row r="819" customHeight="1" spans="21:21">
      <c r="U819"/>
    </row>
    <row r="820" customHeight="1" spans="21:21">
      <c r="U820"/>
    </row>
    <row r="821" customHeight="1" spans="21:21">
      <c r="U821"/>
    </row>
    <row r="822" customHeight="1" spans="21:21">
      <c r="U822"/>
    </row>
    <row r="823" customHeight="1" spans="21:21">
      <c r="U823"/>
    </row>
    <row r="824" customHeight="1" spans="21:21">
      <c r="U824"/>
    </row>
    <row r="825" customHeight="1" spans="21:21">
      <c r="U825"/>
    </row>
    <row r="826" customHeight="1" spans="21:21">
      <c r="U826"/>
    </row>
    <row r="827" customHeight="1" spans="21:21">
      <c r="U827"/>
    </row>
    <row r="828" customHeight="1" spans="21:21">
      <c r="U828"/>
    </row>
    <row r="829" customHeight="1" spans="21:21">
      <c r="U829"/>
    </row>
    <row r="830" customHeight="1" spans="21:21">
      <c r="U830"/>
    </row>
    <row r="831" customHeight="1" spans="21:21">
      <c r="U831"/>
    </row>
    <row r="832" customHeight="1" spans="21:21">
      <c r="U832"/>
    </row>
    <row r="833" customHeight="1" spans="21:21">
      <c r="U833"/>
    </row>
    <row r="834" customHeight="1" spans="21:21">
      <c r="U834"/>
    </row>
    <row r="835" customHeight="1" spans="21:21">
      <c r="U835"/>
    </row>
    <row r="836" customHeight="1" spans="21:21">
      <c r="U836"/>
    </row>
    <row r="837" customHeight="1" spans="21:21">
      <c r="U837"/>
    </row>
    <row r="838" customHeight="1" spans="21:21">
      <c r="U838"/>
    </row>
    <row r="839" customHeight="1" spans="21:21">
      <c r="U839"/>
    </row>
    <row r="840" customHeight="1" spans="21:21">
      <c r="U840"/>
    </row>
    <row r="841" customHeight="1" spans="21:21">
      <c r="U841"/>
    </row>
    <row r="842" customHeight="1" spans="21:21">
      <c r="U842"/>
    </row>
    <row r="843" customHeight="1" spans="21:21">
      <c r="U843"/>
    </row>
    <row r="844" customHeight="1" spans="21:21">
      <c r="U844"/>
    </row>
    <row r="845" customHeight="1" spans="21:21">
      <c r="U845"/>
    </row>
    <row r="846" customHeight="1" spans="21:21">
      <c r="U846"/>
    </row>
    <row r="847" customHeight="1" spans="21:21">
      <c r="U847"/>
    </row>
    <row r="848" customHeight="1" spans="21:21">
      <c r="U848"/>
    </row>
    <row r="849" customHeight="1" spans="21:21">
      <c r="U849"/>
    </row>
    <row r="850" customHeight="1" spans="21:21">
      <c r="U850"/>
    </row>
    <row r="851" customHeight="1" spans="21:21">
      <c r="U851"/>
    </row>
    <row r="852" customHeight="1" spans="21:21">
      <c r="U852"/>
    </row>
    <row r="853" customHeight="1" spans="21:21">
      <c r="U853"/>
    </row>
    <row r="854" customHeight="1" spans="21:21">
      <c r="U854"/>
    </row>
    <row r="855" customHeight="1" spans="21:21">
      <c r="U855"/>
    </row>
    <row r="856" customHeight="1" spans="21:21">
      <c r="U856"/>
    </row>
    <row r="857" customHeight="1" spans="21:21">
      <c r="U857"/>
    </row>
    <row r="858" customHeight="1" spans="21:21">
      <c r="U858"/>
    </row>
    <row r="859" customHeight="1" spans="21:21">
      <c r="U859"/>
    </row>
    <row r="860" customHeight="1" spans="21:21">
      <c r="U860"/>
    </row>
    <row r="861" customHeight="1" spans="21:21">
      <c r="U861"/>
    </row>
    <row r="862" customHeight="1" spans="21:21">
      <c r="U862"/>
    </row>
    <row r="863" customHeight="1" spans="21:21">
      <c r="U863"/>
    </row>
    <row r="864" customHeight="1" spans="21:21">
      <c r="U864"/>
    </row>
    <row r="865" customHeight="1" spans="21:21">
      <c r="U865"/>
    </row>
    <row r="866" customHeight="1" spans="21:21">
      <c r="U866"/>
    </row>
    <row r="867" customHeight="1" spans="21:21">
      <c r="U867"/>
    </row>
    <row r="868" customHeight="1" spans="21:21">
      <c r="U868"/>
    </row>
    <row r="869" customHeight="1" spans="21:21">
      <c r="U869"/>
    </row>
    <row r="870" customHeight="1" spans="21:21">
      <c r="U870"/>
    </row>
    <row r="871" customHeight="1" spans="21:21">
      <c r="U871"/>
    </row>
    <row r="872" customHeight="1" spans="21:21">
      <c r="U872"/>
    </row>
    <row r="873" customHeight="1" spans="21:21">
      <c r="U873"/>
    </row>
    <row r="874" customHeight="1" spans="21:21">
      <c r="U874"/>
    </row>
    <row r="875" customHeight="1" spans="21:21">
      <c r="U875"/>
    </row>
    <row r="876" customHeight="1" spans="21:21">
      <c r="U876"/>
    </row>
    <row r="877" customHeight="1" spans="21:21">
      <c r="U877"/>
    </row>
    <row r="878" customHeight="1" spans="21:21">
      <c r="U878"/>
    </row>
    <row r="879" customHeight="1" spans="21:21">
      <c r="U879"/>
    </row>
    <row r="880" customHeight="1" spans="21:21">
      <c r="U880"/>
    </row>
    <row r="881" customHeight="1" spans="21:21">
      <c r="U881"/>
    </row>
    <row r="882" customHeight="1" spans="21:21">
      <c r="U882"/>
    </row>
    <row r="883" customHeight="1" spans="21:21">
      <c r="U883"/>
    </row>
    <row r="884" customHeight="1" spans="21:21">
      <c r="U884"/>
    </row>
    <row r="885" customHeight="1" spans="21:21">
      <c r="U885"/>
    </row>
    <row r="886" customHeight="1" spans="21:21">
      <c r="U886"/>
    </row>
    <row r="887" customHeight="1" spans="21:21">
      <c r="U887"/>
    </row>
    <row r="888" customHeight="1" spans="21:21">
      <c r="U888"/>
    </row>
    <row r="889" customHeight="1" spans="21:21">
      <c r="U889"/>
    </row>
    <row r="890" customHeight="1" spans="21:21">
      <c r="U890"/>
    </row>
    <row r="891" customHeight="1" spans="21:21">
      <c r="U891"/>
    </row>
    <row r="892" customHeight="1" spans="21:21">
      <c r="U892"/>
    </row>
    <row r="893" customHeight="1" spans="21:21">
      <c r="U893"/>
    </row>
    <row r="894" customHeight="1" spans="21:21">
      <c r="U894"/>
    </row>
    <row r="895" customHeight="1" spans="21:21">
      <c r="U895"/>
    </row>
    <row r="896" customHeight="1" spans="21:21">
      <c r="U896"/>
    </row>
    <row r="897" customHeight="1" spans="21:21">
      <c r="U897"/>
    </row>
    <row r="898" customHeight="1" spans="21:21">
      <c r="U898"/>
    </row>
    <row r="899" customHeight="1" spans="21:21">
      <c r="U899"/>
    </row>
    <row r="900" customHeight="1" spans="21:21">
      <c r="U900"/>
    </row>
    <row r="901" customHeight="1" spans="21:21">
      <c r="U901"/>
    </row>
    <row r="902" customHeight="1" spans="21:21">
      <c r="U902"/>
    </row>
    <row r="903" customHeight="1" spans="21:21">
      <c r="U903"/>
    </row>
    <row r="904" customHeight="1" spans="21:21">
      <c r="U904"/>
    </row>
    <row r="905" customHeight="1" spans="21:21">
      <c r="U905"/>
    </row>
    <row r="906" customHeight="1" spans="21:21">
      <c r="U906"/>
    </row>
    <row r="907" customHeight="1" spans="21:21">
      <c r="U907"/>
    </row>
    <row r="908" customHeight="1" spans="21:21">
      <c r="U908"/>
    </row>
    <row r="909" customHeight="1" spans="21:21">
      <c r="U909"/>
    </row>
    <row r="910" customHeight="1" spans="21:21">
      <c r="U910"/>
    </row>
    <row r="911" customHeight="1" spans="21:21">
      <c r="U911"/>
    </row>
    <row r="912" customHeight="1" spans="21:21">
      <c r="U912"/>
    </row>
    <row r="913" customHeight="1" spans="21:21">
      <c r="U913"/>
    </row>
    <row r="914" customHeight="1" spans="21:21">
      <c r="U914"/>
    </row>
    <row r="915" customHeight="1" spans="21:21">
      <c r="U915"/>
    </row>
    <row r="916" customHeight="1" spans="21:21">
      <c r="U916"/>
    </row>
    <row r="917" customHeight="1" spans="21:21">
      <c r="U917"/>
    </row>
    <row r="918" customHeight="1" spans="21:21">
      <c r="U918"/>
    </row>
    <row r="919" customHeight="1" spans="21:21">
      <c r="U919"/>
    </row>
    <row r="920" customHeight="1" spans="21:21">
      <c r="U920"/>
    </row>
    <row r="921" customHeight="1" spans="21:21">
      <c r="U921"/>
    </row>
    <row r="922" customHeight="1" spans="21:21">
      <c r="U922"/>
    </row>
    <row r="923" customHeight="1" spans="21:21">
      <c r="U923"/>
    </row>
    <row r="924" customHeight="1" spans="21:21">
      <c r="U924"/>
    </row>
    <row r="925" customHeight="1" spans="21:21">
      <c r="U925"/>
    </row>
    <row r="926" customHeight="1" spans="21:21">
      <c r="U926"/>
    </row>
    <row r="927" customHeight="1" spans="21:21">
      <c r="U927"/>
    </row>
    <row r="928" customHeight="1" spans="21:21">
      <c r="U928"/>
    </row>
    <row r="929" customHeight="1" spans="21:21">
      <c r="U929"/>
    </row>
    <row r="930" customHeight="1" spans="21:21">
      <c r="U930"/>
    </row>
    <row r="931" customHeight="1" spans="21:21">
      <c r="U931"/>
    </row>
    <row r="932" customHeight="1" spans="21:21">
      <c r="U932"/>
    </row>
    <row r="933" customHeight="1" spans="21:21">
      <c r="U933"/>
    </row>
    <row r="934" customHeight="1" spans="21:21">
      <c r="U934"/>
    </row>
    <row r="935" customHeight="1" spans="21:21">
      <c r="U935"/>
    </row>
    <row r="936" customHeight="1" spans="21:21">
      <c r="U936"/>
    </row>
    <row r="937" customHeight="1" spans="21:21">
      <c r="U937"/>
    </row>
    <row r="938" customHeight="1" spans="21:21">
      <c r="U938"/>
    </row>
    <row r="939" customHeight="1" spans="21:21">
      <c r="U939"/>
    </row>
    <row r="940" customHeight="1" spans="21:21">
      <c r="U940"/>
    </row>
    <row r="941" customHeight="1" spans="21:21">
      <c r="U941"/>
    </row>
    <row r="942" customHeight="1" spans="21:21">
      <c r="U942"/>
    </row>
    <row r="943" customHeight="1" spans="21:21">
      <c r="U943"/>
    </row>
    <row r="944" customHeight="1" spans="21:21">
      <c r="U944"/>
    </row>
    <row r="945" customHeight="1" spans="21:21">
      <c r="U945"/>
    </row>
    <row r="946" customHeight="1" spans="21:21">
      <c r="U946"/>
    </row>
    <row r="947" customHeight="1" spans="21:21">
      <c r="U947"/>
    </row>
    <row r="948" customHeight="1" spans="21:21">
      <c r="U948"/>
    </row>
    <row r="949" customHeight="1" spans="21:21">
      <c r="U949"/>
    </row>
    <row r="950" customHeight="1" spans="21:21">
      <c r="U950"/>
    </row>
    <row r="951" customHeight="1" spans="21:21">
      <c r="U951"/>
    </row>
    <row r="952" customHeight="1" spans="21:21">
      <c r="U952"/>
    </row>
    <row r="953" customHeight="1" spans="21:21">
      <c r="U953"/>
    </row>
    <row r="954" customHeight="1" spans="21:21">
      <c r="U954"/>
    </row>
    <row r="955" customHeight="1" spans="21:21">
      <c r="U955"/>
    </row>
    <row r="956" customHeight="1" spans="21:21">
      <c r="U956"/>
    </row>
    <row r="957" customHeight="1" spans="21:21">
      <c r="U957"/>
    </row>
    <row r="958" customHeight="1" spans="21:21">
      <c r="U958"/>
    </row>
    <row r="959" customHeight="1" spans="21:21">
      <c r="U959"/>
    </row>
    <row r="960" customHeight="1" spans="21:21">
      <c r="U960"/>
    </row>
    <row r="961" customHeight="1" spans="21:21">
      <c r="U961"/>
    </row>
    <row r="962" customHeight="1" spans="21:21">
      <c r="U962"/>
    </row>
    <row r="963" customHeight="1" spans="21:21">
      <c r="U963"/>
    </row>
    <row r="964" customHeight="1" spans="21:21">
      <c r="U964"/>
    </row>
    <row r="965" customHeight="1" spans="21:21">
      <c r="U965"/>
    </row>
    <row r="966" customHeight="1" spans="21:21">
      <c r="U966"/>
    </row>
    <row r="967" customHeight="1" spans="21:21">
      <c r="U967"/>
    </row>
    <row r="968" customHeight="1" spans="21:21">
      <c r="U968"/>
    </row>
    <row r="969" customHeight="1" spans="21:21">
      <c r="U969"/>
    </row>
    <row r="970" customHeight="1" spans="21:21">
      <c r="U970"/>
    </row>
    <row r="971" customHeight="1" spans="21:21">
      <c r="U971"/>
    </row>
    <row r="972" customHeight="1" spans="21:21">
      <c r="U972"/>
    </row>
    <row r="973" customHeight="1" spans="21:21">
      <c r="U973"/>
    </row>
    <row r="974" customHeight="1" spans="21:21">
      <c r="U974"/>
    </row>
    <row r="975" customHeight="1" spans="21:21">
      <c r="U975"/>
    </row>
    <row r="976" customHeight="1" spans="21:21">
      <c r="U976"/>
    </row>
    <row r="977" customHeight="1" spans="21:21">
      <c r="U977"/>
    </row>
    <row r="978" customHeight="1" spans="21:21">
      <c r="U978"/>
    </row>
    <row r="979" customHeight="1" spans="21:21">
      <c r="U979"/>
    </row>
    <row r="980" customHeight="1" spans="21:21">
      <c r="U980"/>
    </row>
    <row r="981" customHeight="1" spans="21:21">
      <c r="U981"/>
    </row>
    <row r="982" customHeight="1" spans="21:21">
      <c r="U982"/>
    </row>
    <row r="983" customHeight="1" spans="21:21">
      <c r="U983"/>
    </row>
    <row r="984" customHeight="1" spans="21:21">
      <c r="U984"/>
    </row>
    <row r="985" customHeight="1" spans="21:21">
      <c r="U985"/>
    </row>
    <row r="986" customHeight="1" spans="21:21">
      <c r="U986"/>
    </row>
    <row r="987" customHeight="1" spans="21:21">
      <c r="U987"/>
    </row>
    <row r="988" customHeight="1" spans="21:21">
      <c r="U988"/>
    </row>
    <row r="989" customHeight="1" spans="21:21">
      <c r="U989"/>
    </row>
    <row r="990" customHeight="1" spans="21:21">
      <c r="U990"/>
    </row>
    <row r="991" customHeight="1" spans="21:21">
      <c r="U991"/>
    </row>
    <row r="992" customHeight="1" spans="21:21">
      <c r="U992"/>
    </row>
    <row r="993" customHeight="1" spans="21:21">
      <c r="U993"/>
    </row>
    <row r="994" customHeight="1" spans="21:21">
      <c r="U994"/>
    </row>
    <row r="995" customHeight="1" spans="21:21">
      <c r="U995"/>
    </row>
    <row r="996" customHeight="1" spans="21:21">
      <c r="U996"/>
    </row>
    <row r="997" customHeight="1" spans="21:21">
      <c r="U997"/>
    </row>
    <row r="998" customHeight="1" spans="21:21">
      <c r="U998"/>
    </row>
    <row r="999" customHeight="1" spans="21:21">
      <c r="U999"/>
    </row>
    <row r="1000" customHeight="1" spans="21:21">
      <c r="U1000"/>
    </row>
    <row r="1001" customHeight="1" spans="21:21">
      <c r="U1001"/>
    </row>
    <row r="1002" customHeight="1" spans="21:21">
      <c r="U1002"/>
    </row>
    <row r="1003" customHeight="1" spans="21:21">
      <c r="U1003"/>
    </row>
    <row r="1004" customHeight="1" spans="21:21">
      <c r="U1004"/>
    </row>
    <row r="1005" customHeight="1" spans="21:21">
      <c r="U1005"/>
    </row>
    <row r="1006" customHeight="1" spans="21:21">
      <c r="U1006"/>
    </row>
    <row r="1007" customHeight="1" spans="21:21">
      <c r="U1007"/>
    </row>
    <row r="1008" customHeight="1" spans="21:21">
      <c r="U1008"/>
    </row>
    <row r="1009" customHeight="1" spans="21:21">
      <c r="U1009"/>
    </row>
    <row r="1010" customHeight="1" spans="21:21">
      <c r="U1010"/>
    </row>
    <row r="1011" customHeight="1" spans="21:21">
      <c r="U1011"/>
    </row>
    <row r="1012" customHeight="1" spans="21:21">
      <c r="U1012"/>
    </row>
    <row r="1013" customHeight="1" spans="21:21">
      <c r="U1013"/>
    </row>
    <row r="1014" customHeight="1" spans="21:21">
      <c r="U1014"/>
    </row>
    <row r="1015" customHeight="1" spans="21:21">
      <c r="U1015"/>
    </row>
    <row r="1016" customHeight="1" spans="21:21">
      <c r="U1016"/>
    </row>
    <row r="1017" customHeight="1" spans="21:21">
      <c r="U1017"/>
    </row>
    <row r="1018" customHeight="1" spans="21:21">
      <c r="U1018"/>
    </row>
    <row r="1019" customHeight="1" spans="21:21">
      <c r="U1019"/>
    </row>
    <row r="1020" customHeight="1" spans="21:21">
      <c r="U1020"/>
    </row>
    <row r="1021" customHeight="1" spans="21:21">
      <c r="U1021"/>
    </row>
    <row r="1022" customHeight="1" spans="21:21">
      <c r="U1022"/>
    </row>
    <row r="1023" customHeight="1" spans="21:21">
      <c r="U1023"/>
    </row>
    <row r="1024" customHeight="1" spans="21:21">
      <c r="U1024"/>
    </row>
    <row r="1025" customHeight="1" spans="21:21">
      <c r="U1025"/>
    </row>
    <row r="1026" customHeight="1" spans="21:21">
      <c r="U1026"/>
    </row>
    <row r="1027" customHeight="1" spans="21:21">
      <c r="U1027"/>
    </row>
    <row r="1028" customHeight="1" spans="21:21">
      <c r="U1028"/>
    </row>
    <row r="1029" customHeight="1" spans="21:21">
      <c r="U1029"/>
    </row>
    <row r="1030" customHeight="1" spans="21:21">
      <c r="U1030"/>
    </row>
    <row r="1031" customHeight="1" spans="21:21">
      <c r="U1031"/>
    </row>
    <row r="1032" customHeight="1" spans="21:21">
      <c r="U1032"/>
    </row>
    <row r="1033" customHeight="1" spans="21:21">
      <c r="U1033"/>
    </row>
    <row r="1034" customHeight="1" spans="21:21">
      <c r="U1034"/>
    </row>
    <row r="1035" customHeight="1" spans="21:21">
      <c r="U1035"/>
    </row>
    <row r="1036" customHeight="1" spans="21:21">
      <c r="U1036"/>
    </row>
    <row r="1037" customHeight="1" spans="21:21">
      <c r="U1037"/>
    </row>
    <row r="1038" customHeight="1" spans="21:21">
      <c r="U1038"/>
    </row>
    <row r="1039" customHeight="1" spans="21:21">
      <c r="U1039"/>
    </row>
    <row r="1040" customHeight="1" spans="21:21">
      <c r="U1040"/>
    </row>
    <row r="1041" customHeight="1" spans="21:21">
      <c r="U1041"/>
    </row>
    <row r="1042" customHeight="1" spans="21:21">
      <c r="U1042"/>
    </row>
    <row r="1043" customHeight="1" spans="21:21">
      <c r="U1043"/>
    </row>
    <row r="1044" customHeight="1" spans="21:21">
      <c r="U1044"/>
    </row>
    <row r="1045" customHeight="1" spans="21:21">
      <c r="U1045"/>
    </row>
    <row r="1046" customHeight="1" spans="21:21">
      <c r="U1046"/>
    </row>
    <row r="1047" customHeight="1" spans="21:21">
      <c r="U1047"/>
    </row>
    <row r="1048" customHeight="1" spans="21:21">
      <c r="U1048"/>
    </row>
    <row r="1049" customHeight="1" spans="21:21">
      <c r="U1049"/>
    </row>
    <row r="1050" customHeight="1" spans="21:21">
      <c r="U1050"/>
    </row>
    <row r="1051" customHeight="1" spans="21:21">
      <c r="U1051"/>
    </row>
    <row r="1052" customHeight="1" spans="21:21">
      <c r="U1052"/>
    </row>
    <row r="1053" customHeight="1" spans="21:21">
      <c r="U1053"/>
    </row>
    <row r="1054" customHeight="1" spans="21:21">
      <c r="U1054"/>
    </row>
    <row r="1055" customHeight="1" spans="21:21">
      <c r="U1055"/>
    </row>
    <row r="1056" customHeight="1" spans="21:21">
      <c r="U1056"/>
    </row>
    <row r="1057" customHeight="1" spans="21:21">
      <c r="U1057"/>
    </row>
    <row r="1058" customHeight="1" spans="21:21">
      <c r="U1058"/>
    </row>
    <row r="1059" customHeight="1" spans="21:21">
      <c r="U1059"/>
    </row>
    <row r="1060" customHeight="1" spans="21:21">
      <c r="U1060"/>
    </row>
    <row r="1061" customHeight="1" spans="21:21">
      <c r="U1061"/>
    </row>
    <row r="1062" customHeight="1" spans="21:21">
      <c r="U1062"/>
    </row>
    <row r="1063" customHeight="1" spans="21:21">
      <c r="U1063"/>
    </row>
    <row r="1064" customHeight="1" spans="21:21">
      <c r="U1064"/>
    </row>
    <row r="1065" customHeight="1" spans="21:21">
      <c r="U1065"/>
    </row>
    <row r="1066" customHeight="1" spans="21:21">
      <c r="U1066"/>
    </row>
    <row r="1067" customHeight="1" spans="21:21">
      <c r="U1067"/>
    </row>
    <row r="1068" customHeight="1" spans="21:21">
      <c r="U1068"/>
    </row>
    <row r="1069" customHeight="1" spans="21:21">
      <c r="U1069"/>
    </row>
    <row r="1070" customHeight="1" spans="21:21">
      <c r="U1070"/>
    </row>
    <row r="1071" customHeight="1" spans="21:21">
      <c r="U1071"/>
    </row>
    <row r="1072" customHeight="1" spans="21:21">
      <c r="U1072"/>
    </row>
    <row r="1073" customHeight="1" spans="21:21">
      <c r="U1073"/>
    </row>
    <row r="1074" customHeight="1" spans="21:21">
      <c r="U1074"/>
    </row>
    <row r="1075" customHeight="1" spans="21:21">
      <c r="U1075"/>
    </row>
    <row r="1076" customHeight="1" spans="21:21">
      <c r="U1076"/>
    </row>
    <row r="1077" customHeight="1" spans="21:21">
      <c r="U1077"/>
    </row>
    <row r="1078" customHeight="1" spans="21:21">
      <c r="U1078"/>
    </row>
    <row r="1079" customHeight="1" spans="21:21">
      <c r="U1079"/>
    </row>
    <row r="1080" customHeight="1" spans="21:21">
      <c r="U1080"/>
    </row>
    <row r="1081" customHeight="1" spans="21:21">
      <c r="U1081"/>
    </row>
    <row r="1082" customHeight="1" spans="21:21">
      <c r="U1082"/>
    </row>
    <row r="1083" customHeight="1" spans="21:21">
      <c r="U1083"/>
    </row>
    <row r="1084" customHeight="1" spans="21:21">
      <c r="U1084"/>
    </row>
    <row r="1085" customHeight="1" spans="21:21">
      <c r="U1085"/>
    </row>
    <row r="1086" customHeight="1" spans="21:21">
      <c r="U1086"/>
    </row>
    <row r="1087" customHeight="1" spans="21:21">
      <c r="U1087"/>
    </row>
    <row r="1088" customHeight="1" spans="21:21">
      <c r="U1088"/>
    </row>
    <row r="1089" customHeight="1" spans="21:21">
      <c r="U1089"/>
    </row>
    <row r="1090" customHeight="1" spans="21:21">
      <c r="U1090"/>
    </row>
    <row r="1091" customHeight="1" spans="21:21">
      <c r="U1091"/>
    </row>
    <row r="1092" customHeight="1" spans="21:21">
      <c r="U1092"/>
    </row>
    <row r="1093" customHeight="1" spans="21:21">
      <c r="U1093"/>
    </row>
    <row r="1094" customHeight="1" spans="21:21">
      <c r="U1094"/>
    </row>
    <row r="1095" customHeight="1" spans="21:21">
      <c r="U1095"/>
    </row>
    <row r="1096" customHeight="1" spans="21:21">
      <c r="U1096"/>
    </row>
    <row r="1097" customHeight="1" spans="21:21">
      <c r="U1097"/>
    </row>
    <row r="1098" customHeight="1" spans="21:21">
      <c r="U1098"/>
    </row>
    <row r="1099" customHeight="1" spans="21:21">
      <c r="U1099"/>
    </row>
    <row r="1100" customHeight="1" spans="21:21">
      <c r="U1100"/>
    </row>
    <row r="1101" customHeight="1" spans="21:21">
      <c r="U1101"/>
    </row>
    <row r="1102" customHeight="1" spans="21:21">
      <c r="U1102"/>
    </row>
    <row r="1103" customHeight="1" spans="21:21">
      <c r="U1103"/>
    </row>
    <row r="1104" customHeight="1" spans="21:21">
      <c r="U1104"/>
    </row>
    <row r="1105" customHeight="1" spans="21:21">
      <c r="U1105"/>
    </row>
    <row r="1106" customHeight="1" spans="21:21">
      <c r="U1106"/>
    </row>
    <row r="1107" customHeight="1" spans="21:21">
      <c r="U1107"/>
    </row>
    <row r="1108" customHeight="1" spans="21:21">
      <c r="U1108"/>
    </row>
    <row r="1109" customHeight="1" spans="21:21">
      <c r="U1109"/>
    </row>
    <row r="1110" customHeight="1" spans="21:21">
      <c r="U1110"/>
    </row>
    <row r="1111" customHeight="1" spans="21:21">
      <c r="U1111"/>
    </row>
    <row r="1112" customHeight="1" spans="21:21">
      <c r="U1112"/>
    </row>
    <row r="1113" customHeight="1" spans="21:21">
      <c r="U1113"/>
    </row>
    <row r="1114" customHeight="1" spans="21:21">
      <c r="U1114"/>
    </row>
    <row r="1115" customHeight="1" spans="21:21">
      <c r="U1115"/>
    </row>
    <row r="1116" customHeight="1" spans="21:21">
      <c r="U1116"/>
    </row>
    <row r="1117" customHeight="1" spans="21:21">
      <c r="U1117"/>
    </row>
    <row r="1118" customHeight="1" spans="21:21">
      <c r="U1118"/>
    </row>
    <row r="1119" customHeight="1" spans="21:21">
      <c r="U1119"/>
    </row>
    <row r="1120" customHeight="1" spans="21:21">
      <c r="U1120"/>
    </row>
    <row r="1121" customHeight="1" spans="21:21">
      <c r="U1121"/>
    </row>
    <row r="1122" customHeight="1" spans="21:21">
      <c r="U1122"/>
    </row>
    <row r="1123" customHeight="1" spans="21:21">
      <c r="U1123"/>
    </row>
    <row r="1124" customHeight="1" spans="21:21">
      <c r="U1124"/>
    </row>
    <row r="1125" customHeight="1" spans="21:21">
      <c r="U1125"/>
    </row>
    <row r="1126" customHeight="1" spans="21:21">
      <c r="U1126"/>
    </row>
    <row r="1127" customHeight="1" spans="21:21">
      <c r="U1127"/>
    </row>
    <row r="1128" customHeight="1" spans="21:21">
      <c r="U1128"/>
    </row>
    <row r="1129" customHeight="1" spans="21:21">
      <c r="U1129"/>
    </row>
    <row r="1130" customHeight="1" spans="21:21">
      <c r="U1130"/>
    </row>
    <row r="1131" customHeight="1" spans="21:21">
      <c r="U1131"/>
    </row>
    <row r="1132" customHeight="1" spans="21:21">
      <c r="U1132"/>
    </row>
    <row r="1133" customHeight="1" spans="21:21">
      <c r="U1133"/>
    </row>
    <row r="1134" customHeight="1" spans="21:21">
      <c r="U1134"/>
    </row>
    <row r="1135" customHeight="1" spans="21:21">
      <c r="U1135"/>
    </row>
    <row r="1136" customHeight="1" spans="21:21">
      <c r="U1136"/>
    </row>
    <row r="1137" customHeight="1" spans="21:21">
      <c r="U1137"/>
    </row>
    <row r="1138" customHeight="1" spans="21:21">
      <c r="U1138"/>
    </row>
    <row r="1139" customHeight="1" spans="21:21">
      <c r="U1139"/>
    </row>
    <row r="1140" customHeight="1" spans="21:21">
      <c r="U1140"/>
    </row>
    <row r="1141" customHeight="1" spans="21:21">
      <c r="U1141"/>
    </row>
    <row r="1142" customHeight="1" spans="21:21">
      <c r="U1142"/>
    </row>
    <row r="1143" customHeight="1" spans="21:21">
      <c r="U1143"/>
    </row>
    <row r="1144" customHeight="1" spans="21:21">
      <c r="U1144"/>
    </row>
    <row r="1145" customHeight="1" spans="21:21">
      <c r="U1145"/>
    </row>
    <row r="1146" customHeight="1" spans="21:21">
      <c r="U1146"/>
    </row>
    <row r="1147" customHeight="1" spans="21:21">
      <c r="U1147"/>
    </row>
    <row r="1148" customHeight="1" spans="21:21">
      <c r="U1148"/>
    </row>
    <row r="1149" customHeight="1" spans="21:21">
      <c r="U1149"/>
    </row>
    <row r="1150" customHeight="1" spans="21:21">
      <c r="U1150"/>
    </row>
    <row r="1151" customHeight="1" spans="21:21">
      <c r="U1151"/>
    </row>
    <row r="1152" customHeight="1" spans="21:21">
      <c r="U1152"/>
    </row>
    <row r="1153" customHeight="1" spans="21:21">
      <c r="U1153"/>
    </row>
    <row r="1154" customHeight="1" spans="21:21">
      <c r="U1154"/>
    </row>
    <row r="1155" customHeight="1" spans="21:21">
      <c r="U1155"/>
    </row>
    <row r="1156" customHeight="1" spans="21:21">
      <c r="U1156"/>
    </row>
    <row r="1157" customHeight="1" spans="21:21">
      <c r="U1157"/>
    </row>
    <row r="1158" customHeight="1" spans="21:21">
      <c r="U1158"/>
    </row>
    <row r="1159" customHeight="1" spans="21:21">
      <c r="U1159"/>
    </row>
    <row r="1160" customHeight="1" spans="21:21">
      <c r="U1160"/>
    </row>
    <row r="1161" customHeight="1" spans="21:21">
      <c r="U1161"/>
    </row>
    <row r="1162" customHeight="1" spans="21:21">
      <c r="U1162"/>
    </row>
    <row r="1163" customHeight="1" spans="21:21">
      <c r="U1163"/>
    </row>
    <row r="1164" customHeight="1" spans="21:21">
      <c r="U1164"/>
    </row>
    <row r="1165" customHeight="1" spans="21:21">
      <c r="U1165"/>
    </row>
    <row r="1166" customHeight="1" spans="21:21">
      <c r="U1166"/>
    </row>
    <row r="1167" customHeight="1" spans="21:21">
      <c r="U1167"/>
    </row>
    <row r="1168" customHeight="1" spans="21:21">
      <c r="U1168"/>
    </row>
    <row r="1169" customHeight="1" spans="21:21">
      <c r="U1169"/>
    </row>
    <row r="1170" customHeight="1" spans="21:21">
      <c r="U1170"/>
    </row>
    <row r="1171" customHeight="1" spans="21:21">
      <c r="U1171"/>
    </row>
    <row r="1172" customHeight="1" spans="21:21">
      <c r="U1172"/>
    </row>
    <row r="1173" customHeight="1" spans="21:21">
      <c r="U1173"/>
    </row>
    <row r="1174" customHeight="1" spans="21:21">
      <c r="U1174"/>
    </row>
    <row r="1175" customHeight="1" spans="21:21">
      <c r="U1175"/>
    </row>
    <row r="1176" customHeight="1" spans="21:21">
      <c r="U1176"/>
    </row>
    <row r="1177" customHeight="1" spans="21:21">
      <c r="U1177"/>
    </row>
    <row r="1178" customHeight="1" spans="21:21">
      <c r="U1178"/>
    </row>
    <row r="1179" customHeight="1" spans="21:21">
      <c r="U1179"/>
    </row>
    <row r="1180" customHeight="1" spans="21:21">
      <c r="U1180"/>
    </row>
    <row r="1181" customHeight="1" spans="21:21">
      <c r="U1181"/>
    </row>
    <row r="1182" customHeight="1" spans="21:21">
      <c r="U1182"/>
    </row>
    <row r="1183" customHeight="1" spans="21:21">
      <c r="U1183"/>
    </row>
    <row r="1184" customHeight="1" spans="21:21">
      <c r="U1184"/>
    </row>
    <row r="1185" customHeight="1" spans="21:21">
      <c r="U1185"/>
    </row>
    <row r="1186" customHeight="1" spans="21:21">
      <c r="U1186"/>
    </row>
    <row r="1187" customHeight="1" spans="21:21">
      <c r="U1187"/>
    </row>
    <row r="1188" customHeight="1" spans="21:21">
      <c r="U1188"/>
    </row>
    <row r="1189" customHeight="1" spans="21:21">
      <c r="U1189"/>
    </row>
    <row r="1190" customHeight="1" spans="21:21">
      <c r="U1190"/>
    </row>
    <row r="1191" customHeight="1" spans="21:21">
      <c r="U1191"/>
    </row>
    <row r="1192" customHeight="1" spans="21:21">
      <c r="U1192"/>
    </row>
    <row r="1193" customHeight="1" spans="21:21">
      <c r="U1193"/>
    </row>
    <row r="1194" customHeight="1" spans="21:21">
      <c r="U1194"/>
    </row>
    <row r="1195" customHeight="1" spans="21:21">
      <c r="U1195"/>
    </row>
    <row r="1196" customHeight="1" spans="21:21">
      <c r="U1196"/>
    </row>
    <row r="1197" customHeight="1" spans="21:21">
      <c r="U1197"/>
    </row>
    <row r="1198" customHeight="1" spans="21:21">
      <c r="U1198"/>
    </row>
    <row r="1199" customHeight="1" spans="21:21">
      <c r="U1199"/>
    </row>
    <row r="1200" customHeight="1" spans="21:21">
      <c r="U1200"/>
    </row>
    <row r="1201" customHeight="1" spans="21:21">
      <c r="U1201"/>
    </row>
    <row r="1202" customHeight="1" spans="21:21">
      <c r="U1202"/>
    </row>
    <row r="1203" customHeight="1" spans="21:21">
      <c r="U1203"/>
    </row>
    <row r="1204" customHeight="1" spans="21:21">
      <c r="U1204"/>
    </row>
    <row r="1205" customHeight="1" spans="21:21">
      <c r="U1205"/>
    </row>
    <row r="1206" customHeight="1" spans="21:21">
      <c r="U1206"/>
    </row>
    <row r="1207" customHeight="1" spans="21:21">
      <c r="U1207"/>
    </row>
    <row r="1208" customHeight="1" spans="21:21">
      <c r="U1208"/>
    </row>
    <row r="1209" customHeight="1" spans="21:21">
      <c r="U1209"/>
    </row>
    <row r="1210" customHeight="1" spans="21:21">
      <c r="U1210"/>
    </row>
    <row r="1211" customHeight="1" spans="21:21">
      <c r="U1211"/>
    </row>
    <row r="1212" customHeight="1" spans="21:21">
      <c r="U1212"/>
    </row>
    <row r="1213" customHeight="1" spans="21:21">
      <c r="U1213"/>
    </row>
    <row r="1214" customHeight="1" spans="21:21">
      <c r="U1214"/>
    </row>
    <row r="1215" customHeight="1" spans="21:21">
      <c r="U1215"/>
    </row>
    <row r="1216" customHeight="1" spans="21:21">
      <c r="U1216"/>
    </row>
    <row r="1217" customHeight="1" spans="21:21">
      <c r="U1217"/>
    </row>
    <row r="1218" customHeight="1" spans="21:21">
      <c r="U1218"/>
    </row>
    <row r="1219" customHeight="1" spans="21:21">
      <c r="U1219"/>
    </row>
    <row r="1220" customHeight="1" spans="21:21">
      <c r="U1220"/>
    </row>
    <row r="1221" customHeight="1" spans="21:21">
      <c r="U1221"/>
    </row>
    <row r="1222" customHeight="1" spans="21:21">
      <c r="U1222"/>
    </row>
    <row r="1223" customHeight="1" spans="21:21">
      <c r="U1223"/>
    </row>
    <row r="1224" customHeight="1" spans="21:21">
      <c r="U1224"/>
    </row>
    <row r="1225" customHeight="1" spans="21:21">
      <c r="U1225"/>
    </row>
    <row r="1226" customHeight="1" spans="21:21">
      <c r="U1226"/>
    </row>
    <row r="1227" customHeight="1" spans="21:21">
      <c r="U1227"/>
    </row>
    <row r="1228" customHeight="1" spans="21:21">
      <c r="U1228"/>
    </row>
    <row r="1229" customHeight="1" spans="21:21">
      <c r="U1229"/>
    </row>
    <row r="1230" customHeight="1" spans="21:21">
      <c r="U1230"/>
    </row>
    <row r="1231" customHeight="1" spans="21:21">
      <c r="U1231"/>
    </row>
    <row r="1232" customHeight="1" spans="21:21">
      <c r="U1232"/>
    </row>
    <row r="1233" customHeight="1" spans="21:21">
      <c r="U1233"/>
    </row>
    <row r="1234" customHeight="1" spans="21:21">
      <c r="U1234"/>
    </row>
    <row r="1235" customHeight="1" spans="21:21">
      <c r="U1235"/>
    </row>
    <row r="1236" customHeight="1" spans="21:21">
      <c r="U1236"/>
    </row>
    <row r="1237" customHeight="1" spans="21:21">
      <c r="U1237"/>
    </row>
    <row r="1238" customHeight="1" spans="21:21">
      <c r="U1238"/>
    </row>
    <row r="1239" customHeight="1" spans="21:21">
      <c r="U1239"/>
    </row>
    <row r="1240" customHeight="1" spans="21:21">
      <c r="U1240"/>
    </row>
    <row r="1241" customHeight="1" spans="21:21">
      <c r="U1241"/>
    </row>
    <row r="1242" customHeight="1" spans="21:21">
      <c r="U1242"/>
    </row>
    <row r="1243" customHeight="1" spans="21:21">
      <c r="U1243"/>
    </row>
    <row r="1244" customHeight="1" spans="21:21">
      <c r="U1244"/>
    </row>
    <row r="1245" customHeight="1" spans="21:21">
      <c r="U1245"/>
    </row>
    <row r="1246" customHeight="1" spans="21:21">
      <c r="U1246"/>
    </row>
    <row r="1247" customHeight="1" spans="21:21">
      <c r="U1247"/>
    </row>
    <row r="1248" customHeight="1" spans="21:21">
      <c r="U1248"/>
    </row>
    <row r="1249" customHeight="1" spans="21:21">
      <c r="U1249"/>
    </row>
    <row r="1250" customHeight="1" spans="21:21">
      <c r="U1250"/>
    </row>
    <row r="1251" customHeight="1" spans="21:21">
      <c r="U1251"/>
    </row>
    <row r="1252" customHeight="1" spans="21:21">
      <c r="U1252"/>
    </row>
    <row r="1253" customHeight="1" spans="21:21">
      <c r="U1253"/>
    </row>
    <row r="1254" customHeight="1" spans="21:21">
      <c r="U1254"/>
    </row>
    <row r="1255" customHeight="1" spans="21:21">
      <c r="U1255"/>
    </row>
    <row r="1256" customHeight="1" spans="21:21">
      <c r="U1256"/>
    </row>
    <row r="1257" customHeight="1" spans="21:21">
      <c r="U1257"/>
    </row>
    <row r="1258" customHeight="1" spans="21:21">
      <c r="U1258"/>
    </row>
    <row r="1259" customHeight="1" spans="21:21">
      <c r="U1259"/>
    </row>
    <row r="1260" customHeight="1" spans="21:21">
      <c r="U1260"/>
    </row>
    <row r="1261" customHeight="1" spans="21:21">
      <c r="U1261"/>
    </row>
    <row r="1262" customHeight="1" spans="21:21">
      <c r="U1262"/>
    </row>
    <row r="1263" customHeight="1" spans="21:21">
      <c r="U1263"/>
    </row>
    <row r="1264" customHeight="1" spans="21:21">
      <c r="U1264"/>
    </row>
    <row r="1265" customHeight="1" spans="21:21">
      <c r="U1265"/>
    </row>
    <row r="1266" customHeight="1" spans="21:21">
      <c r="U1266"/>
    </row>
    <row r="1267" customHeight="1" spans="21:21">
      <c r="U1267"/>
    </row>
    <row r="1268" customHeight="1" spans="21:21">
      <c r="U1268"/>
    </row>
    <row r="1269" customHeight="1" spans="21:21">
      <c r="U1269"/>
    </row>
    <row r="1270" customHeight="1" spans="21:21">
      <c r="U1270"/>
    </row>
    <row r="1271" customHeight="1" spans="21:21">
      <c r="U1271"/>
    </row>
    <row r="1272" customHeight="1" spans="21:21">
      <c r="U1272"/>
    </row>
    <row r="1273" customHeight="1" spans="21:21">
      <c r="U1273"/>
    </row>
    <row r="1274" customHeight="1" spans="21:21">
      <c r="U1274"/>
    </row>
    <row r="1275" customHeight="1" spans="21:21">
      <c r="U1275"/>
    </row>
    <row r="1276" customHeight="1" spans="21:21">
      <c r="U1276"/>
    </row>
    <row r="1277" customHeight="1" spans="21:21">
      <c r="U1277"/>
    </row>
    <row r="1278" customHeight="1" spans="21:21">
      <c r="U1278"/>
    </row>
    <row r="1279" customHeight="1" spans="21:21">
      <c r="U1279"/>
    </row>
    <row r="1280" customHeight="1" spans="21:21">
      <c r="U1280"/>
    </row>
    <row r="1281" customHeight="1" spans="21:21">
      <c r="U1281"/>
    </row>
    <row r="1282" customHeight="1" spans="21:21">
      <c r="U1282"/>
    </row>
    <row r="1283" customHeight="1" spans="21:21">
      <c r="U1283"/>
    </row>
    <row r="1284" customHeight="1" spans="21:21">
      <c r="U1284"/>
    </row>
    <row r="1285" customHeight="1" spans="21:21">
      <c r="U1285"/>
    </row>
    <row r="1286" customHeight="1" spans="21:21">
      <c r="U1286"/>
    </row>
    <row r="1287" customHeight="1" spans="21:21">
      <c r="U1287"/>
    </row>
    <row r="1288" customHeight="1" spans="21:21">
      <c r="U1288"/>
    </row>
    <row r="1289" customHeight="1" spans="21:21">
      <c r="U1289"/>
    </row>
    <row r="1290" customHeight="1" spans="21:21">
      <c r="U1290"/>
    </row>
    <row r="1291" customHeight="1" spans="21:21">
      <c r="U1291"/>
    </row>
    <row r="1292" customHeight="1" spans="21:21">
      <c r="U1292"/>
    </row>
    <row r="1293" customHeight="1" spans="21:21">
      <c r="U1293"/>
    </row>
    <row r="1294" customHeight="1" spans="21:21">
      <c r="U1294"/>
    </row>
    <row r="1295" customHeight="1" spans="21:21">
      <c r="U1295"/>
    </row>
    <row r="1296" customHeight="1" spans="21:21">
      <c r="U1296"/>
    </row>
    <row r="1297" customHeight="1" spans="21:21">
      <c r="U1297"/>
    </row>
    <row r="1298" customHeight="1" spans="21:21">
      <c r="U1298"/>
    </row>
    <row r="1299" customHeight="1" spans="21:21">
      <c r="U1299"/>
    </row>
    <row r="1300" customHeight="1" spans="21:21">
      <c r="U1300"/>
    </row>
    <row r="1301" customHeight="1" spans="21:21">
      <c r="U1301"/>
    </row>
    <row r="1302" customHeight="1" spans="21:21">
      <c r="U1302"/>
    </row>
    <row r="1303" customHeight="1" spans="21:21">
      <c r="U1303"/>
    </row>
    <row r="1304" customHeight="1" spans="21:21">
      <c r="U1304"/>
    </row>
    <row r="1305" customHeight="1" spans="21:21">
      <c r="U1305"/>
    </row>
    <row r="1306" customHeight="1" spans="21:21">
      <c r="U1306"/>
    </row>
    <row r="1307" customHeight="1" spans="21:21">
      <c r="U1307"/>
    </row>
    <row r="1308" customHeight="1" spans="21:21">
      <c r="U1308"/>
    </row>
    <row r="1309" customHeight="1" spans="21:21">
      <c r="U1309"/>
    </row>
    <row r="1310" customHeight="1" spans="21:21">
      <c r="U1310"/>
    </row>
    <row r="1311" customHeight="1" spans="21:21">
      <c r="U1311"/>
    </row>
    <row r="1312" customHeight="1" spans="21:21">
      <c r="U1312"/>
    </row>
    <row r="1313" customHeight="1" spans="21:21">
      <c r="U1313"/>
    </row>
    <row r="1314" customHeight="1" spans="21:21">
      <c r="U1314"/>
    </row>
    <row r="1315" customHeight="1" spans="21:21">
      <c r="U1315"/>
    </row>
    <row r="1316" customHeight="1" spans="21:21">
      <c r="U1316"/>
    </row>
    <row r="1317" customHeight="1" spans="21:21">
      <c r="U1317"/>
    </row>
    <row r="1318" customHeight="1" spans="21:21">
      <c r="U1318"/>
    </row>
    <row r="1319" customHeight="1" spans="21:21">
      <c r="U1319"/>
    </row>
    <row r="1320" customHeight="1" spans="21:21">
      <c r="U1320"/>
    </row>
    <row r="1321" customHeight="1" spans="21:21">
      <c r="U1321"/>
    </row>
    <row r="1322" customHeight="1" spans="21:21">
      <c r="U1322"/>
    </row>
    <row r="1323" customHeight="1" spans="21:21">
      <c r="U1323"/>
    </row>
    <row r="1324" customHeight="1" spans="21:21">
      <c r="U1324"/>
    </row>
    <row r="1325" customHeight="1" spans="21:21">
      <c r="U1325"/>
    </row>
    <row r="1326" customHeight="1" spans="21:21">
      <c r="U1326"/>
    </row>
    <row r="1327" customHeight="1" spans="21:21">
      <c r="U1327"/>
    </row>
    <row r="1328" customHeight="1" spans="21:21">
      <c r="U1328"/>
    </row>
    <row r="1329" customHeight="1" spans="21:21">
      <c r="U1329"/>
    </row>
    <row r="1330" customHeight="1" spans="21:21">
      <c r="U1330"/>
    </row>
    <row r="1331" customHeight="1" spans="21:21">
      <c r="U1331"/>
    </row>
    <row r="1332" customHeight="1" spans="21:21">
      <c r="U1332"/>
    </row>
    <row r="1333" customHeight="1" spans="21:21">
      <c r="U1333"/>
    </row>
    <row r="1334" customHeight="1" spans="21:21">
      <c r="U1334"/>
    </row>
    <row r="1335" customHeight="1" spans="21:21">
      <c r="U1335"/>
    </row>
    <row r="1336" customHeight="1" spans="21:21">
      <c r="U1336"/>
    </row>
    <row r="1337" customHeight="1" spans="21:21">
      <c r="U1337"/>
    </row>
    <row r="1338" customHeight="1" spans="21:21">
      <c r="U1338"/>
    </row>
    <row r="1339" customHeight="1" spans="21:21">
      <c r="U1339"/>
    </row>
    <row r="1340" customHeight="1" spans="21:21">
      <c r="U1340"/>
    </row>
    <row r="1341" customHeight="1" spans="21:21">
      <c r="U1341"/>
    </row>
    <row r="1342" customHeight="1" spans="21:21">
      <c r="U1342"/>
    </row>
    <row r="1343" customHeight="1" spans="21:21">
      <c r="U1343"/>
    </row>
    <row r="1344" customHeight="1" spans="21:21">
      <c r="U1344"/>
    </row>
    <row r="1345" customHeight="1" spans="21:21">
      <c r="U1345"/>
    </row>
    <row r="1346" customHeight="1" spans="21:21">
      <c r="U1346"/>
    </row>
    <row r="1347" customHeight="1" spans="21:21">
      <c r="U1347"/>
    </row>
    <row r="1348" customHeight="1" spans="21:21">
      <c r="U1348"/>
    </row>
    <row r="1349" customHeight="1" spans="21:21">
      <c r="U1349"/>
    </row>
    <row r="1350" customHeight="1" spans="21:21">
      <c r="U1350"/>
    </row>
    <row r="1351" customHeight="1" spans="21:21">
      <c r="U1351"/>
    </row>
    <row r="1352" customHeight="1" spans="21:21">
      <c r="U1352"/>
    </row>
    <row r="1353" customHeight="1" spans="21:21">
      <c r="U1353"/>
    </row>
    <row r="1354" customHeight="1" spans="21:21">
      <c r="U1354"/>
    </row>
    <row r="1355" customHeight="1" spans="21:21">
      <c r="U1355"/>
    </row>
    <row r="1356" customHeight="1" spans="21:21">
      <c r="U1356"/>
    </row>
    <row r="1357" customHeight="1" spans="21:21">
      <c r="U1357"/>
    </row>
    <row r="1358" customHeight="1" spans="21:21">
      <c r="U1358"/>
    </row>
    <row r="1359" customHeight="1" spans="21:21">
      <c r="U1359"/>
    </row>
    <row r="1360" customHeight="1" spans="21:21">
      <c r="U1360"/>
    </row>
    <row r="1361" customHeight="1" spans="21:21">
      <c r="U1361"/>
    </row>
    <row r="1362" customHeight="1" spans="21:21">
      <c r="U1362"/>
    </row>
    <row r="1363" customHeight="1" spans="21:21">
      <c r="U1363"/>
    </row>
    <row r="1364" customHeight="1" spans="21:21">
      <c r="U1364"/>
    </row>
    <row r="1365" customHeight="1" spans="21:21">
      <c r="U1365"/>
    </row>
    <row r="1366" customHeight="1" spans="21:21">
      <c r="U1366"/>
    </row>
    <row r="1367" customHeight="1" spans="21:21">
      <c r="U1367"/>
    </row>
    <row r="1368" customHeight="1" spans="21:21">
      <c r="U1368"/>
    </row>
    <row r="1369" customHeight="1" spans="21:21">
      <c r="U1369"/>
    </row>
    <row r="1370" customHeight="1" spans="21:21">
      <c r="U1370"/>
    </row>
    <row r="1371" customHeight="1" spans="21:21">
      <c r="U1371"/>
    </row>
    <row r="1372" customHeight="1" spans="21:21">
      <c r="U1372"/>
    </row>
    <row r="1373" customHeight="1" spans="21:21">
      <c r="U1373"/>
    </row>
    <row r="1374" customHeight="1" spans="21:21">
      <c r="U1374"/>
    </row>
    <row r="1375" customHeight="1" spans="21:21">
      <c r="U1375"/>
    </row>
    <row r="1376" customHeight="1" spans="21:21">
      <c r="U1376"/>
    </row>
    <row r="1377" customHeight="1" spans="21:21">
      <c r="U1377"/>
    </row>
    <row r="1378" customHeight="1" spans="21:21">
      <c r="U1378"/>
    </row>
    <row r="1379" customHeight="1" spans="21:21">
      <c r="U1379"/>
    </row>
    <row r="1380" customHeight="1" spans="21:21">
      <c r="U1380"/>
    </row>
    <row r="1381" customHeight="1" spans="21:21">
      <c r="U1381"/>
    </row>
    <row r="1382" customHeight="1" spans="21:21">
      <c r="U1382"/>
    </row>
    <row r="1383" customHeight="1" spans="21:21">
      <c r="U1383"/>
    </row>
    <row r="1384" customHeight="1" spans="21:21">
      <c r="U1384"/>
    </row>
    <row r="1385" customHeight="1" spans="21:21">
      <c r="U1385"/>
    </row>
    <row r="1386" customHeight="1" spans="21:21">
      <c r="U1386"/>
    </row>
    <row r="1387" customHeight="1" spans="21:21">
      <c r="U1387"/>
    </row>
    <row r="1388" customHeight="1" spans="21:21">
      <c r="U1388"/>
    </row>
    <row r="1389" customHeight="1" spans="21:21">
      <c r="U1389"/>
    </row>
    <row r="1390" customHeight="1" spans="21:21">
      <c r="U1390"/>
    </row>
    <row r="1391" customHeight="1" spans="21:21">
      <c r="U1391"/>
    </row>
    <row r="1392" customHeight="1" spans="21:21">
      <c r="U1392"/>
    </row>
    <row r="1393" customHeight="1" spans="21:21">
      <c r="U1393"/>
    </row>
    <row r="1394" customHeight="1" spans="21:21">
      <c r="U1394"/>
    </row>
    <row r="1395" customHeight="1" spans="21:21">
      <c r="U1395"/>
    </row>
    <row r="1396" customHeight="1" spans="21:21">
      <c r="U1396"/>
    </row>
    <row r="1397" customHeight="1" spans="21:21">
      <c r="U1397"/>
    </row>
    <row r="1398" customHeight="1" spans="21:21">
      <c r="U1398"/>
    </row>
    <row r="1399" customHeight="1" spans="21:21">
      <c r="U1399"/>
    </row>
    <row r="1400" customHeight="1" spans="21:21">
      <c r="U1400"/>
    </row>
    <row r="1401" customHeight="1" spans="21:21">
      <c r="U1401"/>
    </row>
    <row r="1402" customHeight="1" spans="21:21">
      <c r="U1402"/>
    </row>
    <row r="1403" customHeight="1" spans="21:21">
      <c r="U1403"/>
    </row>
    <row r="1404" customHeight="1" spans="21:21">
      <c r="U1404"/>
    </row>
    <row r="1405" customHeight="1" spans="21:21">
      <c r="U1405"/>
    </row>
    <row r="1406" customHeight="1" spans="21:21">
      <c r="U1406"/>
    </row>
    <row r="1407" customHeight="1" spans="21:21">
      <c r="U1407"/>
    </row>
    <row r="1408" customHeight="1" spans="21:21">
      <c r="U1408"/>
    </row>
    <row r="1409" customHeight="1" spans="21:21">
      <c r="U1409"/>
    </row>
    <row r="1410" customHeight="1" spans="21:21">
      <c r="U1410"/>
    </row>
    <row r="1411" customHeight="1" spans="21:21">
      <c r="U1411"/>
    </row>
    <row r="1412" customHeight="1" spans="21:21">
      <c r="U1412"/>
    </row>
    <row r="1413" customHeight="1" spans="21:21">
      <c r="U1413"/>
    </row>
    <row r="1414" customHeight="1" spans="21:21">
      <c r="U1414"/>
    </row>
    <row r="1415" customHeight="1" spans="21:21">
      <c r="U1415"/>
    </row>
    <row r="1416" customHeight="1" spans="21:21">
      <c r="U1416"/>
    </row>
    <row r="1417" customHeight="1" spans="21:21">
      <c r="U1417"/>
    </row>
    <row r="1418" customHeight="1" spans="21:21">
      <c r="U1418"/>
    </row>
    <row r="1419" customHeight="1" spans="21:21">
      <c r="U1419"/>
    </row>
    <row r="1420" customHeight="1" spans="21:21">
      <c r="U1420"/>
    </row>
    <row r="1421" customHeight="1" spans="21:21">
      <c r="U1421"/>
    </row>
    <row r="1422" customHeight="1" spans="21:21">
      <c r="U1422"/>
    </row>
    <row r="1423" customHeight="1" spans="21:21">
      <c r="U1423"/>
    </row>
    <row r="1424" customHeight="1" spans="21:21">
      <c r="U1424"/>
    </row>
    <row r="1425" customHeight="1" spans="21:21">
      <c r="U1425"/>
    </row>
    <row r="1426" customHeight="1" spans="21:21">
      <c r="U1426"/>
    </row>
    <row r="1427" customHeight="1" spans="21:21">
      <c r="U1427"/>
    </row>
    <row r="1428" customHeight="1" spans="21:21">
      <c r="U1428"/>
    </row>
    <row r="1429" customHeight="1" spans="21:21">
      <c r="U1429"/>
    </row>
    <row r="1430" customHeight="1" spans="21:21">
      <c r="U1430"/>
    </row>
    <row r="1431" customHeight="1" spans="21:21">
      <c r="U1431"/>
    </row>
    <row r="1432" customHeight="1" spans="21:21">
      <c r="U1432"/>
    </row>
    <row r="1433" customHeight="1" spans="21:21">
      <c r="U1433"/>
    </row>
    <row r="1434" customHeight="1" spans="21:21">
      <c r="U1434"/>
    </row>
    <row r="1435" customHeight="1" spans="21:21">
      <c r="U1435"/>
    </row>
    <row r="1436" customHeight="1" spans="21:21">
      <c r="U1436"/>
    </row>
    <row r="1437" customHeight="1" spans="21:21">
      <c r="U1437"/>
    </row>
    <row r="1438" customHeight="1" spans="21:21">
      <c r="U1438"/>
    </row>
    <row r="1439" customHeight="1" spans="21:21">
      <c r="U1439"/>
    </row>
    <row r="1440" customHeight="1" spans="21:21">
      <c r="U1440"/>
    </row>
    <row r="1441" customHeight="1" spans="21:21">
      <c r="U1441"/>
    </row>
    <row r="1442" customHeight="1" spans="21:21">
      <c r="U1442"/>
    </row>
    <row r="1443" customHeight="1" spans="21:21">
      <c r="U1443"/>
    </row>
    <row r="1444" customHeight="1" spans="21:21">
      <c r="U1444"/>
    </row>
    <row r="1445" customHeight="1" spans="21:21">
      <c r="U1445"/>
    </row>
    <row r="1446" customHeight="1" spans="21:21">
      <c r="U1446"/>
    </row>
    <row r="1447" customHeight="1" spans="21:21">
      <c r="U1447"/>
    </row>
    <row r="1448" customHeight="1" spans="21:21">
      <c r="U1448"/>
    </row>
    <row r="1449" customHeight="1" spans="21:21">
      <c r="U1449"/>
    </row>
    <row r="1450" customHeight="1" spans="21:21">
      <c r="U1450"/>
    </row>
    <row r="1451" customHeight="1" spans="21:21">
      <c r="U1451"/>
    </row>
    <row r="1452" customHeight="1" spans="21:21">
      <c r="U1452"/>
    </row>
    <row r="1453" customHeight="1" spans="21:21">
      <c r="U1453"/>
    </row>
    <row r="1454" customHeight="1" spans="21:21">
      <c r="U1454"/>
    </row>
    <row r="1455" customHeight="1" spans="21:21">
      <c r="U1455"/>
    </row>
    <row r="1456" customHeight="1" spans="21:21">
      <c r="U1456"/>
    </row>
    <row r="1457" customHeight="1" spans="21:21">
      <c r="U1457"/>
    </row>
    <row r="1458" customHeight="1" spans="21:21">
      <c r="U1458"/>
    </row>
    <row r="1459" customHeight="1" spans="21:21">
      <c r="U1459"/>
    </row>
    <row r="1460" customHeight="1" spans="21:21">
      <c r="U1460"/>
    </row>
    <row r="1461" customHeight="1" spans="21:21">
      <c r="U1461"/>
    </row>
    <row r="1462" customHeight="1" spans="21:21">
      <c r="U1462"/>
    </row>
    <row r="1463" customHeight="1" spans="21:21">
      <c r="U1463"/>
    </row>
    <row r="1464" customHeight="1" spans="21:21">
      <c r="U1464"/>
    </row>
    <row r="1465" customHeight="1" spans="21:21">
      <c r="U1465"/>
    </row>
    <row r="1466" customHeight="1" spans="21:21">
      <c r="U1466"/>
    </row>
    <row r="1467" customHeight="1" spans="21:21">
      <c r="U1467"/>
    </row>
    <row r="1468" customHeight="1" spans="21:21">
      <c r="U1468"/>
    </row>
    <row r="1469" customHeight="1" spans="21:21">
      <c r="U1469"/>
    </row>
    <row r="1470" customHeight="1" spans="21:21">
      <c r="U1470"/>
    </row>
    <row r="1471" customHeight="1" spans="21:21">
      <c r="U1471"/>
    </row>
    <row r="1472" customHeight="1" spans="21:21">
      <c r="U1472"/>
    </row>
    <row r="1473" customHeight="1" spans="21:21">
      <c r="U1473"/>
    </row>
    <row r="1474" customHeight="1" spans="21:21">
      <c r="U1474"/>
    </row>
    <row r="1475" customHeight="1" spans="21:21">
      <c r="U1475"/>
    </row>
    <row r="1476" customHeight="1" spans="21:21">
      <c r="U1476"/>
    </row>
    <row r="1477" customHeight="1" spans="21:21">
      <c r="U1477"/>
    </row>
    <row r="1478" customHeight="1" spans="21:21">
      <c r="U1478"/>
    </row>
    <row r="1479" customHeight="1" spans="21:21">
      <c r="U1479"/>
    </row>
    <row r="1480" customHeight="1" spans="21:21">
      <c r="U1480"/>
    </row>
    <row r="1481" customHeight="1" spans="21:21">
      <c r="U1481"/>
    </row>
    <row r="1482" customHeight="1" spans="21:21">
      <c r="U1482"/>
    </row>
    <row r="1483" customHeight="1" spans="21:21">
      <c r="U1483"/>
    </row>
    <row r="1484" customHeight="1" spans="21:21">
      <c r="U1484"/>
    </row>
    <row r="1485" customHeight="1" spans="21:21">
      <c r="U1485"/>
    </row>
    <row r="1486" customHeight="1" spans="21:21">
      <c r="U1486"/>
    </row>
    <row r="1487" customHeight="1" spans="21:21">
      <c r="U1487"/>
    </row>
    <row r="1488" customHeight="1" spans="21:21">
      <c r="U1488"/>
    </row>
    <row r="1489" customHeight="1" spans="21:21">
      <c r="U1489"/>
    </row>
    <row r="1490" customHeight="1" spans="21:21">
      <c r="U1490"/>
    </row>
    <row r="1491" customHeight="1" spans="21:21">
      <c r="U1491"/>
    </row>
    <row r="1492" customHeight="1" spans="21:21">
      <c r="U1492"/>
    </row>
    <row r="1493" customHeight="1" spans="21:21">
      <c r="U1493"/>
    </row>
    <row r="1494" customHeight="1" spans="21:21">
      <c r="U1494"/>
    </row>
    <row r="1495" customHeight="1" spans="21:21">
      <c r="U1495"/>
    </row>
    <row r="1496" customHeight="1" spans="21:21">
      <c r="U1496"/>
    </row>
    <row r="1497" customHeight="1" spans="21:21">
      <c r="U1497"/>
    </row>
    <row r="1498" customHeight="1" spans="21:21">
      <c r="U1498"/>
    </row>
    <row r="1499" customHeight="1" spans="21:21">
      <c r="U1499"/>
    </row>
    <row r="1500" customHeight="1" spans="21:21">
      <c r="U1500"/>
    </row>
    <row r="1501" customHeight="1" spans="21:21">
      <c r="U1501"/>
    </row>
    <row r="1502" customHeight="1" spans="21:21">
      <c r="U1502"/>
    </row>
    <row r="1503" customHeight="1" spans="21:21">
      <c r="U1503"/>
    </row>
    <row r="1504" customHeight="1" spans="21:21">
      <c r="U1504"/>
    </row>
    <row r="1505" customHeight="1" spans="21:21">
      <c r="U1505"/>
    </row>
    <row r="1506" customHeight="1" spans="21:21">
      <c r="U1506"/>
    </row>
    <row r="1507" customHeight="1" spans="21:21">
      <c r="U1507"/>
    </row>
    <row r="1508" customHeight="1" spans="21:21">
      <c r="U1508"/>
    </row>
    <row r="1509" customHeight="1" spans="21:21">
      <c r="U1509"/>
    </row>
    <row r="1510" customHeight="1" spans="21:21">
      <c r="U1510"/>
    </row>
    <row r="1511" customHeight="1" spans="21:21">
      <c r="U1511"/>
    </row>
    <row r="1512" customHeight="1" spans="21:21">
      <c r="U1512"/>
    </row>
    <row r="1513" customHeight="1" spans="21:21">
      <c r="U1513"/>
    </row>
    <row r="1514" customHeight="1" spans="21:21">
      <c r="U1514"/>
    </row>
    <row r="1515" customHeight="1" spans="21:21">
      <c r="U1515"/>
    </row>
    <row r="1516" customHeight="1" spans="21:21">
      <c r="U1516"/>
    </row>
    <row r="1517" customHeight="1" spans="21:21">
      <c r="U1517"/>
    </row>
    <row r="1518" customHeight="1" spans="21:21">
      <c r="U1518"/>
    </row>
    <row r="1519" customHeight="1" spans="21:21">
      <c r="U1519"/>
    </row>
    <row r="1520" customHeight="1" spans="21:21">
      <c r="U1520"/>
    </row>
    <row r="1521" customHeight="1" spans="21:21">
      <c r="U1521"/>
    </row>
    <row r="1522" customHeight="1" spans="21:21">
      <c r="U1522"/>
    </row>
    <row r="1523" customHeight="1" spans="21:21">
      <c r="U1523"/>
    </row>
    <row r="1524" customHeight="1" spans="21:21">
      <c r="U1524"/>
    </row>
    <row r="1525" customHeight="1" spans="21:21">
      <c r="U1525"/>
    </row>
    <row r="1526" customHeight="1" spans="21:21">
      <c r="U1526"/>
    </row>
    <row r="1527" customHeight="1" spans="21:21">
      <c r="U1527"/>
    </row>
    <row r="1528" customHeight="1" spans="21:21">
      <c r="U1528"/>
    </row>
    <row r="1529" customHeight="1" spans="21:21">
      <c r="U1529"/>
    </row>
    <row r="1530" customHeight="1" spans="21:21">
      <c r="U1530"/>
    </row>
    <row r="1531" customHeight="1" spans="21:21">
      <c r="U1531"/>
    </row>
    <row r="1532" customHeight="1" spans="21:21">
      <c r="U1532"/>
    </row>
    <row r="1533" customHeight="1" spans="21:21">
      <c r="U1533"/>
    </row>
    <row r="1534" customHeight="1" spans="21:21">
      <c r="U1534"/>
    </row>
    <row r="1535" customHeight="1" spans="21:21">
      <c r="U1535"/>
    </row>
    <row r="1536" customHeight="1" spans="21:21">
      <c r="U1536"/>
    </row>
    <row r="1537" customHeight="1" spans="21:21">
      <c r="U1537"/>
    </row>
    <row r="1538" customHeight="1" spans="21:21">
      <c r="U1538"/>
    </row>
    <row r="1539" customHeight="1" spans="21:21">
      <c r="U1539"/>
    </row>
    <row r="1540" customHeight="1" spans="21:21">
      <c r="U1540"/>
    </row>
    <row r="1541" customHeight="1" spans="21:21">
      <c r="U1541"/>
    </row>
    <row r="1542" customHeight="1" spans="21:21">
      <c r="U1542"/>
    </row>
    <row r="1543" customHeight="1" spans="21:21">
      <c r="U1543"/>
    </row>
    <row r="1544" customHeight="1" spans="21:21">
      <c r="U1544"/>
    </row>
    <row r="1545" customHeight="1" spans="21:21">
      <c r="U1545"/>
    </row>
    <row r="1546" customHeight="1" spans="21:21">
      <c r="U1546"/>
    </row>
    <row r="1547" customHeight="1" spans="21:21">
      <c r="U1547"/>
    </row>
    <row r="1548" customHeight="1" spans="21:21">
      <c r="U1548"/>
    </row>
    <row r="1549" customHeight="1" spans="21:21">
      <c r="U1549"/>
    </row>
    <row r="1550" customHeight="1" spans="21:21">
      <c r="U1550"/>
    </row>
    <row r="1551" customHeight="1" spans="21:21">
      <c r="U1551"/>
    </row>
    <row r="1552" customHeight="1" spans="21:21">
      <c r="U1552"/>
    </row>
    <row r="1553" customHeight="1" spans="21:21">
      <c r="U1553"/>
    </row>
    <row r="1554" customHeight="1" spans="21:21">
      <c r="U1554"/>
    </row>
    <row r="1555" customHeight="1" spans="21:21">
      <c r="U1555"/>
    </row>
    <row r="1556" customHeight="1" spans="21:21">
      <c r="U1556"/>
    </row>
    <row r="1557" customHeight="1" spans="21:21">
      <c r="U1557"/>
    </row>
    <row r="1558" customHeight="1" spans="21:21">
      <c r="U1558"/>
    </row>
    <row r="1559" customHeight="1" spans="21:21">
      <c r="U1559"/>
    </row>
    <row r="1560" customHeight="1" spans="21:21">
      <c r="U1560"/>
    </row>
    <row r="1561" customHeight="1" spans="21:21">
      <c r="U1561"/>
    </row>
    <row r="1562" customHeight="1" spans="21:21">
      <c r="U1562"/>
    </row>
    <row r="1563" customHeight="1" spans="21:21">
      <c r="U1563"/>
    </row>
    <row r="1564" customHeight="1" spans="21:21">
      <c r="U1564"/>
    </row>
    <row r="1565" customHeight="1" spans="21:21">
      <c r="U1565"/>
    </row>
    <row r="1566" customHeight="1" spans="21:21">
      <c r="U1566"/>
    </row>
    <row r="1567" customHeight="1" spans="21:21">
      <c r="U1567"/>
    </row>
    <row r="1568" customHeight="1" spans="21:21">
      <c r="U1568"/>
    </row>
    <row r="1569" customHeight="1" spans="21:21">
      <c r="U1569"/>
    </row>
    <row r="1570" customHeight="1" spans="21:21">
      <c r="U1570"/>
    </row>
    <row r="1571" customHeight="1" spans="21:21">
      <c r="U1571"/>
    </row>
    <row r="1572" customHeight="1" spans="21:21">
      <c r="U1572"/>
    </row>
    <row r="1573" customHeight="1" spans="21:21">
      <c r="U1573"/>
    </row>
    <row r="1574" customHeight="1" spans="21:21">
      <c r="U1574"/>
    </row>
    <row r="1575" customHeight="1" spans="21:21">
      <c r="U1575"/>
    </row>
    <row r="1576" customHeight="1" spans="21:21">
      <c r="U1576"/>
    </row>
    <row r="1577" customHeight="1" spans="21:21">
      <c r="U1577"/>
    </row>
    <row r="1578" customHeight="1" spans="21:21">
      <c r="U1578"/>
    </row>
    <row r="1579" customHeight="1" spans="21:21">
      <c r="U1579"/>
    </row>
    <row r="1580" customHeight="1" spans="21:21">
      <c r="U1580"/>
    </row>
    <row r="1581" customHeight="1" spans="21:21">
      <c r="U1581"/>
    </row>
    <row r="1582" customHeight="1" spans="21:21">
      <c r="U1582"/>
    </row>
    <row r="1583" customHeight="1" spans="21:21">
      <c r="U1583"/>
    </row>
    <row r="1584" customHeight="1" spans="21:21">
      <c r="U1584"/>
    </row>
    <row r="1585" customHeight="1" spans="21:21">
      <c r="U1585"/>
    </row>
    <row r="1586" customHeight="1" spans="21:21">
      <c r="U1586"/>
    </row>
    <row r="1587" customHeight="1" spans="21:21">
      <c r="U1587"/>
    </row>
    <row r="1588" customHeight="1" spans="21:21">
      <c r="U1588"/>
    </row>
    <row r="1589" customHeight="1" spans="21:21">
      <c r="U1589"/>
    </row>
    <row r="1590" customHeight="1" spans="21:21">
      <c r="U1590"/>
    </row>
    <row r="1591" customHeight="1" spans="21:21">
      <c r="U1591"/>
    </row>
    <row r="1592" customHeight="1" spans="21:21">
      <c r="U1592"/>
    </row>
    <row r="1593" customHeight="1" spans="21:21">
      <c r="U1593"/>
    </row>
    <row r="1594" customHeight="1" spans="21:21">
      <c r="U1594"/>
    </row>
    <row r="1595" customHeight="1" spans="21:21">
      <c r="U1595"/>
    </row>
    <row r="1596" customHeight="1" spans="21:21">
      <c r="U1596"/>
    </row>
    <row r="1597" customHeight="1" spans="21:21">
      <c r="U1597"/>
    </row>
    <row r="1598" customHeight="1" spans="21:21">
      <c r="U1598"/>
    </row>
    <row r="1599" customHeight="1" spans="21:21">
      <c r="U1599"/>
    </row>
    <row r="1600" customHeight="1" spans="21:21">
      <c r="U1600"/>
    </row>
    <row r="1601" customHeight="1" spans="21:21">
      <c r="U1601"/>
    </row>
    <row r="1602" customHeight="1" spans="21:21">
      <c r="U1602"/>
    </row>
    <row r="1603" customHeight="1" spans="21:21">
      <c r="U1603"/>
    </row>
    <row r="1604" customHeight="1" spans="21:21">
      <c r="U1604"/>
    </row>
    <row r="1605" customHeight="1" spans="21:21">
      <c r="U1605"/>
    </row>
    <row r="1606" customHeight="1" spans="21:21">
      <c r="U1606"/>
    </row>
    <row r="1607" customHeight="1" spans="21:21">
      <c r="U1607"/>
    </row>
    <row r="1608" customHeight="1" spans="21:21">
      <c r="U1608"/>
    </row>
    <row r="1609" customHeight="1" spans="21:21">
      <c r="U1609"/>
    </row>
    <row r="1610" customHeight="1" spans="21:21">
      <c r="U1610"/>
    </row>
    <row r="1611" customHeight="1" spans="21:21">
      <c r="U1611"/>
    </row>
    <row r="1612" customHeight="1" spans="21:21">
      <c r="U1612"/>
    </row>
    <row r="1613" customHeight="1" spans="21:21">
      <c r="U1613"/>
    </row>
    <row r="1614" customHeight="1" spans="21:21">
      <c r="U1614"/>
    </row>
    <row r="1615" customHeight="1" spans="21:21">
      <c r="U1615"/>
    </row>
    <row r="1616" customHeight="1" spans="21:21">
      <c r="U1616"/>
    </row>
    <row r="1617" customHeight="1" spans="21:21">
      <c r="U1617"/>
    </row>
    <row r="1618" customHeight="1" spans="21:21">
      <c r="U1618"/>
    </row>
    <row r="1619" customHeight="1" spans="21:21">
      <c r="U1619"/>
    </row>
    <row r="1620" customHeight="1" spans="21:21">
      <c r="U1620"/>
    </row>
    <row r="1621" customHeight="1" spans="21:21">
      <c r="U1621"/>
    </row>
    <row r="1622" customHeight="1" spans="21:21">
      <c r="U1622"/>
    </row>
    <row r="1623" customHeight="1" spans="21:21">
      <c r="U1623"/>
    </row>
    <row r="1624" customHeight="1" spans="21:21">
      <c r="U1624"/>
    </row>
    <row r="1625" customHeight="1" spans="21:21">
      <c r="U1625"/>
    </row>
    <row r="1626" customHeight="1" spans="21:21">
      <c r="U1626"/>
    </row>
    <row r="1627" customHeight="1" spans="21:21">
      <c r="U1627"/>
    </row>
    <row r="1628" customHeight="1" spans="21:21">
      <c r="U1628"/>
    </row>
    <row r="1629" customHeight="1" spans="21:21">
      <c r="U1629"/>
    </row>
    <row r="1630" customHeight="1" spans="21:21">
      <c r="U1630"/>
    </row>
    <row r="1631" customHeight="1" spans="21:21">
      <c r="U1631"/>
    </row>
    <row r="1632" customHeight="1" spans="21:21">
      <c r="U1632"/>
    </row>
    <row r="1633" customHeight="1" spans="21:21">
      <c r="U1633"/>
    </row>
    <row r="1634" customHeight="1" spans="21:21">
      <c r="U1634"/>
    </row>
    <row r="1635" customHeight="1" spans="21:21">
      <c r="U1635"/>
    </row>
    <row r="1636" customHeight="1" spans="21:21">
      <c r="U1636"/>
    </row>
    <row r="1637" customHeight="1" spans="21:21">
      <c r="U1637"/>
    </row>
    <row r="1638" customHeight="1" spans="21:21">
      <c r="U1638"/>
    </row>
    <row r="1639" customHeight="1" spans="21:21">
      <c r="U1639"/>
    </row>
    <row r="1640" customHeight="1" spans="21:21">
      <c r="U1640"/>
    </row>
    <row r="1641" customHeight="1" spans="21:21">
      <c r="U1641"/>
    </row>
    <row r="1642" customHeight="1" spans="21:21">
      <c r="U1642"/>
    </row>
    <row r="1643" customHeight="1" spans="21:21">
      <c r="U1643"/>
    </row>
    <row r="1644" customHeight="1" spans="21:21">
      <c r="U1644"/>
    </row>
    <row r="1645" customHeight="1" spans="21:21">
      <c r="U1645"/>
    </row>
    <row r="1646" customHeight="1" spans="21:21">
      <c r="U1646"/>
    </row>
    <row r="1647" customHeight="1" spans="21:21">
      <c r="U1647"/>
    </row>
    <row r="1648" customHeight="1" spans="21:21">
      <c r="U1648"/>
    </row>
    <row r="1649" customHeight="1" spans="21:21">
      <c r="U1649"/>
    </row>
    <row r="1650" customHeight="1" spans="21:21">
      <c r="U1650"/>
    </row>
    <row r="1651" customHeight="1" spans="21:21">
      <c r="U1651"/>
    </row>
    <row r="1652" customHeight="1" spans="21:21">
      <c r="U1652"/>
    </row>
    <row r="1653" customHeight="1" spans="21:21">
      <c r="U1653"/>
    </row>
    <row r="1654" customHeight="1" spans="21:21">
      <c r="U1654"/>
    </row>
    <row r="1655" customHeight="1" spans="21:21">
      <c r="U1655"/>
    </row>
    <row r="1656" customHeight="1" spans="21:21">
      <c r="U1656"/>
    </row>
    <row r="1657" customHeight="1" spans="21:21">
      <c r="U1657"/>
    </row>
    <row r="1658" customHeight="1" spans="21:21">
      <c r="U1658"/>
    </row>
    <row r="1659" customHeight="1" spans="21:21">
      <c r="U1659"/>
    </row>
    <row r="1660" customHeight="1" spans="21:21">
      <c r="U1660"/>
    </row>
    <row r="1661" customHeight="1" spans="21:21">
      <c r="U1661"/>
    </row>
    <row r="1662" customHeight="1" spans="21:21">
      <c r="U1662"/>
    </row>
    <row r="1663" customHeight="1" spans="21:21">
      <c r="U1663"/>
    </row>
    <row r="1664" customHeight="1" spans="21:21">
      <c r="U1664"/>
    </row>
    <row r="1665" customHeight="1" spans="21:21">
      <c r="U1665"/>
    </row>
    <row r="1666" customHeight="1" spans="21:21">
      <c r="U1666"/>
    </row>
    <row r="1667" customHeight="1" spans="21:21">
      <c r="U1667"/>
    </row>
    <row r="1668" customHeight="1" spans="21:21">
      <c r="U1668"/>
    </row>
    <row r="1669" customHeight="1" spans="21:21">
      <c r="U1669"/>
    </row>
    <row r="1670" customHeight="1" spans="21:21">
      <c r="U1670"/>
    </row>
    <row r="1671" customHeight="1" spans="21:21">
      <c r="U1671"/>
    </row>
    <row r="1672" customHeight="1" spans="21:21">
      <c r="U1672"/>
    </row>
    <row r="1673" customHeight="1" spans="21:21">
      <c r="U1673"/>
    </row>
    <row r="1674" customHeight="1" spans="21:21">
      <c r="U1674"/>
    </row>
    <row r="1675" customHeight="1" spans="21:21">
      <c r="U1675"/>
    </row>
    <row r="1676" customHeight="1" spans="21:21">
      <c r="U1676"/>
    </row>
    <row r="1677" customHeight="1" spans="21:21">
      <c r="U1677"/>
    </row>
    <row r="1678" customHeight="1" spans="21:21">
      <c r="U1678"/>
    </row>
    <row r="1679" customHeight="1" spans="21:21">
      <c r="U1679"/>
    </row>
    <row r="1680" customHeight="1" spans="21:21">
      <c r="U1680"/>
    </row>
    <row r="1681" customHeight="1" spans="21:21">
      <c r="U1681"/>
    </row>
    <row r="1682" customHeight="1" spans="21:21">
      <c r="U1682"/>
    </row>
    <row r="1683" customHeight="1" spans="21:21">
      <c r="U1683"/>
    </row>
    <row r="1684" customHeight="1" spans="21:21">
      <c r="U1684"/>
    </row>
    <row r="1685" customHeight="1" spans="21:21">
      <c r="U1685"/>
    </row>
    <row r="1686" customHeight="1" spans="21:21">
      <c r="U1686"/>
    </row>
    <row r="1687" customHeight="1" spans="21:21">
      <c r="U1687"/>
    </row>
    <row r="1688" customHeight="1" spans="21:21">
      <c r="U1688"/>
    </row>
    <row r="1689" customHeight="1" spans="21:21">
      <c r="U1689"/>
    </row>
    <row r="1690" customHeight="1" spans="21:21">
      <c r="U1690"/>
    </row>
    <row r="1691" customHeight="1" spans="21:21">
      <c r="U1691"/>
    </row>
    <row r="1692" customHeight="1" spans="21:21">
      <c r="U1692"/>
    </row>
    <row r="1693" customHeight="1" spans="21:21">
      <c r="U1693"/>
    </row>
    <row r="1694" customHeight="1" spans="21:21">
      <c r="U1694"/>
    </row>
    <row r="1695" customHeight="1" spans="21:21">
      <c r="U1695"/>
    </row>
    <row r="1696" customHeight="1" spans="21:21">
      <c r="U1696"/>
    </row>
    <row r="1697" customHeight="1" spans="21:21">
      <c r="U1697"/>
    </row>
    <row r="1698" customHeight="1" spans="21:21">
      <c r="U1698"/>
    </row>
    <row r="1699" customHeight="1" spans="21:21">
      <c r="U1699"/>
    </row>
    <row r="1700" customHeight="1" spans="21:21">
      <c r="U1700"/>
    </row>
    <row r="1701" customHeight="1" spans="21:21">
      <c r="U1701"/>
    </row>
    <row r="1702" customHeight="1" spans="21:21">
      <c r="U1702"/>
    </row>
    <row r="1703" customHeight="1" spans="21:21">
      <c r="U1703"/>
    </row>
    <row r="1704" customHeight="1" spans="21:21">
      <c r="U1704"/>
    </row>
    <row r="1705" customHeight="1" spans="21:21">
      <c r="U1705"/>
    </row>
    <row r="1706" customHeight="1" spans="21:21">
      <c r="U1706"/>
    </row>
    <row r="1707" customHeight="1" spans="21:21">
      <c r="U1707"/>
    </row>
    <row r="1708" customHeight="1" spans="21:21">
      <c r="U1708"/>
    </row>
    <row r="1709" customHeight="1" spans="21:21">
      <c r="U1709"/>
    </row>
    <row r="1710" customHeight="1" spans="21:21">
      <c r="U1710"/>
    </row>
    <row r="1711" customHeight="1" spans="21:21">
      <c r="U1711"/>
    </row>
    <row r="1712" customHeight="1" spans="21:21">
      <c r="U1712"/>
    </row>
    <row r="1713" customHeight="1" spans="21:21">
      <c r="U1713"/>
    </row>
    <row r="1714" customHeight="1" spans="21:21">
      <c r="U1714"/>
    </row>
    <row r="1715" customHeight="1" spans="21:21">
      <c r="U1715"/>
    </row>
    <row r="1716" customHeight="1" spans="21:21">
      <c r="U1716"/>
    </row>
    <row r="1717" customHeight="1" spans="21:21">
      <c r="U1717"/>
    </row>
    <row r="1718" customHeight="1" spans="21:21">
      <c r="U1718"/>
    </row>
    <row r="1719" customHeight="1" spans="21:21">
      <c r="U1719"/>
    </row>
    <row r="1720" customHeight="1" spans="21:21">
      <c r="U1720"/>
    </row>
    <row r="1721" customHeight="1" spans="21:21">
      <c r="U1721"/>
    </row>
    <row r="1722" customHeight="1" spans="21:21">
      <c r="U1722"/>
    </row>
    <row r="1723" customHeight="1" spans="21:21">
      <c r="U1723"/>
    </row>
    <row r="1724" customHeight="1" spans="21:21">
      <c r="U1724"/>
    </row>
    <row r="1725" customHeight="1" spans="21:21">
      <c r="U1725"/>
    </row>
    <row r="1726" customHeight="1" spans="21:21">
      <c r="U1726"/>
    </row>
    <row r="1727" customHeight="1" spans="21:21">
      <c r="U1727"/>
    </row>
    <row r="1728" customHeight="1" spans="21:21">
      <c r="U1728"/>
    </row>
    <row r="1729" customHeight="1" spans="21:21">
      <c r="U1729"/>
    </row>
    <row r="1730" customHeight="1" spans="21:21">
      <c r="U1730"/>
    </row>
    <row r="1731" customHeight="1" spans="21:21">
      <c r="U1731"/>
    </row>
    <row r="1732" customHeight="1" spans="21:21">
      <c r="U1732"/>
    </row>
    <row r="1733" customHeight="1" spans="21:21">
      <c r="U1733"/>
    </row>
    <row r="1734" customHeight="1" spans="21:21">
      <c r="U1734"/>
    </row>
    <row r="1735" customHeight="1" spans="21:21">
      <c r="U1735"/>
    </row>
    <row r="1736" customHeight="1" spans="21:21">
      <c r="U1736"/>
    </row>
    <row r="1737" customHeight="1" spans="21:21">
      <c r="U1737"/>
    </row>
    <row r="1738" customHeight="1" spans="21:21">
      <c r="U1738"/>
    </row>
    <row r="1739" customHeight="1" spans="21:21">
      <c r="U1739"/>
    </row>
    <row r="1740" customHeight="1" spans="21:21">
      <c r="U1740"/>
    </row>
    <row r="1741" customHeight="1" spans="21:21">
      <c r="U1741"/>
    </row>
    <row r="1742" customHeight="1" spans="21:21">
      <c r="U1742"/>
    </row>
    <row r="1743" customHeight="1" spans="21:21">
      <c r="U1743"/>
    </row>
    <row r="1744" customHeight="1" spans="21:21">
      <c r="U1744"/>
    </row>
    <row r="1745" customHeight="1" spans="21:21">
      <c r="U1745"/>
    </row>
    <row r="1746" customHeight="1" spans="21:21">
      <c r="U1746"/>
    </row>
    <row r="1747" customHeight="1" spans="21:21">
      <c r="U1747"/>
    </row>
    <row r="1748" customHeight="1" spans="21:21">
      <c r="U1748"/>
    </row>
    <row r="1749" customHeight="1" spans="21:21">
      <c r="U1749"/>
    </row>
    <row r="1750" customHeight="1" spans="21:21">
      <c r="U1750"/>
    </row>
    <row r="1751" customHeight="1" spans="21:21">
      <c r="U1751"/>
    </row>
    <row r="1752" customHeight="1" spans="21:21">
      <c r="U1752"/>
    </row>
    <row r="1753" customHeight="1" spans="21:21">
      <c r="U1753"/>
    </row>
    <row r="1754" customHeight="1" spans="21:21">
      <c r="U1754"/>
    </row>
    <row r="1755" customHeight="1" spans="21:21">
      <c r="U1755"/>
    </row>
    <row r="1756" customHeight="1" spans="21:21">
      <c r="U1756"/>
    </row>
    <row r="1757" customHeight="1" spans="21:21">
      <c r="U1757"/>
    </row>
    <row r="1758" customHeight="1" spans="21:21">
      <c r="U1758"/>
    </row>
    <row r="1759" customHeight="1" spans="21:21">
      <c r="U1759"/>
    </row>
    <row r="1760" customHeight="1" spans="21:21">
      <c r="U1760"/>
    </row>
    <row r="1761" customHeight="1" spans="21:21">
      <c r="U1761"/>
    </row>
    <row r="1762" customHeight="1" spans="21:21">
      <c r="U1762"/>
    </row>
    <row r="1763" customHeight="1" spans="21:21">
      <c r="U1763"/>
    </row>
    <row r="1764" customHeight="1" spans="21:21">
      <c r="U1764"/>
    </row>
    <row r="1765" customHeight="1" spans="21:21">
      <c r="U1765"/>
    </row>
    <row r="1766" customHeight="1" spans="21:21">
      <c r="U1766"/>
    </row>
    <row r="1767" customHeight="1" spans="21:21">
      <c r="U1767"/>
    </row>
    <row r="1768" customHeight="1" spans="21:21">
      <c r="U1768"/>
    </row>
    <row r="1769" customHeight="1" spans="21:21">
      <c r="U1769"/>
    </row>
    <row r="1770" customHeight="1" spans="21:21">
      <c r="U1770"/>
    </row>
    <row r="1771" customHeight="1" spans="21:21">
      <c r="U1771"/>
    </row>
    <row r="1772" customHeight="1" spans="21:21">
      <c r="U1772"/>
    </row>
    <row r="1773" customHeight="1" spans="21:21">
      <c r="U1773"/>
    </row>
    <row r="1774" customHeight="1" spans="21:21">
      <c r="U1774"/>
    </row>
    <row r="1775" customHeight="1" spans="21:21">
      <c r="U1775"/>
    </row>
    <row r="1776" customHeight="1" spans="21:21">
      <c r="U1776"/>
    </row>
    <row r="1777" customHeight="1" spans="21:21">
      <c r="U1777"/>
    </row>
    <row r="1778" customHeight="1" spans="21:21">
      <c r="U1778"/>
    </row>
    <row r="1779" customHeight="1" spans="21:21">
      <c r="U1779"/>
    </row>
    <row r="1780" customHeight="1" spans="21:21">
      <c r="U1780"/>
    </row>
    <row r="1781" customHeight="1" spans="21:21">
      <c r="U1781"/>
    </row>
    <row r="1782" customHeight="1" spans="21:21">
      <c r="U1782"/>
    </row>
    <row r="1783" customHeight="1" spans="21:21">
      <c r="U1783"/>
    </row>
    <row r="1784" customHeight="1" spans="21:21">
      <c r="U1784"/>
    </row>
    <row r="1785" customHeight="1" spans="21:21">
      <c r="U1785"/>
    </row>
    <row r="1786" customHeight="1" spans="21:21">
      <c r="U1786"/>
    </row>
    <row r="1787" customHeight="1" spans="21:21">
      <c r="U1787"/>
    </row>
    <row r="1788" customHeight="1" spans="21:21">
      <c r="U1788"/>
    </row>
    <row r="1789" customHeight="1" spans="21:21">
      <c r="U1789"/>
    </row>
    <row r="1790" customHeight="1" spans="21:21">
      <c r="U1790"/>
    </row>
    <row r="1791" customHeight="1" spans="21:21">
      <c r="U1791"/>
    </row>
    <row r="1792" customHeight="1" spans="21:21">
      <c r="U1792"/>
    </row>
    <row r="1793" customHeight="1" spans="21:21">
      <c r="U1793"/>
    </row>
    <row r="1794" customHeight="1" spans="21:21">
      <c r="U1794"/>
    </row>
    <row r="1795" customHeight="1" spans="21:21">
      <c r="U1795"/>
    </row>
    <row r="1796" customHeight="1" spans="21:21">
      <c r="U1796"/>
    </row>
    <row r="1797" customHeight="1" spans="21:21">
      <c r="U1797"/>
    </row>
    <row r="1798" customHeight="1" spans="21:21">
      <c r="U1798"/>
    </row>
    <row r="1799" customHeight="1" spans="21:21">
      <c r="U1799"/>
    </row>
    <row r="1800" customHeight="1" spans="21:21">
      <c r="U1800"/>
    </row>
    <row r="1801" customHeight="1" spans="21:21">
      <c r="U1801"/>
    </row>
    <row r="1802" customHeight="1" spans="21:21">
      <c r="U1802"/>
    </row>
    <row r="1803" customHeight="1" spans="21:21">
      <c r="U1803"/>
    </row>
    <row r="1804" customHeight="1" spans="21:21">
      <c r="U1804"/>
    </row>
    <row r="1805" customHeight="1" spans="21:21">
      <c r="U1805"/>
    </row>
    <row r="1806" customHeight="1" spans="21:21">
      <c r="U1806"/>
    </row>
    <row r="1807" customHeight="1" spans="21:21">
      <c r="U1807"/>
    </row>
    <row r="1808" customHeight="1" spans="21:21">
      <c r="U1808"/>
    </row>
    <row r="1809" customHeight="1" spans="21:21">
      <c r="U1809"/>
    </row>
    <row r="1810" customHeight="1" spans="21:21">
      <c r="U1810"/>
    </row>
    <row r="1811" customHeight="1" spans="21:21">
      <c r="U1811"/>
    </row>
    <row r="1812" customHeight="1" spans="21:21">
      <c r="U1812"/>
    </row>
    <row r="1813" customHeight="1" spans="21:21">
      <c r="U1813"/>
    </row>
    <row r="1814" customHeight="1" spans="21:21">
      <c r="U1814"/>
    </row>
    <row r="1815" customHeight="1" spans="21:21">
      <c r="U1815"/>
    </row>
    <row r="1816" customHeight="1" spans="21:21">
      <c r="U1816"/>
    </row>
    <row r="1817" customHeight="1" spans="21:21">
      <c r="U1817"/>
    </row>
    <row r="1818" customHeight="1" spans="21:21">
      <c r="U1818"/>
    </row>
    <row r="1819" customHeight="1" spans="21:21">
      <c r="U1819"/>
    </row>
    <row r="1820" customHeight="1" spans="21:21">
      <c r="U1820"/>
    </row>
    <row r="1821" customHeight="1" spans="21:21">
      <c r="U1821"/>
    </row>
    <row r="1822" customHeight="1" spans="21:21">
      <c r="U1822"/>
    </row>
    <row r="1823" customHeight="1" spans="21:21">
      <c r="U1823"/>
    </row>
    <row r="1824" customHeight="1" spans="21:21">
      <c r="U1824"/>
    </row>
    <row r="1825" customHeight="1" spans="21:21">
      <c r="U1825"/>
    </row>
    <row r="1826" customHeight="1" spans="21:21">
      <c r="U1826"/>
    </row>
    <row r="1827" customHeight="1" spans="21:21">
      <c r="U1827"/>
    </row>
    <row r="1828" customHeight="1" spans="21:21">
      <c r="U1828"/>
    </row>
    <row r="1829" customHeight="1" spans="21:21">
      <c r="U1829"/>
    </row>
    <row r="1830" customHeight="1" spans="21:21">
      <c r="U1830"/>
    </row>
    <row r="1831" customHeight="1" spans="21:21">
      <c r="U1831"/>
    </row>
    <row r="1832" customHeight="1" spans="21:21">
      <c r="U1832"/>
    </row>
    <row r="1833" customHeight="1" spans="21:21">
      <c r="U1833"/>
    </row>
    <row r="1834" customHeight="1" spans="21:21">
      <c r="U1834"/>
    </row>
    <row r="1835" customHeight="1" spans="21:21">
      <c r="U1835"/>
    </row>
    <row r="1836" customHeight="1" spans="21:21">
      <c r="U1836"/>
    </row>
    <row r="1837" customHeight="1" spans="21:21">
      <c r="U1837"/>
    </row>
    <row r="1838" customHeight="1" spans="21:21">
      <c r="U1838"/>
    </row>
    <row r="1839" customHeight="1" spans="21:21">
      <c r="U1839"/>
    </row>
    <row r="1840" customHeight="1" spans="21:21">
      <c r="U1840"/>
    </row>
    <row r="1841" customHeight="1" spans="21:21">
      <c r="U1841"/>
    </row>
    <row r="1842" customHeight="1" spans="21:21">
      <c r="U1842"/>
    </row>
    <row r="1843" customHeight="1" spans="21:21">
      <c r="U1843"/>
    </row>
    <row r="1844" customHeight="1" spans="21:21">
      <c r="U1844"/>
    </row>
    <row r="1845" customHeight="1" spans="21:21">
      <c r="U1845"/>
    </row>
    <row r="1846" customHeight="1" spans="21:21">
      <c r="U1846"/>
    </row>
    <row r="1847" customHeight="1" spans="21:21">
      <c r="U1847"/>
    </row>
    <row r="1848" customHeight="1" spans="21:21">
      <c r="U1848"/>
    </row>
    <row r="1849" customHeight="1" spans="21:21">
      <c r="U1849"/>
    </row>
    <row r="1850" customHeight="1" spans="21:21">
      <c r="U1850"/>
    </row>
    <row r="1851" customHeight="1" spans="21:21">
      <c r="U1851"/>
    </row>
    <row r="1852" customHeight="1" spans="21:21">
      <c r="U1852"/>
    </row>
    <row r="1853" customHeight="1" spans="21:21">
      <c r="U1853"/>
    </row>
    <row r="1854" customHeight="1" spans="21:21">
      <c r="U1854"/>
    </row>
    <row r="1855" customHeight="1" spans="21:21">
      <c r="U1855"/>
    </row>
    <row r="1856" customHeight="1" spans="21:21">
      <c r="U1856"/>
    </row>
    <row r="1857" customHeight="1" spans="21:21">
      <c r="U1857"/>
    </row>
    <row r="1858" customHeight="1" spans="21:21">
      <c r="U1858"/>
    </row>
    <row r="1859" customHeight="1" spans="21:21">
      <c r="U1859"/>
    </row>
    <row r="1860" customHeight="1" spans="21:21">
      <c r="U1860"/>
    </row>
    <row r="1861" customHeight="1" spans="21:21">
      <c r="U1861"/>
    </row>
    <row r="1862" customHeight="1" spans="21:21">
      <c r="U1862"/>
    </row>
    <row r="1863" customHeight="1" spans="21:21">
      <c r="U1863"/>
    </row>
    <row r="1864" customHeight="1" spans="21:21">
      <c r="U1864"/>
    </row>
    <row r="1865" customHeight="1" spans="21:21">
      <c r="U1865"/>
    </row>
    <row r="1866" customHeight="1" spans="21:21">
      <c r="U1866"/>
    </row>
    <row r="1867" customHeight="1" spans="21:21">
      <c r="U1867"/>
    </row>
    <row r="1868" customHeight="1" spans="21:21">
      <c r="U1868"/>
    </row>
    <row r="1869" customHeight="1" spans="21:21">
      <c r="U1869"/>
    </row>
    <row r="1870" customHeight="1" spans="21:21">
      <c r="U1870"/>
    </row>
    <row r="1871" customHeight="1" spans="21:21">
      <c r="U1871"/>
    </row>
    <row r="1872" customHeight="1" spans="21:21">
      <c r="U1872"/>
    </row>
    <row r="1873" customHeight="1" spans="21:21">
      <c r="U1873"/>
    </row>
    <row r="1874" customHeight="1" spans="21:21">
      <c r="U1874"/>
    </row>
    <row r="1875" customHeight="1" spans="21:21">
      <c r="U1875"/>
    </row>
    <row r="1876" customHeight="1" spans="21:21">
      <c r="U1876"/>
    </row>
    <row r="1877" customHeight="1" spans="21:21">
      <c r="U1877"/>
    </row>
    <row r="1878" customHeight="1" spans="21:21">
      <c r="U1878"/>
    </row>
    <row r="1879" customHeight="1" spans="21:21">
      <c r="U1879"/>
    </row>
    <row r="1880" customHeight="1" spans="21:21">
      <c r="U1880"/>
    </row>
    <row r="1881" customHeight="1" spans="21:21">
      <c r="U1881"/>
    </row>
    <row r="1882" customHeight="1" spans="21:21">
      <c r="U1882"/>
    </row>
    <row r="1883" customHeight="1" spans="21:21">
      <c r="U1883"/>
    </row>
    <row r="1884" customHeight="1" spans="21:21">
      <c r="U1884"/>
    </row>
    <row r="1885" customHeight="1" spans="21:21">
      <c r="U1885"/>
    </row>
    <row r="1886" customHeight="1" spans="21:21">
      <c r="U1886"/>
    </row>
    <row r="1887" customHeight="1" spans="21:21">
      <c r="U1887"/>
    </row>
    <row r="1888" customHeight="1" spans="21:21">
      <c r="U1888"/>
    </row>
    <row r="1889" customHeight="1" spans="21:21">
      <c r="U1889"/>
    </row>
    <row r="1890" customHeight="1" spans="21:21">
      <c r="U1890"/>
    </row>
    <row r="1891" customHeight="1" spans="21:21">
      <c r="U1891"/>
    </row>
    <row r="1892" customHeight="1" spans="21:21">
      <c r="U1892"/>
    </row>
    <row r="1893" customHeight="1" spans="21:21">
      <c r="U1893"/>
    </row>
    <row r="1894" customHeight="1" spans="21:21">
      <c r="U1894"/>
    </row>
    <row r="1895" customHeight="1" spans="21:21">
      <c r="U1895"/>
    </row>
    <row r="1896" customHeight="1" spans="21:21">
      <c r="U1896"/>
    </row>
    <row r="1897" customHeight="1" spans="21:21">
      <c r="U1897"/>
    </row>
    <row r="1898" customHeight="1" spans="21:21">
      <c r="U1898"/>
    </row>
    <row r="1899" customHeight="1" spans="21:21">
      <c r="U1899"/>
    </row>
    <row r="1900" customHeight="1" spans="21:21">
      <c r="U1900"/>
    </row>
    <row r="1901" customHeight="1" spans="21:21">
      <c r="U1901"/>
    </row>
    <row r="1902" customHeight="1" spans="21:21">
      <c r="U1902"/>
    </row>
    <row r="1903" customHeight="1" spans="21:21">
      <c r="U1903"/>
    </row>
    <row r="1904" customHeight="1" spans="21:21">
      <c r="U1904"/>
    </row>
    <row r="1905" customHeight="1" spans="21:21">
      <c r="U1905"/>
    </row>
    <row r="1906" customHeight="1" spans="21:21">
      <c r="U1906"/>
    </row>
    <row r="1907" customHeight="1" spans="21:21">
      <c r="U1907"/>
    </row>
    <row r="1908" customHeight="1" spans="21:21">
      <c r="U1908"/>
    </row>
    <row r="1909" customHeight="1" spans="21:21">
      <c r="U1909"/>
    </row>
    <row r="1910" customHeight="1" spans="21:21">
      <c r="U1910"/>
    </row>
    <row r="1911" customHeight="1" spans="21:21">
      <c r="U1911"/>
    </row>
    <row r="1912" customHeight="1" spans="21:21">
      <c r="U1912"/>
    </row>
    <row r="1913" customHeight="1" spans="21:21">
      <c r="U1913"/>
    </row>
    <row r="1914" customHeight="1" spans="21:21">
      <c r="U1914"/>
    </row>
    <row r="1915" customHeight="1" spans="21:21">
      <c r="U1915"/>
    </row>
    <row r="1916" customHeight="1" spans="21:21">
      <c r="U1916"/>
    </row>
    <row r="1917" customHeight="1" spans="21:21">
      <c r="U1917"/>
    </row>
    <row r="1918" customHeight="1" spans="21:21">
      <c r="U1918"/>
    </row>
    <row r="1919" customHeight="1" spans="21:21">
      <c r="U1919"/>
    </row>
    <row r="1920" customHeight="1" spans="21:21">
      <c r="U1920"/>
    </row>
    <row r="1921" customHeight="1" spans="21:21">
      <c r="U1921"/>
    </row>
    <row r="1922" customHeight="1" spans="21:21">
      <c r="U1922"/>
    </row>
    <row r="1923" customHeight="1" spans="21:21">
      <c r="U1923"/>
    </row>
    <row r="1924" customHeight="1" spans="21:21">
      <c r="U1924"/>
    </row>
    <row r="1925" customHeight="1" spans="21:21">
      <c r="U1925"/>
    </row>
    <row r="1926" customHeight="1" spans="21:21">
      <c r="U1926"/>
    </row>
    <row r="1927" customHeight="1" spans="21:21">
      <c r="U1927"/>
    </row>
    <row r="1928" customHeight="1" spans="21:21">
      <c r="U1928"/>
    </row>
    <row r="1929" customHeight="1" spans="21:21">
      <c r="U1929"/>
    </row>
    <row r="1930" customHeight="1" spans="21:21">
      <c r="U1930"/>
    </row>
    <row r="1931" customHeight="1" spans="21:21">
      <c r="U1931"/>
    </row>
    <row r="1932" customHeight="1" spans="21:21">
      <c r="U1932"/>
    </row>
    <row r="1933" customHeight="1" spans="21:21">
      <c r="U1933"/>
    </row>
    <row r="1934" customHeight="1" spans="21:21">
      <c r="U1934"/>
    </row>
    <row r="1935" customHeight="1" spans="21:21">
      <c r="U1935"/>
    </row>
    <row r="1936" customHeight="1" spans="21:21">
      <c r="U1936"/>
    </row>
    <row r="1937" customHeight="1" spans="21:21">
      <c r="U1937"/>
    </row>
    <row r="1938" customHeight="1" spans="21:21">
      <c r="U1938"/>
    </row>
    <row r="1939" customHeight="1" spans="21:21">
      <c r="U1939"/>
    </row>
    <row r="1940" customHeight="1" spans="21:21">
      <c r="U1940"/>
    </row>
    <row r="1941" customHeight="1" spans="21:21">
      <c r="U1941"/>
    </row>
    <row r="1942" customHeight="1" spans="21:21">
      <c r="U1942"/>
    </row>
    <row r="1943" customHeight="1" spans="21:21">
      <c r="U1943"/>
    </row>
    <row r="1944" customHeight="1" spans="21:21">
      <c r="U1944"/>
    </row>
    <row r="1945" customHeight="1" spans="21:21">
      <c r="U1945"/>
    </row>
    <row r="1946" customHeight="1" spans="21:21">
      <c r="U1946"/>
    </row>
    <row r="1947" customHeight="1" spans="21:21">
      <c r="U1947"/>
    </row>
    <row r="1948" customHeight="1" spans="21:21">
      <c r="U1948"/>
    </row>
    <row r="1949" customHeight="1" spans="21:21">
      <c r="U1949"/>
    </row>
    <row r="1950" customHeight="1" spans="21:21">
      <c r="U1950"/>
    </row>
    <row r="1951" customHeight="1" spans="21:21">
      <c r="U1951"/>
    </row>
    <row r="1952" customHeight="1" spans="21:21">
      <c r="U1952"/>
    </row>
    <row r="1953" customHeight="1" spans="21:21">
      <c r="U1953"/>
    </row>
    <row r="1954" customHeight="1" spans="21:21">
      <c r="U1954"/>
    </row>
    <row r="1955" customHeight="1" spans="21:21">
      <c r="U1955"/>
    </row>
    <row r="1956" customHeight="1" spans="21:21">
      <c r="U1956"/>
    </row>
    <row r="1957" customHeight="1" spans="21:21">
      <c r="U1957"/>
    </row>
    <row r="1958" customHeight="1" spans="21:21">
      <c r="U1958"/>
    </row>
    <row r="1959" customHeight="1" spans="21:21">
      <c r="U1959"/>
    </row>
    <row r="1960" customHeight="1" spans="21:21">
      <c r="U1960"/>
    </row>
    <row r="1961" customHeight="1" spans="21:21">
      <c r="U1961"/>
    </row>
    <row r="1962" customHeight="1" spans="21:21">
      <c r="U1962"/>
    </row>
    <row r="1963" customHeight="1" spans="21:21">
      <c r="U1963"/>
    </row>
    <row r="1964" customHeight="1" spans="21:21">
      <c r="U1964"/>
    </row>
    <row r="1965" customHeight="1" spans="21:21">
      <c r="U1965"/>
    </row>
    <row r="1966" customHeight="1" spans="21:21">
      <c r="U1966"/>
    </row>
    <row r="1967" customHeight="1" spans="21:21">
      <c r="U1967"/>
    </row>
    <row r="1968" customHeight="1" spans="21:21">
      <c r="U1968"/>
    </row>
    <row r="1969" customHeight="1" spans="21:21">
      <c r="U1969"/>
    </row>
    <row r="1970" customHeight="1" spans="21:21">
      <c r="U1970"/>
    </row>
    <row r="1971" customHeight="1" spans="21:21">
      <c r="U1971"/>
    </row>
    <row r="1972" customHeight="1" spans="21:21">
      <c r="U1972"/>
    </row>
    <row r="1973" customHeight="1" spans="21:21">
      <c r="U1973"/>
    </row>
    <row r="1974" customHeight="1" spans="21:21">
      <c r="U1974"/>
    </row>
    <row r="1975" customHeight="1" spans="21:21">
      <c r="U1975"/>
    </row>
    <row r="1976" customHeight="1" spans="21:21">
      <c r="U1976"/>
    </row>
    <row r="1977" customHeight="1" spans="21:21">
      <c r="U1977"/>
    </row>
    <row r="1978" customHeight="1" spans="21:21">
      <c r="U1978"/>
    </row>
    <row r="1979" customHeight="1" spans="21:21">
      <c r="U1979"/>
    </row>
    <row r="1980" customHeight="1" spans="21:21">
      <c r="U1980"/>
    </row>
    <row r="1981" customHeight="1" spans="21:21">
      <c r="U1981"/>
    </row>
    <row r="1982" customHeight="1" spans="21:21">
      <c r="U1982"/>
    </row>
    <row r="1983" customHeight="1" spans="21:21">
      <c r="U1983"/>
    </row>
    <row r="1984" customHeight="1" spans="21:21">
      <c r="U1984"/>
    </row>
    <row r="1985" customHeight="1" spans="21:21">
      <c r="U1985"/>
    </row>
    <row r="1986" customHeight="1" spans="21:21">
      <c r="U1986"/>
    </row>
    <row r="1987" customHeight="1" spans="21:21">
      <c r="U1987"/>
    </row>
    <row r="1988" customHeight="1" spans="21:21">
      <c r="U1988"/>
    </row>
    <row r="1989" customHeight="1" spans="21:21">
      <c r="U1989"/>
    </row>
    <row r="1990" customHeight="1" spans="21:21">
      <c r="U1990"/>
    </row>
    <row r="1991" customHeight="1" spans="21:21">
      <c r="U1991"/>
    </row>
    <row r="1992" customHeight="1" spans="21:21">
      <c r="U1992"/>
    </row>
    <row r="1993" customHeight="1" spans="21:21">
      <c r="U1993"/>
    </row>
    <row r="1994" customHeight="1" spans="21:21">
      <c r="U1994"/>
    </row>
    <row r="1995" customHeight="1" spans="21:21">
      <c r="U1995"/>
    </row>
    <row r="1996" customHeight="1" spans="21:21">
      <c r="U1996"/>
    </row>
    <row r="1997" customHeight="1" spans="21:21">
      <c r="U1997"/>
    </row>
    <row r="1998" customHeight="1" spans="21:21">
      <c r="U1998"/>
    </row>
    <row r="1999" customHeight="1" spans="21:21">
      <c r="U1999"/>
    </row>
    <row r="2000" customHeight="1" spans="21:21">
      <c r="U2000"/>
    </row>
    <row r="2001" customHeight="1" spans="21:21">
      <c r="U2001"/>
    </row>
    <row r="2002" customHeight="1" spans="21:21">
      <c r="U2002"/>
    </row>
    <row r="2003" customHeight="1" spans="21:21">
      <c r="U2003"/>
    </row>
    <row r="2004" customHeight="1" spans="21:21">
      <c r="U2004"/>
    </row>
    <row r="2005" customHeight="1" spans="21:21">
      <c r="U2005"/>
    </row>
    <row r="2006" customHeight="1" spans="21:21">
      <c r="U2006"/>
    </row>
    <row r="2007" customHeight="1" spans="21:21">
      <c r="U2007"/>
    </row>
    <row r="2008" customHeight="1" spans="21:21">
      <c r="U2008"/>
    </row>
    <row r="2009" customHeight="1" spans="21:21">
      <c r="U2009"/>
    </row>
    <row r="2010" customHeight="1" spans="21:21">
      <c r="U2010"/>
    </row>
    <row r="2011" customHeight="1" spans="21:21">
      <c r="U2011"/>
    </row>
    <row r="2012" customHeight="1" spans="21:21">
      <c r="U2012"/>
    </row>
    <row r="2013" customHeight="1" spans="21:21">
      <c r="U2013"/>
    </row>
    <row r="2014" customHeight="1" spans="21:21">
      <c r="U2014"/>
    </row>
    <row r="2015" customHeight="1" spans="21:21">
      <c r="U2015"/>
    </row>
    <row r="2016" customHeight="1" spans="21:21">
      <c r="U2016"/>
    </row>
    <row r="2017" customHeight="1" spans="21:21">
      <c r="U2017"/>
    </row>
    <row r="2018" customHeight="1" spans="21:21">
      <c r="U2018"/>
    </row>
    <row r="2019" customHeight="1" spans="21:21">
      <c r="U2019"/>
    </row>
    <row r="2020" customHeight="1" spans="21:21">
      <c r="U2020"/>
    </row>
    <row r="2021" customHeight="1" spans="21:21">
      <c r="U2021"/>
    </row>
    <row r="2022" customHeight="1" spans="21:21">
      <c r="U2022"/>
    </row>
    <row r="2023" customHeight="1" spans="21:21">
      <c r="U2023"/>
    </row>
    <row r="2024" customHeight="1" spans="21:21">
      <c r="U2024"/>
    </row>
    <row r="2025" customHeight="1" spans="21:21">
      <c r="U2025"/>
    </row>
    <row r="2026" customHeight="1" spans="21:21">
      <c r="U2026"/>
    </row>
    <row r="2027" customHeight="1" spans="21:21">
      <c r="U2027"/>
    </row>
    <row r="2028" customHeight="1" spans="21:21">
      <c r="U2028"/>
    </row>
    <row r="2029" customHeight="1" spans="21:21">
      <c r="U2029"/>
    </row>
    <row r="2030" customHeight="1" spans="21:21">
      <c r="U2030"/>
    </row>
    <row r="2031" customHeight="1" spans="21:21">
      <c r="U2031"/>
    </row>
    <row r="2032" customHeight="1" spans="21:21">
      <c r="U2032"/>
    </row>
    <row r="2033" customHeight="1" spans="21:21">
      <c r="U2033"/>
    </row>
    <row r="2034" customHeight="1" spans="21:21">
      <c r="U2034"/>
    </row>
    <row r="2035" customHeight="1" spans="21:21">
      <c r="U2035"/>
    </row>
    <row r="2036" customHeight="1" spans="21:21">
      <c r="U2036"/>
    </row>
    <row r="2037" customHeight="1" spans="21:21">
      <c r="U2037"/>
    </row>
    <row r="2038" customHeight="1" spans="21:21">
      <c r="U2038"/>
    </row>
    <row r="2039" customHeight="1" spans="21:21">
      <c r="U2039"/>
    </row>
    <row r="2040" customHeight="1" spans="21:21">
      <c r="U2040"/>
    </row>
    <row r="2041" customHeight="1" spans="21:21">
      <c r="U2041"/>
    </row>
    <row r="2042" customHeight="1" spans="21:21">
      <c r="U2042"/>
    </row>
    <row r="2043" customHeight="1" spans="21:21">
      <c r="U2043"/>
    </row>
    <row r="2044" customHeight="1" spans="21:21">
      <c r="U2044"/>
    </row>
    <row r="2045" customHeight="1" spans="21:21">
      <c r="U2045"/>
    </row>
    <row r="2046" customHeight="1" spans="21:21">
      <c r="U2046"/>
    </row>
    <row r="2047" customHeight="1" spans="21:21">
      <c r="U2047"/>
    </row>
    <row r="2048" customHeight="1" spans="21:21">
      <c r="U2048"/>
    </row>
    <row r="2049" customHeight="1" spans="21:21">
      <c r="U2049"/>
    </row>
    <row r="2050" customHeight="1" spans="21:21">
      <c r="U2050"/>
    </row>
    <row r="2051" customHeight="1" spans="21:21">
      <c r="U2051"/>
    </row>
    <row r="2052" customHeight="1" spans="21:21">
      <c r="U2052"/>
    </row>
    <row r="2053" customHeight="1" spans="21:21">
      <c r="U2053"/>
    </row>
    <row r="2054" customHeight="1" spans="21:21">
      <c r="U2054"/>
    </row>
    <row r="2055" customHeight="1" spans="21:21">
      <c r="U2055"/>
    </row>
    <row r="2056" customHeight="1" spans="21:21">
      <c r="U2056"/>
    </row>
    <row r="2057" customHeight="1" spans="21:21">
      <c r="U2057"/>
    </row>
    <row r="2058" customHeight="1" spans="21:21">
      <c r="U2058"/>
    </row>
    <row r="2059" customHeight="1" spans="21:21">
      <c r="U2059"/>
    </row>
    <row r="2060" customHeight="1" spans="21:21">
      <c r="U2060"/>
    </row>
    <row r="2061" customHeight="1" spans="21:21">
      <c r="U2061"/>
    </row>
    <row r="2062" customHeight="1" spans="21:21">
      <c r="U2062"/>
    </row>
    <row r="2063" customHeight="1" spans="21:21">
      <c r="U2063"/>
    </row>
    <row r="2064" customHeight="1" spans="21:21">
      <c r="U2064"/>
    </row>
    <row r="2065" customHeight="1" spans="21:21">
      <c r="U2065"/>
    </row>
    <row r="2066" customHeight="1" spans="21:21">
      <c r="U2066"/>
    </row>
    <row r="2067" customHeight="1" spans="21:21">
      <c r="U2067"/>
    </row>
    <row r="2068" customHeight="1" spans="21:21">
      <c r="U2068"/>
    </row>
    <row r="2069" customHeight="1" spans="21:21">
      <c r="U2069"/>
    </row>
    <row r="2070" customHeight="1" spans="21:21">
      <c r="U2070"/>
    </row>
    <row r="2071" customHeight="1" spans="21:21">
      <c r="U2071"/>
    </row>
    <row r="2072" customHeight="1" spans="21:21">
      <c r="U2072"/>
    </row>
    <row r="2073" customHeight="1" spans="21:21">
      <c r="U2073"/>
    </row>
    <row r="2074" customHeight="1" spans="21:21">
      <c r="U2074"/>
    </row>
    <row r="2075" customHeight="1" spans="21:21">
      <c r="U2075"/>
    </row>
    <row r="2076" customHeight="1" spans="21:21">
      <c r="U2076"/>
    </row>
    <row r="2077" customHeight="1" spans="21:21">
      <c r="U2077"/>
    </row>
    <row r="2078" customHeight="1" spans="21:21">
      <c r="U2078"/>
    </row>
    <row r="2079" customHeight="1" spans="21:21">
      <c r="U2079"/>
    </row>
    <row r="2080" customHeight="1" spans="21:21">
      <c r="U2080"/>
    </row>
    <row r="2081" customHeight="1" spans="21:21">
      <c r="U2081"/>
    </row>
    <row r="2082" customHeight="1" spans="21:21">
      <c r="U2082"/>
    </row>
    <row r="2083" customHeight="1" spans="21:21">
      <c r="U2083"/>
    </row>
    <row r="2084" customHeight="1" spans="21:21">
      <c r="U2084"/>
    </row>
    <row r="2085" customHeight="1" spans="21:21">
      <c r="U2085"/>
    </row>
    <row r="2086" customHeight="1" spans="21:21">
      <c r="U2086"/>
    </row>
    <row r="2087" customHeight="1" spans="21:21">
      <c r="U2087"/>
    </row>
    <row r="2088" customHeight="1" spans="21:21">
      <c r="U2088"/>
    </row>
    <row r="2089" customHeight="1" spans="21:21">
      <c r="U2089"/>
    </row>
    <row r="2090" customHeight="1" spans="21:21">
      <c r="U2090"/>
    </row>
    <row r="2091" customHeight="1" spans="21:21">
      <c r="U2091"/>
    </row>
    <row r="2092" customHeight="1" spans="21:21">
      <c r="U2092"/>
    </row>
    <row r="2093" customHeight="1" spans="21:21">
      <c r="U2093"/>
    </row>
    <row r="2094" customHeight="1" spans="21:21">
      <c r="U2094"/>
    </row>
    <row r="2095" customHeight="1" spans="21:21">
      <c r="U2095"/>
    </row>
    <row r="2096" customHeight="1" spans="21:21">
      <c r="U2096"/>
    </row>
    <row r="2097" customHeight="1" spans="21:21">
      <c r="U2097"/>
    </row>
    <row r="2098" customHeight="1" spans="21:21">
      <c r="U2098"/>
    </row>
    <row r="2099" customHeight="1" spans="21:21">
      <c r="U2099"/>
    </row>
    <row r="2100" customHeight="1" spans="21:21">
      <c r="U2100"/>
    </row>
    <row r="2101" customHeight="1" spans="21:21">
      <c r="U2101"/>
    </row>
    <row r="2102" customHeight="1" spans="21:21">
      <c r="U2102"/>
    </row>
    <row r="2103" customHeight="1" spans="21:21">
      <c r="U2103"/>
    </row>
    <row r="2104" customHeight="1" spans="21:21">
      <c r="U2104"/>
    </row>
    <row r="2105" customHeight="1" spans="21:21">
      <c r="U2105"/>
    </row>
    <row r="2106" customHeight="1" spans="21:21">
      <c r="U2106"/>
    </row>
    <row r="2107" customHeight="1" spans="21:21">
      <c r="U2107"/>
    </row>
    <row r="2108" customHeight="1" spans="21:21">
      <c r="U2108"/>
    </row>
    <row r="2109" customHeight="1" spans="21:21">
      <c r="U2109"/>
    </row>
    <row r="2110" customHeight="1" spans="21:21">
      <c r="U2110"/>
    </row>
    <row r="2111" customHeight="1" spans="21:21">
      <c r="U2111"/>
    </row>
    <row r="2112" customHeight="1" spans="21:21">
      <c r="U2112"/>
    </row>
    <row r="2113" customHeight="1" spans="21:21">
      <c r="U2113"/>
    </row>
    <row r="2114" customHeight="1" spans="21:21">
      <c r="U2114"/>
    </row>
    <row r="2115" customHeight="1" spans="21:21">
      <c r="U2115"/>
    </row>
    <row r="2116" customHeight="1" spans="21:21">
      <c r="U2116"/>
    </row>
    <row r="2117" customHeight="1" spans="21:21">
      <c r="U2117"/>
    </row>
    <row r="2118" customHeight="1" spans="21:21">
      <c r="U2118"/>
    </row>
    <row r="2119" customHeight="1" spans="21:21">
      <c r="U2119"/>
    </row>
    <row r="2120" customHeight="1" spans="21:21">
      <c r="U2120"/>
    </row>
    <row r="2121" customHeight="1" spans="21:21">
      <c r="U2121"/>
    </row>
    <row r="2122" customHeight="1" spans="21:21">
      <c r="U2122"/>
    </row>
    <row r="2123" customHeight="1" spans="21:21">
      <c r="U2123"/>
    </row>
    <row r="2124" customHeight="1" spans="21:21">
      <c r="U2124"/>
    </row>
    <row r="2125" customHeight="1" spans="21:21">
      <c r="U2125"/>
    </row>
    <row r="2126" customHeight="1" spans="21:21">
      <c r="U2126"/>
    </row>
    <row r="2127" customHeight="1" spans="21:21">
      <c r="U2127"/>
    </row>
    <row r="2128" customHeight="1" spans="21:21">
      <c r="U2128"/>
    </row>
    <row r="2129" customHeight="1" spans="21:21">
      <c r="U2129"/>
    </row>
    <row r="2130" customHeight="1" spans="21:21">
      <c r="U2130"/>
    </row>
    <row r="2131" customHeight="1" spans="21:21">
      <c r="U2131"/>
    </row>
    <row r="2132" customHeight="1" spans="21:21">
      <c r="U2132"/>
    </row>
    <row r="2133" customHeight="1" spans="21:21">
      <c r="U2133"/>
    </row>
    <row r="2134" customHeight="1" spans="21:21">
      <c r="U2134"/>
    </row>
    <row r="2135" customHeight="1" spans="21:21">
      <c r="U2135"/>
    </row>
    <row r="2136" customHeight="1" spans="21:21">
      <c r="U2136"/>
    </row>
    <row r="2137" customHeight="1" spans="21:21">
      <c r="U2137"/>
    </row>
    <row r="2138" customHeight="1" spans="21:21">
      <c r="U2138"/>
    </row>
    <row r="2139" customHeight="1" spans="21:21">
      <c r="U2139"/>
    </row>
    <row r="2140" customHeight="1" spans="21:21">
      <c r="U2140"/>
    </row>
    <row r="2141" customHeight="1" spans="21:21">
      <c r="U2141"/>
    </row>
    <row r="2142" customHeight="1" spans="21:21">
      <c r="U2142"/>
    </row>
    <row r="2143" customHeight="1" spans="21:21">
      <c r="U2143"/>
    </row>
    <row r="2144" customHeight="1" spans="21:21">
      <c r="U2144"/>
    </row>
    <row r="2145" customHeight="1" spans="21:21">
      <c r="U2145"/>
    </row>
    <row r="2146" customHeight="1" spans="21:21">
      <c r="U2146"/>
    </row>
    <row r="2147" customHeight="1" spans="21:21">
      <c r="U2147"/>
    </row>
    <row r="2148" customHeight="1" spans="21:21">
      <c r="U2148"/>
    </row>
    <row r="2149" customHeight="1" spans="21:21">
      <c r="U2149"/>
    </row>
    <row r="2150" customHeight="1" spans="21:21">
      <c r="U2150"/>
    </row>
    <row r="2151" customHeight="1" spans="21:21">
      <c r="U2151"/>
    </row>
    <row r="2152" customHeight="1" spans="21:21">
      <c r="U2152"/>
    </row>
    <row r="2153" customHeight="1" spans="21:21">
      <c r="U2153"/>
    </row>
    <row r="2154" customHeight="1" spans="21:21">
      <c r="U2154"/>
    </row>
    <row r="2155" customHeight="1" spans="21:21">
      <c r="U2155"/>
    </row>
    <row r="2156" customHeight="1" spans="21:21">
      <c r="U2156"/>
    </row>
    <row r="2157" customHeight="1" spans="21:21">
      <c r="U2157"/>
    </row>
    <row r="2158" customHeight="1" spans="21:21">
      <c r="U2158"/>
    </row>
    <row r="2159" customHeight="1" spans="21:21">
      <c r="U2159"/>
    </row>
    <row r="2160" customHeight="1" spans="21:21">
      <c r="U2160"/>
    </row>
    <row r="2161" customHeight="1" spans="21:21">
      <c r="U2161"/>
    </row>
    <row r="2162" customHeight="1" spans="21:21">
      <c r="U2162"/>
    </row>
    <row r="2163" customHeight="1" spans="21:21">
      <c r="U2163"/>
    </row>
    <row r="2164" customHeight="1" spans="21:21">
      <c r="U2164"/>
    </row>
    <row r="2165" customHeight="1" spans="21:21">
      <c r="U2165"/>
    </row>
    <row r="2166" customHeight="1" spans="21:21">
      <c r="U2166"/>
    </row>
    <row r="2167" customHeight="1" spans="21:21">
      <c r="U2167"/>
    </row>
    <row r="2168" customHeight="1" spans="21:21">
      <c r="U2168"/>
    </row>
    <row r="2169" customHeight="1" spans="21:21">
      <c r="U2169"/>
    </row>
    <row r="2170" customHeight="1" spans="21:21">
      <c r="U2170"/>
    </row>
    <row r="2171" customHeight="1" spans="21:21">
      <c r="U2171"/>
    </row>
    <row r="2172" customHeight="1" spans="21:21">
      <c r="U2172"/>
    </row>
    <row r="2173" customHeight="1" spans="21:21">
      <c r="U2173"/>
    </row>
    <row r="2174" customHeight="1" spans="21:21">
      <c r="U2174"/>
    </row>
    <row r="2175" customHeight="1" spans="21:21">
      <c r="U2175"/>
    </row>
    <row r="2176" customHeight="1" spans="21:21">
      <c r="U2176"/>
    </row>
    <row r="2177" customHeight="1" spans="21:21">
      <c r="U2177"/>
    </row>
    <row r="2178" customHeight="1" spans="21:21">
      <c r="U2178"/>
    </row>
    <row r="2179" customHeight="1" spans="21:21">
      <c r="U2179"/>
    </row>
    <row r="2180" customHeight="1" spans="21:21">
      <c r="U2180"/>
    </row>
    <row r="2181" customHeight="1" spans="21:21">
      <c r="U2181"/>
    </row>
    <row r="2182" customHeight="1" spans="21:21">
      <c r="U2182"/>
    </row>
    <row r="2183" customHeight="1" spans="21:21">
      <c r="U2183"/>
    </row>
    <row r="2184" customHeight="1" spans="21:21">
      <c r="U2184"/>
    </row>
    <row r="2185" customHeight="1" spans="21:21">
      <c r="U2185"/>
    </row>
    <row r="2186" customHeight="1" spans="21:21">
      <c r="U2186"/>
    </row>
    <row r="2187" customHeight="1" spans="21:21">
      <c r="U2187"/>
    </row>
    <row r="2188" customHeight="1" spans="21:21">
      <c r="U2188"/>
    </row>
    <row r="2189" customHeight="1" spans="21:21">
      <c r="U2189"/>
    </row>
    <row r="2190" customHeight="1" spans="21:21">
      <c r="U2190"/>
    </row>
    <row r="2191" customHeight="1" spans="21:21">
      <c r="U2191"/>
    </row>
    <row r="2192" customHeight="1" spans="21:21">
      <c r="U2192"/>
    </row>
    <row r="2193" customHeight="1" spans="21:21">
      <c r="U2193"/>
    </row>
    <row r="2194" customHeight="1" spans="21:21">
      <c r="U2194"/>
    </row>
    <row r="2195" customHeight="1" spans="21:21">
      <c r="U2195"/>
    </row>
    <row r="2196" customHeight="1" spans="21:21">
      <c r="U2196"/>
    </row>
    <row r="2197" customHeight="1" spans="21:21">
      <c r="U2197"/>
    </row>
    <row r="2198" customHeight="1" spans="21:21">
      <c r="U2198"/>
    </row>
    <row r="2199" customHeight="1" spans="21:21">
      <c r="U2199"/>
    </row>
    <row r="2200" customHeight="1" spans="21:21">
      <c r="U2200"/>
    </row>
    <row r="2201" customHeight="1" spans="21:21">
      <c r="U2201"/>
    </row>
    <row r="2202" customHeight="1" spans="21:21">
      <c r="U2202"/>
    </row>
    <row r="2203" customHeight="1" spans="21:21">
      <c r="U2203"/>
    </row>
    <row r="2204" customHeight="1" spans="21:21">
      <c r="U2204"/>
    </row>
    <row r="2205" customHeight="1" spans="21:21">
      <c r="U2205"/>
    </row>
    <row r="2206" customHeight="1" spans="21:21">
      <c r="U2206"/>
    </row>
    <row r="2207" customHeight="1" spans="21:21">
      <c r="U2207"/>
    </row>
    <row r="2208" customHeight="1" spans="21:21">
      <c r="U2208"/>
    </row>
    <row r="2209" customHeight="1" spans="21:21">
      <c r="U2209"/>
    </row>
    <row r="2210" customHeight="1" spans="21:21">
      <c r="U2210"/>
    </row>
    <row r="2211" customHeight="1" spans="21:21">
      <c r="U2211"/>
    </row>
    <row r="2212" customHeight="1" spans="21:21">
      <c r="U2212"/>
    </row>
    <row r="2213" customHeight="1" spans="21:21">
      <c r="U2213"/>
    </row>
    <row r="2214" customHeight="1" spans="21:21">
      <c r="U2214"/>
    </row>
    <row r="2215" customHeight="1" spans="21:21">
      <c r="U2215"/>
    </row>
    <row r="2216" customHeight="1" spans="21:21">
      <c r="U2216"/>
    </row>
    <row r="2217" customHeight="1" spans="21:21">
      <c r="U2217"/>
    </row>
    <row r="2218" customHeight="1" spans="21:21">
      <c r="U2218"/>
    </row>
    <row r="2219" customHeight="1" spans="21:21">
      <c r="U2219"/>
    </row>
    <row r="2220" customHeight="1" spans="21:21">
      <c r="U2220"/>
    </row>
    <row r="2221" customHeight="1" spans="21:21">
      <c r="U2221"/>
    </row>
    <row r="2222" customHeight="1" spans="21:21">
      <c r="U2222"/>
    </row>
    <row r="2223" customHeight="1" spans="21:21">
      <c r="U2223"/>
    </row>
    <row r="2224" customHeight="1" spans="21:21">
      <c r="U2224"/>
    </row>
    <row r="2225" customHeight="1" spans="21:21">
      <c r="U2225"/>
    </row>
    <row r="2226" customHeight="1" spans="21:21">
      <c r="U2226"/>
    </row>
    <row r="2227" customHeight="1" spans="21:21">
      <c r="U2227"/>
    </row>
    <row r="2228" customHeight="1" spans="21:21">
      <c r="U2228"/>
    </row>
    <row r="2229" customHeight="1" spans="21:21">
      <c r="U2229"/>
    </row>
    <row r="2230" customHeight="1" spans="21:21">
      <c r="U2230"/>
    </row>
    <row r="2231" customHeight="1" spans="21:21">
      <c r="U2231"/>
    </row>
    <row r="2232" customHeight="1" spans="21:21">
      <c r="U2232"/>
    </row>
    <row r="2233" customHeight="1" spans="21:21">
      <c r="U2233"/>
    </row>
    <row r="2234" customHeight="1" spans="21:21">
      <c r="U2234"/>
    </row>
    <row r="2235" customHeight="1" spans="21:21">
      <c r="U2235"/>
    </row>
    <row r="2236" customHeight="1" spans="21:21">
      <c r="U2236"/>
    </row>
    <row r="2237" customHeight="1" spans="21:21">
      <c r="U2237"/>
    </row>
    <row r="2238" customHeight="1" spans="21:21">
      <c r="U2238"/>
    </row>
    <row r="2239" customHeight="1" spans="21:21">
      <c r="U2239"/>
    </row>
    <row r="2240" customHeight="1" spans="21:21">
      <c r="U2240"/>
    </row>
    <row r="2241" customHeight="1" spans="21:21">
      <c r="U2241"/>
    </row>
    <row r="2242" customHeight="1" spans="21:21">
      <c r="U2242"/>
    </row>
    <row r="2243" customHeight="1" spans="21:21">
      <c r="U2243"/>
    </row>
    <row r="2244" customHeight="1" spans="21:21">
      <c r="U2244"/>
    </row>
    <row r="2245" customHeight="1" spans="21:21">
      <c r="U2245"/>
    </row>
    <row r="2246" customHeight="1" spans="21:21">
      <c r="U2246"/>
    </row>
    <row r="2247" customHeight="1" spans="21:21">
      <c r="U2247"/>
    </row>
    <row r="2248" customHeight="1" spans="21:21">
      <c r="U2248"/>
    </row>
    <row r="2249" customHeight="1" spans="21:21">
      <c r="U2249"/>
    </row>
    <row r="2250" customHeight="1" spans="21:21">
      <c r="U2250"/>
    </row>
    <row r="2251" customHeight="1" spans="21:21">
      <c r="U2251"/>
    </row>
    <row r="2252" customHeight="1" spans="21:21">
      <c r="U2252"/>
    </row>
    <row r="2253" customHeight="1" spans="21:21">
      <c r="U2253"/>
    </row>
    <row r="2254" customHeight="1" spans="21:21">
      <c r="U2254"/>
    </row>
    <row r="2255" customHeight="1" spans="21:21">
      <c r="U2255"/>
    </row>
    <row r="2256" customHeight="1" spans="21:21">
      <c r="U2256"/>
    </row>
    <row r="2257" customHeight="1" spans="21:21">
      <c r="U2257"/>
    </row>
    <row r="2258" customHeight="1" spans="21:21">
      <c r="U2258"/>
    </row>
    <row r="2259" customHeight="1" spans="21:21">
      <c r="U2259"/>
    </row>
    <row r="2260" customHeight="1" spans="21:21">
      <c r="U2260"/>
    </row>
    <row r="2261" customHeight="1" spans="21:21">
      <c r="U2261"/>
    </row>
    <row r="2262" customHeight="1" spans="21:21">
      <c r="U2262"/>
    </row>
    <row r="2263" customHeight="1" spans="21:21">
      <c r="U2263"/>
    </row>
    <row r="2264" customHeight="1" spans="21:21">
      <c r="U2264"/>
    </row>
    <row r="2265" customHeight="1" spans="21:21">
      <c r="U2265"/>
    </row>
    <row r="2266" customHeight="1" spans="21:21">
      <c r="U2266"/>
    </row>
    <row r="2267" customHeight="1" spans="21:21">
      <c r="U2267"/>
    </row>
    <row r="2268" customHeight="1" spans="21:21">
      <c r="U2268"/>
    </row>
    <row r="2269" customHeight="1" spans="21:21">
      <c r="U2269"/>
    </row>
    <row r="2270" customHeight="1" spans="21:21">
      <c r="U2270"/>
    </row>
    <row r="2271" customHeight="1" spans="21:21">
      <c r="U2271"/>
    </row>
    <row r="2272" customHeight="1" spans="21:21">
      <c r="U2272"/>
    </row>
    <row r="2273" customHeight="1" spans="21:21">
      <c r="U2273"/>
    </row>
    <row r="2274" customHeight="1" spans="21:21">
      <c r="U2274"/>
    </row>
    <row r="2275" customHeight="1" spans="21:21">
      <c r="U2275"/>
    </row>
    <row r="2276" customHeight="1" spans="21:21">
      <c r="U2276"/>
    </row>
    <row r="2277" customHeight="1" spans="21:21">
      <c r="U2277"/>
    </row>
    <row r="2278" customHeight="1" spans="21:21">
      <c r="U2278"/>
    </row>
    <row r="2279" customHeight="1" spans="21:21">
      <c r="U2279"/>
    </row>
    <row r="2280" customHeight="1" spans="21:21">
      <c r="U2280"/>
    </row>
    <row r="2281" customHeight="1" spans="21:21">
      <c r="U2281"/>
    </row>
    <row r="2282" customHeight="1" spans="21:21">
      <c r="U2282"/>
    </row>
    <row r="2283" customHeight="1" spans="21:21">
      <c r="U2283"/>
    </row>
    <row r="2284" customHeight="1" spans="21:21">
      <c r="U2284"/>
    </row>
    <row r="2285" customHeight="1" spans="21:21">
      <c r="U2285"/>
    </row>
    <row r="2286" customHeight="1" spans="21:21">
      <c r="U2286"/>
    </row>
    <row r="2287" customHeight="1" spans="21:21">
      <c r="U2287"/>
    </row>
    <row r="2288" customHeight="1" spans="21:21">
      <c r="U2288"/>
    </row>
    <row r="2289" customHeight="1" spans="21:21">
      <c r="U2289"/>
    </row>
    <row r="2290" customHeight="1" spans="21:21">
      <c r="U2290"/>
    </row>
    <row r="2291" customHeight="1" spans="21:21">
      <c r="U2291"/>
    </row>
    <row r="2292" customHeight="1" spans="21:21">
      <c r="U2292"/>
    </row>
    <row r="2293" customHeight="1" spans="21:21">
      <c r="U2293"/>
    </row>
    <row r="2294" customHeight="1" spans="21:21">
      <c r="U2294"/>
    </row>
    <row r="2295" customHeight="1" spans="21:21">
      <c r="U2295"/>
    </row>
    <row r="2296" customHeight="1" spans="21:21">
      <c r="U2296"/>
    </row>
    <row r="2297" customHeight="1" spans="21:21">
      <c r="U2297"/>
    </row>
    <row r="2298" customHeight="1" spans="21:21">
      <c r="U2298"/>
    </row>
    <row r="2299" customHeight="1" spans="21:21">
      <c r="U2299"/>
    </row>
    <row r="2300" customHeight="1" spans="21:21">
      <c r="U2300"/>
    </row>
    <row r="2301" customHeight="1" spans="21:21">
      <c r="U2301"/>
    </row>
    <row r="2302" customHeight="1" spans="21:21">
      <c r="U2302"/>
    </row>
    <row r="2303" customHeight="1" spans="21:21">
      <c r="U2303"/>
    </row>
    <row r="2304" customHeight="1" spans="21:21">
      <c r="U2304"/>
    </row>
    <row r="2305" customHeight="1" spans="21:21">
      <c r="U2305"/>
    </row>
    <row r="2306" customHeight="1" spans="21:21">
      <c r="U2306"/>
    </row>
    <row r="2307" customHeight="1" spans="21:21">
      <c r="U2307"/>
    </row>
    <row r="2308" customHeight="1" spans="21:21">
      <c r="U2308"/>
    </row>
    <row r="2309" customHeight="1" spans="21:21">
      <c r="U2309"/>
    </row>
    <row r="2310" customHeight="1" spans="21:21">
      <c r="U2310"/>
    </row>
    <row r="2311" customHeight="1" spans="21:21">
      <c r="U2311"/>
    </row>
    <row r="2312" customHeight="1" spans="21:21">
      <c r="U2312"/>
    </row>
    <row r="2313" customHeight="1" spans="21:21">
      <c r="U2313"/>
    </row>
    <row r="2314" customHeight="1" spans="21:21">
      <c r="U2314"/>
    </row>
    <row r="2315" customHeight="1" spans="21:21">
      <c r="U2315"/>
    </row>
    <row r="2316" customHeight="1" spans="21:21">
      <c r="U2316"/>
    </row>
    <row r="2317" customHeight="1" spans="21:21">
      <c r="U2317"/>
    </row>
    <row r="2318" customHeight="1" spans="21:21">
      <c r="U2318"/>
    </row>
    <row r="2319" customHeight="1" spans="21:21">
      <c r="U2319"/>
    </row>
    <row r="2320" customHeight="1" spans="21:21">
      <c r="U2320"/>
    </row>
    <row r="2321" customHeight="1" spans="21:21">
      <c r="U2321"/>
    </row>
    <row r="2322" customHeight="1" spans="21:21">
      <c r="U2322"/>
    </row>
    <row r="2323" customHeight="1" spans="21:21">
      <c r="U2323"/>
    </row>
    <row r="2324" customHeight="1" spans="21:21">
      <c r="U2324"/>
    </row>
    <row r="2325" customHeight="1" spans="21:21">
      <c r="U2325"/>
    </row>
    <row r="2326" customHeight="1" spans="21:21">
      <c r="U2326"/>
    </row>
    <row r="2327" customHeight="1" spans="21:21">
      <c r="U2327"/>
    </row>
    <row r="2328" customHeight="1" spans="21:21">
      <c r="U2328"/>
    </row>
    <row r="2329" customHeight="1" spans="21:21">
      <c r="U2329"/>
    </row>
    <row r="2330" customHeight="1" spans="21:21">
      <c r="U2330"/>
    </row>
    <row r="2331" customHeight="1" spans="21:21">
      <c r="U2331"/>
    </row>
    <row r="2332" customHeight="1" spans="21:21">
      <c r="U2332"/>
    </row>
    <row r="2333" customHeight="1" spans="21:21">
      <c r="U2333"/>
    </row>
    <row r="2334" customHeight="1" spans="21:21">
      <c r="U2334"/>
    </row>
    <row r="2335" customHeight="1" spans="21:21">
      <c r="U2335"/>
    </row>
    <row r="2336" customHeight="1" spans="21:21">
      <c r="U2336"/>
    </row>
    <row r="2337" customHeight="1" spans="21:21">
      <c r="U2337"/>
    </row>
    <row r="2338" customHeight="1" spans="21:21">
      <c r="U2338"/>
    </row>
    <row r="2339" customHeight="1" spans="21:21">
      <c r="U2339"/>
    </row>
    <row r="2340" customHeight="1" spans="21:21">
      <c r="U2340"/>
    </row>
    <row r="2341" customHeight="1" spans="21:21">
      <c r="U2341"/>
    </row>
    <row r="2342" customHeight="1" spans="21:21">
      <c r="U2342"/>
    </row>
    <row r="2343" customHeight="1" spans="21:21">
      <c r="U2343"/>
    </row>
    <row r="2344" customHeight="1" spans="21:21">
      <c r="U2344"/>
    </row>
    <row r="2345" customHeight="1" spans="21:21">
      <c r="U2345"/>
    </row>
    <row r="2346" customHeight="1" spans="21:21">
      <c r="U2346"/>
    </row>
    <row r="2347" customHeight="1" spans="21:21">
      <c r="U2347"/>
    </row>
    <row r="2348" customHeight="1" spans="21:21">
      <c r="U2348"/>
    </row>
    <row r="2349" customHeight="1" spans="21:21">
      <c r="U2349"/>
    </row>
    <row r="2350" customHeight="1" spans="21:21">
      <c r="U2350"/>
    </row>
    <row r="2351" customHeight="1" spans="21:21">
      <c r="U2351"/>
    </row>
    <row r="2352" customHeight="1" spans="21:21">
      <c r="U2352"/>
    </row>
    <row r="2353" customHeight="1" spans="21:21">
      <c r="U2353"/>
    </row>
    <row r="2354" customHeight="1" spans="21:21">
      <c r="U2354"/>
    </row>
    <row r="2355" customHeight="1" spans="21:21">
      <c r="U2355"/>
    </row>
    <row r="2356" customHeight="1" spans="21:21">
      <c r="U2356"/>
    </row>
    <row r="2357" customHeight="1" spans="21:21">
      <c r="U2357"/>
    </row>
    <row r="2358" customHeight="1" spans="21:21">
      <c r="U2358"/>
    </row>
    <row r="2359" customHeight="1" spans="21:21">
      <c r="U2359"/>
    </row>
    <row r="2360" customHeight="1" spans="21:21">
      <c r="U2360"/>
    </row>
    <row r="2361" customHeight="1" spans="21:21">
      <c r="U2361"/>
    </row>
    <row r="2362" customHeight="1" spans="21:21">
      <c r="U2362"/>
    </row>
    <row r="2363" customHeight="1" spans="21:21">
      <c r="U2363"/>
    </row>
    <row r="2364" customHeight="1" spans="21:21">
      <c r="U2364"/>
    </row>
    <row r="2365" customHeight="1" spans="21:21">
      <c r="U2365"/>
    </row>
    <row r="2366" customHeight="1" spans="21:21">
      <c r="U2366"/>
    </row>
    <row r="2367" customHeight="1" spans="21:21">
      <c r="U2367"/>
    </row>
    <row r="2368" customHeight="1" spans="21:21">
      <c r="U2368"/>
    </row>
    <row r="2369" customHeight="1" spans="21:21">
      <c r="U2369"/>
    </row>
    <row r="2370" customHeight="1" spans="21:21">
      <c r="U2370"/>
    </row>
    <row r="2371" customHeight="1" spans="21:21">
      <c r="U2371"/>
    </row>
    <row r="2372" customHeight="1" spans="21:21">
      <c r="U2372"/>
    </row>
    <row r="2373" customHeight="1" spans="21:21">
      <c r="U2373"/>
    </row>
    <row r="2374" customHeight="1" spans="21:21">
      <c r="U2374"/>
    </row>
    <row r="2375" customHeight="1" spans="21:21">
      <c r="U2375"/>
    </row>
    <row r="2376" customHeight="1" spans="21:21">
      <c r="U2376"/>
    </row>
    <row r="2377" customHeight="1" spans="21:21">
      <c r="U2377"/>
    </row>
    <row r="2378" customHeight="1" spans="21:21">
      <c r="U2378"/>
    </row>
    <row r="2379" customHeight="1" spans="21:21">
      <c r="U2379"/>
    </row>
    <row r="2380" customHeight="1" spans="21:21">
      <c r="U2380"/>
    </row>
    <row r="2381" customHeight="1" spans="21:21">
      <c r="U2381"/>
    </row>
    <row r="2382" customHeight="1" spans="21:21">
      <c r="U2382"/>
    </row>
    <row r="2383" customHeight="1" spans="21:21">
      <c r="U2383"/>
    </row>
    <row r="2384" customHeight="1" spans="21:21">
      <c r="U2384"/>
    </row>
    <row r="2385" customHeight="1" spans="21:21">
      <c r="U2385"/>
    </row>
    <row r="2386" customHeight="1" spans="21:21">
      <c r="U2386"/>
    </row>
    <row r="2387" customHeight="1" spans="21:21">
      <c r="U2387"/>
    </row>
    <row r="2388" customHeight="1" spans="21:21">
      <c r="U2388"/>
    </row>
    <row r="2389" customHeight="1" spans="21:21">
      <c r="U2389"/>
    </row>
    <row r="2390" customHeight="1" spans="21:21">
      <c r="U2390"/>
    </row>
    <row r="2391" customHeight="1" spans="21:21">
      <c r="U2391"/>
    </row>
    <row r="2392" customHeight="1" spans="21:21">
      <c r="U2392"/>
    </row>
    <row r="2393" customHeight="1" spans="21:21">
      <c r="U2393"/>
    </row>
    <row r="2394" customHeight="1" spans="21:21">
      <c r="U2394"/>
    </row>
    <row r="2395" customHeight="1" spans="21:21">
      <c r="U2395"/>
    </row>
    <row r="2396" customHeight="1" spans="21:21">
      <c r="U2396"/>
    </row>
    <row r="2397" customHeight="1" spans="21:21">
      <c r="U2397"/>
    </row>
    <row r="2398" customHeight="1" spans="21:21">
      <c r="U2398"/>
    </row>
    <row r="2399" customHeight="1" spans="21:21">
      <c r="U2399"/>
    </row>
    <row r="2400" customHeight="1" spans="21:21">
      <c r="U2400"/>
    </row>
    <row r="2401" customHeight="1" spans="21:21">
      <c r="U2401"/>
    </row>
    <row r="2402" customHeight="1" spans="21:21">
      <c r="U2402"/>
    </row>
    <row r="2403" customHeight="1" spans="21:21">
      <c r="U2403"/>
    </row>
    <row r="2404" customHeight="1" spans="21:21">
      <c r="U2404"/>
    </row>
    <row r="2405" customHeight="1" spans="21:21">
      <c r="U2405"/>
    </row>
    <row r="2406" customHeight="1" spans="21:21">
      <c r="U2406"/>
    </row>
    <row r="2407" customHeight="1" spans="21:21">
      <c r="U2407"/>
    </row>
    <row r="2408" customHeight="1" spans="21:21">
      <c r="U2408"/>
    </row>
    <row r="2409" customHeight="1" spans="21:21">
      <c r="U2409"/>
    </row>
    <row r="2410" customHeight="1" spans="21:21">
      <c r="U2410"/>
    </row>
    <row r="2411" customHeight="1" spans="21:21">
      <c r="U2411"/>
    </row>
    <row r="2412" customHeight="1" spans="21:21">
      <c r="U2412"/>
    </row>
    <row r="2413" customHeight="1" spans="21:21">
      <c r="U2413"/>
    </row>
    <row r="2414" customHeight="1" spans="21:21">
      <c r="U2414"/>
    </row>
    <row r="2415" customHeight="1" spans="21:21">
      <c r="U2415"/>
    </row>
    <row r="2416" customHeight="1" spans="21:21">
      <c r="U2416"/>
    </row>
    <row r="2417" customHeight="1" spans="21:21">
      <c r="U2417"/>
    </row>
    <row r="2418" customHeight="1" spans="21:21">
      <c r="U2418"/>
    </row>
    <row r="2419" customHeight="1" spans="21:21">
      <c r="U2419"/>
    </row>
    <row r="2420" customHeight="1" spans="21:21">
      <c r="U2420"/>
    </row>
    <row r="2421" customHeight="1" spans="21:21">
      <c r="U2421"/>
    </row>
    <row r="2422" customHeight="1" spans="21:21">
      <c r="U2422"/>
    </row>
    <row r="2423" customHeight="1" spans="21:21">
      <c r="U2423"/>
    </row>
    <row r="2424" customHeight="1" spans="21:21">
      <c r="U2424"/>
    </row>
    <row r="2425" customHeight="1" spans="21:21">
      <c r="U2425"/>
    </row>
    <row r="2426" customHeight="1" spans="21:21">
      <c r="U2426"/>
    </row>
    <row r="2427" customHeight="1" spans="21:21">
      <c r="U2427"/>
    </row>
    <row r="2428" customHeight="1" spans="21:21">
      <c r="U2428"/>
    </row>
    <row r="2429" customHeight="1" spans="21:21">
      <c r="U2429"/>
    </row>
    <row r="2430" customHeight="1" spans="21:21">
      <c r="U2430"/>
    </row>
    <row r="2431" customHeight="1" spans="21:21">
      <c r="U2431"/>
    </row>
    <row r="2432" customHeight="1" spans="21:21">
      <c r="U2432"/>
    </row>
    <row r="2433" customHeight="1" spans="21:21">
      <c r="U2433"/>
    </row>
    <row r="2434" customHeight="1" spans="21:21">
      <c r="U2434"/>
    </row>
    <row r="2435" customHeight="1" spans="21:21">
      <c r="U2435"/>
    </row>
    <row r="2436" customHeight="1" spans="21:21">
      <c r="U2436"/>
    </row>
    <row r="2437" customHeight="1" spans="21:21">
      <c r="U2437"/>
    </row>
    <row r="2438" customHeight="1" spans="21:21">
      <c r="U2438"/>
    </row>
    <row r="2439" customHeight="1" spans="21:21">
      <c r="U2439"/>
    </row>
    <row r="2440" customHeight="1" spans="21:21">
      <c r="U2440"/>
    </row>
    <row r="2441" customHeight="1" spans="21:21">
      <c r="U2441"/>
    </row>
    <row r="2442" customHeight="1" spans="21:21">
      <c r="U2442"/>
    </row>
    <row r="2443" customHeight="1" spans="21:21">
      <c r="U2443"/>
    </row>
    <row r="2444" customHeight="1" spans="21:21">
      <c r="U2444"/>
    </row>
    <row r="2445" customHeight="1" spans="21:21">
      <c r="U2445"/>
    </row>
    <row r="2446" customHeight="1" spans="21:21">
      <c r="U2446"/>
    </row>
    <row r="2447" customHeight="1" spans="21:21">
      <c r="U2447"/>
    </row>
    <row r="2448" customHeight="1" spans="21:21">
      <c r="U2448"/>
    </row>
    <row r="2449" customHeight="1" spans="21:21">
      <c r="U2449"/>
    </row>
    <row r="2450" customHeight="1" spans="21:21">
      <c r="U2450"/>
    </row>
    <row r="2451" customHeight="1" spans="21:21">
      <c r="U2451"/>
    </row>
    <row r="2452" customHeight="1" spans="21:21">
      <c r="U2452"/>
    </row>
    <row r="2453" customHeight="1" spans="21:21">
      <c r="U2453"/>
    </row>
    <row r="2454" customHeight="1" spans="21:21">
      <c r="U2454"/>
    </row>
    <row r="2455" customHeight="1" spans="21:21">
      <c r="U2455"/>
    </row>
    <row r="2456" customHeight="1" spans="21:21">
      <c r="U2456"/>
    </row>
    <row r="2457" customHeight="1" spans="21:21">
      <c r="U2457"/>
    </row>
    <row r="2458" customHeight="1" spans="21:21">
      <c r="U2458"/>
    </row>
    <row r="2459" customHeight="1" spans="21:21">
      <c r="U2459"/>
    </row>
    <row r="2460" customHeight="1" spans="21:21">
      <c r="U2460"/>
    </row>
    <row r="2461" customHeight="1" spans="21:21">
      <c r="U2461"/>
    </row>
    <row r="2462" customHeight="1" spans="21:21">
      <c r="U2462"/>
    </row>
    <row r="2463" customHeight="1" spans="21:21">
      <c r="U2463"/>
    </row>
    <row r="2464" customHeight="1" spans="21:21">
      <c r="U2464"/>
    </row>
    <row r="2465" customHeight="1" spans="21:21">
      <c r="U2465"/>
    </row>
    <row r="2466" customHeight="1" spans="21:21">
      <c r="U2466"/>
    </row>
    <row r="2467" customHeight="1" spans="21:21">
      <c r="U2467"/>
    </row>
    <row r="2468" customHeight="1" spans="21:21">
      <c r="U2468"/>
    </row>
    <row r="2469" customHeight="1" spans="21:21">
      <c r="U2469"/>
    </row>
    <row r="2470" customHeight="1" spans="21:21">
      <c r="U2470"/>
    </row>
    <row r="2471" customHeight="1" spans="21:21">
      <c r="U2471"/>
    </row>
    <row r="2472" customHeight="1" spans="21:21">
      <c r="U2472"/>
    </row>
    <row r="2473" customHeight="1" spans="21:21">
      <c r="U2473"/>
    </row>
    <row r="2474" customHeight="1" spans="21:21">
      <c r="U2474"/>
    </row>
    <row r="2475" customHeight="1" spans="21:21">
      <c r="U2475"/>
    </row>
    <row r="2476" customHeight="1" spans="21:21">
      <c r="U2476"/>
    </row>
    <row r="2477" customHeight="1" spans="21:21">
      <c r="U2477"/>
    </row>
    <row r="2478" customHeight="1" spans="21:21">
      <c r="U2478"/>
    </row>
    <row r="2479" customHeight="1" spans="21:21">
      <c r="U2479"/>
    </row>
    <row r="2480" customHeight="1" spans="21:21">
      <c r="U2480"/>
    </row>
    <row r="2481" customHeight="1" spans="21:21">
      <c r="U2481"/>
    </row>
    <row r="2482" customHeight="1" spans="21:21">
      <c r="U2482"/>
    </row>
    <row r="2483" customHeight="1" spans="21:21">
      <c r="U2483"/>
    </row>
    <row r="2484" customHeight="1" spans="21:21">
      <c r="U2484"/>
    </row>
    <row r="2485" customHeight="1" spans="21:21">
      <c r="U2485"/>
    </row>
    <row r="2486" customHeight="1" spans="21:21">
      <c r="U2486"/>
    </row>
    <row r="2487" customHeight="1" spans="21:21">
      <c r="U2487"/>
    </row>
    <row r="2488" customHeight="1" spans="21:21">
      <c r="U2488"/>
    </row>
    <row r="2489" customHeight="1" spans="21:21">
      <c r="U2489"/>
    </row>
    <row r="2490" customHeight="1" spans="21:21">
      <c r="U2490"/>
    </row>
    <row r="2491" customHeight="1" spans="21:21">
      <c r="U2491"/>
    </row>
    <row r="2492" customHeight="1" spans="21:21">
      <c r="U2492"/>
    </row>
    <row r="2493" customHeight="1" spans="21:21">
      <c r="U2493"/>
    </row>
    <row r="2494" customHeight="1" spans="21:21">
      <c r="U2494"/>
    </row>
    <row r="2495" customHeight="1" spans="21:21">
      <c r="U2495"/>
    </row>
    <row r="2496" customHeight="1" spans="21:21">
      <c r="U2496"/>
    </row>
    <row r="2497" customHeight="1" spans="21:21">
      <c r="U2497"/>
    </row>
    <row r="2498" customHeight="1" spans="21:21">
      <c r="U2498"/>
    </row>
    <row r="2499" customHeight="1" spans="21:21">
      <c r="U2499"/>
    </row>
    <row r="2500" customHeight="1" spans="21:21">
      <c r="U2500"/>
    </row>
    <row r="2501" customHeight="1" spans="21:21">
      <c r="U2501"/>
    </row>
    <row r="2502" customHeight="1" spans="21:21">
      <c r="U2502"/>
    </row>
    <row r="2503" customHeight="1" spans="21:21">
      <c r="U2503"/>
    </row>
    <row r="2504" customHeight="1" spans="21:21">
      <c r="U2504"/>
    </row>
    <row r="2505" customHeight="1" spans="21:21">
      <c r="U2505"/>
    </row>
    <row r="2506" customHeight="1" spans="21:21">
      <c r="U2506"/>
    </row>
    <row r="2507" customHeight="1" spans="21:21">
      <c r="U2507"/>
    </row>
    <row r="2508" customHeight="1" spans="21:21">
      <c r="U2508"/>
    </row>
    <row r="2509" customHeight="1" spans="21:21">
      <c r="U2509"/>
    </row>
    <row r="2510" customHeight="1" spans="21:21">
      <c r="U2510"/>
    </row>
    <row r="2511" customHeight="1" spans="21:21">
      <c r="U2511"/>
    </row>
    <row r="2512" customHeight="1" spans="21:21">
      <c r="U2512"/>
    </row>
    <row r="2513" customHeight="1" spans="21:21">
      <c r="U2513"/>
    </row>
    <row r="2514" customHeight="1" spans="21:21">
      <c r="U2514"/>
    </row>
    <row r="2515" customHeight="1" spans="21:21">
      <c r="U2515"/>
    </row>
    <row r="2516" customHeight="1" spans="21:21">
      <c r="U2516"/>
    </row>
    <row r="2517" customHeight="1" spans="21:21">
      <c r="U2517"/>
    </row>
    <row r="2518" customHeight="1" spans="21:21">
      <c r="U2518"/>
    </row>
    <row r="2519" customHeight="1" spans="21:21">
      <c r="U2519"/>
    </row>
    <row r="2520" customHeight="1" spans="21:21">
      <c r="U2520"/>
    </row>
    <row r="2521" customHeight="1" spans="21:21">
      <c r="U2521"/>
    </row>
    <row r="2522" customHeight="1" spans="21:21">
      <c r="U2522"/>
    </row>
    <row r="2523" customHeight="1" spans="21:21">
      <c r="U2523"/>
    </row>
    <row r="2524" customHeight="1" spans="21:21">
      <c r="U2524"/>
    </row>
    <row r="2525" customHeight="1" spans="21:21">
      <c r="U2525"/>
    </row>
    <row r="2526" customHeight="1" spans="21:21">
      <c r="U2526"/>
    </row>
    <row r="2527" customHeight="1" spans="21:21">
      <c r="U2527"/>
    </row>
    <row r="2528" customHeight="1" spans="21:21">
      <c r="U2528"/>
    </row>
    <row r="2529" customHeight="1" spans="21:21">
      <c r="U2529"/>
    </row>
    <row r="2530" customHeight="1" spans="21:21">
      <c r="U2530"/>
    </row>
    <row r="2531" customHeight="1" spans="21:21">
      <c r="U2531"/>
    </row>
    <row r="2532" customHeight="1" spans="21:21">
      <c r="U2532"/>
    </row>
    <row r="2533" customHeight="1" spans="21:21">
      <c r="U2533"/>
    </row>
    <row r="2534" customHeight="1" spans="21:21">
      <c r="U2534"/>
    </row>
    <row r="2535" customHeight="1" spans="21:21">
      <c r="U2535"/>
    </row>
    <row r="2536" customHeight="1" spans="21:21">
      <c r="U2536"/>
    </row>
    <row r="2537" customHeight="1" spans="21:21">
      <c r="U2537"/>
    </row>
    <row r="2538" customHeight="1" spans="21:21">
      <c r="U2538"/>
    </row>
    <row r="2539" customHeight="1" spans="21:21">
      <c r="U2539"/>
    </row>
    <row r="2540" customHeight="1" spans="21:21">
      <c r="U2540"/>
    </row>
    <row r="2541" customHeight="1" spans="21:21">
      <c r="U2541"/>
    </row>
    <row r="2542" customHeight="1" spans="21:21">
      <c r="U2542"/>
    </row>
    <row r="2543" customHeight="1" spans="21:21">
      <c r="U2543"/>
    </row>
    <row r="2544" customHeight="1" spans="21:21">
      <c r="U2544"/>
    </row>
    <row r="2545" customHeight="1" spans="21:21">
      <c r="U2545"/>
    </row>
    <row r="2546" customHeight="1" spans="21:21">
      <c r="U2546"/>
    </row>
    <row r="2547" customHeight="1" spans="21:21">
      <c r="U2547"/>
    </row>
    <row r="2548" customHeight="1" spans="21:21">
      <c r="U2548"/>
    </row>
    <row r="2549" customHeight="1" spans="21:21">
      <c r="U2549"/>
    </row>
    <row r="2550" customHeight="1" spans="21:21">
      <c r="U2550"/>
    </row>
    <row r="2551" customHeight="1" spans="21:21">
      <c r="U2551"/>
    </row>
    <row r="2552" customHeight="1" spans="21:21">
      <c r="U2552"/>
    </row>
    <row r="2553" customHeight="1" spans="21:21">
      <c r="U2553"/>
    </row>
    <row r="2554" customHeight="1" spans="21:21">
      <c r="U2554"/>
    </row>
    <row r="2555" customHeight="1" spans="21:21">
      <c r="U2555"/>
    </row>
    <row r="2556" customHeight="1" spans="21:21">
      <c r="U2556"/>
    </row>
    <row r="2557" customHeight="1" spans="21:21">
      <c r="U2557"/>
    </row>
    <row r="2558" customHeight="1" spans="21:21">
      <c r="U2558"/>
    </row>
    <row r="2559" customHeight="1" spans="21:21">
      <c r="U2559"/>
    </row>
    <row r="2560" customHeight="1" spans="21:21">
      <c r="U2560"/>
    </row>
    <row r="2561" customHeight="1" spans="21:21">
      <c r="U2561"/>
    </row>
    <row r="2562" customHeight="1" spans="21:21">
      <c r="U2562"/>
    </row>
    <row r="2563" customHeight="1" spans="21:21">
      <c r="U2563"/>
    </row>
    <row r="2564" customHeight="1" spans="21:21">
      <c r="U2564"/>
    </row>
    <row r="2565" customHeight="1" spans="21:21">
      <c r="U2565"/>
    </row>
    <row r="2566" customHeight="1" spans="21:21">
      <c r="U2566"/>
    </row>
    <row r="2567" customHeight="1" spans="21:21">
      <c r="U2567"/>
    </row>
    <row r="2568" customHeight="1" spans="21:21">
      <c r="U2568"/>
    </row>
    <row r="2569" customHeight="1" spans="21:21">
      <c r="U2569"/>
    </row>
    <row r="2570" customHeight="1" spans="21:21">
      <c r="U2570"/>
    </row>
    <row r="2571" customHeight="1" spans="21:21">
      <c r="U2571"/>
    </row>
    <row r="2572" customHeight="1" spans="21:21">
      <c r="U2572"/>
    </row>
    <row r="2573" customHeight="1" spans="21:21">
      <c r="U2573"/>
    </row>
    <row r="2574" customHeight="1" spans="21:21">
      <c r="U2574"/>
    </row>
    <row r="2575" customHeight="1" spans="21:21">
      <c r="U2575"/>
    </row>
    <row r="2576" customHeight="1" spans="21:21">
      <c r="U2576"/>
    </row>
    <row r="2577" customHeight="1" spans="21:21">
      <c r="U2577"/>
    </row>
    <row r="2578" customHeight="1" spans="21:21">
      <c r="U2578"/>
    </row>
    <row r="2579" customHeight="1" spans="21:21">
      <c r="U2579"/>
    </row>
    <row r="2580" customHeight="1" spans="21:21">
      <c r="U2580"/>
    </row>
    <row r="2581" customHeight="1" spans="21:21">
      <c r="U2581"/>
    </row>
    <row r="2582" customHeight="1" spans="21:21">
      <c r="U2582"/>
    </row>
    <row r="2583" customHeight="1" spans="21:21">
      <c r="U2583"/>
    </row>
    <row r="2584" customHeight="1" spans="21:21">
      <c r="U2584"/>
    </row>
    <row r="2585" customHeight="1" spans="21:21">
      <c r="U2585"/>
    </row>
    <row r="2586" customHeight="1" spans="21:21">
      <c r="U2586"/>
    </row>
    <row r="2587" customHeight="1" spans="21:21">
      <c r="U2587"/>
    </row>
    <row r="2588" customHeight="1" spans="21:21">
      <c r="U2588"/>
    </row>
    <row r="2589" customHeight="1" spans="21:21">
      <c r="U2589"/>
    </row>
    <row r="2590" customHeight="1" spans="21:21">
      <c r="U2590"/>
    </row>
    <row r="2591" customHeight="1" spans="21:21">
      <c r="U2591"/>
    </row>
    <row r="2592" customHeight="1" spans="21:21">
      <c r="U2592"/>
    </row>
    <row r="2593" customHeight="1" spans="21:21">
      <c r="U2593"/>
    </row>
    <row r="2594" customHeight="1" spans="21:21">
      <c r="U2594"/>
    </row>
    <row r="2595" customHeight="1" spans="21:21">
      <c r="U2595"/>
    </row>
    <row r="2596" customHeight="1" spans="21:21">
      <c r="U2596"/>
    </row>
    <row r="2597" customHeight="1" spans="21:21">
      <c r="U2597"/>
    </row>
    <row r="2598" customHeight="1" spans="21:21">
      <c r="U2598"/>
    </row>
    <row r="2599" customHeight="1" spans="21:21">
      <c r="U2599"/>
    </row>
    <row r="2600" customHeight="1" spans="21:21">
      <c r="U2600"/>
    </row>
    <row r="2601" customHeight="1" spans="21:21">
      <c r="U2601"/>
    </row>
    <row r="2602" customHeight="1" spans="21:21">
      <c r="U2602"/>
    </row>
    <row r="2603" customHeight="1" spans="21:21">
      <c r="U2603"/>
    </row>
    <row r="2604" customHeight="1" spans="21:21">
      <c r="U2604"/>
    </row>
    <row r="2605" customHeight="1" spans="21:21">
      <c r="U2605"/>
    </row>
    <row r="2606" customHeight="1" spans="21:21">
      <c r="U2606"/>
    </row>
    <row r="2607" customHeight="1" spans="21:21">
      <c r="U2607"/>
    </row>
    <row r="2608" customHeight="1" spans="21:21">
      <c r="U2608"/>
    </row>
    <row r="2609" customHeight="1" spans="21:21">
      <c r="U2609"/>
    </row>
    <row r="2610" customHeight="1" spans="21:21">
      <c r="U2610"/>
    </row>
    <row r="2611" customHeight="1" spans="21:21">
      <c r="U2611"/>
    </row>
    <row r="2612" customHeight="1" spans="21:21">
      <c r="U2612"/>
    </row>
    <row r="2613" customHeight="1" spans="21:21">
      <c r="U2613"/>
    </row>
    <row r="2614" customHeight="1" spans="21:21">
      <c r="U2614"/>
    </row>
    <row r="2615" customHeight="1" spans="21:21">
      <c r="U2615"/>
    </row>
    <row r="2616" customHeight="1" spans="21:21">
      <c r="U2616"/>
    </row>
    <row r="2617" customHeight="1" spans="21:21">
      <c r="U2617"/>
    </row>
    <row r="2618" customHeight="1" spans="21:21">
      <c r="U2618"/>
    </row>
    <row r="2619" customHeight="1" spans="21:21">
      <c r="U2619"/>
    </row>
    <row r="2620" customHeight="1" spans="21:21">
      <c r="U2620"/>
    </row>
    <row r="2621" customHeight="1" spans="21:21">
      <c r="U2621"/>
    </row>
    <row r="2622" customHeight="1" spans="21:21">
      <c r="U2622"/>
    </row>
    <row r="2623" customHeight="1" spans="21:21">
      <c r="U2623"/>
    </row>
    <row r="2624" customHeight="1" spans="21:21">
      <c r="U2624"/>
    </row>
    <row r="2625" customHeight="1" spans="21:21">
      <c r="U2625"/>
    </row>
    <row r="2626" customHeight="1" spans="21:21">
      <c r="U2626"/>
    </row>
    <row r="2627" customHeight="1" spans="21:21">
      <c r="U2627"/>
    </row>
    <row r="2628" customHeight="1" spans="21:21">
      <c r="U2628"/>
    </row>
    <row r="2629" customHeight="1" spans="21:21">
      <c r="U2629"/>
    </row>
    <row r="2630" customHeight="1" spans="21:21">
      <c r="U2630"/>
    </row>
    <row r="2631" customHeight="1" spans="21:21">
      <c r="U2631"/>
    </row>
    <row r="2632" customHeight="1" spans="21:21">
      <c r="U2632"/>
    </row>
    <row r="2633" customHeight="1" spans="21:21">
      <c r="U2633"/>
    </row>
    <row r="2634" customHeight="1" spans="21:21">
      <c r="U2634"/>
    </row>
    <row r="2635" customHeight="1" spans="21:21">
      <c r="U2635"/>
    </row>
    <row r="2636" customHeight="1" spans="21:21">
      <c r="U2636"/>
    </row>
    <row r="2637" customHeight="1" spans="21:21">
      <c r="U2637"/>
    </row>
    <row r="2638" customHeight="1" spans="21:21">
      <c r="U2638"/>
    </row>
    <row r="2639" customHeight="1" spans="21:21">
      <c r="U2639"/>
    </row>
    <row r="2640" customHeight="1" spans="21:21">
      <c r="U2640"/>
    </row>
    <row r="2641" customHeight="1" spans="21:21">
      <c r="U2641"/>
    </row>
    <row r="2642" customHeight="1" spans="21:21">
      <c r="U2642"/>
    </row>
    <row r="2643" customHeight="1" spans="21:21">
      <c r="U2643"/>
    </row>
    <row r="2644" customHeight="1" spans="21:21">
      <c r="U2644"/>
    </row>
    <row r="2645" customHeight="1" spans="21:21">
      <c r="U2645"/>
    </row>
    <row r="2646" customHeight="1" spans="21:21">
      <c r="U2646"/>
    </row>
    <row r="2647" customHeight="1" spans="21:21">
      <c r="U2647"/>
    </row>
    <row r="2648" customHeight="1" spans="21:21">
      <c r="U2648"/>
    </row>
    <row r="2649" customHeight="1" spans="21:21">
      <c r="U2649"/>
    </row>
    <row r="2650" customHeight="1" spans="21:21">
      <c r="U2650"/>
    </row>
    <row r="2651" customHeight="1" spans="21:21">
      <c r="U2651"/>
    </row>
    <row r="2652" customHeight="1" spans="21:21">
      <c r="U2652"/>
    </row>
    <row r="2653" customHeight="1" spans="21:21">
      <c r="U2653"/>
    </row>
    <row r="2654" customHeight="1" spans="21:21">
      <c r="U2654"/>
    </row>
    <row r="2655" customHeight="1" spans="21:21">
      <c r="U2655"/>
    </row>
    <row r="2656" customHeight="1" spans="21:21">
      <c r="U2656"/>
    </row>
    <row r="2657" customHeight="1" spans="21:21">
      <c r="U2657"/>
    </row>
    <row r="2658" customHeight="1" spans="21:21">
      <c r="U2658"/>
    </row>
    <row r="2659" customHeight="1" spans="21:21">
      <c r="U2659"/>
    </row>
    <row r="2660" customHeight="1" spans="21:21">
      <c r="U2660"/>
    </row>
    <row r="2661" customHeight="1" spans="21:21">
      <c r="U2661"/>
    </row>
    <row r="2662" customHeight="1" spans="21:21">
      <c r="U2662"/>
    </row>
    <row r="2663" customHeight="1" spans="21:21">
      <c r="U2663"/>
    </row>
    <row r="2664" customHeight="1" spans="21:21">
      <c r="U2664"/>
    </row>
    <row r="2665" customHeight="1" spans="21:21">
      <c r="U2665"/>
    </row>
    <row r="2666" customHeight="1" spans="21:21">
      <c r="U2666"/>
    </row>
    <row r="2667" customHeight="1" spans="21:21">
      <c r="U2667"/>
    </row>
    <row r="2668" customHeight="1" spans="21:21">
      <c r="U2668"/>
    </row>
    <row r="2669" customHeight="1" spans="21:21">
      <c r="U2669"/>
    </row>
    <row r="2670" customHeight="1" spans="21:21">
      <c r="U2670"/>
    </row>
    <row r="2671" customHeight="1" spans="21:21">
      <c r="U2671"/>
    </row>
    <row r="2672" customHeight="1" spans="21:21">
      <c r="U2672"/>
    </row>
    <row r="2673" customHeight="1" spans="21:21">
      <c r="U2673"/>
    </row>
    <row r="2674" customHeight="1" spans="21:21">
      <c r="U2674"/>
    </row>
    <row r="2675" customHeight="1" spans="21:21">
      <c r="U2675"/>
    </row>
    <row r="2676" customHeight="1" spans="21:21">
      <c r="U2676"/>
    </row>
    <row r="2677" customHeight="1" spans="21:21">
      <c r="U2677"/>
    </row>
    <row r="2678" customHeight="1" spans="21:21">
      <c r="U2678"/>
    </row>
    <row r="2679" customHeight="1" spans="21:21">
      <c r="U2679"/>
    </row>
    <row r="2680" customHeight="1" spans="21:21">
      <c r="U2680"/>
    </row>
    <row r="2681" customHeight="1" spans="21:21">
      <c r="U2681"/>
    </row>
    <row r="2682" customHeight="1" spans="21:21">
      <c r="U2682"/>
    </row>
    <row r="2683" customHeight="1" spans="21:21">
      <c r="U2683"/>
    </row>
    <row r="2684" customHeight="1" spans="21:21">
      <c r="U2684"/>
    </row>
    <row r="2685" customHeight="1" spans="21:21">
      <c r="U2685"/>
    </row>
    <row r="2686" customHeight="1" spans="21:21">
      <c r="U2686"/>
    </row>
    <row r="2687" customHeight="1" spans="21:21">
      <c r="U2687"/>
    </row>
    <row r="2688" customHeight="1" spans="21:21">
      <c r="U2688"/>
    </row>
    <row r="2689" customHeight="1" spans="21:21">
      <c r="U2689"/>
    </row>
    <row r="2690" customHeight="1" spans="21:21">
      <c r="U2690"/>
    </row>
    <row r="2691" customHeight="1" spans="21:21">
      <c r="U2691"/>
    </row>
    <row r="2692" customHeight="1" spans="21:21">
      <c r="U2692"/>
    </row>
    <row r="2693" customHeight="1" spans="21:21">
      <c r="U2693"/>
    </row>
    <row r="2694" customHeight="1" spans="21:21">
      <c r="U2694"/>
    </row>
    <row r="2695" customHeight="1" spans="21:21">
      <c r="U2695"/>
    </row>
    <row r="2696" customHeight="1" spans="21:21">
      <c r="U2696"/>
    </row>
    <row r="2697" customHeight="1" spans="21:21">
      <c r="U2697"/>
    </row>
    <row r="2698" customHeight="1" spans="21:21">
      <c r="U2698"/>
    </row>
    <row r="2699" customHeight="1" spans="21:21">
      <c r="U2699"/>
    </row>
    <row r="2700" customHeight="1" spans="21:21">
      <c r="U2700"/>
    </row>
    <row r="2701" customHeight="1" spans="21:21">
      <c r="U2701"/>
    </row>
    <row r="2702" customHeight="1" spans="21:21">
      <c r="U2702"/>
    </row>
    <row r="2703" customHeight="1" spans="21:21">
      <c r="U2703"/>
    </row>
    <row r="2704" customHeight="1" spans="21:21">
      <c r="U2704"/>
    </row>
    <row r="2705" customHeight="1" spans="21:21">
      <c r="U2705"/>
    </row>
    <row r="2706" customHeight="1" spans="21:21">
      <c r="U2706"/>
    </row>
    <row r="2707" customHeight="1" spans="21:21">
      <c r="U2707"/>
    </row>
    <row r="2708" customHeight="1" spans="21:21">
      <c r="U2708"/>
    </row>
    <row r="2709" customHeight="1" spans="21:21">
      <c r="U2709"/>
    </row>
    <row r="2710" customHeight="1" spans="21:21">
      <c r="U2710"/>
    </row>
    <row r="2711" customHeight="1" spans="21:21">
      <c r="U2711"/>
    </row>
    <row r="2712" customHeight="1" spans="21:21">
      <c r="U2712"/>
    </row>
    <row r="2713" customHeight="1" spans="21:21">
      <c r="U2713"/>
    </row>
    <row r="2714" customHeight="1" spans="21:21">
      <c r="U2714"/>
    </row>
    <row r="2715" customHeight="1" spans="21:21">
      <c r="U2715"/>
    </row>
    <row r="2716" customHeight="1" spans="21:21">
      <c r="U2716"/>
    </row>
    <row r="2717" customHeight="1" spans="21:21">
      <c r="U2717"/>
    </row>
    <row r="2718" customHeight="1" spans="21:21">
      <c r="U2718"/>
    </row>
    <row r="2719" customHeight="1" spans="21:21">
      <c r="U2719"/>
    </row>
    <row r="2720" customHeight="1" spans="21:21">
      <c r="U2720"/>
    </row>
    <row r="2721" customHeight="1" spans="21:21">
      <c r="U2721"/>
    </row>
    <row r="2722" customHeight="1" spans="21:21">
      <c r="U2722"/>
    </row>
    <row r="2723" customHeight="1" spans="21:21">
      <c r="U2723"/>
    </row>
    <row r="2724" customHeight="1" spans="21:21">
      <c r="U2724"/>
    </row>
    <row r="2725" customHeight="1" spans="21:21">
      <c r="U2725"/>
    </row>
    <row r="2726" customHeight="1" spans="21:21">
      <c r="U2726"/>
    </row>
    <row r="2727" customHeight="1" spans="21:21">
      <c r="U2727"/>
    </row>
    <row r="2728" customHeight="1" spans="21:21">
      <c r="U2728"/>
    </row>
    <row r="2729" customHeight="1" spans="21:21">
      <c r="U2729"/>
    </row>
    <row r="2730" customHeight="1" spans="21:21">
      <c r="U2730"/>
    </row>
    <row r="2731" customHeight="1" spans="21:21">
      <c r="U2731"/>
    </row>
    <row r="2732" customHeight="1" spans="21:21">
      <c r="U2732"/>
    </row>
    <row r="2733" customHeight="1" spans="21:21">
      <c r="U2733"/>
    </row>
    <row r="2734" customHeight="1" spans="21:21">
      <c r="U2734"/>
    </row>
    <row r="2735" customHeight="1" spans="21:21">
      <c r="U2735"/>
    </row>
    <row r="2736" customHeight="1" spans="21:21">
      <c r="U2736"/>
    </row>
    <row r="2737" customHeight="1" spans="21:21">
      <c r="U2737"/>
    </row>
    <row r="2738" customHeight="1" spans="21:21">
      <c r="U2738"/>
    </row>
    <row r="2739" customHeight="1" spans="21:21">
      <c r="U2739"/>
    </row>
    <row r="2740" customHeight="1" spans="21:21">
      <c r="U2740"/>
    </row>
    <row r="2741" customHeight="1" spans="21:21">
      <c r="U2741"/>
    </row>
    <row r="2742" customHeight="1" spans="21:21">
      <c r="U2742"/>
    </row>
    <row r="2743" customHeight="1" spans="21:21">
      <c r="U2743"/>
    </row>
    <row r="2744" customHeight="1" spans="21:21">
      <c r="U2744"/>
    </row>
    <row r="2745" customHeight="1" spans="21:21">
      <c r="U2745"/>
    </row>
    <row r="2746" customHeight="1" spans="21:21">
      <c r="U2746"/>
    </row>
    <row r="2747" customHeight="1" spans="21:21">
      <c r="U2747"/>
    </row>
    <row r="2748" customHeight="1" spans="21:21">
      <c r="U2748"/>
    </row>
    <row r="2749" customHeight="1" spans="21:21">
      <c r="U2749"/>
    </row>
    <row r="2750" customHeight="1" spans="21:21">
      <c r="U2750"/>
    </row>
    <row r="2751" customHeight="1" spans="21:21">
      <c r="U2751"/>
    </row>
    <row r="2752" customHeight="1" spans="21:21">
      <c r="U2752"/>
    </row>
    <row r="2753" customHeight="1" spans="21:21">
      <c r="U2753"/>
    </row>
    <row r="2754" customHeight="1" spans="21:21">
      <c r="U2754"/>
    </row>
    <row r="2755" customHeight="1" spans="21:21">
      <c r="U2755"/>
    </row>
    <row r="2756" customHeight="1" spans="21:21">
      <c r="U2756"/>
    </row>
    <row r="2757" customHeight="1" spans="21:21">
      <c r="U2757"/>
    </row>
    <row r="2758" customHeight="1" spans="21:21">
      <c r="U2758"/>
    </row>
    <row r="2759" customHeight="1" spans="21:21">
      <c r="U2759"/>
    </row>
    <row r="2760" customHeight="1" spans="21:21">
      <c r="U2760"/>
    </row>
    <row r="2761" customHeight="1" spans="21:21">
      <c r="U2761"/>
    </row>
    <row r="2762" customHeight="1" spans="21:21">
      <c r="U2762"/>
    </row>
    <row r="2763" customHeight="1" spans="21:21">
      <c r="U2763"/>
    </row>
    <row r="2764" customHeight="1" spans="21:21">
      <c r="U2764"/>
    </row>
    <row r="2765" customHeight="1" spans="21:21">
      <c r="U2765"/>
    </row>
    <row r="2766" customHeight="1" spans="21:21">
      <c r="U2766"/>
    </row>
    <row r="2767" customHeight="1" spans="21:21">
      <c r="U2767"/>
    </row>
    <row r="2768" customHeight="1" spans="21:21">
      <c r="U2768"/>
    </row>
    <row r="2769" customHeight="1" spans="21:21">
      <c r="U2769"/>
    </row>
    <row r="2770" customHeight="1" spans="21:21">
      <c r="U2770"/>
    </row>
    <row r="2771" customHeight="1" spans="21:21">
      <c r="U2771"/>
    </row>
    <row r="2772" customHeight="1" spans="21:21">
      <c r="U2772"/>
    </row>
    <row r="2773" customHeight="1" spans="21:21">
      <c r="U2773"/>
    </row>
    <row r="2774" customHeight="1" spans="21:21">
      <c r="U2774"/>
    </row>
    <row r="2775" customHeight="1" spans="21:21">
      <c r="U2775"/>
    </row>
    <row r="2776" customHeight="1" spans="21:21">
      <c r="U2776"/>
    </row>
    <row r="2777" customHeight="1" spans="21:21">
      <c r="U2777"/>
    </row>
    <row r="2778" customHeight="1" spans="21:21">
      <c r="U2778"/>
    </row>
    <row r="2779" customHeight="1" spans="21:21">
      <c r="U2779"/>
    </row>
    <row r="2780" customHeight="1" spans="21:21">
      <c r="U2780"/>
    </row>
    <row r="2781" customHeight="1" spans="21:21">
      <c r="U2781"/>
    </row>
    <row r="2782" customHeight="1" spans="21:21">
      <c r="U2782"/>
    </row>
    <row r="2783" customHeight="1" spans="21:21">
      <c r="U2783"/>
    </row>
    <row r="2784" customHeight="1" spans="21:21">
      <c r="U2784"/>
    </row>
    <row r="2785" customHeight="1" spans="21:21">
      <c r="U2785"/>
    </row>
    <row r="2786" customHeight="1" spans="21:21">
      <c r="U2786"/>
    </row>
    <row r="2787" customHeight="1" spans="21:21">
      <c r="U2787"/>
    </row>
    <row r="2788" customHeight="1" spans="21:21">
      <c r="U2788"/>
    </row>
    <row r="2789" customHeight="1" spans="21:21">
      <c r="U2789"/>
    </row>
    <row r="2790" customHeight="1" spans="21:21">
      <c r="U2790"/>
    </row>
    <row r="2791" customHeight="1" spans="21:21">
      <c r="U2791"/>
    </row>
    <row r="2792" customHeight="1" spans="21:21">
      <c r="U2792"/>
    </row>
    <row r="2793" customHeight="1" spans="21:21">
      <c r="U2793"/>
    </row>
    <row r="2794" customHeight="1" spans="21:21">
      <c r="U2794"/>
    </row>
    <row r="2795" customHeight="1" spans="21:21">
      <c r="U2795"/>
    </row>
    <row r="2796" customHeight="1" spans="21:21">
      <c r="U2796"/>
    </row>
    <row r="2797" customHeight="1" spans="21:21">
      <c r="U2797"/>
    </row>
    <row r="2798" customHeight="1" spans="21:21">
      <c r="U2798"/>
    </row>
    <row r="2799" customHeight="1" spans="21:21">
      <c r="U2799"/>
    </row>
    <row r="2800" customHeight="1" spans="21:21">
      <c r="U2800"/>
    </row>
    <row r="2801" customHeight="1" spans="21:21">
      <c r="U2801"/>
    </row>
    <row r="2802" customHeight="1" spans="21:21">
      <c r="U2802"/>
    </row>
    <row r="2803" customHeight="1" spans="21:21">
      <c r="U2803"/>
    </row>
    <row r="2804" customHeight="1" spans="21:21">
      <c r="U2804"/>
    </row>
    <row r="2805" customHeight="1" spans="21:21">
      <c r="U2805"/>
    </row>
    <row r="2806" customHeight="1" spans="21:21">
      <c r="U2806"/>
    </row>
    <row r="2807" customHeight="1" spans="21:21">
      <c r="U2807"/>
    </row>
    <row r="2808" customHeight="1" spans="21:21">
      <c r="U2808"/>
    </row>
    <row r="2809" customHeight="1" spans="21:21">
      <c r="U2809"/>
    </row>
    <row r="2810" customHeight="1" spans="21:21">
      <c r="U2810"/>
    </row>
    <row r="2811" customHeight="1" spans="21:21">
      <c r="U2811"/>
    </row>
    <row r="2812" customHeight="1" spans="21:21">
      <c r="U2812"/>
    </row>
    <row r="2813" customHeight="1" spans="21:21">
      <c r="U2813"/>
    </row>
    <row r="2814" customHeight="1" spans="21:21">
      <c r="U2814"/>
    </row>
    <row r="2815" customHeight="1" spans="21:21">
      <c r="U2815"/>
    </row>
    <row r="2816" customHeight="1" spans="21:21">
      <c r="U2816"/>
    </row>
    <row r="2817" customHeight="1" spans="21:21">
      <c r="U2817"/>
    </row>
    <row r="2818" customHeight="1" spans="21:21">
      <c r="U2818"/>
    </row>
    <row r="2819" customHeight="1" spans="21:21">
      <c r="U2819"/>
    </row>
    <row r="2820" customHeight="1" spans="21:21">
      <c r="U2820"/>
    </row>
    <row r="2821" customHeight="1" spans="21:21">
      <c r="U2821"/>
    </row>
    <row r="2822" customHeight="1" spans="21:21">
      <c r="U2822"/>
    </row>
    <row r="2823" customHeight="1" spans="21:21">
      <c r="U2823"/>
    </row>
    <row r="2824" customHeight="1" spans="21:21">
      <c r="U2824"/>
    </row>
    <row r="2825" customHeight="1" spans="21:21">
      <c r="U2825"/>
    </row>
    <row r="2826" customHeight="1" spans="21:21">
      <c r="U2826"/>
    </row>
    <row r="2827" customHeight="1" spans="21:21">
      <c r="U2827"/>
    </row>
    <row r="2828" customHeight="1" spans="21:21">
      <c r="U2828"/>
    </row>
    <row r="2829" customHeight="1" spans="21:21">
      <c r="U2829"/>
    </row>
    <row r="2830" customHeight="1" spans="21:21">
      <c r="U2830"/>
    </row>
    <row r="2831" customHeight="1" spans="21:21">
      <c r="U2831"/>
    </row>
    <row r="2832" customHeight="1" spans="21:21">
      <c r="U2832"/>
    </row>
    <row r="2833" customHeight="1" spans="21:21">
      <c r="U2833"/>
    </row>
    <row r="2834" customHeight="1" spans="21:21">
      <c r="U2834"/>
    </row>
    <row r="2835" customHeight="1" spans="21:21">
      <c r="U2835"/>
    </row>
    <row r="2836" customHeight="1" spans="21:21">
      <c r="U2836"/>
    </row>
    <row r="2837" customHeight="1" spans="21:21">
      <c r="U2837"/>
    </row>
    <row r="2838" customHeight="1" spans="21:21">
      <c r="U2838"/>
    </row>
    <row r="2839" customHeight="1" spans="21:21">
      <c r="U2839"/>
    </row>
    <row r="2840" customHeight="1" spans="21:21">
      <c r="U2840"/>
    </row>
    <row r="2841" customHeight="1" spans="21:21">
      <c r="U2841"/>
    </row>
    <row r="2842" customHeight="1" spans="21:21">
      <c r="U2842"/>
    </row>
    <row r="2843" customHeight="1" spans="21:21">
      <c r="U2843"/>
    </row>
    <row r="2844" customHeight="1" spans="21:21">
      <c r="U2844"/>
    </row>
    <row r="2845" customHeight="1" spans="21:21">
      <c r="U2845"/>
    </row>
    <row r="2846" customHeight="1" spans="21:21">
      <c r="U2846"/>
    </row>
    <row r="2847" customHeight="1" spans="21:21">
      <c r="U2847"/>
    </row>
    <row r="2848" customHeight="1" spans="21:21">
      <c r="U2848"/>
    </row>
    <row r="2849" customHeight="1" spans="21:21">
      <c r="U2849"/>
    </row>
    <row r="2850" customHeight="1" spans="21:21">
      <c r="U2850"/>
    </row>
    <row r="2851" customHeight="1" spans="21:21">
      <c r="U2851"/>
    </row>
    <row r="2852" customHeight="1" spans="21:21">
      <c r="U2852"/>
    </row>
    <row r="2853" customHeight="1" spans="21:21">
      <c r="U2853"/>
    </row>
    <row r="2854" customHeight="1" spans="21:21">
      <c r="U2854"/>
    </row>
    <row r="2855" customHeight="1" spans="21:21">
      <c r="U2855"/>
    </row>
    <row r="2856" customHeight="1" spans="21:21">
      <c r="U2856"/>
    </row>
    <row r="2857" customHeight="1" spans="21:21">
      <c r="U2857"/>
    </row>
    <row r="2858" customHeight="1" spans="21:21">
      <c r="U2858"/>
    </row>
    <row r="2859" customHeight="1" spans="21:21">
      <c r="U2859"/>
    </row>
    <row r="2860" customHeight="1" spans="21:21">
      <c r="U2860"/>
    </row>
    <row r="2861" customHeight="1" spans="21:21">
      <c r="U2861"/>
    </row>
    <row r="2862" customHeight="1" spans="21:21">
      <c r="U2862"/>
    </row>
    <row r="2863" customHeight="1" spans="21:21">
      <c r="U2863"/>
    </row>
    <row r="2864" customHeight="1" spans="21:21">
      <c r="U2864"/>
    </row>
    <row r="2865" customHeight="1" spans="21:21">
      <c r="U2865"/>
    </row>
    <row r="2866" customHeight="1" spans="21:21">
      <c r="U2866"/>
    </row>
    <row r="2867" customHeight="1" spans="21:21">
      <c r="U2867"/>
    </row>
    <row r="2868" customHeight="1" spans="21:21">
      <c r="U2868"/>
    </row>
    <row r="2869" customHeight="1" spans="21:21">
      <c r="U2869"/>
    </row>
    <row r="2870" customHeight="1" spans="21:21">
      <c r="U2870"/>
    </row>
    <row r="2871" customHeight="1" spans="21:21">
      <c r="U2871"/>
    </row>
    <row r="2872" customHeight="1" spans="21:21">
      <c r="U2872"/>
    </row>
    <row r="2873" customHeight="1" spans="21:21">
      <c r="U2873"/>
    </row>
    <row r="2874" customHeight="1" spans="21:21">
      <c r="U2874"/>
    </row>
    <row r="2875" customHeight="1" spans="21:21">
      <c r="U2875"/>
    </row>
    <row r="2876" customHeight="1" spans="21:21">
      <c r="U2876"/>
    </row>
    <row r="2877" customHeight="1" spans="21:21">
      <c r="U2877"/>
    </row>
    <row r="2878" customHeight="1" spans="21:21">
      <c r="U2878"/>
    </row>
    <row r="2879" customHeight="1" spans="21:21">
      <c r="U2879"/>
    </row>
    <row r="2880" customHeight="1" spans="21:21">
      <c r="U2880"/>
    </row>
    <row r="2881" customHeight="1" spans="21:21">
      <c r="U2881"/>
    </row>
    <row r="2882" customHeight="1" spans="21:21">
      <c r="U2882"/>
    </row>
    <row r="2883" customHeight="1" spans="21:21">
      <c r="U2883"/>
    </row>
    <row r="2884" customHeight="1" spans="21:21">
      <c r="U2884"/>
    </row>
    <row r="2885" customHeight="1" spans="21:21">
      <c r="U2885"/>
    </row>
    <row r="2886" customHeight="1" spans="21:21">
      <c r="U2886"/>
    </row>
    <row r="2887" customHeight="1" spans="21:21">
      <c r="U2887"/>
    </row>
    <row r="2888" customHeight="1" spans="21:21">
      <c r="U2888"/>
    </row>
    <row r="2889" customHeight="1" spans="21:21">
      <c r="U2889"/>
    </row>
    <row r="2890" customHeight="1" spans="21:21">
      <c r="U2890"/>
    </row>
    <row r="2891" customHeight="1" spans="21:21">
      <c r="U2891"/>
    </row>
    <row r="2892" customHeight="1" spans="21:21">
      <c r="U2892"/>
    </row>
    <row r="2893" customHeight="1" spans="21:21">
      <c r="U2893"/>
    </row>
    <row r="2894" customHeight="1" spans="21:21">
      <c r="U2894"/>
    </row>
    <row r="2895" customHeight="1" spans="21:21">
      <c r="U2895"/>
    </row>
    <row r="2896" customHeight="1" spans="21:21">
      <c r="U2896"/>
    </row>
    <row r="2897" customHeight="1" spans="21:21">
      <c r="U2897"/>
    </row>
    <row r="2898" customHeight="1" spans="21:21">
      <c r="U2898"/>
    </row>
    <row r="2899" customHeight="1" spans="21:21">
      <c r="U2899"/>
    </row>
    <row r="2900" customHeight="1" spans="21:21">
      <c r="U2900"/>
    </row>
    <row r="2901" customHeight="1" spans="21:21">
      <c r="U2901"/>
    </row>
    <row r="2902" customHeight="1" spans="21:21">
      <c r="U2902"/>
    </row>
    <row r="2903" customHeight="1" spans="21:21">
      <c r="U2903"/>
    </row>
    <row r="2904" customHeight="1" spans="21:21">
      <c r="U2904"/>
    </row>
    <row r="2905" customHeight="1" spans="21:21">
      <c r="U2905"/>
    </row>
    <row r="2906" customHeight="1" spans="21:21">
      <c r="U2906"/>
    </row>
    <row r="2907" customHeight="1" spans="21:21">
      <c r="U2907"/>
    </row>
    <row r="2908" customHeight="1" spans="21:21">
      <c r="U2908"/>
    </row>
    <row r="2909" customHeight="1" spans="21:21">
      <c r="U2909"/>
    </row>
    <row r="2910" customHeight="1" spans="21:21">
      <c r="U2910"/>
    </row>
    <row r="2911" customHeight="1" spans="21:21">
      <c r="U2911"/>
    </row>
    <row r="2912" customHeight="1" spans="21:21">
      <c r="U2912"/>
    </row>
    <row r="2913" customHeight="1" spans="21:21">
      <c r="U2913"/>
    </row>
    <row r="2914" customHeight="1" spans="21:21">
      <c r="U2914"/>
    </row>
    <row r="2915" customHeight="1" spans="21:21">
      <c r="U2915"/>
    </row>
    <row r="2916" customHeight="1" spans="21:21">
      <c r="U2916"/>
    </row>
    <row r="2917" customHeight="1" spans="21:21">
      <c r="U2917"/>
    </row>
    <row r="2918" customHeight="1" spans="21:21">
      <c r="U2918"/>
    </row>
    <row r="2919" customHeight="1" spans="21:21">
      <c r="U2919"/>
    </row>
    <row r="2920" customHeight="1" spans="21:21">
      <c r="U2920"/>
    </row>
    <row r="2921" customHeight="1" spans="21:21">
      <c r="U2921"/>
    </row>
    <row r="2922" customHeight="1" spans="21:21">
      <c r="U2922"/>
    </row>
    <row r="2923" customHeight="1" spans="21:21">
      <c r="U2923"/>
    </row>
    <row r="2924" customHeight="1" spans="21:21">
      <c r="U2924"/>
    </row>
    <row r="2925" customHeight="1" spans="21:21">
      <c r="U2925"/>
    </row>
    <row r="2926" customHeight="1" spans="21:21">
      <c r="U2926"/>
    </row>
    <row r="2927" customHeight="1" spans="21:21">
      <c r="U2927"/>
    </row>
    <row r="2928" customHeight="1" spans="21:21">
      <c r="U2928"/>
    </row>
    <row r="2929" customHeight="1" spans="21:21">
      <c r="U2929"/>
    </row>
    <row r="2930" customHeight="1" spans="21:21">
      <c r="U2930"/>
    </row>
    <row r="2931" customHeight="1" spans="21:21">
      <c r="U2931"/>
    </row>
    <row r="2932" customHeight="1" spans="21:21">
      <c r="U2932"/>
    </row>
    <row r="2933" customHeight="1" spans="21:21">
      <c r="U2933"/>
    </row>
    <row r="2934" customHeight="1" spans="21:21">
      <c r="U2934"/>
    </row>
    <row r="2935" customHeight="1" spans="21:21">
      <c r="U2935"/>
    </row>
    <row r="2936" customHeight="1" spans="21:21">
      <c r="U2936"/>
    </row>
    <row r="2937" customHeight="1" spans="21:21">
      <c r="U2937"/>
    </row>
    <row r="2938" customHeight="1" spans="21:21">
      <c r="U2938"/>
    </row>
    <row r="2939" customHeight="1" spans="21:21">
      <c r="U2939"/>
    </row>
    <row r="2940" customHeight="1" spans="21:21">
      <c r="U2940"/>
    </row>
    <row r="2941" customHeight="1" spans="21:21">
      <c r="U2941"/>
    </row>
    <row r="2942" customHeight="1" spans="21:21">
      <c r="U2942"/>
    </row>
    <row r="2943" customHeight="1" spans="21:21">
      <c r="U2943"/>
    </row>
    <row r="2944" customHeight="1" spans="21:21">
      <c r="U2944"/>
    </row>
    <row r="2945" customHeight="1" spans="21:21">
      <c r="U2945"/>
    </row>
    <row r="2946" customHeight="1" spans="21:21">
      <c r="U2946"/>
    </row>
    <row r="2947" customHeight="1" spans="21:21">
      <c r="U2947"/>
    </row>
    <row r="2948" customHeight="1" spans="21:21">
      <c r="U2948"/>
    </row>
    <row r="2949" customHeight="1" spans="21:21">
      <c r="U2949"/>
    </row>
    <row r="2950" customHeight="1" spans="21:21">
      <c r="U2950"/>
    </row>
    <row r="2951" customHeight="1" spans="21:21">
      <c r="U2951"/>
    </row>
    <row r="2952" customHeight="1" spans="21:21">
      <c r="U2952"/>
    </row>
    <row r="2953" customHeight="1" spans="21:21">
      <c r="U2953"/>
    </row>
    <row r="2954" customHeight="1" spans="21:21">
      <c r="U2954"/>
    </row>
    <row r="2955" customHeight="1" spans="21:21">
      <c r="U2955"/>
    </row>
    <row r="2956" customHeight="1" spans="21:21">
      <c r="U2956"/>
    </row>
    <row r="2957" customHeight="1" spans="21:21">
      <c r="U2957"/>
    </row>
    <row r="2958" customHeight="1" spans="21:21">
      <c r="U2958"/>
    </row>
    <row r="2959" customHeight="1" spans="21:21">
      <c r="U2959"/>
    </row>
    <row r="2960" customHeight="1" spans="21:21">
      <c r="U2960"/>
    </row>
    <row r="2961" customHeight="1" spans="21:21">
      <c r="U2961"/>
    </row>
    <row r="2962" customHeight="1" spans="21:21">
      <c r="U2962"/>
    </row>
    <row r="2963" customHeight="1" spans="21:21">
      <c r="U2963"/>
    </row>
    <row r="2964" customHeight="1" spans="21:21">
      <c r="U2964"/>
    </row>
    <row r="2965" customHeight="1" spans="21:21">
      <c r="U2965"/>
    </row>
    <row r="2966" customHeight="1" spans="21:21">
      <c r="U2966"/>
    </row>
    <row r="2967" customHeight="1" spans="21:21">
      <c r="U2967"/>
    </row>
    <row r="2968" customHeight="1" spans="21:21">
      <c r="U2968"/>
    </row>
    <row r="2969" customHeight="1" spans="21:21">
      <c r="U2969"/>
    </row>
    <row r="2970" customHeight="1" spans="21:21">
      <c r="U2970"/>
    </row>
    <row r="2971" customHeight="1" spans="21:21">
      <c r="U2971"/>
    </row>
    <row r="2972" customHeight="1" spans="21:21">
      <c r="U2972"/>
    </row>
    <row r="2973" customHeight="1" spans="21:21">
      <c r="U2973"/>
    </row>
    <row r="2974" customHeight="1" spans="21:21">
      <c r="U2974"/>
    </row>
    <row r="2975" customHeight="1" spans="21:21">
      <c r="U2975"/>
    </row>
    <row r="2976" customHeight="1" spans="21:21">
      <c r="U2976"/>
    </row>
    <row r="2977" customHeight="1" spans="21:21">
      <c r="U2977"/>
    </row>
    <row r="2978" customHeight="1" spans="21:21">
      <c r="U2978"/>
    </row>
    <row r="2979" customHeight="1" spans="21:21">
      <c r="U2979"/>
    </row>
    <row r="2980" customHeight="1" spans="21:21">
      <c r="U2980"/>
    </row>
    <row r="2981" customHeight="1" spans="21:21">
      <c r="U2981"/>
    </row>
    <row r="2982" customHeight="1" spans="21:21">
      <c r="U2982"/>
    </row>
    <row r="2983" customHeight="1" spans="21:21">
      <c r="U2983"/>
    </row>
    <row r="2984" customHeight="1" spans="21:21">
      <c r="U2984"/>
    </row>
    <row r="2985" customHeight="1" spans="21:21">
      <c r="U2985"/>
    </row>
    <row r="2986" customHeight="1" spans="21:21">
      <c r="U2986"/>
    </row>
    <row r="2987" customHeight="1" spans="21:21">
      <c r="U2987"/>
    </row>
    <row r="2988" customHeight="1" spans="21:21">
      <c r="U2988"/>
    </row>
    <row r="2989" customHeight="1" spans="21:21">
      <c r="U2989"/>
    </row>
    <row r="2990" customHeight="1" spans="21:21">
      <c r="U2990"/>
    </row>
    <row r="2991" customHeight="1" spans="21:21">
      <c r="U2991"/>
    </row>
    <row r="2992" customHeight="1" spans="21:21">
      <c r="U2992"/>
    </row>
    <row r="2993" customHeight="1" spans="21:21">
      <c r="U2993"/>
    </row>
    <row r="2994" customHeight="1" spans="21:21">
      <c r="U2994"/>
    </row>
    <row r="2995" customHeight="1" spans="21:21">
      <c r="U2995"/>
    </row>
    <row r="2996" customHeight="1" spans="21:21">
      <c r="U2996"/>
    </row>
    <row r="2997" customHeight="1" spans="21:21">
      <c r="U2997"/>
    </row>
    <row r="2998" customHeight="1" spans="21:21">
      <c r="U2998"/>
    </row>
    <row r="2999" customHeight="1" spans="21:21">
      <c r="U2999"/>
    </row>
    <row r="3000" customHeight="1" spans="21:21">
      <c r="U3000"/>
    </row>
    <row r="3001" customHeight="1" spans="21:21">
      <c r="U3001"/>
    </row>
    <row r="3002" customHeight="1" spans="21:21">
      <c r="U3002"/>
    </row>
    <row r="3003" customHeight="1" spans="21:21">
      <c r="U3003"/>
    </row>
    <row r="3004" customHeight="1" spans="21:21">
      <c r="U3004"/>
    </row>
    <row r="3005" customHeight="1" spans="21:21">
      <c r="U3005"/>
    </row>
    <row r="3006" customHeight="1" spans="21:21">
      <c r="U3006"/>
    </row>
    <row r="3007" customHeight="1" spans="21:21">
      <c r="U3007"/>
    </row>
    <row r="3008" customHeight="1" spans="21:21">
      <c r="U3008"/>
    </row>
    <row r="3009" customHeight="1" spans="21:21">
      <c r="U3009"/>
    </row>
    <row r="3010" customHeight="1" spans="21:21">
      <c r="U3010"/>
    </row>
    <row r="3011" customHeight="1" spans="21:21">
      <c r="U3011"/>
    </row>
    <row r="3012" customHeight="1" spans="21:21">
      <c r="U3012"/>
    </row>
    <row r="3013" customHeight="1" spans="21:21">
      <c r="U3013"/>
    </row>
    <row r="3014" customHeight="1" spans="21:21">
      <c r="U3014"/>
    </row>
    <row r="3015" customHeight="1" spans="21:21">
      <c r="U3015"/>
    </row>
    <row r="3016" customHeight="1" spans="21:21">
      <c r="U3016"/>
    </row>
    <row r="3017" customHeight="1" spans="21:21">
      <c r="U3017"/>
    </row>
    <row r="3018" customHeight="1" spans="21:21">
      <c r="U3018"/>
    </row>
    <row r="3019" customHeight="1" spans="21:21">
      <c r="U3019"/>
    </row>
    <row r="3020" customHeight="1" spans="21:21">
      <c r="U3020"/>
    </row>
    <row r="3021" customHeight="1" spans="21:21">
      <c r="U3021"/>
    </row>
    <row r="3022" customHeight="1" spans="21:21">
      <c r="U3022"/>
    </row>
    <row r="3023" customHeight="1" spans="21:21">
      <c r="U3023"/>
    </row>
    <row r="3024" customHeight="1" spans="21:21">
      <c r="U3024"/>
    </row>
    <row r="3025" customHeight="1" spans="21:21">
      <c r="U3025"/>
    </row>
    <row r="3026" customHeight="1" spans="21:21">
      <c r="U3026"/>
    </row>
    <row r="3027" customHeight="1" spans="21:21">
      <c r="U3027"/>
    </row>
    <row r="3028" customHeight="1" spans="21:21">
      <c r="U3028"/>
    </row>
    <row r="3029" customHeight="1" spans="21:21">
      <c r="U3029"/>
    </row>
    <row r="3030" customHeight="1" spans="21:21">
      <c r="U3030"/>
    </row>
    <row r="3031" customHeight="1" spans="21:21">
      <c r="U3031"/>
    </row>
    <row r="3032" customHeight="1" spans="21:21">
      <c r="U3032"/>
    </row>
    <row r="3033" customHeight="1" spans="21:21">
      <c r="U3033"/>
    </row>
    <row r="3034" customHeight="1" spans="21:21">
      <c r="U3034"/>
    </row>
    <row r="3035" customHeight="1" spans="21:21">
      <c r="U3035"/>
    </row>
    <row r="3036" customHeight="1" spans="21:21">
      <c r="U3036"/>
    </row>
    <row r="3037" customHeight="1" spans="21:21">
      <c r="U3037"/>
    </row>
    <row r="3038" customHeight="1" spans="21:21">
      <c r="U3038"/>
    </row>
    <row r="3039" customHeight="1" spans="21:21">
      <c r="U3039"/>
    </row>
    <row r="3040" customHeight="1" spans="21:21">
      <c r="U3040"/>
    </row>
    <row r="3041" customHeight="1" spans="21:21">
      <c r="U3041"/>
    </row>
    <row r="3042" customHeight="1" spans="21:21">
      <c r="U3042"/>
    </row>
    <row r="3043" customHeight="1" spans="21:21">
      <c r="U3043"/>
    </row>
    <row r="3044" customHeight="1" spans="21:21">
      <c r="U3044"/>
    </row>
    <row r="3045" customHeight="1" spans="21:21">
      <c r="U3045"/>
    </row>
    <row r="3046" customHeight="1" spans="21:21">
      <c r="U3046"/>
    </row>
    <row r="3047" customHeight="1" spans="21:21">
      <c r="U3047"/>
    </row>
    <row r="3048" customHeight="1" spans="21:21">
      <c r="U3048"/>
    </row>
    <row r="3049" customHeight="1" spans="21:21">
      <c r="U3049"/>
    </row>
    <row r="3050" customHeight="1" spans="21:21">
      <c r="U3050"/>
    </row>
    <row r="3051" customHeight="1" spans="21:21">
      <c r="U3051"/>
    </row>
    <row r="3052" customHeight="1" spans="21:21">
      <c r="U3052"/>
    </row>
    <row r="3053" customHeight="1" spans="21:21">
      <c r="U3053"/>
    </row>
    <row r="3054" customHeight="1" spans="21:21">
      <c r="U3054"/>
    </row>
    <row r="3055" customHeight="1" spans="21:21">
      <c r="U3055"/>
    </row>
    <row r="3056" customHeight="1" spans="21:21">
      <c r="U3056"/>
    </row>
    <row r="3057" customHeight="1" spans="21:21">
      <c r="U3057"/>
    </row>
    <row r="3058" customHeight="1" spans="21:21">
      <c r="U3058"/>
    </row>
    <row r="3059" customHeight="1" spans="21:21">
      <c r="U3059"/>
    </row>
    <row r="3060" customHeight="1" spans="21:21">
      <c r="U3060"/>
    </row>
    <row r="3061" customHeight="1" spans="21:21">
      <c r="U3061"/>
    </row>
    <row r="3062" customHeight="1" spans="21:21">
      <c r="U3062"/>
    </row>
    <row r="3063" customHeight="1" spans="21:21">
      <c r="U3063"/>
    </row>
    <row r="3064" customHeight="1" spans="21:21">
      <c r="U3064"/>
    </row>
    <row r="3065" customHeight="1" spans="21:21">
      <c r="U3065"/>
    </row>
    <row r="3066" customHeight="1" spans="21:21">
      <c r="U3066"/>
    </row>
    <row r="3067" customHeight="1" spans="21:21">
      <c r="U3067"/>
    </row>
    <row r="3068" customHeight="1" spans="21:21">
      <c r="U3068"/>
    </row>
    <row r="3069" customHeight="1" spans="21:21">
      <c r="U3069"/>
    </row>
    <row r="3070" customHeight="1" spans="21:21">
      <c r="U3070"/>
    </row>
    <row r="3071" customHeight="1" spans="21:21">
      <c r="U3071"/>
    </row>
    <row r="3072" customHeight="1" spans="21:21">
      <c r="U3072"/>
    </row>
    <row r="3073" customHeight="1" spans="21:21">
      <c r="U3073"/>
    </row>
    <row r="3074" customHeight="1" spans="21:21">
      <c r="U3074"/>
    </row>
    <row r="3075" customHeight="1" spans="21:21">
      <c r="U3075"/>
    </row>
    <row r="3076" customHeight="1" spans="21:21">
      <c r="U3076"/>
    </row>
    <row r="3077" customHeight="1" spans="21:21">
      <c r="U3077"/>
    </row>
    <row r="3078" customHeight="1" spans="21:21">
      <c r="U3078"/>
    </row>
    <row r="3079" customHeight="1" spans="21:21">
      <c r="U3079"/>
    </row>
    <row r="3080" customHeight="1" spans="21:21">
      <c r="U3080"/>
    </row>
    <row r="3081" customHeight="1" spans="21:21">
      <c r="U3081"/>
    </row>
    <row r="3082" customHeight="1" spans="21:21">
      <c r="U3082"/>
    </row>
    <row r="3083" customHeight="1" spans="21:21">
      <c r="U3083"/>
    </row>
    <row r="3084" customHeight="1" spans="21:21">
      <c r="U3084"/>
    </row>
    <row r="3085" customHeight="1" spans="21:21">
      <c r="U3085"/>
    </row>
    <row r="3086" customHeight="1" spans="21:21">
      <c r="U3086"/>
    </row>
    <row r="3087" customHeight="1" spans="21:21">
      <c r="U3087"/>
    </row>
    <row r="3088" customHeight="1" spans="21:21">
      <c r="U3088"/>
    </row>
    <row r="3089" customHeight="1" spans="21:21">
      <c r="U3089"/>
    </row>
    <row r="3090" customHeight="1" spans="21:21">
      <c r="U3090"/>
    </row>
    <row r="3091" customHeight="1" spans="21:21">
      <c r="U3091"/>
    </row>
    <row r="3092" customHeight="1" spans="21:21">
      <c r="U3092"/>
    </row>
    <row r="3093" customHeight="1" spans="21:21">
      <c r="U3093"/>
    </row>
    <row r="3094" customHeight="1" spans="21:21">
      <c r="U3094"/>
    </row>
    <row r="3095" customHeight="1" spans="21:21">
      <c r="U3095"/>
    </row>
    <row r="3096" customHeight="1" spans="21:21">
      <c r="U3096"/>
    </row>
    <row r="3097" customHeight="1" spans="21:21">
      <c r="U3097"/>
    </row>
    <row r="3098" customHeight="1" spans="21:21">
      <c r="U3098"/>
    </row>
    <row r="3099" customHeight="1" spans="21:21">
      <c r="U3099"/>
    </row>
    <row r="3100" customHeight="1" spans="21:21">
      <c r="U3100"/>
    </row>
    <row r="3101" customHeight="1" spans="21:21">
      <c r="U3101"/>
    </row>
    <row r="3102" customHeight="1" spans="21:21">
      <c r="U3102"/>
    </row>
    <row r="3103" customHeight="1" spans="21:21">
      <c r="U3103"/>
    </row>
    <row r="3104" customHeight="1" spans="21:21">
      <c r="U3104"/>
    </row>
    <row r="3105" customHeight="1" spans="21:21">
      <c r="U3105"/>
    </row>
    <row r="3106" customHeight="1" spans="21:21">
      <c r="U3106"/>
    </row>
    <row r="3107" customHeight="1" spans="21:21">
      <c r="U3107"/>
    </row>
    <row r="3108" customHeight="1" spans="21:21">
      <c r="U3108"/>
    </row>
    <row r="3109" customHeight="1" spans="21:21">
      <c r="U3109"/>
    </row>
    <row r="3110" customHeight="1" spans="21:21">
      <c r="U3110"/>
    </row>
    <row r="3111" customHeight="1" spans="21:21">
      <c r="U3111"/>
    </row>
    <row r="3112" customHeight="1" spans="21:21">
      <c r="U3112"/>
    </row>
    <row r="3113" customHeight="1" spans="21:21">
      <c r="U3113"/>
    </row>
    <row r="3114" customHeight="1" spans="21:21">
      <c r="U3114"/>
    </row>
    <row r="3115" customHeight="1" spans="21:21">
      <c r="U3115"/>
    </row>
    <row r="3116" customHeight="1" spans="21:21">
      <c r="U3116"/>
    </row>
    <row r="3117" customHeight="1" spans="21:21">
      <c r="U3117"/>
    </row>
    <row r="3118" customHeight="1" spans="21:21">
      <c r="U3118"/>
    </row>
    <row r="3119" customHeight="1" spans="21:21">
      <c r="U3119"/>
    </row>
    <row r="3120" customHeight="1" spans="21:21">
      <c r="U3120"/>
    </row>
    <row r="3121" customHeight="1" spans="21:21">
      <c r="U3121"/>
    </row>
    <row r="3122" customHeight="1" spans="21:21">
      <c r="U3122"/>
    </row>
    <row r="3123" customHeight="1" spans="21:21">
      <c r="U3123"/>
    </row>
    <row r="3124" customHeight="1" spans="21:21">
      <c r="U3124"/>
    </row>
    <row r="3125" customHeight="1" spans="21:21">
      <c r="U3125"/>
    </row>
    <row r="3126" customHeight="1" spans="21:21">
      <c r="U3126"/>
    </row>
    <row r="3127" customHeight="1" spans="21:21">
      <c r="U3127"/>
    </row>
    <row r="3128" customHeight="1" spans="21:21">
      <c r="U3128"/>
    </row>
    <row r="3129" customHeight="1" spans="21:21">
      <c r="U3129"/>
    </row>
    <row r="3130" customHeight="1" spans="21:21">
      <c r="U3130"/>
    </row>
    <row r="3131" customHeight="1" spans="21:21">
      <c r="U3131"/>
    </row>
    <row r="3132" customHeight="1" spans="21:21">
      <c r="U3132"/>
    </row>
    <row r="3133" customHeight="1" spans="21:21">
      <c r="U3133"/>
    </row>
    <row r="3134" customHeight="1" spans="21:21">
      <c r="U3134"/>
    </row>
    <row r="3135" customHeight="1" spans="21:21">
      <c r="U3135"/>
    </row>
    <row r="3136" customHeight="1" spans="21:21">
      <c r="U3136"/>
    </row>
    <row r="3137" customHeight="1" spans="21:21">
      <c r="U3137"/>
    </row>
    <row r="3138" customHeight="1" spans="21:21">
      <c r="U3138"/>
    </row>
    <row r="3139" customHeight="1" spans="21:21">
      <c r="U3139"/>
    </row>
    <row r="3140" customHeight="1" spans="21:21">
      <c r="U3140"/>
    </row>
    <row r="3141" customHeight="1" spans="21:21">
      <c r="U3141"/>
    </row>
    <row r="3142" customHeight="1" spans="21:21">
      <c r="U3142"/>
    </row>
    <row r="3143" customHeight="1" spans="21:21">
      <c r="U3143"/>
    </row>
    <row r="3144" customHeight="1" spans="21:21">
      <c r="U3144"/>
    </row>
    <row r="3145" customHeight="1" spans="21:21">
      <c r="U3145"/>
    </row>
    <row r="3146" customHeight="1" spans="21:21">
      <c r="U3146"/>
    </row>
    <row r="3147" customHeight="1" spans="21:21">
      <c r="U3147"/>
    </row>
    <row r="3148" customHeight="1" spans="21:21">
      <c r="U3148"/>
    </row>
    <row r="3149" customHeight="1" spans="21:21">
      <c r="U3149"/>
    </row>
    <row r="3150" customHeight="1" spans="21:21">
      <c r="U3150"/>
    </row>
    <row r="3151" customHeight="1" spans="21:21">
      <c r="U3151"/>
    </row>
    <row r="3152" customHeight="1" spans="21:21">
      <c r="U3152"/>
    </row>
    <row r="3153" customHeight="1" spans="21:21">
      <c r="U3153"/>
    </row>
    <row r="3154" customHeight="1" spans="21:21">
      <c r="U3154"/>
    </row>
    <row r="3155" customHeight="1" spans="21:21">
      <c r="U3155"/>
    </row>
    <row r="3156" customHeight="1" spans="21:21">
      <c r="U3156"/>
    </row>
    <row r="3157" customHeight="1" spans="21:21">
      <c r="U3157"/>
    </row>
    <row r="3158" customHeight="1" spans="21:21">
      <c r="U3158"/>
    </row>
    <row r="3159" customHeight="1" spans="21:21">
      <c r="U3159"/>
    </row>
    <row r="3160" customHeight="1" spans="21:21">
      <c r="U3160"/>
    </row>
    <row r="3161" customHeight="1" spans="21:21">
      <c r="U3161"/>
    </row>
    <row r="3162" customHeight="1" spans="21:21">
      <c r="U3162"/>
    </row>
    <row r="3163" customHeight="1" spans="21:21">
      <c r="U3163"/>
    </row>
    <row r="3164" customHeight="1" spans="21:21">
      <c r="U3164"/>
    </row>
    <row r="3165" customHeight="1" spans="21:21">
      <c r="U3165"/>
    </row>
    <row r="3166" customHeight="1" spans="21:21">
      <c r="U3166"/>
    </row>
    <row r="3167" customHeight="1" spans="21:21">
      <c r="U3167"/>
    </row>
    <row r="3168" customHeight="1" spans="21:21">
      <c r="U3168"/>
    </row>
    <row r="3169" customHeight="1" spans="21:21">
      <c r="U3169"/>
    </row>
    <row r="3170" customHeight="1" spans="21:21">
      <c r="U3170"/>
    </row>
    <row r="3171" customHeight="1" spans="21:21">
      <c r="U3171"/>
    </row>
    <row r="3172" customHeight="1" spans="21:21">
      <c r="U3172"/>
    </row>
    <row r="3173" customHeight="1" spans="21:21">
      <c r="U3173"/>
    </row>
    <row r="3174" customHeight="1" spans="21:21">
      <c r="U3174"/>
    </row>
    <row r="3175" customHeight="1" spans="21:21">
      <c r="U3175"/>
    </row>
    <row r="3176" customHeight="1" spans="21:21">
      <c r="U3176"/>
    </row>
    <row r="3177" customHeight="1" spans="21:21">
      <c r="U3177"/>
    </row>
    <row r="3178" customHeight="1" spans="21:21">
      <c r="U3178"/>
    </row>
    <row r="3179" customHeight="1" spans="21:21">
      <c r="U3179"/>
    </row>
    <row r="3180" customHeight="1" spans="21:21">
      <c r="U3180"/>
    </row>
    <row r="3181" customHeight="1" spans="21:21">
      <c r="U3181"/>
    </row>
    <row r="3182" customHeight="1" spans="21:21">
      <c r="U3182"/>
    </row>
    <row r="3183" customHeight="1" spans="21:21">
      <c r="U3183"/>
    </row>
    <row r="3184" customHeight="1" spans="21:21">
      <c r="U3184"/>
    </row>
    <row r="3185" customHeight="1" spans="21:21">
      <c r="U3185"/>
    </row>
    <row r="3186" customHeight="1" spans="21:21">
      <c r="U3186"/>
    </row>
    <row r="3187" customHeight="1" spans="21:21">
      <c r="U3187"/>
    </row>
    <row r="3188" customHeight="1" spans="21:21">
      <c r="U3188"/>
    </row>
    <row r="3189" customHeight="1" spans="21:21">
      <c r="U3189"/>
    </row>
    <row r="3190" customHeight="1" spans="21:21">
      <c r="U3190"/>
    </row>
    <row r="3191" customHeight="1" spans="21:21">
      <c r="U3191"/>
    </row>
    <row r="3192" customHeight="1" spans="21:21">
      <c r="U3192"/>
    </row>
    <row r="3193" customHeight="1" spans="21:21">
      <c r="U3193"/>
    </row>
    <row r="3194" customHeight="1" spans="21:21">
      <c r="U3194"/>
    </row>
    <row r="3195" customHeight="1" spans="21:21">
      <c r="U3195"/>
    </row>
    <row r="3196" customHeight="1" spans="21:21">
      <c r="U3196"/>
    </row>
    <row r="3197" customHeight="1" spans="21:21">
      <c r="U3197"/>
    </row>
    <row r="3198" customHeight="1" spans="21:21">
      <c r="U3198"/>
    </row>
    <row r="3199" customHeight="1" spans="21:21">
      <c r="U3199"/>
    </row>
    <row r="3200" customHeight="1" spans="21:21">
      <c r="U3200"/>
    </row>
    <row r="3201" customHeight="1" spans="21:21">
      <c r="U3201"/>
    </row>
    <row r="3202" customHeight="1" spans="21:21">
      <c r="U3202"/>
    </row>
    <row r="3203" customHeight="1" spans="21:21">
      <c r="U3203"/>
    </row>
    <row r="3204" customHeight="1" spans="21:21">
      <c r="U3204"/>
    </row>
    <row r="3205" customHeight="1" spans="21:21">
      <c r="U3205"/>
    </row>
    <row r="3206" customHeight="1" spans="21:21">
      <c r="U3206"/>
    </row>
    <row r="3207" customHeight="1" spans="21:21">
      <c r="U3207"/>
    </row>
    <row r="3208" customHeight="1" spans="21:21">
      <c r="U3208"/>
    </row>
    <row r="3209" customHeight="1" spans="21:21">
      <c r="U3209"/>
    </row>
    <row r="3210" customHeight="1" spans="21:21">
      <c r="U3210"/>
    </row>
    <row r="3211" customHeight="1" spans="21:21">
      <c r="U3211"/>
    </row>
    <row r="3212" customHeight="1" spans="21:21">
      <c r="U3212"/>
    </row>
    <row r="3213" customHeight="1" spans="21:21">
      <c r="U3213"/>
    </row>
    <row r="3214" customHeight="1" spans="21:21">
      <c r="U3214"/>
    </row>
    <row r="3215" customHeight="1" spans="21:21">
      <c r="U3215"/>
    </row>
    <row r="3216" customHeight="1" spans="21:21">
      <c r="U3216"/>
    </row>
    <row r="3217" customHeight="1" spans="21:21">
      <c r="U3217"/>
    </row>
    <row r="3218" customHeight="1" spans="21:21">
      <c r="U3218"/>
    </row>
    <row r="3219" customHeight="1" spans="21:21">
      <c r="U3219"/>
    </row>
    <row r="3220" customHeight="1" spans="21:21">
      <c r="U3220"/>
    </row>
    <row r="3221" customHeight="1" spans="21:21">
      <c r="U3221"/>
    </row>
    <row r="3222" customHeight="1" spans="21:21">
      <c r="U3222"/>
    </row>
    <row r="3223" customHeight="1" spans="21:21">
      <c r="U3223"/>
    </row>
    <row r="3224" customHeight="1" spans="21:21">
      <c r="U3224"/>
    </row>
    <row r="3225" customHeight="1" spans="21:21">
      <c r="U3225"/>
    </row>
    <row r="3226" customHeight="1" spans="21:21">
      <c r="U3226"/>
    </row>
    <row r="3227" customHeight="1" spans="21:21">
      <c r="U3227"/>
    </row>
    <row r="3228" customHeight="1" spans="21:21">
      <c r="U3228"/>
    </row>
    <row r="3229" customHeight="1" spans="21:21">
      <c r="U3229"/>
    </row>
    <row r="3230" customHeight="1" spans="21:21">
      <c r="U3230"/>
    </row>
    <row r="3231" customHeight="1" spans="21:21">
      <c r="U3231"/>
    </row>
    <row r="3232" customHeight="1" spans="21:21">
      <c r="U3232"/>
    </row>
    <row r="3233" customHeight="1" spans="21:21">
      <c r="U3233"/>
    </row>
    <row r="3234" customHeight="1" spans="21:21">
      <c r="U3234"/>
    </row>
    <row r="3235" customHeight="1" spans="21:21">
      <c r="U3235"/>
    </row>
    <row r="3236" customHeight="1" spans="21:21">
      <c r="U3236"/>
    </row>
    <row r="3237" customHeight="1" spans="21:21">
      <c r="U3237"/>
    </row>
    <row r="3238" customHeight="1" spans="21:21">
      <c r="U3238"/>
    </row>
    <row r="3239" customHeight="1" spans="21:21">
      <c r="U3239"/>
    </row>
    <row r="3240" customHeight="1" spans="21:21">
      <c r="U3240"/>
    </row>
    <row r="3241" customHeight="1" spans="21:21">
      <c r="U3241"/>
    </row>
    <row r="3242" customHeight="1" spans="21:21">
      <c r="U3242"/>
    </row>
    <row r="3243" customHeight="1" spans="21:21">
      <c r="U3243"/>
    </row>
    <row r="3244" customHeight="1" spans="21:21">
      <c r="U3244"/>
    </row>
    <row r="3245" customHeight="1" spans="21:21">
      <c r="U3245"/>
    </row>
    <row r="3246" customHeight="1" spans="21:21">
      <c r="U3246"/>
    </row>
    <row r="3247" customHeight="1" spans="21:21">
      <c r="U3247"/>
    </row>
    <row r="3248" customHeight="1" spans="21:21">
      <c r="U3248"/>
    </row>
    <row r="3249" customHeight="1" spans="21:21">
      <c r="U3249"/>
    </row>
    <row r="3250" customHeight="1" spans="21:21">
      <c r="U3250"/>
    </row>
    <row r="3251" customHeight="1" spans="21:21">
      <c r="U3251"/>
    </row>
    <row r="3252" customHeight="1" spans="21:21">
      <c r="U3252"/>
    </row>
    <row r="3253" customHeight="1" spans="21:21">
      <c r="U3253"/>
    </row>
    <row r="3254" customHeight="1" spans="21:21">
      <c r="U3254"/>
    </row>
    <row r="3255" customHeight="1" spans="21:21">
      <c r="U3255"/>
    </row>
    <row r="3256" customHeight="1" spans="21:21">
      <c r="U3256"/>
    </row>
    <row r="3257" customHeight="1" spans="21:21">
      <c r="U3257"/>
    </row>
    <row r="3258" customHeight="1" spans="21:21">
      <c r="U3258"/>
    </row>
    <row r="3259" customHeight="1" spans="21:21">
      <c r="U3259"/>
    </row>
    <row r="3260" customHeight="1" spans="21:21">
      <c r="U3260"/>
    </row>
    <row r="3261" customHeight="1" spans="21:21">
      <c r="U3261"/>
    </row>
    <row r="3262" customHeight="1" spans="21:21">
      <c r="U3262"/>
    </row>
    <row r="3263" customHeight="1" spans="21:21">
      <c r="U3263"/>
    </row>
    <row r="3264" customHeight="1" spans="21:21">
      <c r="U3264"/>
    </row>
    <row r="3265" customHeight="1" spans="21:21">
      <c r="U3265"/>
    </row>
    <row r="3266" customHeight="1" spans="21:21">
      <c r="U3266"/>
    </row>
    <row r="3267" customHeight="1" spans="21:21">
      <c r="U3267"/>
    </row>
    <row r="3268" customHeight="1" spans="21:21">
      <c r="U3268"/>
    </row>
    <row r="3269" customHeight="1" spans="21:21">
      <c r="U3269"/>
    </row>
    <row r="3270" customHeight="1" spans="21:21">
      <c r="U3270"/>
    </row>
    <row r="3271" customHeight="1" spans="21:21">
      <c r="U3271"/>
    </row>
    <row r="3272" customHeight="1" spans="21:21">
      <c r="U3272"/>
    </row>
    <row r="3273" customHeight="1" spans="21:21">
      <c r="U3273"/>
    </row>
    <row r="3274" customHeight="1" spans="21:21">
      <c r="U3274"/>
    </row>
    <row r="3275" customHeight="1" spans="21:21">
      <c r="U3275"/>
    </row>
    <row r="3276" customHeight="1" spans="21:21">
      <c r="U3276"/>
    </row>
    <row r="3277" customHeight="1" spans="21:21">
      <c r="U3277"/>
    </row>
    <row r="3278" customHeight="1" spans="21:21">
      <c r="U3278"/>
    </row>
    <row r="3279" customHeight="1" spans="21:21">
      <c r="U3279"/>
    </row>
    <row r="3280" customHeight="1" spans="21:21">
      <c r="U3280"/>
    </row>
    <row r="3281" customHeight="1" spans="21:21">
      <c r="U3281"/>
    </row>
    <row r="3282" customHeight="1" spans="21:21">
      <c r="U3282"/>
    </row>
    <row r="3283" customHeight="1" spans="21:21">
      <c r="U3283"/>
    </row>
    <row r="3284" customHeight="1" spans="21:21">
      <c r="U3284"/>
    </row>
    <row r="3285" customHeight="1" spans="21:21">
      <c r="U3285"/>
    </row>
    <row r="3286" customHeight="1" spans="21:21">
      <c r="U3286"/>
    </row>
    <row r="3287" customHeight="1" spans="21:21">
      <c r="U3287"/>
    </row>
    <row r="3288" customHeight="1" spans="21:21">
      <c r="U3288"/>
    </row>
    <row r="3289" customHeight="1" spans="21:21">
      <c r="U3289"/>
    </row>
    <row r="3290" customHeight="1" spans="21:21">
      <c r="U3290"/>
    </row>
    <row r="3291" customHeight="1" spans="21:21">
      <c r="U3291"/>
    </row>
    <row r="3292" customHeight="1" spans="21:21">
      <c r="U3292"/>
    </row>
    <row r="3293" customHeight="1" spans="21:21">
      <c r="U3293"/>
    </row>
    <row r="3294" customHeight="1" spans="21:21">
      <c r="U3294"/>
    </row>
    <row r="3295" customHeight="1" spans="21:21">
      <c r="U3295"/>
    </row>
    <row r="3296" customHeight="1" spans="21:21">
      <c r="U3296"/>
    </row>
    <row r="3297" customHeight="1" spans="21:21">
      <c r="U3297"/>
    </row>
    <row r="3298" customHeight="1" spans="21:21">
      <c r="U3298"/>
    </row>
    <row r="3299" customHeight="1" spans="21:21">
      <c r="U3299"/>
    </row>
    <row r="3300" customHeight="1" spans="21:21">
      <c r="U3300"/>
    </row>
    <row r="3301" customHeight="1" spans="21:21">
      <c r="U3301"/>
    </row>
    <row r="3302" customHeight="1" spans="21:21">
      <c r="U3302"/>
    </row>
    <row r="3303" customHeight="1" spans="21:21">
      <c r="U3303"/>
    </row>
    <row r="3304" customHeight="1" spans="21:21">
      <c r="U3304"/>
    </row>
    <row r="3305" customHeight="1" spans="21:21">
      <c r="U3305"/>
    </row>
    <row r="3306" customHeight="1" spans="21:21">
      <c r="U3306"/>
    </row>
    <row r="3307" customHeight="1" spans="21:21">
      <c r="U3307"/>
    </row>
    <row r="3308" customHeight="1" spans="21:21">
      <c r="U3308"/>
    </row>
    <row r="3309" customHeight="1" spans="21:21">
      <c r="U3309"/>
    </row>
    <row r="3310" customHeight="1" spans="21:21">
      <c r="U3310"/>
    </row>
    <row r="3311" customHeight="1" spans="21:21">
      <c r="U3311"/>
    </row>
    <row r="3312" customHeight="1" spans="21:21">
      <c r="U3312"/>
    </row>
    <row r="3313" customHeight="1" spans="21:21">
      <c r="U3313"/>
    </row>
    <row r="3314" customHeight="1" spans="21:21">
      <c r="U3314"/>
    </row>
    <row r="3315" customHeight="1" spans="21:21">
      <c r="U3315"/>
    </row>
    <row r="3316" customHeight="1" spans="21:21">
      <c r="U3316"/>
    </row>
    <row r="3317" customHeight="1" spans="21:21">
      <c r="U3317"/>
    </row>
    <row r="3318" customHeight="1" spans="21:21">
      <c r="U3318"/>
    </row>
    <row r="3319" customHeight="1" spans="21:21">
      <c r="U3319"/>
    </row>
    <row r="3320" customHeight="1" spans="21:21">
      <c r="U3320"/>
    </row>
    <row r="3321" customHeight="1" spans="21:21">
      <c r="U3321"/>
    </row>
    <row r="3322" customHeight="1" spans="21:21">
      <c r="U3322"/>
    </row>
    <row r="3323" customHeight="1" spans="21:21">
      <c r="U3323"/>
    </row>
    <row r="3324" customHeight="1" spans="21:21">
      <c r="U3324"/>
    </row>
    <row r="3325" customHeight="1" spans="21:21">
      <c r="U3325"/>
    </row>
    <row r="3326" customHeight="1" spans="21:21">
      <c r="U3326"/>
    </row>
    <row r="3327" customHeight="1" spans="21:21">
      <c r="U3327"/>
    </row>
    <row r="3328" customHeight="1" spans="21:21">
      <c r="U3328"/>
    </row>
    <row r="3329" customHeight="1" spans="21:21">
      <c r="U3329"/>
    </row>
    <row r="3330" customHeight="1" spans="21:21">
      <c r="U3330"/>
    </row>
    <row r="3331" customHeight="1" spans="21:21">
      <c r="U3331"/>
    </row>
    <row r="3332" customHeight="1" spans="21:21">
      <c r="U3332"/>
    </row>
    <row r="3333" customHeight="1" spans="21:21">
      <c r="U3333"/>
    </row>
    <row r="3334" customHeight="1" spans="21:21">
      <c r="U3334"/>
    </row>
    <row r="3335" customHeight="1" spans="21:21">
      <c r="U3335"/>
    </row>
    <row r="3336" customHeight="1" spans="21:21">
      <c r="U3336"/>
    </row>
    <row r="3337" customHeight="1" spans="21:21">
      <c r="U3337"/>
    </row>
    <row r="3338" customHeight="1" spans="21:21">
      <c r="U3338"/>
    </row>
    <row r="3339" customHeight="1" spans="21:21">
      <c r="U3339"/>
    </row>
    <row r="3340" customHeight="1" spans="21:21">
      <c r="U3340"/>
    </row>
    <row r="3341" customHeight="1" spans="21:21">
      <c r="U3341"/>
    </row>
    <row r="3342" customHeight="1" spans="21:21">
      <c r="U3342"/>
    </row>
    <row r="3343" customHeight="1" spans="21:21">
      <c r="U3343"/>
    </row>
    <row r="3344" customHeight="1" spans="21:21">
      <c r="U3344"/>
    </row>
    <row r="3345" customHeight="1" spans="21:21">
      <c r="U3345"/>
    </row>
    <row r="3346" customHeight="1" spans="21:21">
      <c r="U3346"/>
    </row>
    <row r="3347" customHeight="1" spans="21:21">
      <c r="U3347"/>
    </row>
    <row r="3348" customHeight="1" spans="21:21">
      <c r="U3348"/>
    </row>
    <row r="3349" customHeight="1" spans="21:21">
      <c r="U3349"/>
    </row>
    <row r="3350" customHeight="1" spans="21:21">
      <c r="U3350"/>
    </row>
    <row r="3351" customHeight="1" spans="21:21">
      <c r="U3351"/>
    </row>
    <row r="3352" customHeight="1" spans="21:21">
      <c r="U3352"/>
    </row>
    <row r="3353" customHeight="1" spans="21:21">
      <c r="U3353"/>
    </row>
    <row r="3354" customHeight="1" spans="21:21">
      <c r="U3354"/>
    </row>
    <row r="3355" customHeight="1" spans="21:21">
      <c r="U3355"/>
    </row>
    <row r="3356" customHeight="1" spans="21:21">
      <c r="U3356"/>
    </row>
    <row r="3357" customHeight="1" spans="21:21">
      <c r="U3357"/>
    </row>
    <row r="3358" customHeight="1" spans="21:21">
      <c r="U3358"/>
    </row>
    <row r="3359" customHeight="1" spans="21:21">
      <c r="U3359"/>
    </row>
    <row r="3360" customHeight="1" spans="21:21">
      <c r="U3360"/>
    </row>
    <row r="3361" customHeight="1" spans="21:21">
      <c r="U3361"/>
    </row>
    <row r="3362" customHeight="1" spans="21:21">
      <c r="U3362"/>
    </row>
    <row r="3363" customHeight="1" spans="21:21">
      <c r="U3363"/>
    </row>
    <row r="3364" customHeight="1" spans="21:21">
      <c r="U3364"/>
    </row>
    <row r="3365" customHeight="1" spans="21:21">
      <c r="U3365"/>
    </row>
    <row r="3366" customHeight="1" spans="21:21">
      <c r="U3366"/>
    </row>
    <row r="3367" customHeight="1" spans="21:21">
      <c r="U3367"/>
    </row>
    <row r="3368" customHeight="1" spans="21:21">
      <c r="U3368"/>
    </row>
    <row r="3369" customHeight="1" spans="21:21">
      <c r="U3369"/>
    </row>
    <row r="3370" customHeight="1" spans="21:21">
      <c r="U3370"/>
    </row>
    <row r="3371" customHeight="1" spans="21:21">
      <c r="U3371"/>
    </row>
    <row r="3372" customHeight="1" spans="21:21">
      <c r="U3372"/>
    </row>
    <row r="3373" customHeight="1" spans="21:21">
      <c r="U3373"/>
    </row>
    <row r="3374" customHeight="1" spans="21:21">
      <c r="U3374"/>
    </row>
    <row r="3375" customHeight="1" spans="21:21">
      <c r="U3375"/>
    </row>
    <row r="3376" customHeight="1" spans="21:21">
      <c r="U3376"/>
    </row>
    <row r="3377" customHeight="1" spans="21:21">
      <c r="U3377"/>
    </row>
    <row r="3378" customHeight="1" spans="21:21">
      <c r="U3378"/>
    </row>
    <row r="3379" customHeight="1" spans="21:21">
      <c r="U3379"/>
    </row>
    <row r="3380" customHeight="1" spans="21:21">
      <c r="U3380"/>
    </row>
    <row r="3381" customHeight="1" spans="21:21">
      <c r="U3381"/>
    </row>
    <row r="3382" customHeight="1" spans="21:21">
      <c r="U3382"/>
    </row>
    <row r="3383" customHeight="1" spans="21:21">
      <c r="U3383"/>
    </row>
    <row r="3384" customHeight="1" spans="21:21">
      <c r="U3384"/>
    </row>
    <row r="3385" customHeight="1" spans="21:21">
      <c r="U3385"/>
    </row>
    <row r="3386" customHeight="1" spans="21:21">
      <c r="U3386"/>
    </row>
    <row r="3387" customHeight="1" spans="21:21">
      <c r="U3387"/>
    </row>
    <row r="3388" customHeight="1" spans="21:21">
      <c r="U3388"/>
    </row>
    <row r="3389" customHeight="1" spans="21:21">
      <c r="U3389"/>
    </row>
    <row r="3390" customHeight="1" spans="21:21">
      <c r="U3390"/>
    </row>
    <row r="3391" customHeight="1" spans="21:21">
      <c r="U3391"/>
    </row>
    <row r="3392" customHeight="1" spans="21:21">
      <c r="U3392"/>
    </row>
    <row r="3393" customHeight="1" spans="21:21">
      <c r="U3393"/>
    </row>
    <row r="3394" customHeight="1" spans="21:21">
      <c r="U3394"/>
    </row>
    <row r="3395" customHeight="1" spans="21:21">
      <c r="U3395"/>
    </row>
    <row r="3396" customHeight="1" spans="21:21">
      <c r="U3396"/>
    </row>
    <row r="3397" customHeight="1" spans="21:21">
      <c r="U3397"/>
    </row>
    <row r="3398" customHeight="1" spans="21:21">
      <c r="U3398"/>
    </row>
    <row r="3399" customHeight="1" spans="21:21">
      <c r="U3399"/>
    </row>
    <row r="3400" customHeight="1" spans="21:21">
      <c r="U3400"/>
    </row>
    <row r="3401" customHeight="1" spans="21:21">
      <c r="U3401"/>
    </row>
    <row r="3402" customHeight="1" spans="21:21">
      <c r="U3402"/>
    </row>
    <row r="3403" customHeight="1" spans="21:21">
      <c r="U3403"/>
    </row>
    <row r="3404" customHeight="1" spans="21:21">
      <c r="U3404"/>
    </row>
    <row r="3405" customHeight="1" spans="21:21">
      <c r="U3405"/>
    </row>
    <row r="3406" customHeight="1" spans="21:21">
      <c r="U3406"/>
    </row>
    <row r="3407" customHeight="1" spans="21:21">
      <c r="U3407"/>
    </row>
    <row r="3408" customHeight="1" spans="21:21">
      <c r="U3408"/>
    </row>
    <row r="3409" customHeight="1" spans="21:21">
      <c r="U3409"/>
    </row>
    <row r="3410" customHeight="1" spans="21:21">
      <c r="U3410"/>
    </row>
    <row r="3411" customHeight="1" spans="21:21">
      <c r="U3411"/>
    </row>
    <row r="3412" customHeight="1" spans="21:21">
      <c r="U3412"/>
    </row>
    <row r="3413" customHeight="1" spans="21:21">
      <c r="U3413"/>
    </row>
    <row r="3414" customHeight="1" spans="21:21">
      <c r="U3414"/>
    </row>
    <row r="3415" customHeight="1" spans="21:21">
      <c r="U3415"/>
    </row>
    <row r="3416" customHeight="1" spans="21:21">
      <c r="U3416"/>
    </row>
    <row r="3417" customHeight="1" spans="21:21">
      <c r="U3417"/>
    </row>
    <row r="3418" customHeight="1" spans="21:21">
      <c r="U3418"/>
    </row>
    <row r="3419" customHeight="1" spans="21:21">
      <c r="U3419"/>
    </row>
    <row r="3420" customHeight="1" spans="21:21">
      <c r="U3420"/>
    </row>
    <row r="3421" customHeight="1" spans="21:21">
      <c r="U3421"/>
    </row>
    <row r="3422" customHeight="1" spans="21:21">
      <c r="U3422"/>
    </row>
    <row r="3423" customHeight="1" spans="21:21">
      <c r="U3423"/>
    </row>
    <row r="3424" customHeight="1" spans="21:21">
      <c r="U3424"/>
    </row>
    <row r="3425" customHeight="1" spans="21:21">
      <c r="U3425"/>
    </row>
    <row r="3426" customHeight="1" spans="21:21">
      <c r="U3426"/>
    </row>
    <row r="3427" customHeight="1" spans="21:21">
      <c r="U3427"/>
    </row>
    <row r="3428" customHeight="1" spans="21:21">
      <c r="U3428"/>
    </row>
    <row r="3429" customHeight="1" spans="21:21">
      <c r="U3429"/>
    </row>
    <row r="3430" customHeight="1" spans="21:21">
      <c r="U3430"/>
    </row>
    <row r="3431" customHeight="1" spans="21:21">
      <c r="U3431"/>
    </row>
    <row r="3432" customHeight="1" spans="21:21">
      <c r="U3432"/>
    </row>
    <row r="3433" customHeight="1" spans="21:21">
      <c r="U3433"/>
    </row>
    <row r="3434" customHeight="1" spans="21:21">
      <c r="U3434"/>
    </row>
    <row r="3435" customHeight="1" spans="21:21">
      <c r="U3435"/>
    </row>
    <row r="3436" customHeight="1" spans="21:21">
      <c r="U3436"/>
    </row>
    <row r="3437" customHeight="1" spans="21:21">
      <c r="U3437"/>
    </row>
    <row r="3438" customHeight="1" spans="21:21">
      <c r="U3438"/>
    </row>
    <row r="3439" customHeight="1" spans="21:21">
      <c r="U3439"/>
    </row>
    <row r="3440" customHeight="1" spans="21:21">
      <c r="U3440"/>
    </row>
    <row r="3441" customHeight="1" spans="21:21">
      <c r="U3441"/>
    </row>
    <row r="3442" customHeight="1" spans="21:21">
      <c r="U3442"/>
    </row>
    <row r="3443" customHeight="1" spans="21:21">
      <c r="U3443"/>
    </row>
    <row r="3444" customHeight="1" spans="21:21">
      <c r="U3444"/>
    </row>
    <row r="3445" customHeight="1" spans="21:21">
      <c r="U3445"/>
    </row>
    <row r="3446" customHeight="1" spans="21:21">
      <c r="U3446"/>
    </row>
    <row r="3447" customHeight="1" spans="21:21">
      <c r="U3447"/>
    </row>
    <row r="3448" customHeight="1" spans="21:21">
      <c r="U3448"/>
    </row>
    <row r="3449" customHeight="1" spans="21:21">
      <c r="U3449"/>
    </row>
    <row r="3450" customHeight="1" spans="21:21">
      <c r="U3450"/>
    </row>
    <row r="3451" customHeight="1" spans="21:21">
      <c r="U3451"/>
    </row>
    <row r="3452" customHeight="1" spans="21:21">
      <c r="U3452"/>
    </row>
    <row r="3453" customHeight="1" spans="21:21">
      <c r="U3453"/>
    </row>
    <row r="3454" customHeight="1" spans="21:21">
      <c r="U3454"/>
    </row>
    <row r="3455" customHeight="1" spans="21:21">
      <c r="U3455"/>
    </row>
    <row r="3456" customHeight="1" spans="21:21">
      <c r="U3456"/>
    </row>
    <row r="3457" customHeight="1" spans="21:21">
      <c r="U3457"/>
    </row>
    <row r="3458" customHeight="1" spans="21:21">
      <c r="U3458"/>
    </row>
    <row r="3459" customHeight="1" spans="21:21">
      <c r="U3459"/>
    </row>
    <row r="3460" customHeight="1" spans="21:21">
      <c r="U3460"/>
    </row>
    <row r="3461" customHeight="1" spans="21:21">
      <c r="U3461"/>
    </row>
    <row r="3462" customHeight="1" spans="21:21">
      <c r="U3462"/>
    </row>
    <row r="3463" customHeight="1" spans="21:21">
      <c r="U3463"/>
    </row>
    <row r="3464" customHeight="1" spans="21:21">
      <c r="U3464"/>
    </row>
    <row r="3465" customHeight="1" spans="21:21">
      <c r="U3465"/>
    </row>
    <row r="3466" customHeight="1" spans="21:21">
      <c r="U3466"/>
    </row>
    <row r="3467" customHeight="1" spans="21:21">
      <c r="U3467"/>
    </row>
    <row r="3468" customHeight="1" spans="21:21">
      <c r="U3468"/>
    </row>
    <row r="3469" customHeight="1" spans="21:21">
      <c r="U3469"/>
    </row>
    <row r="3470" customHeight="1" spans="21:21">
      <c r="U3470"/>
    </row>
    <row r="3471" customHeight="1" spans="21:21">
      <c r="U3471"/>
    </row>
    <row r="3472" customHeight="1" spans="21:21">
      <c r="U3472"/>
    </row>
    <row r="3473" customHeight="1" spans="21:21">
      <c r="U3473"/>
    </row>
    <row r="3474" customHeight="1" spans="21:21">
      <c r="U3474"/>
    </row>
    <row r="3475" customHeight="1" spans="21:21">
      <c r="U3475"/>
    </row>
    <row r="3476" customHeight="1" spans="21:21">
      <c r="U3476"/>
    </row>
    <row r="3477" customHeight="1" spans="21:21">
      <c r="U3477"/>
    </row>
    <row r="3478" customHeight="1" spans="21:21">
      <c r="U3478"/>
    </row>
    <row r="3479" customHeight="1" spans="21:21">
      <c r="U3479"/>
    </row>
    <row r="3480" customHeight="1" spans="21:21">
      <c r="U3480"/>
    </row>
    <row r="3481" customHeight="1" spans="21:21">
      <c r="U3481"/>
    </row>
    <row r="3482" customHeight="1" spans="21:21">
      <c r="U3482"/>
    </row>
    <row r="3483" customHeight="1" spans="21:21">
      <c r="U3483"/>
    </row>
    <row r="3484" customHeight="1" spans="21:21">
      <c r="U3484"/>
    </row>
    <row r="3485" customHeight="1" spans="21:21">
      <c r="U3485"/>
    </row>
    <row r="3486" customHeight="1" spans="21:21">
      <c r="U3486"/>
    </row>
    <row r="3487" customHeight="1" spans="21:21">
      <c r="U3487"/>
    </row>
    <row r="3488" customHeight="1" spans="21:21">
      <c r="U3488"/>
    </row>
    <row r="3489" customHeight="1" spans="21:21">
      <c r="U3489"/>
    </row>
    <row r="3490" customHeight="1" spans="21:21">
      <c r="U3490"/>
    </row>
    <row r="3491" customHeight="1" spans="21:21">
      <c r="U3491"/>
    </row>
    <row r="3492" customHeight="1" spans="21:21">
      <c r="U3492"/>
    </row>
    <row r="3493" customHeight="1" spans="21:21">
      <c r="U3493"/>
    </row>
    <row r="3494" customHeight="1" spans="21:21">
      <c r="U3494"/>
    </row>
    <row r="3495" customHeight="1" spans="21:21">
      <c r="U3495"/>
    </row>
    <row r="3496" customHeight="1" spans="21:21">
      <c r="U3496"/>
    </row>
    <row r="3497" customHeight="1" spans="21:21">
      <c r="U3497"/>
    </row>
    <row r="3498" customHeight="1" spans="21:21">
      <c r="U3498"/>
    </row>
    <row r="3499" customHeight="1" spans="21:21">
      <c r="U3499"/>
    </row>
    <row r="3500" customHeight="1" spans="21:21">
      <c r="U3500"/>
    </row>
    <row r="3501" customHeight="1" spans="21:21">
      <c r="U3501"/>
    </row>
    <row r="3502" customHeight="1" spans="21:21">
      <c r="U3502"/>
    </row>
    <row r="3503" customHeight="1" spans="21:21">
      <c r="U3503"/>
    </row>
    <row r="3504" customHeight="1" spans="21:21">
      <c r="U3504"/>
    </row>
    <row r="3505" customHeight="1" spans="21:21">
      <c r="U3505"/>
    </row>
    <row r="3506" customHeight="1" spans="21:21">
      <c r="U3506"/>
    </row>
    <row r="3507" customHeight="1" spans="21:21">
      <c r="U3507"/>
    </row>
    <row r="3508" customHeight="1" spans="21:21">
      <c r="U3508"/>
    </row>
    <row r="3509" customHeight="1" spans="21:21">
      <c r="U3509"/>
    </row>
    <row r="3510" customHeight="1" spans="21:21">
      <c r="U3510"/>
    </row>
    <row r="3511" customHeight="1" spans="21:21">
      <c r="U3511"/>
    </row>
    <row r="3512" customHeight="1" spans="21:21">
      <c r="U3512"/>
    </row>
    <row r="3513" customHeight="1" spans="21:21">
      <c r="U3513"/>
    </row>
    <row r="3514" customHeight="1" spans="21:21">
      <c r="U3514"/>
    </row>
    <row r="3515" customHeight="1" spans="21:21">
      <c r="U3515"/>
    </row>
    <row r="3516" customHeight="1" spans="21:21">
      <c r="U3516"/>
    </row>
    <row r="3517" customHeight="1" spans="21:21">
      <c r="U3517"/>
    </row>
    <row r="3518" customHeight="1" spans="21:21">
      <c r="U3518"/>
    </row>
    <row r="3519" customHeight="1" spans="21:21">
      <c r="U3519"/>
    </row>
    <row r="3520" customHeight="1" spans="21:21">
      <c r="U3520"/>
    </row>
    <row r="3521" customHeight="1" spans="21:21">
      <c r="U3521"/>
    </row>
    <row r="3522" customHeight="1" spans="21:21">
      <c r="U3522"/>
    </row>
    <row r="3523" customHeight="1" spans="21:21">
      <c r="U3523"/>
    </row>
    <row r="3524" customHeight="1" spans="21:21">
      <c r="U3524"/>
    </row>
    <row r="3525" customHeight="1" spans="21:21">
      <c r="U3525"/>
    </row>
    <row r="3526" customHeight="1" spans="21:21">
      <c r="U3526"/>
    </row>
    <row r="3527" customHeight="1" spans="21:21">
      <c r="U3527"/>
    </row>
    <row r="3528" customHeight="1" spans="21:21">
      <c r="U3528"/>
    </row>
    <row r="3529" customHeight="1" spans="21:21">
      <c r="U3529"/>
    </row>
    <row r="3530" customHeight="1" spans="21:21">
      <c r="U3530"/>
    </row>
    <row r="3531" customHeight="1" spans="21:21">
      <c r="U3531"/>
    </row>
    <row r="3532" customHeight="1" spans="21:21">
      <c r="U3532"/>
    </row>
    <row r="3533" customHeight="1" spans="21:21">
      <c r="U3533"/>
    </row>
    <row r="3534" customHeight="1" spans="21:21">
      <c r="U3534"/>
    </row>
    <row r="3535" customHeight="1" spans="21:21">
      <c r="U3535"/>
    </row>
    <row r="3536" customHeight="1" spans="21:21">
      <c r="U3536"/>
    </row>
    <row r="3537" customHeight="1" spans="21:21">
      <c r="U3537"/>
    </row>
    <row r="3538" customHeight="1" spans="21:21">
      <c r="U3538"/>
    </row>
    <row r="3539" customHeight="1" spans="21:21">
      <c r="U3539"/>
    </row>
    <row r="3540" customHeight="1" spans="21:21">
      <c r="U3540"/>
    </row>
    <row r="3541" customHeight="1" spans="21:21">
      <c r="U3541"/>
    </row>
    <row r="3542" customHeight="1" spans="21:21">
      <c r="U3542"/>
    </row>
    <row r="3543" customHeight="1" spans="21:21">
      <c r="U3543"/>
    </row>
    <row r="3544" customHeight="1" spans="21:21">
      <c r="U3544"/>
    </row>
    <row r="3545" customHeight="1" spans="21:21">
      <c r="U3545"/>
    </row>
    <row r="3546" customHeight="1" spans="21:21">
      <c r="U3546"/>
    </row>
    <row r="3547" customHeight="1" spans="21:21">
      <c r="U3547"/>
    </row>
    <row r="3548" customHeight="1" spans="21:21">
      <c r="U3548"/>
    </row>
    <row r="3549" customHeight="1" spans="21:21">
      <c r="U3549"/>
    </row>
    <row r="3550" customHeight="1" spans="21:21">
      <c r="U3550"/>
    </row>
    <row r="3551" customHeight="1" spans="21:21">
      <c r="U3551"/>
    </row>
    <row r="3552" customHeight="1" spans="21:21">
      <c r="U3552"/>
    </row>
    <row r="3553" customHeight="1" spans="21:21">
      <c r="U3553"/>
    </row>
    <row r="3554" customHeight="1" spans="21:21">
      <c r="U3554"/>
    </row>
    <row r="3555" customHeight="1" spans="21:21">
      <c r="U3555"/>
    </row>
    <row r="3556" customHeight="1" spans="21:21">
      <c r="U3556"/>
    </row>
    <row r="3557" customHeight="1" spans="21:21">
      <c r="U3557"/>
    </row>
    <row r="3558" customHeight="1" spans="21:21">
      <c r="U3558"/>
    </row>
    <row r="3559" customHeight="1" spans="21:21">
      <c r="U3559"/>
    </row>
    <row r="3560" customHeight="1" spans="21:21">
      <c r="U3560"/>
    </row>
    <row r="3561" customHeight="1" spans="21:21">
      <c r="U3561"/>
    </row>
    <row r="3562" customHeight="1" spans="21:21">
      <c r="U3562"/>
    </row>
    <row r="3563" customHeight="1" spans="21:21">
      <c r="U3563"/>
    </row>
    <row r="3564" customHeight="1" spans="21:21">
      <c r="U3564"/>
    </row>
    <row r="3565" customHeight="1" spans="21:21">
      <c r="U3565"/>
    </row>
    <row r="3566" customHeight="1" spans="21:21">
      <c r="U3566"/>
    </row>
    <row r="3567" customHeight="1" spans="21:21">
      <c r="U3567"/>
    </row>
    <row r="3568" customHeight="1" spans="21:21">
      <c r="U3568"/>
    </row>
    <row r="3569" customHeight="1" spans="21:21">
      <c r="U3569"/>
    </row>
    <row r="3570" customHeight="1" spans="21:21">
      <c r="U3570"/>
    </row>
    <row r="3571" customHeight="1" spans="21:21">
      <c r="U3571"/>
    </row>
    <row r="3572" customHeight="1" spans="21:21">
      <c r="U3572"/>
    </row>
    <row r="3573" customHeight="1" spans="21:21">
      <c r="U3573"/>
    </row>
    <row r="3574" customHeight="1" spans="21:21">
      <c r="U3574"/>
    </row>
    <row r="3575" customHeight="1" spans="21:21">
      <c r="U3575"/>
    </row>
    <row r="3576" customHeight="1" spans="21:21">
      <c r="U3576"/>
    </row>
    <row r="3577" customHeight="1" spans="21:21">
      <c r="U3577"/>
    </row>
    <row r="3578" customHeight="1" spans="21:21">
      <c r="U3578"/>
    </row>
    <row r="3579" customHeight="1" spans="21:21">
      <c r="U3579"/>
    </row>
    <row r="3580" customHeight="1" spans="21:21">
      <c r="U3580"/>
    </row>
    <row r="3581" customHeight="1" spans="21:21">
      <c r="U3581"/>
    </row>
    <row r="3582" customHeight="1" spans="21:21">
      <c r="U3582"/>
    </row>
    <row r="3583" customHeight="1" spans="21:21">
      <c r="U3583"/>
    </row>
    <row r="3584" customHeight="1" spans="21:21">
      <c r="U3584"/>
    </row>
    <row r="3585" customHeight="1" spans="21:21">
      <c r="U3585"/>
    </row>
    <row r="3586" customHeight="1" spans="21:21">
      <c r="U3586"/>
    </row>
    <row r="3587" customHeight="1" spans="21:21">
      <c r="U3587"/>
    </row>
    <row r="3588" customHeight="1" spans="21:21">
      <c r="U3588"/>
    </row>
    <row r="3589" customHeight="1" spans="21:21">
      <c r="U3589"/>
    </row>
    <row r="3590" customHeight="1" spans="21:21">
      <c r="U3590"/>
    </row>
    <row r="3591" customHeight="1" spans="21:21">
      <c r="U3591"/>
    </row>
    <row r="3592" customHeight="1" spans="21:21">
      <c r="U3592"/>
    </row>
    <row r="3593" customHeight="1" spans="21:21">
      <c r="U3593"/>
    </row>
    <row r="3594" customHeight="1" spans="21:21">
      <c r="U3594"/>
    </row>
    <row r="3595" customHeight="1" spans="21:21">
      <c r="U3595"/>
    </row>
    <row r="3596" customHeight="1" spans="21:21">
      <c r="U3596"/>
    </row>
    <row r="3597" customHeight="1" spans="21:21">
      <c r="U3597"/>
    </row>
    <row r="3598" customHeight="1" spans="21:21">
      <c r="U3598"/>
    </row>
    <row r="3599" customHeight="1" spans="21:21">
      <c r="U3599"/>
    </row>
    <row r="3600" customHeight="1" spans="21:21">
      <c r="U3600"/>
    </row>
    <row r="3601" customHeight="1" spans="21:21">
      <c r="U3601"/>
    </row>
    <row r="3602" customHeight="1" spans="21:21">
      <c r="U3602"/>
    </row>
    <row r="3603" customHeight="1" spans="21:21">
      <c r="U3603"/>
    </row>
    <row r="3604" customHeight="1" spans="21:21">
      <c r="U3604"/>
    </row>
    <row r="3605" customHeight="1" spans="21:21">
      <c r="U3605"/>
    </row>
    <row r="3606" customHeight="1" spans="21:21">
      <c r="U3606"/>
    </row>
    <row r="3607" customHeight="1" spans="21:21">
      <c r="U3607"/>
    </row>
    <row r="3608" customHeight="1" spans="21:21">
      <c r="U3608"/>
    </row>
    <row r="3609" customHeight="1" spans="21:21">
      <c r="U3609"/>
    </row>
    <row r="3610" customHeight="1" spans="21:21">
      <c r="U3610"/>
    </row>
    <row r="3611" customHeight="1" spans="21:21">
      <c r="U3611"/>
    </row>
    <row r="3612" customHeight="1" spans="21:21">
      <c r="U3612"/>
    </row>
    <row r="3613" customHeight="1" spans="21:21">
      <c r="U3613"/>
    </row>
    <row r="3614" customHeight="1" spans="21:21">
      <c r="U3614"/>
    </row>
    <row r="3615" customHeight="1" spans="21:21">
      <c r="U3615"/>
    </row>
    <row r="3616" customHeight="1" spans="21:21">
      <c r="U3616"/>
    </row>
    <row r="3617" customHeight="1" spans="21:21">
      <c r="U3617"/>
    </row>
    <row r="3618" customHeight="1" spans="21:21">
      <c r="U3618"/>
    </row>
    <row r="3619" customHeight="1" spans="21:21">
      <c r="U3619"/>
    </row>
    <row r="3620" customHeight="1" spans="21:21">
      <c r="U3620"/>
    </row>
    <row r="3621" customHeight="1" spans="21:21">
      <c r="U3621"/>
    </row>
    <row r="3622" customHeight="1" spans="21:21">
      <c r="U3622"/>
    </row>
    <row r="3623" customHeight="1" spans="21:21">
      <c r="U3623"/>
    </row>
    <row r="3624" customHeight="1" spans="21:21">
      <c r="U3624"/>
    </row>
    <row r="3625" customHeight="1" spans="21:21">
      <c r="U3625"/>
    </row>
    <row r="3626" customHeight="1" spans="21:21">
      <c r="U3626"/>
    </row>
    <row r="3627" customHeight="1" spans="21:21">
      <c r="U3627"/>
    </row>
    <row r="3628" customHeight="1" spans="21:21">
      <c r="U3628"/>
    </row>
    <row r="3629" customHeight="1" spans="21:21">
      <c r="U3629"/>
    </row>
    <row r="3630" customHeight="1" spans="21:21">
      <c r="U3630"/>
    </row>
    <row r="3631" customHeight="1" spans="21:21">
      <c r="U3631"/>
    </row>
    <row r="3632" customHeight="1" spans="21:21">
      <c r="U3632"/>
    </row>
    <row r="3633" customHeight="1" spans="21:21">
      <c r="U3633"/>
    </row>
    <row r="3634" customHeight="1" spans="21:21">
      <c r="U3634"/>
    </row>
    <row r="3635" customHeight="1" spans="21:21">
      <c r="U3635"/>
    </row>
    <row r="3636" customHeight="1" spans="21:21">
      <c r="U3636"/>
    </row>
    <row r="3637" customHeight="1" spans="21:21">
      <c r="U3637"/>
    </row>
    <row r="3638" customHeight="1" spans="21:21">
      <c r="U3638"/>
    </row>
    <row r="3639" customHeight="1" spans="21:21">
      <c r="U3639"/>
    </row>
    <row r="3640" customHeight="1" spans="21:21">
      <c r="U3640"/>
    </row>
    <row r="3641" customHeight="1" spans="21:21">
      <c r="U3641"/>
    </row>
    <row r="3642" customHeight="1" spans="21:21">
      <c r="U3642"/>
    </row>
    <row r="3643" customHeight="1" spans="21:21">
      <c r="U3643"/>
    </row>
    <row r="3644" customHeight="1" spans="21:21">
      <c r="U3644"/>
    </row>
    <row r="3645" customHeight="1" spans="21:21">
      <c r="U3645"/>
    </row>
    <row r="3646" customHeight="1" spans="21:21">
      <c r="U3646"/>
    </row>
    <row r="3647" customHeight="1" spans="21:21">
      <c r="U3647"/>
    </row>
    <row r="3648" customHeight="1" spans="21:21">
      <c r="U3648"/>
    </row>
    <row r="3649" customHeight="1" spans="21:21">
      <c r="U3649"/>
    </row>
    <row r="3650" customHeight="1" spans="21:21">
      <c r="U3650"/>
    </row>
    <row r="3651" customHeight="1" spans="21:21">
      <c r="U3651"/>
    </row>
    <row r="3652" customHeight="1" spans="21:21">
      <c r="U3652"/>
    </row>
    <row r="3653" customHeight="1" spans="21:21">
      <c r="U3653"/>
    </row>
    <row r="3654" customHeight="1" spans="21:21">
      <c r="U3654"/>
    </row>
    <row r="3655" customHeight="1" spans="21:21">
      <c r="U3655"/>
    </row>
    <row r="3656" customHeight="1" spans="21:21">
      <c r="U3656"/>
    </row>
    <row r="3657" customHeight="1" spans="21:21">
      <c r="U3657"/>
    </row>
    <row r="3658" customHeight="1" spans="21:21">
      <c r="U3658"/>
    </row>
    <row r="3659" customHeight="1" spans="21:21">
      <c r="U3659"/>
    </row>
    <row r="3660" customHeight="1" spans="21:21">
      <c r="U3660"/>
    </row>
    <row r="3661" customHeight="1" spans="21:21">
      <c r="U3661"/>
    </row>
    <row r="3662" customHeight="1" spans="21:21">
      <c r="U3662"/>
    </row>
    <row r="3663" customHeight="1" spans="21:21">
      <c r="U3663"/>
    </row>
    <row r="3664" customHeight="1" spans="21:21">
      <c r="U3664"/>
    </row>
    <row r="3665" customHeight="1" spans="21:21">
      <c r="U3665"/>
    </row>
    <row r="3666" customHeight="1" spans="21:21">
      <c r="U3666"/>
    </row>
    <row r="3667" customHeight="1" spans="21:21">
      <c r="U3667"/>
    </row>
    <row r="3668" customHeight="1" spans="21:21">
      <c r="U3668"/>
    </row>
    <row r="3669" customHeight="1" spans="21:21">
      <c r="U3669"/>
    </row>
    <row r="3670" customHeight="1" spans="21:21">
      <c r="U3670"/>
    </row>
    <row r="3671" customHeight="1" spans="21:21">
      <c r="U3671"/>
    </row>
    <row r="3672" customHeight="1" spans="21:21">
      <c r="U3672"/>
    </row>
    <row r="3673" customHeight="1" spans="21:21">
      <c r="U3673"/>
    </row>
    <row r="3674" customHeight="1" spans="21:21">
      <c r="U3674"/>
    </row>
    <row r="3675" customHeight="1" spans="21:21">
      <c r="U3675"/>
    </row>
    <row r="3676" customHeight="1" spans="21:21">
      <c r="U3676"/>
    </row>
    <row r="3677" customHeight="1" spans="21:21">
      <c r="U3677"/>
    </row>
    <row r="3678" customHeight="1" spans="21:21">
      <c r="U3678"/>
    </row>
    <row r="3679" customHeight="1" spans="21:21">
      <c r="U3679"/>
    </row>
    <row r="3680" customHeight="1" spans="21:21">
      <c r="U3680"/>
    </row>
    <row r="3681" customHeight="1" spans="21:21">
      <c r="U3681"/>
    </row>
    <row r="3682" customHeight="1" spans="21:21">
      <c r="U3682"/>
    </row>
    <row r="3683" customHeight="1" spans="21:21">
      <c r="U3683"/>
    </row>
    <row r="3684" customHeight="1" spans="21:21">
      <c r="U3684"/>
    </row>
    <row r="3685" customHeight="1" spans="21:21">
      <c r="U3685"/>
    </row>
    <row r="3686" customHeight="1" spans="21:21">
      <c r="U3686"/>
    </row>
    <row r="3687" customHeight="1" spans="21:21">
      <c r="U3687"/>
    </row>
    <row r="3688" customHeight="1" spans="21:21">
      <c r="U3688"/>
    </row>
    <row r="3689" customHeight="1" spans="21:21">
      <c r="U3689"/>
    </row>
    <row r="3690" customHeight="1" spans="21:21">
      <c r="U3690"/>
    </row>
    <row r="3691" customHeight="1" spans="21:21">
      <c r="U3691"/>
    </row>
    <row r="3692" customHeight="1" spans="21:21">
      <c r="U3692"/>
    </row>
    <row r="3693" customHeight="1" spans="21:21">
      <c r="U3693"/>
    </row>
    <row r="3694" customHeight="1" spans="21:21">
      <c r="U3694"/>
    </row>
    <row r="3695" customHeight="1" spans="21:21">
      <c r="U3695"/>
    </row>
    <row r="3696" customHeight="1" spans="21:21">
      <c r="U3696"/>
    </row>
    <row r="3697" customHeight="1" spans="21:21">
      <c r="U3697"/>
    </row>
    <row r="3698" customHeight="1" spans="21:21">
      <c r="U3698"/>
    </row>
    <row r="3699" customHeight="1" spans="21:21">
      <c r="U3699"/>
    </row>
    <row r="3700" customHeight="1" spans="21:21">
      <c r="U3700"/>
    </row>
    <row r="3701" customHeight="1" spans="21:21">
      <c r="U3701"/>
    </row>
    <row r="3702" customHeight="1" spans="21:21">
      <c r="U3702"/>
    </row>
    <row r="3703" customHeight="1" spans="21:21">
      <c r="U3703"/>
    </row>
    <row r="3704" customHeight="1" spans="21:21">
      <c r="U3704"/>
    </row>
    <row r="3705" customHeight="1" spans="21:21">
      <c r="U3705"/>
    </row>
    <row r="3706" customHeight="1" spans="21:21">
      <c r="U3706"/>
    </row>
    <row r="3707" customHeight="1" spans="21:21">
      <c r="U3707"/>
    </row>
    <row r="3708" customHeight="1" spans="21:21">
      <c r="U3708"/>
    </row>
    <row r="3709" customHeight="1" spans="21:21">
      <c r="U3709"/>
    </row>
    <row r="3710" customHeight="1" spans="21:21">
      <c r="U3710"/>
    </row>
    <row r="3711" customHeight="1" spans="21:21">
      <c r="U3711"/>
    </row>
    <row r="3712" customHeight="1" spans="21:21">
      <c r="U3712"/>
    </row>
    <row r="3713" customHeight="1" spans="21:21">
      <c r="U3713"/>
    </row>
    <row r="3714" customHeight="1" spans="21:21">
      <c r="U3714"/>
    </row>
    <row r="3715" customHeight="1" spans="21:21">
      <c r="U3715"/>
    </row>
    <row r="3716" customHeight="1" spans="21:21">
      <c r="U3716"/>
    </row>
    <row r="3717" customHeight="1" spans="21:21">
      <c r="U3717"/>
    </row>
    <row r="3718" customHeight="1" spans="21:21">
      <c r="U3718"/>
    </row>
    <row r="3719" customHeight="1" spans="21:21">
      <c r="U3719"/>
    </row>
    <row r="3720" customHeight="1" spans="21:21">
      <c r="U3720"/>
    </row>
    <row r="3721" customHeight="1" spans="21:21">
      <c r="U3721"/>
    </row>
    <row r="3722" customHeight="1" spans="21:21">
      <c r="U3722"/>
    </row>
    <row r="3723" customHeight="1" spans="21:21">
      <c r="U3723"/>
    </row>
    <row r="3724" customHeight="1" spans="21:21">
      <c r="U3724"/>
    </row>
    <row r="3725" customHeight="1" spans="21:21">
      <c r="U3725"/>
    </row>
    <row r="3726" customHeight="1" spans="21:21">
      <c r="U3726"/>
    </row>
    <row r="3727" customHeight="1" spans="21:21">
      <c r="U3727"/>
    </row>
    <row r="3728" customHeight="1" spans="21:21">
      <c r="U3728"/>
    </row>
    <row r="3729" customHeight="1" spans="21:21">
      <c r="U3729"/>
    </row>
    <row r="3730" customHeight="1" spans="21:21">
      <c r="U3730"/>
    </row>
    <row r="3731" customHeight="1" spans="21:21">
      <c r="U3731"/>
    </row>
    <row r="3732" customHeight="1" spans="21:21">
      <c r="U3732"/>
    </row>
    <row r="3733" customHeight="1" spans="21:21">
      <c r="U3733"/>
    </row>
    <row r="3734" customHeight="1" spans="21:21">
      <c r="U3734"/>
    </row>
    <row r="3735" customHeight="1" spans="21:21">
      <c r="U3735"/>
    </row>
    <row r="3736" customHeight="1" spans="21:21">
      <c r="U3736"/>
    </row>
    <row r="3737" customHeight="1" spans="21:21">
      <c r="U3737"/>
    </row>
    <row r="3738" customHeight="1" spans="21:21">
      <c r="U3738"/>
    </row>
    <row r="3739" customHeight="1" spans="21:21">
      <c r="U3739"/>
    </row>
    <row r="3740" customHeight="1" spans="21:21">
      <c r="U3740"/>
    </row>
    <row r="3741" customHeight="1" spans="21:21">
      <c r="U3741"/>
    </row>
    <row r="3742" customHeight="1" spans="21:21">
      <c r="U3742"/>
    </row>
    <row r="3743" customHeight="1" spans="21:21">
      <c r="U3743"/>
    </row>
    <row r="3744" customHeight="1" spans="21:21">
      <c r="U3744"/>
    </row>
    <row r="3745" customHeight="1" spans="21:21">
      <c r="U3745"/>
    </row>
    <row r="3746" customHeight="1" spans="21:21">
      <c r="U3746"/>
    </row>
    <row r="3747" customHeight="1" spans="21:21">
      <c r="U3747"/>
    </row>
    <row r="3748" customHeight="1" spans="21:21">
      <c r="U3748"/>
    </row>
    <row r="3749" customHeight="1" spans="21:21">
      <c r="U3749"/>
    </row>
    <row r="3750" customHeight="1" spans="21:21">
      <c r="U3750"/>
    </row>
    <row r="3751" customHeight="1" spans="21:21">
      <c r="U3751"/>
    </row>
    <row r="3752" customHeight="1" spans="21:21">
      <c r="U3752"/>
    </row>
    <row r="3753" customHeight="1" spans="21:21">
      <c r="U3753"/>
    </row>
    <row r="3754" customHeight="1" spans="21:21">
      <c r="U3754"/>
    </row>
    <row r="3755" customHeight="1" spans="21:21">
      <c r="U3755"/>
    </row>
    <row r="3756" customHeight="1" spans="21:21">
      <c r="U3756"/>
    </row>
    <row r="3757" customHeight="1" spans="21:21">
      <c r="U3757"/>
    </row>
    <row r="3758" customHeight="1" spans="21:21">
      <c r="U3758"/>
    </row>
    <row r="3759" customHeight="1" spans="21:21">
      <c r="U3759"/>
    </row>
    <row r="3760" customHeight="1" spans="21:21">
      <c r="U3760"/>
    </row>
    <row r="3761" customHeight="1" spans="21:21">
      <c r="U3761"/>
    </row>
    <row r="3762" customHeight="1" spans="21:21">
      <c r="U3762"/>
    </row>
    <row r="3763" customHeight="1" spans="21:21">
      <c r="U3763"/>
    </row>
    <row r="3764" customHeight="1" spans="21:21">
      <c r="U3764"/>
    </row>
    <row r="3765" customHeight="1" spans="21:21">
      <c r="U3765"/>
    </row>
    <row r="3766" customHeight="1" spans="21:21">
      <c r="U3766"/>
    </row>
    <row r="3767" customHeight="1" spans="21:21">
      <c r="U3767"/>
    </row>
    <row r="3768" customHeight="1" spans="21:21">
      <c r="U3768"/>
    </row>
    <row r="3769" customHeight="1" spans="21:21">
      <c r="U3769"/>
    </row>
    <row r="3770" customHeight="1" spans="21:21">
      <c r="U3770"/>
    </row>
    <row r="3771" customHeight="1" spans="21:21">
      <c r="U3771"/>
    </row>
    <row r="3772" customHeight="1" spans="21:21">
      <c r="U3772"/>
    </row>
    <row r="3773" customHeight="1" spans="21:21">
      <c r="U3773"/>
    </row>
    <row r="3774" customHeight="1" spans="21:21">
      <c r="U3774"/>
    </row>
    <row r="3775" customHeight="1" spans="21:21">
      <c r="U3775"/>
    </row>
    <row r="3776" customHeight="1" spans="21:21">
      <c r="U3776"/>
    </row>
    <row r="3777" customHeight="1" spans="21:21">
      <c r="U3777"/>
    </row>
    <row r="3778" customHeight="1" spans="21:21">
      <c r="U3778"/>
    </row>
    <row r="3779" customHeight="1" spans="21:21">
      <c r="U3779"/>
    </row>
    <row r="3780" customHeight="1" spans="21:21">
      <c r="U3780"/>
    </row>
    <row r="3781" customHeight="1" spans="21:21">
      <c r="U3781"/>
    </row>
    <row r="3782" customHeight="1" spans="21:21">
      <c r="U3782"/>
    </row>
    <row r="3783" customHeight="1" spans="21:21">
      <c r="U3783"/>
    </row>
    <row r="3784" customHeight="1" spans="21:21">
      <c r="U3784"/>
    </row>
    <row r="3785" customHeight="1" spans="21:21">
      <c r="U3785"/>
    </row>
    <row r="3786" customHeight="1" spans="21:21">
      <c r="U3786"/>
    </row>
    <row r="3787" customHeight="1" spans="21:21">
      <c r="U3787"/>
    </row>
    <row r="3788" customHeight="1" spans="21:21">
      <c r="U3788"/>
    </row>
    <row r="3789" customHeight="1" spans="21:21">
      <c r="U3789"/>
    </row>
    <row r="3790" customHeight="1" spans="21:21">
      <c r="U3790"/>
    </row>
    <row r="3791" customHeight="1" spans="21:21">
      <c r="U3791"/>
    </row>
    <row r="3792" customHeight="1" spans="21:21">
      <c r="U3792"/>
    </row>
    <row r="3793" customHeight="1" spans="21:21">
      <c r="U3793"/>
    </row>
    <row r="3794" customHeight="1" spans="21:21">
      <c r="U3794"/>
    </row>
    <row r="3795" customHeight="1" spans="21:21">
      <c r="U3795"/>
    </row>
    <row r="3796" customHeight="1" spans="21:21">
      <c r="U3796"/>
    </row>
    <row r="3797" customHeight="1" spans="21:21">
      <c r="U3797"/>
    </row>
    <row r="3798" customHeight="1" spans="21:21">
      <c r="U3798"/>
    </row>
    <row r="3799" customHeight="1" spans="21:21">
      <c r="U3799"/>
    </row>
    <row r="3800" customHeight="1" spans="21:21">
      <c r="U3800"/>
    </row>
    <row r="3801" customHeight="1" spans="21:21">
      <c r="U3801"/>
    </row>
    <row r="3802" customHeight="1" spans="21:21">
      <c r="U3802"/>
    </row>
    <row r="3803" customHeight="1" spans="21:21">
      <c r="U3803"/>
    </row>
    <row r="3804" customHeight="1" spans="21:21">
      <c r="U3804"/>
    </row>
    <row r="3805" customHeight="1" spans="21:21">
      <c r="U3805"/>
    </row>
    <row r="3806" customHeight="1" spans="21:21">
      <c r="U3806"/>
    </row>
    <row r="3807" customHeight="1" spans="21:21">
      <c r="U3807"/>
    </row>
    <row r="3808" customHeight="1" spans="21:21">
      <c r="U3808"/>
    </row>
    <row r="3809" customHeight="1" spans="21:21">
      <c r="U3809"/>
    </row>
    <row r="3810" customHeight="1" spans="21:21">
      <c r="U3810"/>
    </row>
    <row r="3811" customHeight="1" spans="21:21">
      <c r="U3811"/>
    </row>
    <row r="3812" customHeight="1" spans="21:21">
      <c r="U3812"/>
    </row>
    <row r="3813" customHeight="1" spans="21:21">
      <c r="U3813"/>
    </row>
    <row r="3814" customHeight="1" spans="21:21">
      <c r="U3814"/>
    </row>
    <row r="3815" customHeight="1" spans="21:21">
      <c r="U3815"/>
    </row>
    <row r="3816" customHeight="1" spans="21:21">
      <c r="U3816"/>
    </row>
    <row r="3817" customHeight="1" spans="21:21">
      <c r="U3817"/>
    </row>
    <row r="3818" customHeight="1" spans="21:21">
      <c r="U3818"/>
    </row>
    <row r="3819" customHeight="1" spans="21:21">
      <c r="U3819"/>
    </row>
    <row r="3820" customHeight="1" spans="21:21">
      <c r="U3820"/>
    </row>
    <row r="3821" customHeight="1" spans="21:21">
      <c r="U3821"/>
    </row>
    <row r="3822" customHeight="1" spans="21:21">
      <c r="U3822"/>
    </row>
    <row r="3823" customHeight="1" spans="21:21">
      <c r="U3823"/>
    </row>
    <row r="3824" customHeight="1" spans="21:21">
      <c r="U3824"/>
    </row>
    <row r="3825" customHeight="1" spans="21:21">
      <c r="U3825"/>
    </row>
    <row r="3826" customHeight="1" spans="21:21">
      <c r="U3826"/>
    </row>
    <row r="3827" customHeight="1" spans="21:21">
      <c r="U3827"/>
    </row>
    <row r="3828" customHeight="1" spans="21:21">
      <c r="U3828"/>
    </row>
    <row r="3829" customHeight="1" spans="21:21">
      <c r="U3829"/>
    </row>
    <row r="3830" customHeight="1" spans="21:21">
      <c r="U3830"/>
    </row>
    <row r="3831" customHeight="1" spans="21:21">
      <c r="U3831"/>
    </row>
    <row r="3832" customHeight="1" spans="21:21">
      <c r="U3832"/>
    </row>
    <row r="3833" customHeight="1" spans="21:21">
      <c r="U3833"/>
    </row>
    <row r="3834" customHeight="1" spans="21:21">
      <c r="U3834"/>
    </row>
    <row r="3835" customHeight="1" spans="21:21">
      <c r="U3835"/>
    </row>
    <row r="3836" customHeight="1" spans="21:21">
      <c r="U3836"/>
    </row>
    <row r="3837" customHeight="1" spans="21:21">
      <c r="U3837"/>
    </row>
    <row r="3838" customHeight="1" spans="21:21">
      <c r="U3838"/>
    </row>
    <row r="3839" customHeight="1" spans="21:21">
      <c r="U3839"/>
    </row>
    <row r="3840" customHeight="1" spans="21:21">
      <c r="U3840"/>
    </row>
    <row r="3841" customHeight="1" spans="21:21">
      <c r="U3841"/>
    </row>
    <row r="3842" customHeight="1" spans="21:21">
      <c r="U3842"/>
    </row>
    <row r="3843" customHeight="1" spans="21:21">
      <c r="U3843"/>
    </row>
    <row r="3844" customHeight="1" spans="21:21">
      <c r="U3844"/>
    </row>
    <row r="3845" customHeight="1" spans="21:21">
      <c r="U3845"/>
    </row>
    <row r="3846" customHeight="1" spans="21:21">
      <c r="U3846"/>
    </row>
    <row r="3847" customHeight="1" spans="21:21">
      <c r="U3847"/>
    </row>
    <row r="3848" customHeight="1" spans="21:21">
      <c r="U3848"/>
    </row>
    <row r="3849" customHeight="1" spans="21:21">
      <c r="U3849"/>
    </row>
    <row r="3850" customHeight="1" spans="21:21">
      <c r="U3850"/>
    </row>
    <row r="3851" customHeight="1" spans="21:21">
      <c r="U3851"/>
    </row>
    <row r="3852" customHeight="1" spans="21:21">
      <c r="U3852"/>
    </row>
    <row r="3853" customHeight="1" spans="21:21">
      <c r="U3853"/>
    </row>
    <row r="3854" customHeight="1" spans="21:21">
      <c r="U3854"/>
    </row>
    <row r="3855" customHeight="1" spans="21:21">
      <c r="U3855"/>
    </row>
    <row r="3856" customHeight="1" spans="21:21">
      <c r="U3856"/>
    </row>
    <row r="3857" customHeight="1" spans="21:21">
      <c r="U3857"/>
    </row>
    <row r="3858" customHeight="1" spans="21:21">
      <c r="U3858"/>
    </row>
    <row r="3859" customHeight="1" spans="21:21">
      <c r="U3859"/>
    </row>
    <row r="3860" customHeight="1" spans="21:21">
      <c r="U3860"/>
    </row>
    <row r="3861" customHeight="1" spans="21:21">
      <c r="U3861"/>
    </row>
    <row r="3862" customHeight="1" spans="21:21">
      <c r="U3862"/>
    </row>
    <row r="3863" customHeight="1" spans="21:21">
      <c r="U3863"/>
    </row>
    <row r="3864" customHeight="1" spans="21:21">
      <c r="U3864"/>
    </row>
    <row r="3865" customHeight="1" spans="21:21">
      <c r="U3865"/>
    </row>
    <row r="3866" customHeight="1" spans="21:21">
      <c r="U3866"/>
    </row>
    <row r="3867" customHeight="1" spans="21:21">
      <c r="U3867"/>
    </row>
    <row r="3868" customHeight="1" spans="21:21">
      <c r="U3868"/>
    </row>
    <row r="3869" customHeight="1" spans="21:21">
      <c r="U3869"/>
    </row>
    <row r="3870" customHeight="1" spans="21:21">
      <c r="U3870"/>
    </row>
    <row r="3871" customHeight="1" spans="21:21">
      <c r="U3871"/>
    </row>
    <row r="3872" customHeight="1" spans="21:21">
      <c r="U3872"/>
    </row>
    <row r="3873" customHeight="1" spans="21:21">
      <c r="U3873"/>
    </row>
    <row r="3874" customHeight="1" spans="21:21">
      <c r="U3874"/>
    </row>
    <row r="3875" customHeight="1" spans="21:21">
      <c r="U3875"/>
    </row>
    <row r="3876" customHeight="1" spans="21:21">
      <c r="U3876"/>
    </row>
    <row r="3877" customHeight="1" spans="21:21">
      <c r="U3877"/>
    </row>
    <row r="3878" customHeight="1" spans="21:21">
      <c r="U3878"/>
    </row>
    <row r="3879" customHeight="1" spans="21:21">
      <c r="U3879"/>
    </row>
    <row r="3880" customHeight="1" spans="21:21">
      <c r="U3880"/>
    </row>
    <row r="3881" customHeight="1" spans="21:21">
      <c r="U3881"/>
    </row>
    <row r="3882" customHeight="1" spans="21:21">
      <c r="U3882"/>
    </row>
    <row r="3883" customHeight="1" spans="21:21">
      <c r="U3883"/>
    </row>
    <row r="3884" customHeight="1" spans="21:21">
      <c r="U3884"/>
    </row>
    <row r="3885" customHeight="1" spans="21:21">
      <c r="U3885"/>
    </row>
    <row r="3886" customHeight="1" spans="21:21">
      <c r="U3886"/>
    </row>
    <row r="3887" customHeight="1" spans="21:21">
      <c r="U3887"/>
    </row>
    <row r="3888" customHeight="1" spans="21:21">
      <c r="U3888"/>
    </row>
    <row r="3889" customHeight="1" spans="21:21">
      <c r="U3889"/>
    </row>
    <row r="3890" customHeight="1" spans="21:21">
      <c r="U3890"/>
    </row>
    <row r="3891" customHeight="1" spans="21:21">
      <c r="U3891"/>
    </row>
    <row r="3892" customHeight="1" spans="21:21">
      <c r="U3892"/>
    </row>
    <row r="3893" customHeight="1" spans="21:21">
      <c r="U3893"/>
    </row>
    <row r="3894" customHeight="1" spans="21:21">
      <c r="U3894"/>
    </row>
    <row r="3895" customHeight="1" spans="21:21">
      <c r="U3895"/>
    </row>
    <row r="3896" customHeight="1" spans="21:21">
      <c r="U3896"/>
    </row>
    <row r="3897" customHeight="1" spans="21:21">
      <c r="U3897"/>
    </row>
    <row r="3898" customHeight="1" spans="21:21">
      <c r="U3898"/>
    </row>
    <row r="3899" customHeight="1" spans="21:21">
      <c r="U3899"/>
    </row>
    <row r="3900" customHeight="1" spans="21:21">
      <c r="U3900"/>
    </row>
    <row r="3901" customHeight="1" spans="21:21">
      <c r="U3901"/>
    </row>
    <row r="3902" customHeight="1" spans="21:21">
      <c r="U3902"/>
    </row>
    <row r="3903" customHeight="1" spans="21:21">
      <c r="U3903"/>
    </row>
    <row r="3904" customHeight="1" spans="21:21">
      <c r="U3904"/>
    </row>
    <row r="3905" customHeight="1" spans="21:21">
      <c r="U3905"/>
    </row>
    <row r="3906" customHeight="1" spans="21:21">
      <c r="U3906"/>
    </row>
    <row r="3907" customHeight="1" spans="21:21">
      <c r="U3907"/>
    </row>
    <row r="3908" customHeight="1" spans="21:21">
      <c r="U3908"/>
    </row>
    <row r="3909" customHeight="1" spans="21:21">
      <c r="U3909"/>
    </row>
    <row r="3910" customHeight="1" spans="21:21">
      <c r="U3910"/>
    </row>
    <row r="3911" customHeight="1" spans="21:21">
      <c r="U3911"/>
    </row>
    <row r="3912" customHeight="1" spans="21:21">
      <c r="U3912"/>
    </row>
    <row r="3913" customHeight="1" spans="21:21">
      <c r="U3913"/>
    </row>
    <row r="3914" customHeight="1" spans="21:21">
      <c r="U3914"/>
    </row>
    <row r="3915" customHeight="1" spans="21:21">
      <c r="U3915"/>
    </row>
    <row r="3916" customHeight="1" spans="21:21">
      <c r="U3916"/>
    </row>
    <row r="3917" customHeight="1" spans="21:21">
      <c r="U3917"/>
    </row>
    <row r="3918" customHeight="1" spans="21:21">
      <c r="U3918"/>
    </row>
    <row r="3919" customHeight="1" spans="21:21">
      <c r="U3919"/>
    </row>
    <row r="3920" customHeight="1" spans="21:21">
      <c r="U3920"/>
    </row>
    <row r="3921" customHeight="1" spans="21:21">
      <c r="U3921"/>
    </row>
    <row r="3922" customHeight="1" spans="21:21">
      <c r="U3922"/>
    </row>
    <row r="3923" customHeight="1" spans="21:21">
      <c r="U3923"/>
    </row>
    <row r="3924" customHeight="1" spans="21:21">
      <c r="U3924"/>
    </row>
    <row r="3925" customHeight="1" spans="21:21">
      <c r="U3925"/>
    </row>
    <row r="3926" customHeight="1" spans="21:21">
      <c r="U3926"/>
    </row>
    <row r="3927" customHeight="1" spans="21:21">
      <c r="U3927"/>
    </row>
    <row r="3928" customHeight="1" spans="21:21">
      <c r="U3928"/>
    </row>
    <row r="3929" customHeight="1" spans="21:21">
      <c r="U3929"/>
    </row>
    <row r="3930" customHeight="1" spans="21:21">
      <c r="U3930"/>
    </row>
    <row r="3931" customHeight="1" spans="21:21">
      <c r="U3931"/>
    </row>
    <row r="3932" customHeight="1" spans="21:21">
      <c r="U3932"/>
    </row>
    <row r="3933" customHeight="1" spans="21:21">
      <c r="U3933"/>
    </row>
    <row r="3934" customHeight="1" spans="21:21">
      <c r="U3934"/>
    </row>
    <row r="3935" customHeight="1" spans="21:21">
      <c r="U3935"/>
    </row>
    <row r="3936" customHeight="1" spans="21:21">
      <c r="U3936"/>
    </row>
    <row r="3937" customHeight="1" spans="21:21">
      <c r="U3937"/>
    </row>
    <row r="3938" customHeight="1" spans="21:21">
      <c r="U3938"/>
    </row>
    <row r="3939" customHeight="1" spans="21:21">
      <c r="U3939"/>
    </row>
    <row r="3940" customHeight="1" spans="21:21">
      <c r="U3940"/>
    </row>
    <row r="3941" customHeight="1" spans="21:21">
      <c r="U3941"/>
    </row>
    <row r="3942" customHeight="1" spans="21:21">
      <c r="U3942"/>
    </row>
    <row r="3943" customHeight="1" spans="21:21">
      <c r="U3943"/>
    </row>
    <row r="3944" customHeight="1" spans="21:21">
      <c r="U3944"/>
    </row>
    <row r="3945" customHeight="1" spans="21:21">
      <c r="U3945"/>
    </row>
    <row r="3946" customHeight="1" spans="21:21">
      <c r="U3946"/>
    </row>
    <row r="3947" customHeight="1" spans="21:21">
      <c r="U3947"/>
    </row>
    <row r="3948" customHeight="1" spans="21:21">
      <c r="U3948"/>
    </row>
    <row r="3949" customHeight="1" spans="21:21">
      <c r="U3949"/>
    </row>
    <row r="3950" customHeight="1" spans="21:21">
      <c r="U3950"/>
    </row>
    <row r="3951" customHeight="1" spans="21:21">
      <c r="U3951"/>
    </row>
    <row r="3952" customHeight="1" spans="21:21">
      <c r="U3952"/>
    </row>
    <row r="3953" customHeight="1" spans="21:21">
      <c r="U3953"/>
    </row>
    <row r="3954" customHeight="1" spans="21:21">
      <c r="U3954"/>
    </row>
    <row r="3955" customHeight="1" spans="21:21">
      <c r="U3955"/>
    </row>
    <row r="3956" customHeight="1" spans="21:21">
      <c r="U3956"/>
    </row>
    <row r="3957" customHeight="1" spans="21:21">
      <c r="U3957"/>
    </row>
    <row r="3958" customHeight="1" spans="21:21">
      <c r="U3958"/>
    </row>
    <row r="3959" customHeight="1" spans="21:21">
      <c r="U3959"/>
    </row>
    <row r="3960" customHeight="1" spans="21:21">
      <c r="U3960"/>
    </row>
    <row r="3961" customHeight="1" spans="21:21">
      <c r="U3961"/>
    </row>
    <row r="3962" customHeight="1" spans="21:21">
      <c r="U3962"/>
    </row>
    <row r="3963" customHeight="1" spans="21:21">
      <c r="U3963"/>
    </row>
    <row r="3964" customHeight="1" spans="21:21">
      <c r="U3964"/>
    </row>
    <row r="3965" customHeight="1" spans="21:21">
      <c r="U3965"/>
    </row>
    <row r="3966" customHeight="1" spans="21:21">
      <c r="U3966"/>
    </row>
    <row r="3967" customHeight="1" spans="21:21">
      <c r="U3967"/>
    </row>
    <row r="3968" customHeight="1" spans="21:21">
      <c r="U3968"/>
    </row>
    <row r="3969" customHeight="1" spans="21:21">
      <c r="U3969"/>
    </row>
    <row r="3970" customHeight="1" spans="21:21">
      <c r="U3970"/>
    </row>
    <row r="3971" customHeight="1" spans="21:21">
      <c r="U3971"/>
    </row>
    <row r="3972" customHeight="1" spans="21:21">
      <c r="U3972"/>
    </row>
    <row r="3973" customHeight="1" spans="21:21">
      <c r="U3973"/>
    </row>
    <row r="3974" customHeight="1" spans="21:21">
      <c r="U3974"/>
    </row>
    <row r="3975" customHeight="1" spans="21:21">
      <c r="U3975"/>
    </row>
    <row r="3976" customHeight="1" spans="21:21">
      <c r="U3976"/>
    </row>
  </sheetData>
  <mergeCells count="5">
    <mergeCell ref="A8:C8"/>
    <mergeCell ref="A16:C16"/>
    <mergeCell ref="A17:C17"/>
    <mergeCell ref="A4:A7"/>
    <mergeCell ref="A9:A15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23"/>
  <sheetViews>
    <sheetView workbookViewId="0">
      <pane xSplit="10" ySplit="2" topLeftCell="K7" activePane="bottomRight" state="frozen"/>
      <selection/>
      <selection pane="topRight"/>
      <selection pane="bottomLeft"/>
      <selection pane="bottomRight" activeCell="E7" sqref="E7"/>
    </sheetView>
  </sheetViews>
  <sheetFormatPr defaultColWidth="9" defaultRowHeight="20" customHeight="1"/>
  <cols>
    <col min="1" max="1" width="28.1296296296296" style="32" customWidth="1"/>
    <col min="2" max="2" width="16.6666666666667"/>
    <col min="3" max="3" width="29.8796296296296" style="32" customWidth="1"/>
    <col min="4" max="4" width="9" style="32"/>
    <col min="5" max="5" width="16.6296296296296" style="21" customWidth="1"/>
    <col min="6" max="6" width="8.87962962962963" customWidth="1"/>
    <col min="7" max="7" width="5.87962962962963" customWidth="1"/>
    <col min="8" max="9" width="5.12962962962963" customWidth="1"/>
    <col min="10" max="10" width="7" customWidth="1"/>
    <col min="11" max="11" width="10.3796296296296" customWidth="1"/>
    <col min="12" max="12" width="6.87962962962963" style="1" customWidth="1"/>
    <col min="13" max="13" width="8.12962962962963" customWidth="1"/>
    <col min="14" max="14" width="6.25925925925926" customWidth="1"/>
    <col min="15" max="15" width="9.25925925925926"/>
    <col min="16" max="18" width="8.12962962962963" customWidth="1"/>
    <col min="19" max="19" width="6.25925925925926" customWidth="1"/>
    <col min="20" max="20" width="9.12962962962963" customWidth="1"/>
    <col min="21" max="21" width="9.25925925925926"/>
    <col min="28" max="28" width="8.25925925925926" customWidth="1"/>
    <col min="30" max="30" width="9.12962962962963"/>
    <col min="31" max="31" width="9.25925925925926"/>
    <col min="34" max="34" width="6.25" customWidth="1"/>
    <col min="35" max="35" width="9.25925925925926"/>
    <col min="38" max="38" width="8.12962962962963" customWidth="1"/>
  </cols>
  <sheetData>
    <row r="1" customHeight="1" spans="1:40">
      <c r="A1" s="33" t="s">
        <v>72</v>
      </c>
      <c r="B1" s="34" t="s">
        <v>199</v>
      </c>
      <c r="C1" s="35" t="s">
        <v>200</v>
      </c>
      <c r="D1" s="35" t="s">
        <v>201</v>
      </c>
      <c r="E1" s="36" t="s">
        <v>202</v>
      </c>
      <c r="F1" s="37" t="s">
        <v>203</v>
      </c>
      <c r="G1" s="37" t="s">
        <v>204</v>
      </c>
      <c r="H1" s="37"/>
      <c r="I1" s="37"/>
      <c r="J1" s="37"/>
      <c r="K1" s="35" t="s">
        <v>205</v>
      </c>
      <c r="L1" s="40"/>
      <c r="M1" s="35"/>
      <c r="N1" s="35"/>
      <c r="O1" s="35"/>
      <c r="P1" s="35"/>
      <c r="Q1" s="35"/>
      <c r="R1" s="35"/>
      <c r="S1" s="35"/>
      <c r="T1" s="35"/>
      <c r="U1" s="35" t="s">
        <v>206</v>
      </c>
      <c r="V1" s="35"/>
      <c r="W1" s="35"/>
      <c r="X1" s="35"/>
      <c r="Y1" s="35"/>
      <c r="Z1" s="35"/>
      <c r="AA1" s="35"/>
      <c r="AB1" s="35"/>
      <c r="AC1" s="35"/>
      <c r="AD1" s="35"/>
      <c r="AE1" s="35" t="s">
        <v>207</v>
      </c>
      <c r="AF1" s="35"/>
      <c r="AG1" s="35"/>
      <c r="AH1" s="35"/>
      <c r="AI1" s="35"/>
      <c r="AJ1" s="35"/>
      <c r="AK1" s="35"/>
      <c r="AL1" s="35"/>
      <c r="AM1" s="35"/>
      <c r="AN1" s="35"/>
    </row>
    <row r="2" customHeight="1" spans="1:40">
      <c r="A2" s="33"/>
      <c r="B2" s="34"/>
      <c r="C2" s="35"/>
      <c r="D2" s="35"/>
      <c r="E2" s="36"/>
      <c r="F2" s="37"/>
      <c r="G2" s="37" t="s">
        <v>208</v>
      </c>
      <c r="H2" s="37" t="s">
        <v>209</v>
      </c>
      <c r="I2" s="37" t="s">
        <v>210</v>
      </c>
      <c r="J2" s="37" t="s">
        <v>211</v>
      </c>
      <c r="K2" s="35" t="s">
        <v>212</v>
      </c>
      <c r="L2" s="40" t="s">
        <v>213</v>
      </c>
      <c r="M2" s="35" t="s">
        <v>214</v>
      </c>
      <c r="N2" s="35" t="s">
        <v>210</v>
      </c>
      <c r="O2" s="35" t="s">
        <v>211</v>
      </c>
      <c r="P2" s="35" t="s">
        <v>215</v>
      </c>
      <c r="Q2" s="35" t="s">
        <v>15</v>
      </c>
      <c r="R2" s="35" t="s">
        <v>216</v>
      </c>
      <c r="S2" s="35" t="s">
        <v>74</v>
      </c>
      <c r="T2" s="35" t="s">
        <v>217</v>
      </c>
      <c r="U2" s="35" t="s">
        <v>212</v>
      </c>
      <c r="V2" s="35" t="s">
        <v>213</v>
      </c>
      <c r="W2" s="35" t="s">
        <v>214</v>
      </c>
      <c r="X2" s="35" t="s">
        <v>210</v>
      </c>
      <c r="Y2" s="35" t="s">
        <v>211</v>
      </c>
      <c r="Z2" s="35" t="s">
        <v>215</v>
      </c>
      <c r="AA2" s="35" t="s">
        <v>15</v>
      </c>
      <c r="AB2" s="35" t="s">
        <v>216</v>
      </c>
      <c r="AC2" s="35" t="s">
        <v>74</v>
      </c>
      <c r="AD2" s="35" t="s">
        <v>217</v>
      </c>
      <c r="AE2" s="35" t="s">
        <v>212</v>
      </c>
      <c r="AF2" s="35" t="s">
        <v>213</v>
      </c>
      <c r="AG2" s="35" t="s">
        <v>214</v>
      </c>
      <c r="AH2" s="35" t="s">
        <v>210</v>
      </c>
      <c r="AI2" s="35" t="s">
        <v>211</v>
      </c>
      <c r="AJ2" s="35" t="s">
        <v>215</v>
      </c>
      <c r="AK2" s="35" t="s">
        <v>15</v>
      </c>
      <c r="AL2" s="35" t="s">
        <v>216</v>
      </c>
      <c r="AM2" s="35" t="s">
        <v>74</v>
      </c>
      <c r="AN2" s="35" t="s">
        <v>217</v>
      </c>
    </row>
    <row r="3" ht="100" customHeight="1" spans="1:40">
      <c r="A3" s="26" t="s">
        <v>80</v>
      </c>
      <c r="B3" s="30" t="str">
        <f>VLOOKUP(A:A,笔记匹配!A:K,2,FALSE)</f>
        <v>=DISPIMG("ID_CE1633E84BEC476F8356B7ED761B10B9",1)</v>
      </c>
      <c r="C3" s="38" t="str">
        <f>VLOOKUP(A:A,笔记匹配!A:K,3,FALSE)</f>
        <v>翡翠小米珠已经不多了❓听说你们都在找🧐🧐</v>
      </c>
      <c r="D3" s="38" t="str">
        <f>VLOOKUP(A:A,笔记匹配!A:K,4,FALSE)</f>
        <v>https://www.xiaohongshu.com/discovery/item/628b3f680000000021035d7d</v>
      </c>
      <c r="E3" s="39">
        <f>VLOOKUP(A:A,笔记匹配!A:K,5,FALSE)</f>
        <v>44704</v>
      </c>
      <c r="F3" s="30" t="str">
        <f>VLOOKUP(A:A,笔记匹配!A:K,6,FALSE)</f>
        <v>图文</v>
      </c>
      <c r="G3" s="30">
        <v>646</v>
      </c>
      <c r="H3" s="30">
        <v>151</v>
      </c>
      <c r="I3" s="30">
        <v>836</v>
      </c>
      <c r="J3" s="30">
        <f t="shared" ref="J3:J23" si="0">I3+H3+G3</f>
        <v>1633</v>
      </c>
      <c r="K3" s="30">
        <f>IFERROR(VLOOKUP(A:A,信息流数据源!A:K,2,FALSE),0)</f>
        <v>7684.16</v>
      </c>
      <c r="L3" s="41">
        <f>IFERROR(VLOOKUP(A:A,信息流数据源!A:K,5,FALSE),0)</f>
        <v>0.0606383326255268</v>
      </c>
      <c r="M3" s="42">
        <f>IFERROR(VLOOKUP(A:A,信息流数据源!A:K,6,FALSE),0)</f>
        <v>0.82794526451891</v>
      </c>
      <c r="N3" s="43">
        <f>IFERROR(VLOOKUP(A:A,信息流数据源!A:K,9,FALSE),0)</f>
        <v>66</v>
      </c>
      <c r="O3" s="30">
        <f>IFERROR(VLOOKUP(A:A,信息流数据源!A:T,13,FALSE),0)</f>
        <v>236</v>
      </c>
      <c r="P3" s="42">
        <f>IFERROR(VLOOKUP(A:A,信息流数据源!A:T,14,FALSE),0)</f>
        <v>32.56</v>
      </c>
      <c r="Q3" s="30">
        <f>IFERROR(VLOOKUP(A:A,信息流数据源!A:T,15,FALSE),0)</f>
        <v>345</v>
      </c>
      <c r="R3" s="44">
        <f>IFERROR(VLOOKUP(A:A,信息流数据源!A:T,16,FALSE),0)</f>
        <v>22.2729275362319</v>
      </c>
      <c r="S3" s="30">
        <f>VLOOKUP(A:A,信息流数据源!A:T,17,FALSE)</f>
        <v>165</v>
      </c>
      <c r="T3" s="45">
        <f>IFERROR(VLOOKUP(A:A,信息流数据源!A:T,18,FALSE),0)</f>
        <v>46.5706666666667</v>
      </c>
      <c r="U3" s="30">
        <f>IFERROR(VLOOKUP(A:A,搜索数据源!A:T,2,FALSE),0)</f>
        <v>0</v>
      </c>
      <c r="V3" s="41">
        <f>IFERROR(VLOOKUP(A:A,搜索数据源!A:T,5,FALSE),0)</f>
        <v>0</v>
      </c>
      <c r="W3" s="42">
        <f>IFERROR(VLOOKUP(A:A,搜索数据源!A:T,6,FALSE),0)</f>
        <v>0</v>
      </c>
      <c r="X3" s="43">
        <f>IFERROR(VLOOKUP(A:A,搜索数据源!A:T,9,FALSE),0)</f>
        <v>0</v>
      </c>
      <c r="Y3" s="30">
        <f>IFERROR(VLOOKUP(A:A,搜索数据源!A:T,13,FALSE),0)</f>
        <v>0</v>
      </c>
      <c r="Z3" s="42">
        <f>IFERROR(VLOOKUP(A:A,搜索数据源!A:T,14,FALSE),0)</f>
        <v>0</v>
      </c>
      <c r="AA3" s="30">
        <f>IFERROR(VLOOKUP(A:A,搜索数据源!A:T,15,FALSE),0)</f>
        <v>0</v>
      </c>
      <c r="AB3" s="44">
        <f>IFERROR(VLOOKUP(A:A,搜索数据源!A:T,16,FALSE),0)</f>
        <v>0</v>
      </c>
      <c r="AC3" s="30">
        <f>IFERROR(VLOOKUP(A:A,搜索数据源!A:T,17,FALSE),0)</f>
        <v>0</v>
      </c>
      <c r="AD3" s="45">
        <f>IFERROR(VLOOKUP(A:A,搜索数据源!A:T,18,FALSE),0)</f>
        <v>0</v>
      </c>
      <c r="AE3" s="30">
        <f>IFERROR(VLOOKUP(A:A,全站智投数据源!A:T,2,FALSE),0)</f>
        <v>0</v>
      </c>
      <c r="AF3" s="41">
        <f>IFERROR(VLOOKUP(A:A,全站智投数据源!A:T,5,FALSE),0)</f>
        <v>0</v>
      </c>
      <c r="AG3" s="42">
        <f>IFERROR(VLOOKUP(A:A,全站智投数据源!A:T,6,FALSE),0)</f>
        <v>0</v>
      </c>
      <c r="AH3" s="43">
        <f>IFERROR(VLOOKUP(A:A,全站智投数据源!A:T,9,FALSE),0)</f>
        <v>0</v>
      </c>
      <c r="AI3" s="30">
        <f>IFERROR(VLOOKUP(A:A,全站智投数据源!A:T,13,FALSE),0)</f>
        <v>0</v>
      </c>
      <c r="AJ3" s="42">
        <f>IFERROR(VLOOKUP(A:A,全站智投数据源!A:T,14,FALSE),0)</f>
        <v>0</v>
      </c>
      <c r="AK3" s="30">
        <f>IFERROR(VLOOKUP(A:A,全站智投数据源!A:T,15,FALSE),0)</f>
        <v>0</v>
      </c>
      <c r="AL3" s="46">
        <f>IFERROR(VLOOKUP(A:A,全站智投数据源!A:T,16,FALSE),0)</f>
        <v>0</v>
      </c>
      <c r="AM3" s="30">
        <f>IFERROR(VLOOKUP(A:A,全站智投数据源!A:T,17,FALSE),0)</f>
        <v>0</v>
      </c>
      <c r="AN3" s="45">
        <f>IFERROR(VLOOKUP(A:A,全站智投数据源!A:T,18,FALSE),0)</f>
        <v>0</v>
      </c>
    </row>
    <row r="4" ht="100" customHeight="1" spans="1:40">
      <c r="A4" s="26" t="s">
        <v>86</v>
      </c>
      <c r="B4" s="30" t="str">
        <f>VLOOKUP(A:A,笔记匹配!A:K,2,FALSE)</f>
        <v>=DISPIMG("ID_1D88C2A7A1524BBA8D08E993D0EDCE0E",1)</v>
      </c>
      <c r="C4" s="38" t="str">
        <f>VLOOKUP(A:A,笔记匹配!A:K,3,FALSE)</f>
        <v>别找了‼️一口价的翡翠商家在这里👆</v>
      </c>
      <c r="D4" s="38" t="str">
        <f>VLOOKUP(A:A,笔记匹配!A:K,4,FALSE)</f>
        <v>https://www.xiaohongshu.com/discovery/item/632d8f030000000018019a1d</v>
      </c>
      <c r="E4" s="39">
        <f>VLOOKUP(A:A,笔记匹配!A:K,5,FALSE)</f>
        <v>44827</v>
      </c>
      <c r="F4" s="30" t="str">
        <f>VLOOKUP(A:A,笔记匹配!A:K,6,FALSE)</f>
        <v>图文</v>
      </c>
      <c r="G4" s="30">
        <v>112</v>
      </c>
      <c r="H4" s="30">
        <v>29</v>
      </c>
      <c r="I4" s="30">
        <v>44</v>
      </c>
      <c r="J4" s="30">
        <f t="shared" si="0"/>
        <v>185</v>
      </c>
      <c r="K4" s="30">
        <f>IFERROR(VLOOKUP(A:A,信息流数据源!A:K,2,FALSE),0)</f>
        <v>5640.78</v>
      </c>
      <c r="L4" s="41">
        <f>IFERROR(VLOOKUP(A:A,信息流数据源!A:K,5,FALSE),0)</f>
        <v>0.0659692630108278</v>
      </c>
      <c r="M4" s="42">
        <f>IFERROR(VLOOKUP(A:A,信息流数据源!A:K,6,FALSE),0)</f>
        <v>0.2986593953513</v>
      </c>
      <c r="N4" s="43">
        <f>IFERROR(VLOOKUP(A:A,信息流数据源!A:K,9,FALSE),0)</f>
        <v>45</v>
      </c>
      <c r="O4" s="30">
        <f>IFERROR(VLOOKUP(A:A,信息流数据源!A:T,13,FALSE),0)</f>
        <v>324</v>
      </c>
      <c r="P4" s="42">
        <f>IFERROR(VLOOKUP(A:A,信息流数据源!A:T,14,FALSE),0)</f>
        <v>17.4098148148148</v>
      </c>
      <c r="Q4" s="30">
        <f>IFERROR(VLOOKUP(A:A,信息流数据源!A:T,15,FALSE),0)</f>
        <v>298</v>
      </c>
      <c r="R4" s="44">
        <f>IFERROR(VLOOKUP(A:A,信息流数据源!A:T,16,FALSE),0)</f>
        <v>18.9287919463087</v>
      </c>
      <c r="S4" s="30">
        <f>VLOOKUP(A:A,信息流数据源!A:T,17,FALSE)</f>
        <v>127</v>
      </c>
      <c r="T4" s="45">
        <f>IFERROR(VLOOKUP(A:A,信息流数据源!A:T,18,FALSE),0)</f>
        <v>44.4155905511811</v>
      </c>
      <c r="U4" s="30">
        <f>IFERROR(VLOOKUP(A:A,搜索数据源!A:T,2,FALSE),0)</f>
        <v>0</v>
      </c>
      <c r="V4" s="41">
        <f>IFERROR(VLOOKUP(A:A,搜索数据源!A:T,5,FALSE),0)</f>
        <v>0</v>
      </c>
      <c r="W4" s="42">
        <f>IFERROR(VLOOKUP(A:A,搜索数据源!A:T,6,FALSE),0)</f>
        <v>0</v>
      </c>
      <c r="X4" s="43">
        <f>IFERROR(VLOOKUP(A:A,搜索数据源!A:T,9,FALSE),0)</f>
        <v>0</v>
      </c>
      <c r="Y4" s="30">
        <f>IFERROR(VLOOKUP(A:A,搜索数据源!A:T,13,FALSE),0)</f>
        <v>0</v>
      </c>
      <c r="Z4" s="42">
        <f>IFERROR(VLOOKUP(A:A,搜索数据源!A:T,14,FALSE),0)</f>
        <v>0</v>
      </c>
      <c r="AA4" s="30">
        <f>IFERROR(VLOOKUP(A:A,搜索数据源!A:T,15,FALSE),0)</f>
        <v>0</v>
      </c>
      <c r="AB4" s="44">
        <f>IFERROR(VLOOKUP(A:A,搜索数据源!A:T,16,FALSE),0)</f>
        <v>0</v>
      </c>
      <c r="AC4" s="30">
        <f>IFERROR(VLOOKUP(A:A,搜索数据源!A:T,17,FALSE),0)</f>
        <v>0</v>
      </c>
      <c r="AD4" s="45">
        <f>IFERROR(VLOOKUP(A:A,搜索数据源!A:T,18,FALSE),0)</f>
        <v>0</v>
      </c>
      <c r="AE4" s="30">
        <f>IFERROR(VLOOKUP(A:A,全站智投数据源!A:T,2,FALSE),0)</f>
        <v>0</v>
      </c>
      <c r="AF4" s="41">
        <f>IFERROR(VLOOKUP(A:A,全站智投数据源!A:T,5,FALSE),0)</f>
        <v>0</v>
      </c>
      <c r="AG4" s="42">
        <f>IFERROR(VLOOKUP(A:A,全站智投数据源!A:T,6,FALSE),0)</f>
        <v>0</v>
      </c>
      <c r="AH4" s="43">
        <f>IFERROR(VLOOKUP(A:A,全站智投数据源!A:T,9,FALSE),0)</f>
        <v>0</v>
      </c>
      <c r="AI4" s="30">
        <f>IFERROR(VLOOKUP(A:A,全站智投数据源!A:T,13,FALSE),0)</f>
        <v>0</v>
      </c>
      <c r="AJ4" s="42">
        <f>IFERROR(VLOOKUP(A:A,全站智投数据源!A:T,14,FALSE),0)</f>
        <v>0</v>
      </c>
      <c r="AK4" s="30">
        <f>IFERROR(VLOOKUP(A:A,全站智投数据源!A:T,15,FALSE),0)</f>
        <v>0</v>
      </c>
      <c r="AL4" s="46">
        <f>IFERROR(VLOOKUP(A:A,全站智投数据源!A:T,16,FALSE),0)</f>
        <v>0</v>
      </c>
      <c r="AM4" s="30">
        <f>IFERROR(VLOOKUP(A:A,全站智投数据源!A:T,17,FALSE),0)</f>
        <v>0</v>
      </c>
      <c r="AN4" s="45">
        <f>IFERROR(VLOOKUP(A:A,全站智投数据源!A:T,18,FALSE),0)</f>
        <v>0</v>
      </c>
    </row>
    <row r="5" ht="100" customHeight="1" spans="1:40">
      <c r="A5" s="26" t="s">
        <v>108</v>
      </c>
      <c r="B5" s="30" t="str">
        <f>VLOOKUP(A:A,笔记匹配!A:K,2,FALSE)</f>
        <v>=DISPIMG("ID_08F01B840FA34C22AE4E87B2520EC419",1)</v>
      </c>
      <c r="C5" s="38" t="str">
        <f>VLOOKUP(A:A,笔记匹配!A:K,3,FALSE)</f>
        <v>强烈安利‼️耳畔上的灵动✨美到窒息翡翠耳坠</v>
      </c>
      <c r="D5" s="38" t="str">
        <f>VLOOKUP(A:A,笔记匹配!A:K,4,FALSE)</f>
        <v>https://www.xiaohongshu.com/discovery/item/62c3b6a2000000000a002276</v>
      </c>
      <c r="E5" s="39">
        <f>VLOOKUP(A:A,笔记匹配!A:K,5,FALSE)</f>
        <v>44747</v>
      </c>
      <c r="F5" s="30" t="str">
        <f>VLOOKUP(A:A,笔记匹配!A:K,6,FALSE)</f>
        <v>视频</v>
      </c>
      <c r="G5" s="30">
        <v>454</v>
      </c>
      <c r="H5" s="30">
        <v>218</v>
      </c>
      <c r="I5" s="30">
        <v>109</v>
      </c>
      <c r="J5" s="30">
        <f t="shared" si="0"/>
        <v>781</v>
      </c>
      <c r="K5" s="30">
        <f>IFERROR(VLOOKUP(A:A,信息流数据源!A:K,2,FALSE),0)</f>
        <v>5794.06</v>
      </c>
      <c r="L5" s="41">
        <f>IFERROR(VLOOKUP(A:A,信息流数据源!A:K,5,FALSE),0)</f>
        <v>0.045548665293358</v>
      </c>
      <c r="M5" s="42">
        <f>IFERROR(VLOOKUP(A:A,信息流数据源!A:K,6,FALSE),0)</f>
        <v>0.678858816637376</v>
      </c>
      <c r="N5" s="43">
        <f>IFERROR(VLOOKUP(A:A,信息流数据源!A:K,9,FALSE),0)</f>
        <v>13</v>
      </c>
      <c r="O5" s="30">
        <f>IFERROR(VLOOKUP(A:A,信息流数据源!A:T,13,FALSE),0)</f>
        <v>375</v>
      </c>
      <c r="P5" s="42">
        <f>IFERROR(VLOOKUP(A:A,信息流数据源!A:T,14,FALSE),0)</f>
        <v>15.4508266666667</v>
      </c>
      <c r="Q5" s="30">
        <f>IFERROR(VLOOKUP(A:A,信息流数据源!A:T,15,FALSE),0)</f>
        <v>158</v>
      </c>
      <c r="R5" s="44">
        <f>IFERROR(VLOOKUP(A:A,信息流数据源!A:T,16,FALSE),0)</f>
        <v>36.6712658227848</v>
      </c>
      <c r="S5" s="30">
        <f>VLOOKUP(A:A,信息流数据源!A:T,17,FALSE)</f>
        <v>40</v>
      </c>
      <c r="T5" s="45">
        <f>IFERROR(VLOOKUP(A:A,信息流数据源!A:T,18,FALSE),0)</f>
        <v>144.8515</v>
      </c>
      <c r="U5" s="30">
        <f>IFERROR(VLOOKUP(A:A,搜索数据源!A:T,2,FALSE),0)</f>
        <v>0</v>
      </c>
      <c r="V5" s="41">
        <f>IFERROR(VLOOKUP(A:A,搜索数据源!A:T,5,FALSE),0)</f>
        <v>0</v>
      </c>
      <c r="W5" s="42">
        <f>IFERROR(VLOOKUP(A:A,搜索数据源!A:T,6,FALSE),0)</f>
        <v>0</v>
      </c>
      <c r="X5" s="43">
        <f>IFERROR(VLOOKUP(A:A,搜索数据源!A:T,9,FALSE),0)</f>
        <v>0</v>
      </c>
      <c r="Y5" s="30">
        <f>IFERROR(VLOOKUP(A:A,搜索数据源!A:T,13,FALSE),0)</f>
        <v>0</v>
      </c>
      <c r="Z5" s="42">
        <f>IFERROR(VLOOKUP(A:A,搜索数据源!A:T,14,FALSE),0)</f>
        <v>0</v>
      </c>
      <c r="AA5" s="30">
        <f>IFERROR(VLOOKUP(A:A,搜索数据源!A:T,15,FALSE),0)</f>
        <v>0</v>
      </c>
      <c r="AB5" s="44">
        <f>IFERROR(VLOOKUP(A:A,搜索数据源!A:T,16,FALSE),0)</f>
        <v>0</v>
      </c>
      <c r="AC5" s="30">
        <f>IFERROR(VLOOKUP(A:A,搜索数据源!A:T,17,FALSE),0)</f>
        <v>0</v>
      </c>
      <c r="AD5" s="45">
        <f>IFERROR(VLOOKUP(A:A,搜索数据源!A:T,18,FALSE),0)</f>
        <v>0</v>
      </c>
      <c r="AE5" s="30">
        <f>IFERROR(VLOOKUP(A:A,全站智投数据源!A:T,2,FALSE),0)</f>
        <v>0</v>
      </c>
      <c r="AF5" s="41">
        <f>IFERROR(VLOOKUP(A:A,全站智投数据源!A:T,5,FALSE),0)</f>
        <v>0</v>
      </c>
      <c r="AG5" s="42">
        <f>IFERROR(VLOOKUP(A:A,全站智投数据源!A:T,6,FALSE),0)</f>
        <v>0</v>
      </c>
      <c r="AH5" s="43">
        <f>IFERROR(VLOOKUP(A:A,全站智投数据源!A:T,9,FALSE),0)</f>
        <v>0</v>
      </c>
      <c r="AI5" s="30">
        <f>IFERROR(VLOOKUP(A:A,全站智投数据源!A:T,13,FALSE),0)</f>
        <v>0</v>
      </c>
      <c r="AJ5" s="42">
        <f>IFERROR(VLOOKUP(A:A,全站智投数据源!A:T,14,FALSE),0)</f>
        <v>0</v>
      </c>
      <c r="AK5" s="30">
        <f>IFERROR(VLOOKUP(A:A,全站智投数据源!A:T,15,FALSE),0)</f>
        <v>0</v>
      </c>
      <c r="AL5" s="46">
        <f>IFERROR(VLOOKUP(A:A,全站智投数据源!A:T,16,FALSE),0)</f>
        <v>0</v>
      </c>
      <c r="AM5" s="30">
        <f>IFERROR(VLOOKUP(A:A,全站智投数据源!A:T,17,FALSE),0)</f>
        <v>0</v>
      </c>
      <c r="AN5" s="45">
        <f>IFERROR(VLOOKUP(A:A,全站智投数据源!A:T,18,FALSE),0)</f>
        <v>0</v>
      </c>
    </row>
    <row r="6" ht="100" customHeight="1" spans="1:40">
      <c r="A6" s="26" t="s">
        <v>84</v>
      </c>
      <c r="B6" s="30" t="str">
        <f>VLOOKUP(A:A,笔记匹配!A:K,2,FALSE)</f>
        <v>=DISPIMG("ID_594E858CC92241E8AA59313DDE2247BC",1)</v>
      </c>
      <c r="C6" s="38" t="str">
        <f>VLOOKUP(A:A,笔记匹配!A:K,3,FALSE)</f>
        <v>入门级的满绿翡翠，性价比也太高了！ 😍</v>
      </c>
      <c r="D6" s="38" t="str">
        <f>VLOOKUP(A:A,笔记匹配!A:K,4,FALSE)</f>
        <v>https://www.xiaohongshu.com/discovery/item/5fcb49260000000001007112</v>
      </c>
      <c r="E6" s="39">
        <f>VLOOKUP(A:A,笔记匹配!A:K,5,FALSE)</f>
        <v>44170</v>
      </c>
      <c r="F6" s="30" t="str">
        <f>VLOOKUP(A:A,笔记匹配!A:K,6,FALSE)</f>
        <v>图文</v>
      </c>
      <c r="G6" s="30">
        <v>3001</v>
      </c>
      <c r="H6" s="30">
        <v>642</v>
      </c>
      <c r="I6" s="30">
        <v>1301</v>
      </c>
      <c r="J6" s="30">
        <f t="shared" si="0"/>
        <v>4944</v>
      </c>
      <c r="K6" s="30">
        <f>IFERROR(VLOOKUP(A:A,信息流数据源!A:K,2,FALSE),0)</f>
        <v>5126.85</v>
      </c>
      <c r="L6" s="41">
        <f>IFERROR(VLOOKUP(A:A,信息流数据源!A:K,5,FALSE),0)</f>
        <v>0.052035035480191</v>
      </c>
      <c r="M6" s="42">
        <f>IFERROR(VLOOKUP(A:A,信息流数据源!A:K,6,FALSE),0)</f>
        <v>0.381008472057075</v>
      </c>
      <c r="N6" s="43">
        <f>IFERROR(VLOOKUP(A:A,信息流数据源!A:K,9,FALSE),0)</f>
        <v>25</v>
      </c>
      <c r="O6" s="30">
        <f>IFERROR(VLOOKUP(A:A,信息流数据源!A:T,13,FALSE),0)</f>
        <v>238</v>
      </c>
      <c r="P6" s="42">
        <f>IFERROR(VLOOKUP(A:A,信息流数据源!A:T,14,FALSE),0)</f>
        <v>21.5413865546219</v>
      </c>
      <c r="Q6" s="30">
        <f>IFERROR(VLOOKUP(A:A,信息流数据源!A:T,15,FALSE),0)</f>
        <v>184</v>
      </c>
      <c r="R6" s="44">
        <f>IFERROR(VLOOKUP(A:A,信息流数据源!A:T,16,FALSE),0)</f>
        <v>27.8633152173913</v>
      </c>
      <c r="S6" s="30">
        <f>VLOOKUP(A:A,信息流数据源!A:T,17,FALSE)</f>
        <v>59</v>
      </c>
      <c r="T6" s="45">
        <f>IFERROR(VLOOKUP(A:A,信息流数据源!A:T,18,FALSE),0)</f>
        <v>86.8957627118644</v>
      </c>
      <c r="U6" s="30">
        <f>IFERROR(VLOOKUP(A:A,搜索数据源!A:T,2,FALSE),0)</f>
        <v>0</v>
      </c>
      <c r="V6" s="41">
        <f>IFERROR(VLOOKUP(A:A,搜索数据源!A:T,5,FALSE),0)</f>
        <v>0</v>
      </c>
      <c r="W6" s="42">
        <f>IFERROR(VLOOKUP(A:A,搜索数据源!A:T,6,FALSE),0)</f>
        <v>0</v>
      </c>
      <c r="X6" s="43">
        <f>IFERROR(VLOOKUP(A:A,搜索数据源!A:T,9,FALSE),0)</f>
        <v>0</v>
      </c>
      <c r="Y6" s="30">
        <f>IFERROR(VLOOKUP(A:A,搜索数据源!A:T,13,FALSE),0)</f>
        <v>0</v>
      </c>
      <c r="Z6" s="42">
        <f>IFERROR(VLOOKUP(A:A,搜索数据源!A:T,14,FALSE),0)</f>
        <v>0</v>
      </c>
      <c r="AA6" s="30">
        <f>IFERROR(VLOOKUP(A:A,搜索数据源!A:T,15,FALSE),0)</f>
        <v>0</v>
      </c>
      <c r="AB6" s="44">
        <f>IFERROR(VLOOKUP(A:A,搜索数据源!A:T,16,FALSE),0)</f>
        <v>0</v>
      </c>
      <c r="AC6" s="30">
        <f>IFERROR(VLOOKUP(A:A,搜索数据源!A:T,17,FALSE),0)</f>
        <v>0</v>
      </c>
      <c r="AD6" s="45">
        <f>IFERROR(VLOOKUP(A:A,搜索数据源!A:T,18,FALSE),0)</f>
        <v>0</v>
      </c>
      <c r="AE6" s="30">
        <f>IFERROR(VLOOKUP(A:A,全站智投数据源!A:T,2,FALSE),0)</f>
        <v>0</v>
      </c>
      <c r="AF6" s="41">
        <f>IFERROR(VLOOKUP(A:A,全站智投数据源!A:T,5,FALSE),0)</f>
        <v>0</v>
      </c>
      <c r="AG6" s="42">
        <f>IFERROR(VLOOKUP(A:A,全站智投数据源!A:T,6,FALSE),0)</f>
        <v>0</v>
      </c>
      <c r="AH6" s="43">
        <f>IFERROR(VLOOKUP(A:A,全站智投数据源!A:T,9,FALSE),0)</f>
        <v>0</v>
      </c>
      <c r="AI6" s="30">
        <f>IFERROR(VLOOKUP(A:A,全站智投数据源!A:T,13,FALSE),0)</f>
        <v>0</v>
      </c>
      <c r="AJ6" s="42">
        <f>IFERROR(VLOOKUP(A:A,全站智投数据源!A:T,14,FALSE),0)</f>
        <v>0</v>
      </c>
      <c r="AK6" s="30">
        <f>IFERROR(VLOOKUP(A:A,全站智投数据源!A:T,15,FALSE),0)</f>
        <v>0</v>
      </c>
      <c r="AL6" s="46">
        <f>IFERROR(VLOOKUP(A:A,全站智投数据源!A:T,16,FALSE),0)</f>
        <v>0</v>
      </c>
      <c r="AM6" s="30">
        <f>IFERROR(VLOOKUP(A:A,全站智投数据源!A:T,17,FALSE),0)</f>
        <v>0</v>
      </c>
      <c r="AN6" s="45">
        <f>IFERROR(VLOOKUP(A:A,全站智投数据源!A:T,18,FALSE),0)</f>
        <v>0</v>
      </c>
    </row>
    <row r="7" ht="100" customHeight="1" spans="1:40">
      <c r="A7" s="26" t="s">
        <v>88</v>
      </c>
      <c r="B7" s="30" t="str">
        <f>VLOOKUP(A:A,笔记匹配!A:K,2,FALSE)</f>
        <v>=DISPIMG("ID_3121D3660A5E40178F97292F80D635B0",1)</v>
      </c>
      <c r="C7" s="38" t="str">
        <f>VLOOKUP(A:A,笔记匹配!A:K,3,FALSE)</f>
        <v>入门级翡翠戒指｜第一次买翡翠必入戒指合集</v>
      </c>
      <c r="D7" s="38" t="str">
        <f>VLOOKUP(A:A,笔记匹配!A:K,4,FALSE)</f>
        <v>https://www.xiaohongshu.com/discovery/item/63423db7000000000b010977</v>
      </c>
      <c r="E7" s="39">
        <f>VLOOKUP(A:A,笔记匹配!A:K,5,FALSE)</f>
        <v>44843</v>
      </c>
      <c r="F7" s="30" t="str">
        <f>VLOOKUP(A:A,笔记匹配!A:K,6,FALSE)</f>
        <v>图文</v>
      </c>
      <c r="G7" s="30">
        <v>45</v>
      </c>
      <c r="H7" s="30">
        <v>28</v>
      </c>
      <c r="I7" s="30">
        <v>40</v>
      </c>
      <c r="J7" s="30">
        <f t="shared" si="0"/>
        <v>113</v>
      </c>
      <c r="K7" s="30">
        <f>IFERROR(VLOOKUP(A:A,信息流数据源!A:K,2,FALSE),0)</f>
        <v>2883.5</v>
      </c>
      <c r="L7" s="41">
        <f>IFERROR(VLOOKUP(A:A,信息流数据源!A:K,5,FALSE),0)</f>
        <v>0.0942205123721256</v>
      </c>
      <c r="M7" s="42">
        <f>IFERROR(VLOOKUP(A:A,信息流数据源!A:K,6,FALSE),0)</f>
        <v>0.267585374907201</v>
      </c>
      <c r="N7" s="43">
        <f>IFERROR(VLOOKUP(A:A,信息流数据源!A:K,9,FALSE),0)</f>
        <v>33</v>
      </c>
      <c r="O7" s="30">
        <f>IFERROR(VLOOKUP(A:A,信息流数据源!A:T,13,FALSE),0)</f>
        <v>140</v>
      </c>
      <c r="P7" s="42">
        <f>IFERROR(VLOOKUP(A:A,信息流数据源!A:T,14,FALSE),0)</f>
        <v>20.5964285714286</v>
      </c>
      <c r="Q7" s="30">
        <f>IFERROR(VLOOKUP(A:A,信息流数据源!A:T,15,FALSE),0)</f>
        <v>105</v>
      </c>
      <c r="R7" s="44">
        <f>IFERROR(VLOOKUP(A:A,信息流数据源!A:T,16,FALSE),0)</f>
        <v>27.4619047619048</v>
      </c>
      <c r="S7" s="30">
        <f>VLOOKUP(A:A,信息流数据源!A:T,17,FALSE)</f>
        <v>42</v>
      </c>
      <c r="T7" s="45">
        <f>IFERROR(VLOOKUP(A:A,信息流数据源!A:T,18,FALSE),0)</f>
        <v>68.6547619047619</v>
      </c>
      <c r="U7" s="30">
        <f>IFERROR(VLOOKUP(A:A,搜索数据源!A:T,2,FALSE),0)</f>
        <v>0</v>
      </c>
      <c r="V7" s="41">
        <f>IFERROR(VLOOKUP(A:A,搜索数据源!A:T,5,FALSE),0)</f>
        <v>0</v>
      </c>
      <c r="W7" s="42">
        <f>IFERROR(VLOOKUP(A:A,搜索数据源!A:T,6,FALSE),0)</f>
        <v>0</v>
      </c>
      <c r="X7" s="43">
        <f>IFERROR(VLOOKUP(A:A,搜索数据源!A:T,9,FALSE),0)</f>
        <v>0</v>
      </c>
      <c r="Y7" s="30">
        <f>IFERROR(VLOOKUP(A:A,搜索数据源!A:T,13,FALSE),0)</f>
        <v>0</v>
      </c>
      <c r="Z7" s="42">
        <f>IFERROR(VLOOKUP(A:A,搜索数据源!A:T,14,FALSE),0)</f>
        <v>0</v>
      </c>
      <c r="AA7" s="30">
        <f>IFERROR(VLOOKUP(A:A,搜索数据源!A:T,15,FALSE),0)</f>
        <v>0</v>
      </c>
      <c r="AB7" s="44">
        <f>IFERROR(VLOOKUP(A:A,搜索数据源!A:T,16,FALSE),0)</f>
        <v>0</v>
      </c>
      <c r="AC7" s="30">
        <f>IFERROR(VLOOKUP(A:A,搜索数据源!A:T,17,FALSE),0)</f>
        <v>0</v>
      </c>
      <c r="AD7" s="45">
        <f>IFERROR(VLOOKUP(A:A,搜索数据源!A:T,18,FALSE),0)</f>
        <v>0</v>
      </c>
      <c r="AE7" s="30">
        <f>IFERROR(VLOOKUP(A:A,全站智投数据源!A:T,2,FALSE),0)</f>
        <v>0</v>
      </c>
      <c r="AF7" s="41">
        <f>IFERROR(VLOOKUP(A:A,全站智投数据源!A:T,5,FALSE),0)</f>
        <v>0</v>
      </c>
      <c r="AG7" s="42">
        <f>IFERROR(VLOOKUP(A:A,全站智投数据源!A:T,6,FALSE),0)</f>
        <v>0</v>
      </c>
      <c r="AH7" s="43">
        <f>IFERROR(VLOOKUP(A:A,全站智投数据源!A:T,9,FALSE),0)</f>
        <v>0</v>
      </c>
      <c r="AI7" s="30">
        <f>IFERROR(VLOOKUP(A:A,全站智投数据源!A:T,13,FALSE),0)</f>
        <v>0</v>
      </c>
      <c r="AJ7" s="42">
        <f>IFERROR(VLOOKUP(A:A,全站智投数据源!A:T,14,FALSE),0)</f>
        <v>0</v>
      </c>
      <c r="AK7" s="30">
        <f>IFERROR(VLOOKUP(A:A,全站智投数据源!A:T,15,FALSE),0)</f>
        <v>0</v>
      </c>
      <c r="AL7" s="46">
        <f>IFERROR(VLOOKUP(A:A,全站智投数据源!A:T,16,FALSE),0)</f>
        <v>0</v>
      </c>
      <c r="AM7" s="30">
        <f>IFERROR(VLOOKUP(A:A,全站智投数据源!A:T,17,FALSE),0)</f>
        <v>0</v>
      </c>
      <c r="AN7" s="45">
        <f>IFERROR(VLOOKUP(A:A,全站智投数据源!A:T,18,FALSE),0)</f>
        <v>0</v>
      </c>
    </row>
    <row r="8" ht="100" customHeight="1" spans="1:40">
      <c r="A8" s="26" t="s">
        <v>146</v>
      </c>
      <c r="B8" s="30" t="str">
        <f>VLOOKUP(A:A,笔记匹配!A:K,2,FALSE)</f>
        <v>=DISPIMG("ID_B184D0547BC04DA2993A3E8653EEF404",1)</v>
      </c>
      <c r="C8" s="38" t="str">
        <f>VLOOKUP(A:A,笔记匹配!A:K,3,FALSE)</f>
        <v>被刷屏了‼️为什么翡翠珠串最近这么火🔥</v>
      </c>
      <c r="D8" s="38" t="str">
        <f>VLOOKUP(A:A,笔记匹配!A:K,4,FALSE)</f>
        <v>https://www.xiaohongshu.com/discovery/item/62baa90300000000040053d9</v>
      </c>
      <c r="E8" s="39">
        <f>VLOOKUP(A:A,笔记匹配!A:K,5,FALSE)</f>
        <v>44740</v>
      </c>
      <c r="F8" s="30" t="str">
        <f>VLOOKUP(A:A,笔记匹配!A:K,6,FALSE)</f>
        <v>图文</v>
      </c>
      <c r="G8" s="30">
        <v>200</v>
      </c>
      <c r="H8" s="30">
        <v>49</v>
      </c>
      <c r="I8" s="30">
        <v>106</v>
      </c>
      <c r="J8" s="30">
        <f t="shared" si="0"/>
        <v>355</v>
      </c>
      <c r="K8" s="30">
        <f>IFERROR(VLOOKUP(A:A,信息流数据源!A:K,2,FALSE),0)</f>
        <v>1234.04</v>
      </c>
      <c r="L8" s="41">
        <f>IFERROR(VLOOKUP(A:A,信息流数据源!A:K,5,FALSE),0)</f>
        <v>0.0649241589251037</v>
      </c>
      <c r="M8" s="42">
        <f>IFERROR(VLOOKUP(A:A,信息流数据源!A:K,6,FALSE),0)</f>
        <v>0.997607113985449</v>
      </c>
      <c r="N8" s="43">
        <f>IFERROR(VLOOKUP(A:A,信息流数据源!A:K,9,FALSE),0)</f>
        <v>3</v>
      </c>
      <c r="O8" s="30">
        <f>IFERROR(VLOOKUP(A:A,信息流数据源!A:T,13,FALSE),0)</f>
        <v>24</v>
      </c>
      <c r="P8" s="42">
        <f>IFERROR(VLOOKUP(A:A,信息流数据源!A:T,14,FALSE),0)</f>
        <v>51.4183333333333</v>
      </c>
      <c r="Q8" s="30">
        <f>IFERROR(VLOOKUP(A:A,信息流数据源!A:T,15,FALSE),0)</f>
        <v>47</v>
      </c>
      <c r="R8" s="44">
        <f>IFERROR(VLOOKUP(A:A,信息流数据源!A:T,16,FALSE),0)</f>
        <v>26.256170212766</v>
      </c>
      <c r="S8" s="30">
        <f>VLOOKUP(A:A,信息流数据源!A:T,17,FALSE)</f>
        <v>10</v>
      </c>
      <c r="T8" s="45">
        <f>IFERROR(VLOOKUP(A:A,信息流数据源!A:T,18,FALSE),0)</f>
        <v>123.404</v>
      </c>
      <c r="U8" s="30">
        <f>IFERROR(VLOOKUP(A:A,搜索数据源!A:T,2,FALSE),0)</f>
        <v>0</v>
      </c>
      <c r="V8" s="41">
        <f>IFERROR(VLOOKUP(A:A,搜索数据源!A:T,5,FALSE),0)</f>
        <v>0</v>
      </c>
      <c r="W8" s="42">
        <f>IFERROR(VLOOKUP(A:A,搜索数据源!A:T,6,FALSE),0)</f>
        <v>0</v>
      </c>
      <c r="X8" s="43">
        <f>IFERROR(VLOOKUP(A:A,搜索数据源!A:T,9,FALSE),0)</f>
        <v>0</v>
      </c>
      <c r="Y8" s="30">
        <f>IFERROR(VLOOKUP(A:A,搜索数据源!A:T,13,FALSE),0)</f>
        <v>0</v>
      </c>
      <c r="Z8" s="42">
        <f>IFERROR(VLOOKUP(A:A,搜索数据源!A:T,14,FALSE),0)</f>
        <v>0</v>
      </c>
      <c r="AA8" s="30">
        <f>IFERROR(VLOOKUP(A:A,搜索数据源!A:T,15,FALSE),0)</f>
        <v>0</v>
      </c>
      <c r="AB8" s="44">
        <f>IFERROR(VLOOKUP(A:A,搜索数据源!A:T,16,FALSE),0)</f>
        <v>0</v>
      </c>
      <c r="AC8" s="30">
        <f>IFERROR(VLOOKUP(A:A,搜索数据源!A:T,17,FALSE),0)</f>
        <v>0</v>
      </c>
      <c r="AD8" s="45">
        <f>IFERROR(VLOOKUP(A:A,搜索数据源!A:T,18,FALSE),0)</f>
        <v>0</v>
      </c>
      <c r="AE8" s="30">
        <f>IFERROR(VLOOKUP(A:A,全站智投数据源!A:T,2,FALSE),0)</f>
        <v>0</v>
      </c>
      <c r="AF8" s="41">
        <f>IFERROR(VLOOKUP(A:A,全站智投数据源!A:T,5,FALSE),0)</f>
        <v>0</v>
      </c>
      <c r="AG8" s="42">
        <f>IFERROR(VLOOKUP(A:A,全站智投数据源!A:T,6,FALSE),0)</f>
        <v>0</v>
      </c>
      <c r="AH8" s="43">
        <f>IFERROR(VLOOKUP(A:A,全站智投数据源!A:T,9,FALSE),0)</f>
        <v>0</v>
      </c>
      <c r="AI8" s="30">
        <f>IFERROR(VLOOKUP(A:A,全站智投数据源!A:T,13,FALSE),0)</f>
        <v>0</v>
      </c>
      <c r="AJ8" s="42">
        <f>IFERROR(VLOOKUP(A:A,全站智投数据源!A:T,14,FALSE),0)</f>
        <v>0</v>
      </c>
      <c r="AK8" s="30">
        <f>IFERROR(VLOOKUP(A:A,全站智投数据源!A:T,15,FALSE),0)</f>
        <v>0</v>
      </c>
      <c r="AL8" s="46">
        <f>IFERROR(VLOOKUP(A:A,全站智投数据源!A:T,16,FALSE),0)</f>
        <v>0</v>
      </c>
      <c r="AM8" s="30">
        <f>IFERROR(VLOOKUP(A:A,全站智投数据源!A:T,17,FALSE),0)</f>
        <v>0</v>
      </c>
      <c r="AN8" s="45">
        <f>IFERROR(VLOOKUP(A:A,全站智投数据源!A:T,18,FALSE),0)</f>
        <v>0</v>
      </c>
    </row>
    <row r="9" ht="100" customHeight="1" spans="1:40">
      <c r="A9" s="26" t="s">
        <v>128</v>
      </c>
      <c r="B9" s="30" t="str">
        <f>VLOOKUP(A:A,笔记匹配!A:K,2,FALSE)</f>
        <v>=DISPIMG("ID_D3681FC4EFED452CBF37F5E0F5B5D93B",1)</v>
      </c>
      <c r="C9" s="38" t="str">
        <f>VLOOKUP(A:A,笔记匹配!A:K,3,FALSE)</f>
        <v>请大数据推给喜欢翡翠耳钉的刘亦菲们‼️</v>
      </c>
      <c r="D9" s="38" t="str">
        <f>VLOOKUP(A:A,笔记匹配!A:K,4,FALSE)</f>
        <v>https://www.xiaohongshu.com/discovery/item/6227193e000000000102a2d6</v>
      </c>
      <c r="E9" s="39">
        <f>VLOOKUP(A:A,笔记匹配!A:K,5,FALSE)</f>
        <v>44628</v>
      </c>
      <c r="F9" s="30" t="str">
        <f>VLOOKUP(A:A,笔记匹配!A:K,6,FALSE)</f>
        <v>图文</v>
      </c>
      <c r="G9" s="30">
        <v>215</v>
      </c>
      <c r="H9" s="30">
        <v>122</v>
      </c>
      <c r="I9" s="30">
        <v>457</v>
      </c>
      <c r="J9" s="30">
        <f t="shared" si="0"/>
        <v>794</v>
      </c>
      <c r="K9" s="30">
        <f>IFERROR(VLOOKUP(A:A,信息流数据源!A:K,2,FALSE),0)</f>
        <v>1630.15</v>
      </c>
      <c r="L9" s="41">
        <f>IFERROR(VLOOKUP(A:A,信息流数据源!A:K,5,FALSE),0)</f>
        <v>0.0695139335327166</v>
      </c>
      <c r="M9" s="42">
        <f>IFERROR(VLOOKUP(A:A,信息流数据源!A:K,6,FALSE),0)</f>
        <v>0.655468435866506</v>
      </c>
      <c r="N9" s="43">
        <f>IFERROR(VLOOKUP(A:A,信息流数据源!A:K,9,FALSE),0)</f>
        <v>24</v>
      </c>
      <c r="O9" s="30">
        <f>IFERROR(VLOOKUP(A:A,信息流数据源!A:T,13,FALSE),0)</f>
        <v>48</v>
      </c>
      <c r="P9" s="42">
        <f>IFERROR(VLOOKUP(A:A,信息流数据源!A:T,14,FALSE),0)</f>
        <v>33.9614583333333</v>
      </c>
      <c r="Q9" s="30">
        <f>IFERROR(VLOOKUP(A:A,信息流数据源!A:T,15,FALSE),0)</f>
        <v>40</v>
      </c>
      <c r="R9" s="44">
        <f>IFERROR(VLOOKUP(A:A,信息流数据源!A:T,16,FALSE),0)</f>
        <v>40.75375</v>
      </c>
      <c r="S9" s="30">
        <f>VLOOKUP(A:A,信息流数据源!A:T,17,FALSE)</f>
        <v>14</v>
      </c>
      <c r="T9" s="45">
        <f>IFERROR(VLOOKUP(A:A,信息流数据源!A:T,18,FALSE),0)</f>
        <v>116.439285714286</v>
      </c>
      <c r="U9" s="30">
        <f>IFERROR(VLOOKUP(A:A,搜索数据源!A:T,2,FALSE),0)</f>
        <v>0</v>
      </c>
      <c r="V9" s="41">
        <f>IFERROR(VLOOKUP(A:A,搜索数据源!A:T,5,FALSE),0)</f>
        <v>0</v>
      </c>
      <c r="W9" s="42">
        <f>IFERROR(VLOOKUP(A:A,搜索数据源!A:T,6,FALSE),0)</f>
        <v>0</v>
      </c>
      <c r="X9" s="43">
        <f>IFERROR(VLOOKUP(A:A,搜索数据源!A:T,9,FALSE),0)</f>
        <v>0</v>
      </c>
      <c r="Y9" s="30">
        <f>IFERROR(VLOOKUP(A:A,搜索数据源!A:T,13,FALSE),0)</f>
        <v>0</v>
      </c>
      <c r="Z9" s="42">
        <f>IFERROR(VLOOKUP(A:A,搜索数据源!A:T,14,FALSE),0)</f>
        <v>0</v>
      </c>
      <c r="AA9" s="30">
        <f>IFERROR(VLOOKUP(A:A,搜索数据源!A:T,15,FALSE),0)</f>
        <v>0</v>
      </c>
      <c r="AB9" s="44">
        <f>IFERROR(VLOOKUP(A:A,搜索数据源!A:T,16,FALSE),0)</f>
        <v>0</v>
      </c>
      <c r="AC9" s="30">
        <f>IFERROR(VLOOKUP(A:A,搜索数据源!A:T,17,FALSE),0)</f>
        <v>0</v>
      </c>
      <c r="AD9" s="45">
        <f>IFERROR(VLOOKUP(A:A,搜索数据源!A:T,18,FALSE),0)</f>
        <v>0</v>
      </c>
      <c r="AE9" s="30">
        <f>IFERROR(VLOOKUP(A:A,全站智投数据源!A:T,2,FALSE),0)</f>
        <v>0</v>
      </c>
      <c r="AF9" s="41">
        <f>IFERROR(VLOOKUP(A:A,全站智投数据源!A:T,5,FALSE),0)</f>
        <v>0</v>
      </c>
      <c r="AG9" s="42">
        <f>IFERROR(VLOOKUP(A:A,全站智投数据源!A:T,6,FALSE),0)</f>
        <v>0</v>
      </c>
      <c r="AH9" s="43">
        <f>IFERROR(VLOOKUP(A:A,全站智投数据源!A:T,9,FALSE),0)</f>
        <v>0</v>
      </c>
      <c r="AI9" s="30">
        <f>IFERROR(VLOOKUP(A:A,全站智投数据源!A:T,13,FALSE),0)</f>
        <v>0</v>
      </c>
      <c r="AJ9" s="42">
        <f>IFERROR(VLOOKUP(A:A,全站智投数据源!A:T,14,FALSE),0)</f>
        <v>0</v>
      </c>
      <c r="AK9" s="30">
        <f>IFERROR(VLOOKUP(A:A,全站智投数据源!A:T,15,FALSE),0)</f>
        <v>0</v>
      </c>
      <c r="AL9" s="46">
        <f>IFERROR(VLOOKUP(A:A,全站智投数据源!A:T,16,FALSE),0)</f>
        <v>0</v>
      </c>
      <c r="AM9" s="30">
        <f>IFERROR(VLOOKUP(A:A,全站智投数据源!A:T,17,FALSE),0)</f>
        <v>0</v>
      </c>
      <c r="AN9" s="45">
        <f>IFERROR(VLOOKUP(A:A,全站智投数据源!A:T,18,FALSE),0)</f>
        <v>0</v>
      </c>
    </row>
    <row r="10" ht="100" customHeight="1" spans="1:40">
      <c r="A10" s="26" t="s">
        <v>82</v>
      </c>
      <c r="B10" s="30" t="str">
        <f>VLOOKUP(A:A,笔记匹配!A:K,2,FALSE)</f>
        <v>=DISPIMG("ID_CCAC0D334FA04B52ACFD57C725BFB5E0",1)</v>
      </c>
      <c r="C10" s="38" t="str">
        <f>VLOOKUP(A:A,笔记匹配!A:K,3,FALSE)</f>
        <v>必入翡翠无事牌👆任性挑选价位齐全❤️</v>
      </c>
      <c r="D10" s="38" t="str">
        <f>VLOOKUP(A:A,笔记匹配!A:K,4,FALSE)</f>
        <v>xiaohongshu.com/discovery/item/6284a527000000002103667d</v>
      </c>
      <c r="E10" s="39">
        <f>VLOOKUP(A:A,笔记匹配!A:K,5,FALSE)</f>
        <v>44652</v>
      </c>
      <c r="F10" s="30" t="str">
        <f>VLOOKUP(A:A,笔记匹配!A:K,6,FALSE)</f>
        <v>图文</v>
      </c>
      <c r="G10" s="30">
        <v>159</v>
      </c>
      <c r="H10" s="30">
        <v>41</v>
      </c>
      <c r="I10" s="30">
        <v>311</v>
      </c>
      <c r="J10" s="30">
        <f t="shared" si="0"/>
        <v>511</v>
      </c>
      <c r="K10" s="30">
        <f>IFERROR(VLOOKUP(A:A,信息流数据源!A:K,2,FALSE),0)</f>
        <v>2567.67</v>
      </c>
      <c r="L10" s="41">
        <f>IFERROR(VLOOKUP(A:A,信息流数据源!A:K,5,FALSE),0)</f>
        <v>0.0770994803913031</v>
      </c>
      <c r="M10" s="42">
        <f>IFERROR(VLOOKUP(A:A,信息流数据源!A:K,6,FALSE),0)</f>
        <v>0.483371611445783</v>
      </c>
      <c r="N10" s="43">
        <f>IFERROR(VLOOKUP(A:A,信息流数据源!A:K,9,FALSE),0)</f>
        <v>25</v>
      </c>
      <c r="O10" s="30">
        <f>IFERROR(VLOOKUP(A:A,信息流数据源!A:T,13,FALSE),0)</f>
        <v>95</v>
      </c>
      <c r="P10" s="42">
        <f>IFERROR(VLOOKUP(A:A,信息流数据源!A:T,14,FALSE),0)</f>
        <v>27.0281052631579</v>
      </c>
      <c r="Q10" s="30">
        <f>IFERROR(VLOOKUP(A:A,信息流数据源!A:T,15,FALSE),0)</f>
        <v>63</v>
      </c>
      <c r="R10" s="44">
        <f>IFERROR(VLOOKUP(A:A,信息流数据源!A:T,16,FALSE),0)</f>
        <v>40.7566666666667</v>
      </c>
      <c r="S10" s="30">
        <f>VLOOKUP(A:A,信息流数据源!A:T,17,FALSE)</f>
        <v>36</v>
      </c>
      <c r="T10" s="45">
        <f>IFERROR(VLOOKUP(A:A,信息流数据源!A:T,18,FALSE),0)</f>
        <v>71.3241666666667</v>
      </c>
      <c r="U10" s="30">
        <f>IFERROR(VLOOKUP(A:A,搜索数据源!A:T,2,FALSE),0)</f>
        <v>0</v>
      </c>
      <c r="V10" s="41">
        <f>IFERROR(VLOOKUP(A:A,搜索数据源!A:T,5,FALSE),0)</f>
        <v>0</v>
      </c>
      <c r="W10" s="42">
        <f>IFERROR(VLOOKUP(A:A,搜索数据源!A:T,6,FALSE),0)</f>
        <v>0</v>
      </c>
      <c r="X10" s="43">
        <f>IFERROR(VLOOKUP(A:A,搜索数据源!A:T,9,FALSE),0)</f>
        <v>0</v>
      </c>
      <c r="Y10" s="30">
        <f>IFERROR(VLOOKUP(A:A,搜索数据源!A:T,13,FALSE),0)</f>
        <v>0</v>
      </c>
      <c r="Z10" s="42">
        <f>IFERROR(VLOOKUP(A:A,搜索数据源!A:T,14,FALSE),0)</f>
        <v>0</v>
      </c>
      <c r="AA10" s="30">
        <f>IFERROR(VLOOKUP(A:A,搜索数据源!A:T,15,FALSE),0)</f>
        <v>0</v>
      </c>
      <c r="AB10" s="44">
        <f>IFERROR(VLOOKUP(A:A,搜索数据源!A:T,16,FALSE),0)</f>
        <v>0</v>
      </c>
      <c r="AC10" s="30">
        <f>IFERROR(VLOOKUP(A:A,搜索数据源!A:T,17,FALSE),0)</f>
        <v>0</v>
      </c>
      <c r="AD10" s="45">
        <f>IFERROR(VLOOKUP(A:A,搜索数据源!A:T,18,FALSE),0)</f>
        <v>0</v>
      </c>
      <c r="AE10" s="30">
        <f>IFERROR(VLOOKUP(A:A,全站智投数据源!A:T,2,FALSE),0)</f>
        <v>0</v>
      </c>
      <c r="AF10" s="41">
        <f>IFERROR(VLOOKUP(A:A,全站智投数据源!A:T,5,FALSE),0)</f>
        <v>0</v>
      </c>
      <c r="AG10" s="42">
        <f>IFERROR(VLOOKUP(A:A,全站智投数据源!A:T,6,FALSE),0)</f>
        <v>0</v>
      </c>
      <c r="AH10" s="43">
        <f>IFERROR(VLOOKUP(A:A,全站智投数据源!A:T,9,FALSE),0)</f>
        <v>0</v>
      </c>
      <c r="AI10" s="30">
        <f>IFERROR(VLOOKUP(A:A,全站智投数据源!A:T,13,FALSE),0)</f>
        <v>0</v>
      </c>
      <c r="AJ10" s="42">
        <f>IFERROR(VLOOKUP(A:A,全站智投数据源!A:T,14,FALSE),0)</f>
        <v>0</v>
      </c>
      <c r="AK10" s="30">
        <f>IFERROR(VLOOKUP(A:A,全站智投数据源!A:T,15,FALSE),0)</f>
        <v>0</v>
      </c>
      <c r="AL10" s="46">
        <f>IFERROR(VLOOKUP(A:A,全站智投数据源!A:T,16,FALSE),0)</f>
        <v>0</v>
      </c>
      <c r="AM10" s="30">
        <f>IFERROR(VLOOKUP(A:A,全站智投数据源!A:T,17,FALSE),0)</f>
        <v>0</v>
      </c>
      <c r="AN10" s="45">
        <f>IFERROR(VLOOKUP(A:A,全站智投数据源!A:T,18,FALSE),0)</f>
        <v>0</v>
      </c>
    </row>
    <row r="11" ht="100" customHeight="1" spans="1:40">
      <c r="A11" s="26" t="s">
        <v>162</v>
      </c>
      <c r="B11" s="30" t="str">
        <f>VLOOKUP(A:A,笔记匹配!A:K,2,FALSE)</f>
        <v>=DISPIMG("ID_BC1C901DFD3E4E008E4E442F694DBD5E",1)</v>
      </c>
      <c r="C11" s="38" t="str">
        <f>VLOOKUP(A:A,笔记匹配!A:K,3,FALSE)</f>
        <v>真的好难选😭😭每一条我都好爱💕</v>
      </c>
      <c r="D11" s="38" t="str">
        <f>VLOOKUP(A:A,笔记匹配!A:K,4,FALSE)</f>
        <v>https://www.xiaohongshu.com/discovery/item/6311ce5d0000000012017668</v>
      </c>
      <c r="E11" s="39">
        <f>VLOOKUP(A:A,笔记匹配!A:K,5,FALSE)</f>
        <v>44806</v>
      </c>
      <c r="F11" s="30" t="str">
        <f>VLOOKUP(A:A,笔记匹配!A:K,6,FALSE)</f>
        <v>图文</v>
      </c>
      <c r="G11" s="30">
        <v>63</v>
      </c>
      <c r="H11" s="30">
        <v>8</v>
      </c>
      <c r="I11" s="30">
        <v>33</v>
      </c>
      <c r="J11" s="30">
        <f t="shared" si="0"/>
        <v>104</v>
      </c>
      <c r="K11" s="30">
        <f>IFERROR(VLOOKUP(A:A,信息流数据源!A:K,2,FALSE),0)</f>
        <v>257.04</v>
      </c>
      <c r="L11" s="41">
        <f>IFERROR(VLOOKUP(A:A,信息流数据源!A:K,5,FALSE),0)</f>
        <v>0.0557241175164656</v>
      </c>
      <c r="M11" s="42">
        <f>IFERROR(VLOOKUP(A:A,信息流数据源!A:K,6,FALSE),0)</f>
        <v>0.341354581673307</v>
      </c>
      <c r="N11" s="43">
        <f>IFERROR(VLOOKUP(A:A,信息流数据源!A:K,9,FALSE),0)</f>
        <v>2</v>
      </c>
      <c r="O11" s="30">
        <f>IFERROR(VLOOKUP(A:A,信息流数据源!A:T,13,FALSE),0)</f>
        <v>8</v>
      </c>
      <c r="P11" s="42">
        <f>IFERROR(VLOOKUP(A:A,信息流数据源!A:T,14,FALSE),0)</f>
        <v>32.13</v>
      </c>
      <c r="Q11" s="30">
        <f>IFERROR(VLOOKUP(A:A,信息流数据源!A:T,15,FALSE),0)</f>
        <v>4</v>
      </c>
      <c r="R11" s="44">
        <f>IFERROR(VLOOKUP(A:A,信息流数据源!A:T,16,FALSE),0)</f>
        <v>64.26</v>
      </c>
      <c r="S11" s="30">
        <f>VLOOKUP(A:A,信息流数据源!A:T,17,FALSE)</f>
        <v>1</v>
      </c>
      <c r="T11" s="45">
        <f>IFERROR(VLOOKUP(A:A,信息流数据源!A:T,18,FALSE),0)</f>
        <v>257.04</v>
      </c>
      <c r="U11" s="30">
        <f>IFERROR(VLOOKUP(A:A,搜索数据源!A:T,2,FALSE),0)</f>
        <v>0</v>
      </c>
      <c r="V11" s="41">
        <f>IFERROR(VLOOKUP(A:A,搜索数据源!A:T,5,FALSE),0)</f>
        <v>0</v>
      </c>
      <c r="W11" s="42">
        <f>IFERROR(VLOOKUP(A:A,搜索数据源!A:T,6,FALSE),0)</f>
        <v>0</v>
      </c>
      <c r="X11" s="43">
        <f>IFERROR(VLOOKUP(A:A,搜索数据源!A:T,9,FALSE),0)</f>
        <v>0</v>
      </c>
      <c r="Y11" s="30">
        <f>IFERROR(VLOOKUP(A:A,搜索数据源!A:T,13,FALSE),0)</f>
        <v>0</v>
      </c>
      <c r="Z11" s="42">
        <f>IFERROR(VLOOKUP(A:A,搜索数据源!A:T,14,FALSE),0)</f>
        <v>0</v>
      </c>
      <c r="AA11" s="30">
        <f>IFERROR(VLOOKUP(A:A,搜索数据源!A:T,15,FALSE),0)</f>
        <v>0</v>
      </c>
      <c r="AB11" s="44">
        <f>IFERROR(VLOOKUP(A:A,搜索数据源!A:T,16,FALSE),0)</f>
        <v>0</v>
      </c>
      <c r="AC11" s="30">
        <f>IFERROR(VLOOKUP(A:A,搜索数据源!A:T,17,FALSE),0)</f>
        <v>0</v>
      </c>
      <c r="AD11" s="45">
        <f>IFERROR(VLOOKUP(A:A,搜索数据源!A:T,18,FALSE),0)</f>
        <v>0</v>
      </c>
      <c r="AE11" s="30">
        <f>IFERROR(VLOOKUP(A:A,全站智投数据源!A:T,2,FALSE),0)</f>
        <v>0</v>
      </c>
      <c r="AF11" s="41">
        <f>IFERROR(VLOOKUP(A:A,全站智投数据源!A:T,5,FALSE),0)</f>
        <v>0</v>
      </c>
      <c r="AG11" s="42">
        <f>IFERROR(VLOOKUP(A:A,全站智投数据源!A:T,6,FALSE),0)</f>
        <v>0</v>
      </c>
      <c r="AH11" s="43">
        <f>IFERROR(VLOOKUP(A:A,全站智投数据源!A:T,9,FALSE),0)</f>
        <v>0</v>
      </c>
      <c r="AI11" s="30">
        <f>IFERROR(VLOOKUP(A:A,全站智投数据源!A:T,13,FALSE),0)</f>
        <v>0</v>
      </c>
      <c r="AJ11" s="42">
        <f>IFERROR(VLOOKUP(A:A,全站智投数据源!A:T,14,FALSE),0)</f>
        <v>0</v>
      </c>
      <c r="AK11" s="30">
        <f>IFERROR(VLOOKUP(A:A,全站智投数据源!A:T,15,FALSE),0)</f>
        <v>0</v>
      </c>
      <c r="AL11" s="46">
        <f>IFERROR(VLOOKUP(A:A,全站智投数据源!A:T,16,FALSE),0)</f>
        <v>0</v>
      </c>
      <c r="AM11" s="30">
        <f>IFERROR(VLOOKUP(A:A,全站智投数据源!A:T,17,FALSE),0)</f>
        <v>0</v>
      </c>
      <c r="AN11" s="45">
        <f>IFERROR(VLOOKUP(A:A,全站智投数据源!A:T,18,FALSE),0)</f>
        <v>0</v>
      </c>
    </row>
    <row r="12" ht="100" customHeight="1" spans="1:40">
      <c r="A12" s="26" t="s">
        <v>114</v>
      </c>
      <c r="B12" s="30" t="str">
        <f>VLOOKUP(A:A,笔记匹配!A:K,2,FALSE)</f>
        <v>=DISPIMG("ID_DDBEBB6D1D8A4D338BDBC79CC97C9AD9",1)</v>
      </c>
      <c r="C12" s="38" t="str">
        <f>VLOOKUP(A:A,笔记匹配!A:K,3,FALSE)</f>
        <v>价值过亿😱这就是广州玉器街批发商家的实力</v>
      </c>
      <c r="D12" s="38" t="str">
        <f>VLOOKUP(A:A,笔记匹配!A:K,4,FALSE)</f>
        <v>https://www.xiaohongshu.com/discovery/item/6357bacd000000001502c8f2</v>
      </c>
      <c r="E12" s="39">
        <f>VLOOKUP(A:A,笔记匹配!A:K,5,FALSE)</f>
        <v>44859</v>
      </c>
      <c r="F12" s="30" t="str">
        <f>VLOOKUP(A:A,笔记匹配!A:K,6,FALSE)</f>
        <v>图文</v>
      </c>
      <c r="G12" s="30">
        <v>95</v>
      </c>
      <c r="H12" s="30">
        <v>18</v>
      </c>
      <c r="I12" s="30">
        <v>23</v>
      </c>
      <c r="J12" s="30">
        <f t="shared" si="0"/>
        <v>136</v>
      </c>
      <c r="K12" s="30">
        <f>IFERROR(VLOOKUP(A:A,信息流数据源!A:K,2,FALSE),0)</f>
        <v>0</v>
      </c>
      <c r="L12" s="41">
        <f>IFERROR(VLOOKUP(A:A,信息流数据源!A:K,5,FALSE),0)</f>
        <v>0</v>
      </c>
      <c r="M12" s="42">
        <f>IFERROR(VLOOKUP(A:A,信息流数据源!A:K,6,FALSE),0)</f>
        <v>0</v>
      </c>
      <c r="N12" s="43">
        <f>IFERROR(VLOOKUP(A:A,信息流数据源!A:K,9,FALSE),0)</f>
        <v>0</v>
      </c>
      <c r="O12" s="30">
        <f>IFERROR(VLOOKUP(A:A,信息流数据源!A:T,13,FALSE),0)</f>
        <v>0</v>
      </c>
      <c r="P12" s="42">
        <f>IFERROR(VLOOKUP(A:A,信息流数据源!A:T,14,FALSE),0)</f>
        <v>0</v>
      </c>
      <c r="Q12" s="30">
        <f>IFERROR(VLOOKUP(A:A,信息流数据源!A:T,15,FALSE),0)</f>
        <v>0</v>
      </c>
      <c r="R12" s="44">
        <f>IFERROR(VLOOKUP(A:A,信息流数据源!A:T,16,FALSE),0)</f>
        <v>0</v>
      </c>
      <c r="S12" s="30" t="e">
        <f>VLOOKUP(A:A,信息流数据源!A:T,17,FALSE)</f>
        <v>#N/A</v>
      </c>
      <c r="T12" s="45">
        <f>IFERROR(VLOOKUP(A:A,信息流数据源!A:T,18,FALSE),0)</f>
        <v>0</v>
      </c>
      <c r="U12" s="30">
        <f>IFERROR(VLOOKUP(A:A,搜索数据源!A:T,2,FALSE),0)</f>
        <v>0</v>
      </c>
      <c r="V12" s="41">
        <f>IFERROR(VLOOKUP(A:A,搜索数据源!A:T,5,FALSE),0)</f>
        <v>0</v>
      </c>
      <c r="W12" s="42">
        <f>IFERROR(VLOOKUP(A:A,搜索数据源!A:T,6,FALSE),0)</f>
        <v>0</v>
      </c>
      <c r="X12" s="43">
        <f>IFERROR(VLOOKUP(A:A,搜索数据源!A:T,9,FALSE),0)</f>
        <v>0</v>
      </c>
      <c r="Y12" s="30">
        <f>IFERROR(VLOOKUP(A:A,搜索数据源!A:T,13,FALSE),0)</f>
        <v>0</v>
      </c>
      <c r="Z12" s="42">
        <f>IFERROR(VLOOKUP(A:A,搜索数据源!A:T,14,FALSE),0)</f>
        <v>0</v>
      </c>
      <c r="AA12" s="30">
        <f>IFERROR(VLOOKUP(A:A,搜索数据源!A:T,15,FALSE),0)</f>
        <v>0</v>
      </c>
      <c r="AB12" s="44">
        <f>IFERROR(VLOOKUP(A:A,搜索数据源!A:T,16,FALSE),0)</f>
        <v>0</v>
      </c>
      <c r="AC12" s="30">
        <f>IFERROR(VLOOKUP(A:A,搜索数据源!A:T,17,FALSE),0)</f>
        <v>0</v>
      </c>
      <c r="AD12" s="45">
        <f>IFERROR(VLOOKUP(A:A,搜索数据源!A:T,18,FALSE),0)</f>
        <v>0</v>
      </c>
      <c r="AE12" s="30">
        <f>IFERROR(VLOOKUP(A:A,全站智投数据源!A:T,2,FALSE),0)</f>
        <v>5126.72</v>
      </c>
      <c r="AF12" s="41">
        <f>IFERROR(VLOOKUP(A:A,全站智投数据源!A:T,5,FALSE),0)</f>
        <v>0.054292810062513</v>
      </c>
      <c r="AG12" s="42">
        <f>IFERROR(VLOOKUP(A:A,全站智投数据源!A:T,6,FALSE),0)</f>
        <v>0.44584050787025</v>
      </c>
      <c r="AH12" s="43">
        <f>IFERROR(VLOOKUP(A:A,全站智投数据源!A:T,9,FALSE),0)</f>
        <v>19</v>
      </c>
      <c r="AI12" s="30">
        <f>IFERROR(VLOOKUP(A:A,全站智投数据源!A:T,13,FALSE),0)</f>
        <v>270</v>
      </c>
      <c r="AJ12" s="42">
        <f>IFERROR(VLOOKUP(A:A,全站智投数据源!A:T,14,FALSE),0)</f>
        <v>18.9878518518519</v>
      </c>
      <c r="AK12" s="30">
        <f>IFERROR(VLOOKUP(A:A,全站智投数据源!A:T,15,FALSE),0)</f>
        <v>141</v>
      </c>
      <c r="AL12" s="46">
        <f>IFERROR(VLOOKUP(A:A,全站智投数据源!A:T,16,FALSE),0)</f>
        <v>36.3597163120567</v>
      </c>
      <c r="AM12" s="30">
        <f>IFERROR(VLOOKUP(A:A,全站智投数据源!A:T,17,FALSE),0)</f>
        <v>60</v>
      </c>
      <c r="AN12" s="45">
        <f>IFERROR(VLOOKUP(A:A,全站智投数据源!A:T,18,FALSE),0)</f>
        <v>85.4453333333333</v>
      </c>
    </row>
    <row r="13" ht="100" customHeight="1" spans="1:40">
      <c r="A13" s="26" t="s">
        <v>138</v>
      </c>
      <c r="B13" s="30" t="str">
        <f>VLOOKUP(A:A,笔记匹配!A:K,2,FALSE)</f>
        <v>=DISPIMG("ID_A18E1F761AD140B4A9046F3F284B1814",1)</v>
      </c>
      <c r="C13" s="38" t="str">
        <f>VLOOKUP(A:A,笔记匹配!A:K,3,FALSE)</f>
        <v>保姆级✅翡翠知识‼️新手小白赶紧收藏👆</v>
      </c>
      <c r="D13" s="38" t="str">
        <f>VLOOKUP(A:A,笔记匹配!A:K,4,FALSE)</f>
        <v>https://www.xiaohongshu.com/discovery/item/634e79660000000007035aca</v>
      </c>
      <c r="E13" s="39">
        <f>VLOOKUP(A:A,笔记匹配!A:K,5,FALSE)</f>
        <v>44852</v>
      </c>
      <c r="F13" s="30" t="str">
        <f>VLOOKUP(A:A,笔记匹配!A:K,6,FALSE)</f>
        <v>图文</v>
      </c>
      <c r="G13" s="30">
        <v>102</v>
      </c>
      <c r="H13" s="30">
        <v>69</v>
      </c>
      <c r="I13" s="30">
        <v>5</v>
      </c>
      <c r="J13" s="30">
        <f t="shared" si="0"/>
        <v>176</v>
      </c>
      <c r="K13" s="30">
        <f>IFERROR(VLOOKUP(A:A,信息流数据源!A:K,2,FALSE),0)</f>
        <v>0</v>
      </c>
      <c r="L13" s="41">
        <f>IFERROR(VLOOKUP(A:A,信息流数据源!A:K,5,FALSE),0)</f>
        <v>0</v>
      </c>
      <c r="M13" s="42">
        <f>IFERROR(VLOOKUP(A:A,信息流数据源!A:K,6,FALSE),0)</f>
        <v>0</v>
      </c>
      <c r="N13" s="43">
        <f>IFERROR(VLOOKUP(A:A,信息流数据源!A:K,9,FALSE),0)</f>
        <v>0</v>
      </c>
      <c r="O13" s="30">
        <f>IFERROR(VLOOKUP(A:A,信息流数据源!A:T,13,FALSE),0)</f>
        <v>0</v>
      </c>
      <c r="P13" s="42">
        <f>IFERROR(VLOOKUP(A:A,信息流数据源!A:T,14,FALSE),0)</f>
        <v>0</v>
      </c>
      <c r="Q13" s="30">
        <f>IFERROR(VLOOKUP(A:A,信息流数据源!A:T,15,FALSE),0)</f>
        <v>0</v>
      </c>
      <c r="R13" s="44">
        <f>IFERROR(VLOOKUP(A:A,信息流数据源!A:T,16,FALSE),0)</f>
        <v>0</v>
      </c>
      <c r="S13" s="30" t="e">
        <f>VLOOKUP(A:A,信息流数据源!A:T,17,FALSE)</f>
        <v>#N/A</v>
      </c>
      <c r="T13" s="45">
        <f>IFERROR(VLOOKUP(A:A,信息流数据源!A:T,18,FALSE),0)</f>
        <v>0</v>
      </c>
      <c r="U13" s="30">
        <f>IFERROR(VLOOKUP(A:A,搜索数据源!A:T,2,FALSE),0)</f>
        <v>0</v>
      </c>
      <c r="V13" s="41">
        <f>IFERROR(VLOOKUP(A:A,搜索数据源!A:T,5,FALSE),0)</f>
        <v>0</v>
      </c>
      <c r="W13" s="42">
        <f>IFERROR(VLOOKUP(A:A,搜索数据源!A:T,6,FALSE),0)</f>
        <v>0</v>
      </c>
      <c r="X13" s="43">
        <f>IFERROR(VLOOKUP(A:A,搜索数据源!A:T,9,FALSE),0)</f>
        <v>0</v>
      </c>
      <c r="Y13" s="30">
        <f>IFERROR(VLOOKUP(A:A,搜索数据源!A:T,13,FALSE),0)</f>
        <v>0</v>
      </c>
      <c r="Z13" s="42">
        <f>IFERROR(VLOOKUP(A:A,搜索数据源!A:T,14,FALSE),0)</f>
        <v>0</v>
      </c>
      <c r="AA13" s="30">
        <f>IFERROR(VLOOKUP(A:A,搜索数据源!A:T,15,FALSE),0)</f>
        <v>0</v>
      </c>
      <c r="AB13" s="44">
        <f>IFERROR(VLOOKUP(A:A,搜索数据源!A:T,16,FALSE),0)</f>
        <v>0</v>
      </c>
      <c r="AC13" s="30">
        <f>IFERROR(VLOOKUP(A:A,搜索数据源!A:T,17,FALSE),0)</f>
        <v>0</v>
      </c>
      <c r="AD13" s="45">
        <f>IFERROR(VLOOKUP(A:A,搜索数据源!A:T,18,FALSE),0)</f>
        <v>0</v>
      </c>
      <c r="AE13" s="30">
        <f>IFERROR(VLOOKUP(A:A,全站智投数据源!A:T,2,FALSE),0)</f>
        <v>1739.69</v>
      </c>
      <c r="AF13" s="41">
        <f>IFERROR(VLOOKUP(A:A,全站智投数据源!A:T,5,FALSE),0)</f>
        <v>0.0676868678085964</v>
      </c>
      <c r="AG13" s="42">
        <f>IFERROR(VLOOKUP(A:A,全站智投数据源!A:T,6,FALSE),0)</f>
        <v>0.148984328166481</v>
      </c>
      <c r="AH13" s="43">
        <f>IFERROR(VLOOKUP(A:A,全站智投数据源!A:T,9,FALSE),0)</f>
        <v>3</v>
      </c>
      <c r="AI13" s="30">
        <f>IFERROR(VLOOKUP(A:A,全站智投数据源!A:T,13,FALSE),0)</f>
        <v>177</v>
      </c>
      <c r="AJ13" s="42">
        <f>IFERROR(VLOOKUP(A:A,全站智投数据源!A:T,14,FALSE),0)</f>
        <v>9.82875706214689</v>
      </c>
      <c r="AK13" s="30">
        <f>IFERROR(VLOOKUP(A:A,全站智投数据源!A:T,15,FALSE),0)</f>
        <v>90</v>
      </c>
      <c r="AL13" s="46">
        <f>IFERROR(VLOOKUP(A:A,全站智投数据源!A:T,16,FALSE),0)</f>
        <v>19.3298888888889</v>
      </c>
      <c r="AM13" s="30">
        <f>IFERROR(VLOOKUP(A:A,全站智投数据源!A:T,17,FALSE),0)</f>
        <v>6</v>
      </c>
      <c r="AN13" s="45">
        <f>IFERROR(VLOOKUP(A:A,全站智投数据源!A:T,18,FALSE),0)</f>
        <v>289.948333333333</v>
      </c>
    </row>
    <row r="14" ht="100" customHeight="1" spans="1:40">
      <c r="A14" s="26" t="s">
        <v>76</v>
      </c>
      <c r="B14" s="30" t="str">
        <f>VLOOKUP(A:A,笔记匹配!A:K,2,FALSE)</f>
        <v>=DISPIMG("ID_534ACB70078D47F890CE256F1FB86099",1)</v>
      </c>
      <c r="C14" s="38" t="str">
        <f>VLOOKUP(A:A,笔记匹配!A:K,3,FALSE)</f>
        <v>请大数据把我推荐给身价过亿的人‼️</v>
      </c>
      <c r="D14" s="38" t="str">
        <f>VLOOKUP(A:A,笔记匹配!A:K,4,FALSE)</f>
        <v>xiaohongshu.com/discovery/item/6284a527000000002103667d</v>
      </c>
      <c r="E14" s="39" t="str">
        <f>VLOOKUP(A:A,笔记匹配!A:K,5,FALSE)</f>
        <v> 2022/10/28</v>
      </c>
      <c r="F14" s="30" t="str">
        <f>VLOOKUP(A:A,笔记匹配!A:K,6,FALSE)</f>
        <v>视频</v>
      </c>
      <c r="G14" s="30">
        <v>26</v>
      </c>
      <c r="H14" s="30">
        <v>6</v>
      </c>
      <c r="I14" s="30">
        <v>25</v>
      </c>
      <c r="J14" s="30">
        <f t="shared" si="0"/>
        <v>57</v>
      </c>
      <c r="K14" s="30">
        <f>IFERROR(VLOOKUP(A:A,信息流数据源!A:K,2,FALSE),0)</f>
        <v>0</v>
      </c>
      <c r="L14" s="41">
        <f>IFERROR(VLOOKUP(A:A,信息流数据源!A:K,5,FALSE),0)</f>
        <v>0</v>
      </c>
      <c r="M14" s="42">
        <f>IFERROR(VLOOKUP(A:A,信息流数据源!A:K,6,FALSE),0)</f>
        <v>0</v>
      </c>
      <c r="N14" s="43">
        <f>IFERROR(VLOOKUP(A:A,信息流数据源!A:K,9,FALSE),0)</f>
        <v>0</v>
      </c>
      <c r="O14" s="30">
        <f>IFERROR(VLOOKUP(A:A,信息流数据源!A:T,13,FALSE),0)</f>
        <v>0</v>
      </c>
      <c r="P14" s="42">
        <f>IFERROR(VLOOKUP(A:A,信息流数据源!A:T,14,FALSE),0)</f>
        <v>0</v>
      </c>
      <c r="Q14" s="30">
        <f>IFERROR(VLOOKUP(A:A,信息流数据源!A:T,15,FALSE),0)</f>
        <v>0</v>
      </c>
      <c r="R14" s="44">
        <f>IFERROR(VLOOKUP(A:A,信息流数据源!A:T,16,FALSE),0)</f>
        <v>0</v>
      </c>
      <c r="S14" s="30" t="e">
        <f>VLOOKUP(A:A,信息流数据源!A:T,17,FALSE)</f>
        <v>#N/A</v>
      </c>
      <c r="T14" s="45">
        <f>IFERROR(VLOOKUP(A:A,信息流数据源!A:T,18,FALSE),0)</f>
        <v>0</v>
      </c>
      <c r="U14" s="30">
        <f>IFERROR(VLOOKUP(A:A,搜索数据源!A:T,2,FALSE),0)</f>
        <v>0</v>
      </c>
      <c r="V14" s="41">
        <f>IFERROR(VLOOKUP(A:A,搜索数据源!A:T,5,FALSE),0)</f>
        <v>0</v>
      </c>
      <c r="W14" s="42">
        <f>IFERROR(VLOOKUP(A:A,搜索数据源!A:T,6,FALSE),0)</f>
        <v>0</v>
      </c>
      <c r="X14" s="43">
        <f>IFERROR(VLOOKUP(A:A,搜索数据源!A:T,9,FALSE),0)</f>
        <v>0</v>
      </c>
      <c r="Y14" s="30">
        <f>IFERROR(VLOOKUP(A:A,搜索数据源!A:T,13,FALSE),0)</f>
        <v>0</v>
      </c>
      <c r="Z14" s="42">
        <f>IFERROR(VLOOKUP(A:A,搜索数据源!A:T,14,FALSE),0)</f>
        <v>0</v>
      </c>
      <c r="AA14" s="30">
        <f>IFERROR(VLOOKUP(A:A,搜索数据源!A:T,15,FALSE),0)</f>
        <v>0</v>
      </c>
      <c r="AB14" s="44">
        <f>IFERROR(VLOOKUP(A:A,搜索数据源!A:T,16,FALSE),0)</f>
        <v>0</v>
      </c>
      <c r="AC14" s="30">
        <f>IFERROR(VLOOKUP(A:A,搜索数据源!A:T,17,FALSE),0)</f>
        <v>0</v>
      </c>
      <c r="AD14" s="45">
        <f>IFERROR(VLOOKUP(A:A,搜索数据源!A:T,18,FALSE),0)</f>
        <v>0</v>
      </c>
      <c r="AE14" s="30">
        <f>IFERROR(VLOOKUP(A:A,全站智投数据源!A:T,2,FALSE),0)</f>
        <v>3811.65</v>
      </c>
      <c r="AF14" s="41">
        <f>IFERROR(VLOOKUP(A:A,全站智投数据源!A:T,5,FALSE),0)</f>
        <v>0.0592910857661525</v>
      </c>
      <c r="AG14" s="42">
        <f>IFERROR(VLOOKUP(A:A,全站智投数据源!A:T,6,FALSE),0)</f>
        <v>0.27266971886401</v>
      </c>
      <c r="AH14" s="43">
        <f>IFERROR(VLOOKUP(A:A,全站智投数据源!A:T,9,FALSE),0)</f>
        <v>46</v>
      </c>
      <c r="AI14" s="30">
        <f>IFERROR(VLOOKUP(A:A,全站智投数据源!A:T,13,FALSE),0)</f>
        <v>311</v>
      </c>
      <c r="AJ14" s="42">
        <f>IFERROR(VLOOKUP(A:A,全站智投数据源!A:T,14,FALSE),0)</f>
        <v>12.2561093247588</v>
      </c>
      <c r="AK14" s="30">
        <f>IFERROR(VLOOKUP(A:A,全站智投数据源!A:T,15,FALSE),0)</f>
        <v>96</v>
      </c>
      <c r="AL14" s="46">
        <f>IFERROR(VLOOKUP(A:A,全站智投数据源!A:T,16,FALSE),0)</f>
        <v>39.7046875</v>
      </c>
      <c r="AM14" s="30">
        <f>IFERROR(VLOOKUP(A:A,全站智投数据源!A:T,17,FALSE),0)</f>
        <v>41</v>
      </c>
      <c r="AN14" s="45">
        <f>IFERROR(VLOOKUP(A:A,全站智投数据源!A:T,18,FALSE),0)</f>
        <v>92.9670731707317</v>
      </c>
    </row>
    <row r="15" ht="100" customHeight="1" spans="1:40">
      <c r="A15" s="26" t="s">
        <v>140</v>
      </c>
      <c r="B15" s="30" t="str">
        <f>VLOOKUP(A:A,笔记匹配!A:K,2,FALSE)</f>
        <v>=DISPIMG("ID_A63015BB40CE4F2481243105F21E3FEB",1)</v>
      </c>
      <c r="C15" s="38" t="str">
        <f>VLOOKUP(A:A,笔记匹配!A:K,3,FALSE)</f>
        <v>喜欢翡翠的翠友👆这是不是你要的高品质😍</v>
      </c>
      <c r="D15" s="38" t="str">
        <f>VLOOKUP(A:A,笔记匹配!A:K,4,FALSE)</f>
        <v>https://www.xiaohongshu.com/discovery/item/6360edc0000000000801168c</v>
      </c>
      <c r="E15" s="39">
        <f>VLOOKUP(A:A,笔记匹配!A:K,5,FALSE)</f>
        <v>44866</v>
      </c>
      <c r="F15" s="30" t="str">
        <f>VLOOKUP(A:A,笔记匹配!A:K,6,FALSE)</f>
        <v>图文</v>
      </c>
      <c r="G15" s="30">
        <v>28</v>
      </c>
      <c r="H15" s="30">
        <v>9</v>
      </c>
      <c r="I15" s="30">
        <v>17</v>
      </c>
      <c r="J15" s="30">
        <f t="shared" si="0"/>
        <v>54</v>
      </c>
      <c r="K15" s="30">
        <f>IFERROR(VLOOKUP(A:A,信息流数据源!A:K,2,FALSE),0)</f>
        <v>0</v>
      </c>
      <c r="L15" s="41">
        <f>IFERROR(VLOOKUP(A:A,信息流数据源!A:K,5,FALSE),0)</f>
        <v>0</v>
      </c>
      <c r="M15" s="42">
        <f>IFERROR(VLOOKUP(A:A,信息流数据源!A:K,6,FALSE),0)</f>
        <v>0</v>
      </c>
      <c r="N15" s="43">
        <f>IFERROR(VLOOKUP(A:A,信息流数据源!A:K,9,FALSE),0)</f>
        <v>0</v>
      </c>
      <c r="O15" s="30">
        <f>IFERROR(VLOOKUP(A:A,信息流数据源!A:T,13,FALSE),0)</f>
        <v>0</v>
      </c>
      <c r="P15" s="42">
        <f>IFERROR(VLOOKUP(A:A,信息流数据源!A:T,14,FALSE),0)</f>
        <v>0</v>
      </c>
      <c r="Q15" s="30">
        <f>IFERROR(VLOOKUP(A:A,信息流数据源!A:T,15,FALSE),0)</f>
        <v>0</v>
      </c>
      <c r="R15" s="44">
        <f>IFERROR(VLOOKUP(A:A,信息流数据源!A:T,16,FALSE),0)</f>
        <v>0</v>
      </c>
      <c r="S15" s="30" t="e">
        <f>VLOOKUP(A:A,信息流数据源!A:T,17,FALSE)</f>
        <v>#N/A</v>
      </c>
      <c r="T15" s="45">
        <f>IFERROR(VLOOKUP(A:A,信息流数据源!A:T,18,FALSE),0)</f>
        <v>0</v>
      </c>
      <c r="U15" s="30">
        <f>IFERROR(VLOOKUP(A:A,搜索数据源!A:T,2,FALSE),0)</f>
        <v>0</v>
      </c>
      <c r="V15" s="41">
        <f>IFERROR(VLOOKUP(A:A,搜索数据源!A:T,5,FALSE),0)</f>
        <v>0</v>
      </c>
      <c r="W15" s="42">
        <f>IFERROR(VLOOKUP(A:A,搜索数据源!A:T,6,FALSE),0)</f>
        <v>0</v>
      </c>
      <c r="X15" s="43">
        <f>IFERROR(VLOOKUP(A:A,搜索数据源!A:T,9,FALSE),0)</f>
        <v>0</v>
      </c>
      <c r="Y15" s="30">
        <f>IFERROR(VLOOKUP(A:A,搜索数据源!A:T,13,FALSE),0)</f>
        <v>0</v>
      </c>
      <c r="Z15" s="42">
        <f>IFERROR(VLOOKUP(A:A,搜索数据源!A:T,14,FALSE),0)</f>
        <v>0</v>
      </c>
      <c r="AA15" s="30">
        <f>IFERROR(VLOOKUP(A:A,搜索数据源!A:T,15,FALSE),0)</f>
        <v>0</v>
      </c>
      <c r="AB15" s="44">
        <f>IFERROR(VLOOKUP(A:A,搜索数据源!A:T,16,FALSE),0)</f>
        <v>0</v>
      </c>
      <c r="AC15" s="30">
        <f>IFERROR(VLOOKUP(A:A,搜索数据源!A:T,17,FALSE),0)</f>
        <v>0</v>
      </c>
      <c r="AD15" s="45">
        <f>IFERROR(VLOOKUP(A:A,搜索数据源!A:T,18,FALSE),0)</f>
        <v>0</v>
      </c>
      <c r="AE15" s="30">
        <f>IFERROR(VLOOKUP(A:A,全站智投数据源!A:T,2,FALSE),0)</f>
        <v>1070.92</v>
      </c>
      <c r="AF15" s="41">
        <f>IFERROR(VLOOKUP(A:A,全站智投数据源!A:T,5,FALSE),0)</f>
        <v>0.0274943126421839</v>
      </c>
      <c r="AG15" s="42">
        <f>IFERROR(VLOOKUP(A:A,全站智投数据源!A:T,6,FALSE),0)</f>
        <v>0.843908589440504</v>
      </c>
      <c r="AH15" s="43">
        <f>IFERROR(VLOOKUP(A:A,全站智投数据源!A:T,9,FALSE),0)</f>
        <v>4</v>
      </c>
      <c r="AI15" s="30">
        <f>IFERROR(VLOOKUP(A:A,全站智投数据源!A:T,13,FALSE),0)</f>
        <v>45</v>
      </c>
      <c r="AJ15" s="42">
        <f>IFERROR(VLOOKUP(A:A,全站智投数据源!A:T,14,FALSE),0)</f>
        <v>23.7982222222222</v>
      </c>
      <c r="AK15" s="30">
        <f>IFERROR(VLOOKUP(A:A,全站智投数据源!A:T,15,FALSE),0)</f>
        <v>20</v>
      </c>
      <c r="AL15" s="46">
        <f>IFERROR(VLOOKUP(A:A,全站智投数据源!A:T,16,FALSE),0)</f>
        <v>53.546</v>
      </c>
      <c r="AM15" s="30">
        <f>IFERROR(VLOOKUP(A:A,全站智投数据源!A:T,17,FALSE),0)</f>
        <v>5</v>
      </c>
      <c r="AN15" s="45">
        <f>IFERROR(VLOOKUP(A:A,全站智投数据源!A:T,18,FALSE),0)</f>
        <v>214.184</v>
      </c>
    </row>
    <row r="16" ht="100" customHeight="1" spans="1:40">
      <c r="A16" s="26" t="s">
        <v>151</v>
      </c>
      <c r="B16" s="30" t="str">
        <f>VLOOKUP(A:A,笔记匹配!A:K,2,FALSE)</f>
        <v>=DISPIMG("ID_45A3DC49DB684FC58F0EB4AB31DB2799",1)</v>
      </c>
      <c r="C16" s="38" t="str">
        <f>VLOOKUP(A:A,笔记匹配!A:K,3,FALSE)</f>
        <v>怀一颗虔诚的心，看世间风景🌿</v>
      </c>
      <c r="D16" s="38" t="str">
        <f>VLOOKUP(A:A,笔记匹配!A:K,4,FALSE)</f>
        <v>https://www.xiaohongshu.com/discovery/item/6364c98d0000000009000098</v>
      </c>
      <c r="E16" s="39">
        <f>VLOOKUP(A:A,笔记匹配!A:K,5,FALSE)</f>
        <v>44869</v>
      </c>
      <c r="F16" s="30" t="str">
        <f>VLOOKUP(A:A,笔记匹配!A:K,6,FALSE)</f>
        <v>图文</v>
      </c>
      <c r="G16" s="30"/>
      <c r="H16" s="30"/>
      <c r="I16" s="30"/>
      <c r="J16" s="30">
        <f t="shared" si="0"/>
        <v>0</v>
      </c>
      <c r="K16" s="30">
        <f>IFERROR(VLOOKUP(A:A,信息流数据源!A:K,2,FALSE),0)</f>
        <v>0</v>
      </c>
      <c r="L16" s="41">
        <f>IFERROR(VLOOKUP(A:A,信息流数据源!A:K,5,FALSE),0)</f>
        <v>0</v>
      </c>
      <c r="M16" s="42">
        <f>IFERROR(VLOOKUP(A:A,信息流数据源!A:K,6,FALSE),0)</f>
        <v>0</v>
      </c>
      <c r="N16" s="43">
        <f>IFERROR(VLOOKUP(A:A,信息流数据源!A:K,9,FALSE),0)</f>
        <v>0</v>
      </c>
      <c r="O16" s="30">
        <f>IFERROR(VLOOKUP(A:A,信息流数据源!A:T,13,FALSE),0)</f>
        <v>0</v>
      </c>
      <c r="P16" s="42">
        <f>IFERROR(VLOOKUP(A:A,信息流数据源!A:T,14,FALSE),0)</f>
        <v>0</v>
      </c>
      <c r="Q16" s="30">
        <f>IFERROR(VLOOKUP(A:A,信息流数据源!A:T,15,FALSE),0)</f>
        <v>0</v>
      </c>
      <c r="R16" s="44">
        <f>IFERROR(VLOOKUP(A:A,信息流数据源!A:T,16,FALSE),0)</f>
        <v>0</v>
      </c>
      <c r="S16" s="30" t="e">
        <f>VLOOKUP(A:A,信息流数据源!A:T,17,FALSE)</f>
        <v>#N/A</v>
      </c>
      <c r="T16" s="45">
        <f>IFERROR(VLOOKUP(A:A,信息流数据源!A:T,18,FALSE),0)</f>
        <v>0</v>
      </c>
      <c r="U16" s="30">
        <f>IFERROR(VLOOKUP(A:A,搜索数据源!A:T,2,FALSE),0)</f>
        <v>0</v>
      </c>
      <c r="V16" s="41">
        <f>IFERROR(VLOOKUP(A:A,搜索数据源!A:T,5,FALSE),0)</f>
        <v>0</v>
      </c>
      <c r="W16" s="42">
        <f>IFERROR(VLOOKUP(A:A,搜索数据源!A:T,6,FALSE),0)</f>
        <v>0</v>
      </c>
      <c r="X16" s="43">
        <f>IFERROR(VLOOKUP(A:A,搜索数据源!A:T,9,FALSE),0)</f>
        <v>0</v>
      </c>
      <c r="Y16" s="30">
        <f>IFERROR(VLOOKUP(A:A,搜索数据源!A:T,13,FALSE),0)</f>
        <v>0</v>
      </c>
      <c r="Z16" s="42">
        <f>IFERROR(VLOOKUP(A:A,搜索数据源!A:T,14,FALSE),0)</f>
        <v>0</v>
      </c>
      <c r="AA16" s="30">
        <f>IFERROR(VLOOKUP(A:A,搜索数据源!A:T,15,FALSE),0)</f>
        <v>0</v>
      </c>
      <c r="AB16" s="44">
        <f>IFERROR(VLOOKUP(A:A,搜索数据源!A:T,16,FALSE),0)</f>
        <v>0</v>
      </c>
      <c r="AC16" s="30">
        <f>IFERROR(VLOOKUP(A:A,搜索数据源!A:T,17,FALSE),0)</f>
        <v>0</v>
      </c>
      <c r="AD16" s="45">
        <f>IFERROR(VLOOKUP(A:A,搜索数据源!A:T,18,FALSE),0)</f>
        <v>0</v>
      </c>
      <c r="AE16" s="30">
        <f>IFERROR(VLOOKUP(A:A,全站智投数据源!A:T,2,FALSE),0)</f>
        <v>511.19</v>
      </c>
      <c r="AF16" s="41">
        <f>IFERROR(VLOOKUP(A:A,全站智投数据源!A:T,5,FALSE),0)</f>
        <v>0.0740266393442623</v>
      </c>
      <c r="AG16" s="42">
        <f>IFERROR(VLOOKUP(A:A,全站智投数据源!A:T,6,FALSE),0)</f>
        <v>0.221102941176471</v>
      </c>
      <c r="AH16" s="43">
        <f>IFERROR(VLOOKUP(A:A,全站智投数据源!A:T,9,FALSE),0)</f>
        <v>1</v>
      </c>
      <c r="AI16" s="30">
        <f>IFERROR(VLOOKUP(A:A,全站智投数据源!A:T,13,FALSE),0)</f>
        <v>21</v>
      </c>
      <c r="AJ16" s="42">
        <f>IFERROR(VLOOKUP(A:A,全站智投数据源!A:T,14,FALSE),0)</f>
        <v>24.342380952381</v>
      </c>
      <c r="AK16" s="30">
        <f>IFERROR(VLOOKUP(A:A,全站智投数据源!A:T,15,FALSE),0)</f>
        <v>4</v>
      </c>
      <c r="AL16" s="46">
        <f>IFERROR(VLOOKUP(A:A,全站智投数据源!A:T,16,FALSE),0)</f>
        <v>127.7975</v>
      </c>
      <c r="AM16" s="30">
        <f>IFERROR(VLOOKUP(A:A,全站智投数据源!A:T,17,FALSE),0)</f>
        <v>1</v>
      </c>
      <c r="AN16" s="45">
        <f>IFERROR(VLOOKUP(A:A,全站智投数据源!A:T,18,FALSE),0)</f>
        <v>511.19</v>
      </c>
    </row>
    <row r="17" ht="100" customHeight="1" spans="1:40">
      <c r="A17" s="26" t="s">
        <v>160</v>
      </c>
      <c r="B17" s="30" t="str">
        <f>VLOOKUP(A:A,笔记匹配!A:K,2,FALSE)</f>
        <v>=DISPIMG("ID_5ECE6B775C8541ADAB3191F1B4133FB2",1)</v>
      </c>
      <c r="C17" s="38" t="str">
        <f>VLOOKUP(A:A,笔记匹配!A:K,3,FALSE)</f>
        <v>佳士得/苏富比也看不到这么多高端满绿珠链</v>
      </c>
      <c r="D17" s="38" t="str">
        <f>VLOOKUP(A:A,笔记匹配!A:K,4,FALSE)</f>
        <v>https://www.xiaohongshu.com/discovery/item/63527985000000001400c2e5</v>
      </c>
      <c r="E17" s="39">
        <f>VLOOKUP(A:A,笔记匹配!A:K,5,FALSE)</f>
        <v>44855</v>
      </c>
      <c r="F17" s="30" t="str">
        <f>VLOOKUP(A:A,笔记匹配!A:K,6,FALSE)</f>
        <v>视频</v>
      </c>
      <c r="G17" s="30">
        <v>22</v>
      </c>
      <c r="H17" s="30">
        <v>9</v>
      </c>
      <c r="I17" s="30">
        <v>5</v>
      </c>
      <c r="J17" s="30">
        <f t="shared" si="0"/>
        <v>36</v>
      </c>
      <c r="K17" s="30">
        <f>IFERROR(VLOOKUP(A:A,信息流数据源!A:K,2,FALSE),0)</f>
        <v>0</v>
      </c>
      <c r="L17" s="41">
        <f>IFERROR(VLOOKUP(A:A,信息流数据源!A:K,5,FALSE),0)</f>
        <v>0</v>
      </c>
      <c r="M17" s="42">
        <f>IFERROR(VLOOKUP(A:A,信息流数据源!A:K,6,FALSE),0)</f>
        <v>0</v>
      </c>
      <c r="N17" s="43">
        <f>IFERROR(VLOOKUP(A:A,信息流数据源!A:K,9,FALSE),0)</f>
        <v>0</v>
      </c>
      <c r="O17" s="30">
        <f>IFERROR(VLOOKUP(A:A,信息流数据源!A:T,13,FALSE),0)</f>
        <v>0</v>
      </c>
      <c r="P17" s="42">
        <f>IFERROR(VLOOKUP(A:A,信息流数据源!A:T,14,FALSE),0)</f>
        <v>0</v>
      </c>
      <c r="Q17" s="30">
        <f>IFERROR(VLOOKUP(A:A,信息流数据源!A:T,15,FALSE),0)</f>
        <v>0</v>
      </c>
      <c r="R17" s="44">
        <f>IFERROR(VLOOKUP(A:A,信息流数据源!A:T,16,FALSE),0)</f>
        <v>0</v>
      </c>
      <c r="S17" s="30" t="e">
        <f>VLOOKUP(A:A,信息流数据源!A:T,17,FALSE)</f>
        <v>#N/A</v>
      </c>
      <c r="T17" s="45">
        <f>IFERROR(VLOOKUP(A:A,信息流数据源!A:T,18,FALSE),0)</f>
        <v>0</v>
      </c>
      <c r="U17" s="30">
        <f>IFERROR(VLOOKUP(A:A,搜索数据源!A:T,2,FALSE),0)</f>
        <v>0</v>
      </c>
      <c r="V17" s="41">
        <f>IFERROR(VLOOKUP(A:A,搜索数据源!A:T,5,FALSE),0)</f>
        <v>0</v>
      </c>
      <c r="W17" s="42">
        <f>IFERROR(VLOOKUP(A:A,搜索数据源!A:T,6,FALSE),0)</f>
        <v>0</v>
      </c>
      <c r="X17" s="43">
        <f>IFERROR(VLOOKUP(A:A,搜索数据源!A:T,9,FALSE),0)</f>
        <v>0</v>
      </c>
      <c r="Y17" s="30">
        <f>IFERROR(VLOOKUP(A:A,搜索数据源!A:T,13,FALSE),0)</f>
        <v>0</v>
      </c>
      <c r="Z17" s="42">
        <f>IFERROR(VLOOKUP(A:A,搜索数据源!A:T,14,FALSE),0)</f>
        <v>0</v>
      </c>
      <c r="AA17" s="30">
        <f>IFERROR(VLOOKUP(A:A,搜索数据源!A:T,15,FALSE),0)</f>
        <v>0</v>
      </c>
      <c r="AB17" s="44">
        <f>IFERROR(VLOOKUP(A:A,搜索数据源!A:T,16,FALSE),0)</f>
        <v>0</v>
      </c>
      <c r="AC17" s="30">
        <f>IFERROR(VLOOKUP(A:A,搜索数据源!A:T,17,FALSE),0)</f>
        <v>0</v>
      </c>
      <c r="AD17" s="45">
        <f>IFERROR(VLOOKUP(A:A,搜索数据源!A:T,18,FALSE),0)</f>
        <v>0</v>
      </c>
      <c r="AE17" s="30">
        <f>IFERROR(VLOOKUP(A:A,全站智投数据源!A:T,2,FALSE),0)</f>
        <v>499.56</v>
      </c>
      <c r="AF17" s="41">
        <f>IFERROR(VLOOKUP(A:A,全站智投数据源!A:T,5,FALSE),0)</f>
        <v>0.0403548104103714</v>
      </c>
      <c r="AG17" s="42">
        <f>IFERROR(VLOOKUP(A:A,全站智投数据源!A:T,6,FALSE),0)</f>
        <v>0.603333333333333</v>
      </c>
      <c r="AH17" s="43">
        <f>IFERROR(VLOOKUP(A:A,全站智投数据源!A:T,9,FALSE),0)</f>
        <v>0</v>
      </c>
      <c r="AI17" s="30">
        <f>IFERROR(VLOOKUP(A:A,全站智投数据源!A:T,13,FALSE),0)</f>
        <v>37</v>
      </c>
      <c r="AJ17" s="42">
        <f>IFERROR(VLOOKUP(A:A,全站智投数据源!A:T,14,FALSE),0)</f>
        <v>13.5016216216216</v>
      </c>
      <c r="AK17" s="30">
        <f>IFERROR(VLOOKUP(A:A,全站智投数据源!A:T,15,FALSE),0)</f>
        <v>11</v>
      </c>
      <c r="AL17" s="46">
        <f>IFERROR(VLOOKUP(A:A,全站智投数据源!A:T,16,FALSE),0)</f>
        <v>45.4145454545455</v>
      </c>
      <c r="AM17" s="30">
        <f>IFERROR(VLOOKUP(A:A,全站智投数据源!A:T,17,FALSE),0)</f>
        <v>4</v>
      </c>
      <c r="AN17" s="45">
        <f>IFERROR(VLOOKUP(A:A,全站智投数据源!A:T,18,FALSE),0)</f>
        <v>124.89</v>
      </c>
    </row>
    <row r="18" ht="100" customHeight="1" spans="1:40">
      <c r="A18" s="26" t="s">
        <v>153</v>
      </c>
      <c r="B18" s="30" t="str">
        <f>VLOOKUP(A:A,笔记匹配!A:K,2,FALSE)</f>
        <v>=DISPIMG("ID_695F322F054C4BC38F5643129648D9CA",1)</v>
      </c>
      <c r="C18" s="38" t="str">
        <f>VLOOKUP(A:A,笔记匹配!A:K,3,FALSE)</f>
        <v>来店里看货的90后小姐姐😍喝茶赏翠🌿</v>
      </c>
      <c r="D18" s="38" t="str">
        <f>VLOOKUP(A:A,笔记匹配!A:K,4,FALSE)</f>
        <v>https://www.xiaohongshu.com/discovery/item/6334273600000000170164f1</v>
      </c>
      <c r="E18" s="39">
        <f>VLOOKUP(A:A,笔记匹配!A:K,5,FALSE)</f>
        <v>44832</v>
      </c>
      <c r="F18" s="30" t="str">
        <f>VLOOKUP(A:A,笔记匹配!A:K,6,FALSE)</f>
        <v>视频</v>
      </c>
      <c r="G18" s="30"/>
      <c r="H18" s="30"/>
      <c r="I18" s="30"/>
      <c r="J18" s="30">
        <f t="shared" si="0"/>
        <v>0</v>
      </c>
      <c r="K18" s="30">
        <f>IFERROR(VLOOKUP(A:A,信息流数据源!A:K,2,FALSE),0)</f>
        <v>0</v>
      </c>
      <c r="L18" s="41">
        <f>IFERROR(VLOOKUP(A:A,信息流数据源!A:K,5,FALSE),0)</f>
        <v>0</v>
      </c>
      <c r="M18" s="42">
        <f>IFERROR(VLOOKUP(A:A,信息流数据源!A:K,6,FALSE),0)</f>
        <v>0</v>
      </c>
      <c r="N18" s="43">
        <f>IFERROR(VLOOKUP(A:A,信息流数据源!A:K,9,FALSE),0)</f>
        <v>0</v>
      </c>
      <c r="O18" s="30">
        <f>IFERROR(VLOOKUP(A:A,信息流数据源!A:T,13,FALSE),0)</f>
        <v>0</v>
      </c>
      <c r="P18" s="42">
        <f>IFERROR(VLOOKUP(A:A,信息流数据源!A:T,14,FALSE),0)</f>
        <v>0</v>
      </c>
      <c r="Q18" s="30">
        <f>IFERROR(VLOOKUP(A:A,信息流数据源!A:T,15,FALSE),0)</f>
        <v>0</v>
      </c>
      <c r="R18" s="44">
        <f>IFERROR(VLOOKUP(A:A,信息流数据源!A:T,16,FALSE),0)</f>
        <v>0</v>
      </c>
      <c r="S18" s="30" t="e">
        <f>VLOOKUP(A:A,信息流数据源!A:T,17,FALSE)</f>
        <v>#N/A</v>
      </c>
      <c r="T18" s="45">
        <f>IFERROR(VLOOKUP(A:A,信息流数据源!A:T,18,FALSE),0)</f>
        <v>0</v>
      </c>
      <c r="U18" s="30">
        <f>IFERROR(VLOOKUP(A:A,搜索数据源!A:T,2,FALSE),0)</f>
        <v>0</v>
      </c>
      <c r="V18" s="41">
        <f>IFERROR(VLOOKUP(A:A,搜索数据源!A:T,5,FALSE),0)</f>
        <v>0</v>
      </c>
      <c r="W18" s="42">
        <f>IFERROR(VLOOKUP(A:A,搜索数据源!A:T,6,FALSE),0)</f>
        <v>0</v>
      </c>
      <c r="X18" s="43">
        <f>IFERROR(VLOOKUP(A:A,搜索数据源!A:T,9,FALSE),0)</f>
        <v>0</v>
      </c>
      <c r="Y18" s="30">
        <f>IFERROR(VLOOKUP(A:A,搜索数据源!A:T,13,FALSE),0)</f>
        <v>0</v>
      </c>
      <c r="Z18" s="42">
        <f>IFERROR(VLOOKUP(A:A,搜索数据源!A:T,14,FALSE),0)</f>
        <v>0</v>
      </c>
      <c r="AA18" s="30">
        <f>IFERROR(VLOOKUP(A:A,搜索数据源!A:T,15,FALSE),0)</f>
        <v>0</v>
      </c>
      <c r="AB18" s="44">
        <f>IFERROR(VLOOKUP(A:A,搜索数据源!A:T,16,FALSE),0)</f>
        <v>0</v>
      </c>
      <c r="AC18" s="30">
        <f>IFERROR(VLOOKUP(A:A,搜索数据源!A:T,17,FALSE),0)</f>
        <v>0</v>
      </c>
      <c r="AD18" s="45">
        <f>IFERROR(VLOOKUP(A:A,搜索数据源!A:T,18,FALSE),0)</f>
        <v>0</v>
      </c>
      <c r="AE18" s="30">
        <f>IFERROR(VLOOKUP(A:A,全站智投数据源!A:T,2,FALSE),0)</f>
        <v>466.55</v>
      </c>
      <c r="AF18" s="41">
        <f>IFERROR(VLOOKUP(A:A,全站智投数据源!A:T,5,FALSE),0)</f>
        <v>0.0529511139267237</v>
      </c>
      <c r="AG18" s="42">
        <f>IFERROR(VLOOKUP(A:A,全站智投数据源!A:T,6,FALSE),0)</f>
        <v>0.465154536390828</v>
      </c>
      <c r="AH18" s="43">
        <f>IFERROR(VLOOKUP(A:A,全站智投数据源!A:T,9,FALSE),0)</f>
        <v>0</v>
      </c>
      <c r="AI18" s="30">
        <f>IFERROR(VLOOKUP(A:A,全站智投数据源!A:T,13,FALSE),0)</f>
        <v>15</v>
      </c>
      <c r="AJ18" s="42">
        <f>IFERROR(VLOOKUP(A:A,全站智投数据源!A:T,14,FALSE),0)</f>
        <v>31.1033333333333</v>
      </c>
      <c r="AK18" s="30">
        <f>IFERROR(VLOOKUP(A:A,全站智投数据源!A:T,15,FALSE),0)</f>
        <v>5</v>
      </c>
      <c r="AL18" s="46">
        <f>IFERROR(VLOOKUP(A:A,全站智投数据源!A:T,16,FALSE),0)</f>
        <v>93.31</v>
      </c>
      <c r="AM18" s="30">
        <f>IFERROR(VLOOKUP(A:A,全站智投数据源!A:T,17,FALSE),0)</f>
        <v>4</v>
      </c>
      <c r="AN18" s="45">
        <f>IFERROR(VLOOKUP(A:A,全站智投数据源!A:T,18,FALSE),0)</f>
        <v>116.6375</v>
      </c>
    </row>
    <row r="19" ht="100" customHeight="1" spans="1:40">
      <c r="A19" s="26" t="s">
        <v>218</v>
      </c>
      <c r="B19" s="30" t="str">
        <f>VLOOKUP(A:A,笔记匹配!A:K,2,FALSE)</f>
        <v>=DISPIMG("ID_73B8273C8A5647CA9EED207BC767726D",1)</v>
      </c>
      <c r="C19" s="38" t="str">
        <f>VLOOKUP(A:A,笔记匹配!A:K,3,FALSE)</f>
        <v>别找了‼️‼️我们就是翡翠源头商家⭕️</v>
      </c>
      <c r="D19" s="38" t="str">
        <f>VLOOKUP(A:A,笔记匹配!A:K,4,FALSE)</f>
        <v>https://www.xiaohongshu.com/discovery/item/632aed360000000009031658</v>
      </c>
      <c r="E19" s="39">
        <f>VLOOKUP(A:A,笔记匹配!A:K,5,FALSE)</f>
        <v>44825</v>
      </c>
      <c r="F19" s="30" t="str">
        <f>VLOOKUP(A:A,笔记匹配!A:K,6,FALSE)</f>
        <v>图文</v>
      </c>
      <c r="G19" s="30">
        <v>41</v>
      </c>
      <c r="H19" s="30">
        <v>8</v>
      </c>
      <c r="I19" s="30">
        <v>6</v>
      </c>
      <c r="J19" s="30">
        <f t="shared" si="0"/>
        <v>55</v>
      </c>
      <c r="K19" s="30">
        <f>IFERROR(VLOOKUP(A:A,信息流数据源!A:K,2,FALSE),0)</f>
        <v>0</v>
      </c>
      <c r="L19" s="41">
        <f>IFERROR(VLOOKUP(A:A,信息流数据源!A:K,5,FALSE),0)</f>
        <v>0</v>
      </c>
      <c r="M19" s="42">
        <f>IFERROR(VLOOKUP(A:A,信息流数据源!A:K,6,FALSE),0)</f>
        <v>0</v>
      </c>
      <c r="N19" s="43">
        <f>IFERROR(VLOOKUP(A:A,信息流数据源!A:K,9,FALSE),0)</f>
        <v>0</v>
      </c>
      <c r="O19" s="30">
        <f>IFERROR(VLOOKUP(A:A,信息流数据源!A:T,13,FALSE),0)</f>
        <v>0</v>
      </c>
      <c r="P19" s="42">
        <f>IFERROR(VLOOKUP(A:A,信息流数据源!A:T,14,FALSE),0)</f>
        <v>0</v>
      </c>
      <c r="Q19" s="30">
        <f>IFERROR(VLOOKUP(A:A,信息流数据源!A:T,15,FALSE),0)</f>
        <v>0</v>
      </c>
      <c r="R19" s="44">
        <f>IFERROR(VLOOKUP(A:A,信息流数据源!A:T,16,FALSE),0)</f>
        <v>0</v>
      </c>
      <c r="S19" s="30" t="e">
        <f>VLOOKUP(A:A,信息流数据源!A:T,17,FALSE)</f>
        <v>#N/A</v>
      </c>
      <c r="T19" s="45">
        <f>IFERROR(VLOOKUP(A:A,信息流数据源!A:T,18,FALSE),0)</f>
        <v>0</v>
      </c>
      <c r="U19" s="30">
        <f>IFERROR(VLOOKUP(A:A,搜索数据源!A:T,2,FALSE),0)</f>
        <v>0</v>
      </c>
      <c r="V19" s="41">
        <f>IFERROR(VLOOKUP(A:A,搜索数据源!A:T,5,FALSE),0)</f>
        <v>0</v>
      </c>
      <c r="W19" s="42">
        <f>IFERROR(VLOOKUP(A:A,搜索数据源!A:T,6,FALSE),0)</f>
        <v>0</v>
      </c>
      <c r="X19" s="43">
        <f>IFERROR(VLOOKUP(A:A,搜索数据源!A:T,9,FALSE),0)</f>
        <v>0</v>
      </c>
      <c r="Y19" s="30">
        <f>IFERROR(VLOOKUP(A:A,搜索数据源!A:T,13,FALSE),0)</f>
        <v>0</v>
      </c>
      <c r="Z19" s="42">
        <f>IFERROR(VLOOKUP(A:A,搜索数据源!A:T,14,FALSE),0)</f>
        <v>0</v>
      </c>
      <c r="AA19" s="30">
        <f>IFERROR(VLOOKUP(A:A,搜索数据源!A:T,15,FALSE),0)</f>
        <v>0</v>
      </c>
      <c r="AB19" s="44">
        <f>IFERROR(VLOOKUP(A:A,搜索数据源!A:T,16,FALSE),0)</f>
        <v>0</v>
      </c>
      <c r="AC19" s="30">
        <f>IFERROR(VLOOKUP(A:A,搜索数据源!A:T,17,FALSE),0)</f>
        <v>0</v>
      </c>
      <c r="AD19" s="45">
        <f>IFERROR(VLOOKUP(A:A,搜索数据源!A:T,18,FALSE),0)</f>
        <v>0</v>
      </c>
      <c r="AE19" s="30">
        <f>IFERROR(VLOOKUP(A:A,全站智投数据源!A:T,2,FALSE),0)</f>
        <v>0</v>
      </c>
      <c r="AF19" s="41">
        <f>IFERROR(VLOOKUP(A:A,全站智投数据源!A:T,5,FALSE),0)</f>
        <v>0</v>
      </c>
      <c r="AG19" s="42">
        <f>IFERROR(VLOOKUP(A:A,全站智投数据源!A:T,6,FALSE),0)</f>
        <v>0</v>
      </c>
      <c r="AH19" s="43">
        <f>IFERROR(VLOOKUP(A:A,全站智投数据源!A:T,9,FALSE),0)</f>
        <v>0</v>
      </c>
      <c r="AI19" s="30">
        <f>IFERROR(VLOOKUP(A:A,全站智投数据源!A:T,13,FALSE),0)</f>
        <v>0</v>
      </c>
      <c r="AJ19" s="42">
        <f>IFERROR(VLOOKUP(A:A,全站智投数据源!A:T,14,FALSE),0)</f>
        <v>0</v>
      </c>
      <c r="AK19" s="30">
        <f>IFERROR(VLOOKUP(A:A,全站智投数据源!A:T,15,FALSE),0)</f>
        <v>0</v>
      </c>
      <c r="AL19" s="46">
        <f>IFERROR(VLOOKUP(A:A,全站智投数据源!A:T,16,FALSE),0)</f>
        <v>0</v>
      </c>
      <c r="AM19" s="30">
        <f>IFERROR(VLOOKUP(A:A,全站智投数据源!A:T,17,FALSE),0)</f>
        <v>0</v>
      </c>
      <c r="AN19" s="45">
        <f>IFERROR(VLOOKUP(A:A,全站智投数据源!A:T,18,FALSE),0)</f>
        <v>0</v>
      </c>
    </row>
    <row r="20" ht="100" customHeight="1" spans="1:40">
      <c r="A20" s="26" t="s">
        <v>219</v>
      </c>
      <c r="B20" s="30" t="str">
        <f>VLOOKUP(A:A,笔记匹配!A:K,2,FALSE)</f>
        <v>=DISPIMG("ID_B291885284EC4BE68792E1B584CA1CAC",1)</v>
      </c>
      <c r="C20" s="38" t="str">
        <f>VLOOKUP(A:A,笔记匹配!A:K,3,FALSE)</f>
        <v>夏天来了🍃每个精致女人都需要的翡翠耳饰🌸</v>
      </c>
      <c r="D20" s="38" t="str">
        <f>VLOOKUP(A:A,笔记匹配!A:K,4,FALSE)</f>
        <v>https://www.xiaohongshu.com/discovery/item/628dd85d000000000102b86b</v>
      </c>
      <c r="E20" s="39">
        <f>VLOOKUP(A:A,笔记匹配!A:K,5,FALSE)</f>
        <v>44706</v>
      </c>
      <c r="F20" s="30" t="str">
        <f>VLOOKUP(A:A,笔记匹配!A:K,6,FALSE)</f>
        <v>图文</v>
      </c>
      <c r="G20" s="30"/>
      <c r="H20" s="30"/>
      <c r="I20" s="30"/>
      <c r="J20" s="30">
        <f t="shared" si="0"/>
        <v>0</v>
      </c>
      <c r="K20" s="30">
        <f>IFERROR(VLOOKUP(A:A,信息流数据源!A:K,2,FALSE),0)</f>
        <v>0</v>
      </c>
      <c r="L20" s="41">
        <f>IFERROR(VLOOKUP(A:A,信息流数据源!A:K,5,FALSE),0)</f>
        <v>0</v>
      </c>
      <c r="M20" s="42">
        <f>IFERROR(VLOOKUP(A:A,信息流数据源!A:K,6,FALSE),0)</f>
        <v>0</v>
      </c>
      <c r="N20" s="43">
        <f>IFERROR(VLOOKUP(A:A,信息流数据源!A:K,9,FALSE),0)</f>
        <v>0</v>
      </c>
      <c r="O20" s="30">
        <f>IFERROR(VLOOKUP(A:A,信息流数据源!A:T,13,FALSE),0)</f>
        <v>0</v>
      </c>
      <c r="P20" s="42">
        <f>IFERROR(VLOOKUP(A:A,信息流数据源!A:T,14,FALSE),0)</f>
        <v>0</v>
      </c>
      <c r="Q20" s="30">
        <f>IFERROR(VLOOKUP(A:A,信息流数据源!A:T,15,FALSE),0)</f>
        <v>0</v>
      </c>
      <c r="R20" s="44">
        <f>IFERROR(VLOOKUP(A:A,信息流数据源!A:T,16,FALSE),0)</f>
        <v>0</v>
      </c>
      <c r="S20" s="30" t="e">
        <f>VLOOKUP(A:A,信息流数据源!A:T,17,FALSE)</f>
        <v>#N/A</v>
      </c>
      <c r="T20" s="45">
        <f>IFERROR(VLOOKUP(A:A,信息流数据源!A:T,18,FALSE),0)</f>
        <v>0</v>
      </c>
      <c r="U20" s="30">
        <f>IFERROR(VLOOKUP(A:A,搜索数据源!A:T,2,FALSE),0)</f>
        <v>0</v>
      </c>
      <c r="V20" s="41">
        <f>IFERROR(VLOOKUP(A:A,搜索数据源!A:T,5,FALSE),0)</f>
        <v>0</v>
      </c>
      <c r="W20" s="42">
        <f>IFERROR(VLOOKUP(A:A,搜索数据源!A:T,6,FALSE),0)</f>
        <v>0</v>
      </c>
      <c r="X20" s="43">
        <f>IFERROR(VLOOKUP(A:A,搜索数据源!A:T,9,FALSE),0)</f>
        <v>0</v>
      </c>
      <c r="Y20" s="30">
        <f>IFERROR(VLOOKUP(A:A,搜索数据源!A:T,13,FALSE),0)</f>
        <v>0</v>
      </c>
      <c r="Z20" s="42">
        <f>IFERROR(VLOOKUP(A:A,搜索数据源!A:T,14,FALSE),0)</f>
        <v>0</v>
      </c>
      <c r="AA20" s="30">
        <f>IFERROR(VLOOKUP(A:A,搜索数据源!A:T,15,FALSE),0)</f>
        <v>0</v>
      </c>
      <c r="AB20" s="44">
        <f>IFERROR(VLOOKUP(A:A,搜索数据源!A:T,16,FALSE),0)</f>
        <v>0</v>
      </c>
      <c r="AC20" s="30">
        <f>IFERROR(VLOOKUP(A:A,搜索数据源!A:T,17,FALSE),0)</f>
        <v>0</v>
      </c>
      <c r="AD20" s="45">
        <f>IFERROR(VLOOKUP(A:A,搜索数据源!A:T,18,FALSE),0)</f>
        <v>0</v>
      </c>
      <c r="AE20" s="30">
        <f>IFERROR(VLOOKUP(A:A,全站智投数据源!A:T,2,FALSE),0)</f>
        <v>0</v>
      </c>
      <c r="AF20" s="41">
        <f>IFERROR(VLOOKUP(A:A,全站智投数据源!A:T,5,FALSE),0)</f>
        <v>0</v>
      </c>
      <c r="AG20" s="42">
        <f>IFERROR(VLOOKUP(A:A,全站智投数据源!A:T,6,FALSE),0)</f>
        <v>0</v>
      </c>
      <c r="AH20" s="43">
        <f>IFERROR(VLOOKUP(A:A,全站智投数据源!A:T,9,FALSE),0)</f>
        <v>0</v>
      </c>
      <c r="AI20" s="30">
        <f>IFERROR(VLOOKUP(A:A,全站智投数据源!A:T,13,FALSE),0)</f>
        <v>0</v>
      </c>
      <c r="AJ20" s="42">
        <f>IFERROR(VLOOKUP(A:A,全站智投数据源!A:T,14,FALSE),0)</f>
        <v>0</v>
      </c>
      <c r="AK20" s="30">
        <f>IFERROR(VLOOKUP(A:A,全站智投数据源!A:T,15,FALSE),0)</f>
        <v>0</v>
      </c>
      <c r="AL20" s="46">
        <f>IFERROR(VLOOKUP(A:A,全站智投数据源!A:T,16,FALSE),0)</f>
        <v>0</v>
      </c>
      <c r="AM20" s="30">
        <f>IFERROR(VLOOKUP(A:A,全站智投数据源!A:T,17,FALSE),0)</f>
        <v>0</v>
      </c>
      <c r="AN20" s="45">
        <f>IFERROR(VLOOKUP(A:A,全站智投数据源!A:T,18,FALSE),0)</f>
        <v>0</v>
      </c>
    </row>
    <row r="21" ht="100" customHeight="1" spans="1:40">
      <c r="A21" s="26" t="s">
        <v>220</v>
      </c>
      <c r="B21" s="30" t="str">
        <f>VLOOKUP(A:A,笔记匹配!A:K,2,FALSE)</f>
        <v>=DISPIMG("ID_3D486932861245CCBC1308B10F53CD30",1)</v>
      </c>
      <c r="C21" s="38" t="str">
        <f>VLOOKUP(A:A,笔记匹配!A:K,3,FALSE)</f>
        <v>有被惊艳到‼️满绿翡翠耳坠值得拥有😍</v>
      </c>
      <c r="D21" s="38" t="str">
        <f>VLOOKUP(A:A,笔记匹配!A:K,4,FALSE)</f>
        <v>https://www.xiaohongshu.com/discovery/item/62f20789000000001202481d</v>
      </c>
      <c r="E21" s="39">
        <f>VLOOKUP(A:A,笔记匹配!A:K,5,FALSE)</f>
        <v>44782</v>
      </c>
      <c r="F21" s="30" t="str">
        <f>VLOOKUP(A:A,笔记匹配!A:K,6,FALSE)</f>
        <v>视频</v>
      </c>
      <c r="G21" s="30">
        <v>29</v>
      </c>
      <c r="H21" s="30">
        <v>9</v>
      </c>
      <c r="I21" s="30">
        <v>23</v>
      </c>
      <c r="J21" s="30">
        <f t="shared" si="0"/>
        <v>61</v>
      </c>
      <c r="K21" s="30">
        <f>IFERROR(VLOOKUP(A:A,信息流数据源!A:K,2,FALSE),0)</f>
        <v>0</v>
      </c>
      <c r="L21" s="41">
        <f>IFERROR(VLOOKUP(A:A,信息流数据源!A:K,5,FALSE),0)</f>
        <v>0</v>
      </c>
      <c r="M21" s="42">
        <f>IFERROR(VLOOKUP(A:A,信息流数据源!A:K,6,FALSE),0)</f>
        <v>0</v>
      </c>
      <c r="N21" s="43">
        <f>IFERROR(VLOOKUP(A:A,信息流数据源!A:K,9,FALSE),0)</f>
        <v>0</v>
      </c>
      <c r="O21" s="30">
        <f>IFERROR(VLOOKUP(A:A,信息流数据源!A:T,13,FALSE),0)</f>
        <v>0</v>
      </c>
      <c r="P21" s="42">
        <f>IFERROR(VLOOKUP(A:A,信息流数据源!A:T,14,FALSE),0)</f>
        <v>0</v>
      </c>
      <c r="Q21" s="30">
        <f>IFERROR(VLOOKUP(A:A,信息流数据源!A:T,15,FALSE),0)</f>
        <v>0</v>
      </c>
      <c r="R21" s="44">
        <f>IFERROR(VLOOKUP(A:A,信息流数据源!A:T,16,FALSE),0)</f>
        <v>0</v>
      </c>
      <c r="S21" s="30" t="e">
        <f>VLOOKUP(A:A,信息流数据源!A:T,17,FALSE)</f>
        <v>#N/A</v>
      </c>
      <c r="T21" s="45">
        <f>IFERROR(VLOOKUP(A:A,信息流数据源!A:T,18,FALSE),0)</f>
        <v>0</v>
      </c>
      <c r="U21" s="30">
        <f>IFERROR(VLOOKUP(A:A,搜索数据源!A:T,2,FALSE),0)</f>
        <v>0</v>
      </c>
      <c r="V21" s="41">
        <f>IFERROR(VLOOKUP(A:A,搜索数据源!A:T,5,FALSE),0)</f>
        <v>0</v>
      </c>
      <c r="W21" s="42">
        <f>IFERROR(VLOOKUP(A:A,搜索数据源!A:T,6,FALSE),0)</f>
        <v>0</v>
      </c>
      <c r="X21" s="43">
        <f>IFERROR(VLOOKUP(A:A,搜索数据源!A:T,9,FALSE),0)</f>
        <v>0</v>
      </c>
      <c r="Y21" s="30">
        <f>IFERROR(VLOOKUP(A:A,搜索数据源!A:T,13,FALSE),0)</f>
        <v>0</v>
      </c>
      <c r="Z21" s="42">
        <f>IFERROR(VLOOKUP(A:A,搜索数据源!A:T,14,FALSE),0)</f>
        <v>0</v>
      </c>
      <c r="AA21" s="30">
        <f>IFERROR(VLOOKUP(A:A,搜索数据源!A:T,15,FALSE),0)</f>
        <v>0</v>
      </c>
      <c r="AB21" s="44">
        <f>IFERROR(VLOOKUP(A:A,搜索数据源!A:T,16,FALSE),0)</f>
        <v>0</v>
      </c>
      <c r="AC21" s="30">
        <f>IFERROR(VLOOKUP(A:A,搜索数据源!A:T,17,FALSE),0)</f>
        <v>0</v>
      </c>
      <c r="AD21" s="45">
        <f>IFERROR(VLOOKUP(A:A,搜索数据源!A:T,18,FALSE),0)</f>
        <v>0</v>
      </c>
      <c r="AE21" s="30">
        <f>IFERROR(VLOOKUP(A:A,全站智投数据源!A:T,2,FALSE),0)</f>
        <v>0</v>
      </c>
      <c r="AF21" s="41">
        <f>IFERROR(VLOOKUP(A:A,全站智投数据源!A:T,5,FALSE),0)</f>
        <v>0</v>
      </c>
      <c r="AG21" s="42">
        <f>IFERROR(VLOOKUP(A:A,全站智投数据源!A:T,6,FALSE),0)</f>
        <v>0</v>
      </c>
      <c r="AH21" s="43">
        <f>IFERROR(VLOOKUP(A:A,全站智投数据源!A:T,9,FALSE),0)</f>
        <v>0</v>
      </c>
      <c r="AI21" s="30">
        <f>IFERROR(VLOOKUP(A:A,全站智投数据源!A:T,13,FALSE),0)</f>
        <v>0</v>
      </c>
      <c r="AJ21" s="42">
        <f>IFERROR(VLOOKUP(A:A,全站智投数据源!A:T,14,FALSE),0)</f>
        <v>0</v>
      </c>
      <c r="AK21" s="30">
        <f>IFERROR(VLOOKUP(A:A,全站智投数据源!A:T,15,FALSE),0)</f>
        <v>0</v>
      </c>
      <c r="AL21" s="46">
        <f>IFERROR(VLOOKUP(A:A,全站智投数据源!A:T,16,FALSE),0)</f>
        <v>0</v>
      </c>
      <c r="AM21" s="30">
        <f>IFERROR(VLOOKUP(A:A,全站智投数据源!A:T,17,FALSE),0)</f>
        <v>0</v>
      </c>
      <c r="AN21" s="45">
        <f>IFERROR(VLOOKUP(A:A,全站智投数据源!A:T,18,FALSE),0)</f>
        <v>0</v>
      </c>
    </row>
    <row r="22" ht="100" customHeight="1" spans="1:40">
      <c r="A22" s="26" t="s">
        <v>221</v>
      </c>
      <c r="B22" s="30" t="str">
        <f>VLOOKUP(A:A,笔记匹配!A:K,2,FALSE)</f>
        <v>=DISPIMG("ID_DADAEFE6C210425DAB164C2FFA563ECE",1)</v>
      </c>
      <c r="C22" s="38" t="str">
        <f>VLOOKUP(A:A,笔记匹配!A:K,3,FALSE)</f>
        <v>每次佩戴都会被问是哪个明星🥰</v>
      </c>
      <c r="D22" s="38" t="str">
        <f>VLOOKUP(A:A,笔记匹配!A:K,4,FALSE)</f>
        <v>https://www.xiaohongshu.com/discovery/item/62b1a409000000000e00eadd</v>
      </c>
      <c r="E22" s="39">
        <f>VLOOKUP(A:A,笔记匹配!A:K,5,FALSE)</f>
        <v>44733</v>
      </c>
      <c r="F22" s="30" t="str">
        <f>VLOOKUP(A:A,笔记匹配!A:K,6,FALSE)</f>
        <v>图文</v>
      </c>
      <c r="G22" s="30">
        <v>26</v>
      </c>
      <c r="H22" s="30">
        <v>9</v>
      </c>
      <c r="I22" s="30">
        <v>25</v>
      </c>
      <c r="J22" s="30">
        <f t="shared" si="0"/>
        <v>60</v>
      </c>
      <c r="K22" s="30">
        <f>IFERROR(VLOOKUP(A:A,信息流数据源!A:K,2,FALSE),0)</f>
        <v>0</v>
      </c>
      <c r="L22" s="41">
        <f>IFERROR(VLOOKUP(A:A,信息流数据源!A:K,5,FALSE),0)</f>
        <v>0</v>
      </c>
      <c r="M22" s="42">
        <f>IFERROR(VLOOKUP(A:A,信息流数据源!A:K,6,FALSE),0)</f>
        <v>0</v>
      </c>
      <c r="N22" s="43">
        <f>IFERROR(VLOOKUP(A:A,信息流数据源!A:K,9,FALSE),0)</f>
        <v>0</v>
      </c>
      <c r="O22" s="30">
        <f>IFERROR(VLOOKUP(A:A,信息流数据源!A:T,13,FALSE),0)</f>
        <v>0</v>
      </c>
      <c r="P22" s="42">
        <f>IFERROR(VLOOKUP(A:A,信息流数据源!A:T,14,FALSE),0)</f>
        <v>0</v>
      </c>
      <c r="Q22" s="30">
        <f>IFERROR(VLOOKUP(A:A,信息流数据源!A:T,15,FALSE),0)</f>
        <v>0</v>
      </c>
      <c r="R22" s="44">
        <f>IFERROR(VLOOKUP(A:A,信息流数据源!A:T,16,FALSE),0)</f>
        <v>0</v>
      </c>
      <c r="S22" s="30" t="e">
        <f>VLOOKUP(A:A,信息流数据源!A:T,17,FALSE)</f>
        <v>#N/A</v>
      </c>
      <c r="T22" s="45">
        <f>IFERROR(VLOOKUP(A:A,信息流数据源!A:T,18,FALSE),0)</f>
        <v>0</v>
      </c>
      <c r="U22" s="30">
        <f>IFERROR(VLOOKUP(A:A,搜索数据源!A:T,2,FALSE),0)</f>
        <v>0</v>
      </c>
      <c r="V22" s="41">
        <f>IFERROR(VLOOKUP(A:A,搜索数据源!A:T,5,FALSE),0)</f>
        <v>0</v>
      </c>
      <c r="W22" s="42">
        <f>IFERROR(VLOOKUP(A:A,搜索数据源!A:T,6,FALSE),0)</f>
        <v>0</v>
      </c>
      <c r="X22" s="43">
        <f>IFERROR(VLOOKUP(A:A,搜索数据源!A:T,9,FALSE),0)</f>
        <v>0</v>
      </c>
      <c r="Y22" s="30">
        <f>IFERROR(VLOOKUP(A:A,搜索数据源!A:T,13,FALSE),0)</f>
        <v>0</v>
      </c>
      <c r="Z22" s="42">
        <f>IFERROR(VLOOKUP(A:A,搜索数据源!A:T,14,FALSE),0)</f>
        <v>0</v>
      </c>
      <c r="AA22" s="30">
        <f>IFERROR(VLOOKUP(A:A,搜索数据源!A:T,15,FALSE),0)</f>
        <v>0</v>
      </c>
      <c r="AB22" s="44">
        <f>IFERROR(VLOOKUP(A:A,搜索数据源!A:T,16,FALSE),0)</f>
        <v>0</v>
      </c>
      <c r="AC22" s="30">
        <f>IFERROR(VLOOKUP(A:A,搜索数据源!A:T,17,FALSE),0)</f>
        <v>0</v>
      </c>
      <c r="AD22" s="45">
        <f>IFERROR(VLOOKUP(A:A,搜索数据源!A:T,18,FALSE),0)</f>
        <v>0</v>
      </c>
      <c r="AE22" s="30">
        <f>IFERROR(VLOOKUP(A:A,全站智投数据源!A:T,2,FALSE),0)</f>
        <v>0</v>
      </c>
      <c r="AF22" s="41">
        <f>IFERROR(VLOOKUP(A:A,全站智投数据源!A:T,5,FALSE),0)</f>
        <v>0</v>
      </c>
      <c r="AG22" s="42">
        <f>IFERROR(VLOOKUP(A:A,全站智投数据源!A:T,6,FALSE),0)</f>
        <v>0</v>
      </c>
      <c r="AH22" s="43">
        <f>IFERROR(VLOOKUP(A:A,全站智投数据源!A:T,9,FALSE),0)</f>
        <v>0</v>
      </c>
      <c r="AI22" s="30">
        <f>IFERROR(VLOOKUP(A:A,全站智投数据源!A:T,13,FALSE),0)</f>
        <v>0</v>
      </c>
      <c r="AJ22" s="42">
        <f>IFERROR(VLOOKUP(A:A,全站智投数据源!A:T,14,FALSE),0)</f>
        <v>0</v>
      </c>
      <c r="AK22" s="30">
        <f>IFERROR(VLOOKUP(A:A,全站智投数据源!A:T,15,FALSE),0)</f>
        <v>0</v>
      </c>
      <c r="AL22" s="46">
        <f>IFERROR(VLOOKUP(A:A,全站智投数据源!A:T,16,FALSE),0)</f>
        <v>0</v>
      </c>
      <c r="AM22" s="30">
        <f>IFERROR(VLOOKUP(A:A,全站智投数据源!A:T,17,FALSE),0)</f>
        <v>0</v>
      </c>
      <c r="AN22" s="45">
        <f>IFERROR(VLOOKUP(A:A,全站智投数据源!A:T,18,FALSE),0)</f>
        <v>0</v>
      </c>
    </row>
    <row r="23" ht="100" customHeight="1" spans="1:40">
      <c r="A23" s="26" t="s">
        <v>222</v>
      </c>
      <c r="B23" s="30" t="str">
        <f>VLOOKUP(A:A,笔记匹配!A:K,2,FALSE)</f>
        <v>=DISPIMG("ID_1CA8C29CDD5C4818AEC576296ED148AE",1)</v>
      </c>
      <c r="C23" s="38" t="str">
        <f>VLOOKUP(A:A,笔记匹配!A:K,3,FALSE)</f>
        <v>全网火爆🔥人手必备翡翠小米珠‼️多种叠戴</v>
      </c>
      <c r="D23" s="38" t="str">
        <f>VLOOKUP(A:A,笔记匹配!A:K,4,FALSE)</f>
        <v>xiaohongshu.com/discovery/item/6284a527000000002103667d</v>
      </c>
      <c r="E23" s="39">
        <f>VLOOKUP(A:A,笔记匹配!A:K,5,FALSE)</f>
        <v>44699</v>
      </c>
      <c r="F23" s="30" t="str">
        <f>VLOOKUP(A:A,笔记匹配!A:K,6,FALSE)</f>
        <v>图文</v>
      </c>
      <c r="G23" s="30">
        <v>223</v>
      </c>
      <c r="H23" s="30">
        <v>70</v>
      </c>
      <c r="I23" s="30">
        <v>217</v>
      </c>
      <c r="J23" s="30">
        <f t="shared" si="0"/>
        <v>510</v>
      </c>
      <c r="K23" s="30">
        <f>IFERROR(VLOOKUP(A:A,信息流数据源!A:K,2,FALSE),0)</f>
        <v>0</v>
      </c>
      <c r="L23" s="41">
        <f>IFERROR(VLOOKUP(A:A,信息流数据源!A:K,5,FALSE),0)</f>
        <v>0</v>
      </c>
      <c r="M23" s="42">
        <f>IFERROR(VLOOKUP(A:A,信息流数据源!A:K,6,FALSE),0)</f>
        <v>0</v>
      </c>
      <c r="N23" s="43">
        <f>IFERROR(VLOOKUP(A:A,信息流数据源!A:K,9,FALSE),0)</f>
        <v>0</v>
      </c>
      <c r="O23" s="30">
        <f>IFERROR(VLOOKUP(A:A,信息流数据源!A:T,13,FALSE),0)</f>
        <v>0</v>
      </c>
      <c r="P23" s="42">
        <f>IFERROR(VLOOKUP(A:A,信息流数据源!A:T,14,FALSE),0)</f>
        <v>0</v>
      </c>
      <c r="Q23" s="30">
        <f>IFERROR(VLOOKUP(A:A,信息流数据源!A:T,15,FALSE),0)</f>
        <v>0</v>
      </c>
      <c r="R23" s="44">
        <f>IFERROR(VLOOKUP(A:A,信息流数据源!A:T,16,FALSE),0)</f>
        <v>0</v>
      </c>
      <c r="S23" s="30" t="e">
        <f>VLOOKUP(A:A,信息流数据源!A:T,17,FALSE)</f>
        <v>#N/A</v>
      </c>
      <c r="T23" s="45">
        <f>IFERROR(VLOOKUP(A:A,信息流数据源!A:T,18,FALSE),0)</f>
        <v>0</v>
      </c>
      <c r="U23" s="30">
        <f>IFERROR(VLOOKUP(A:A,搜索数据源!A:T,2,FALSE),0)</f>
        <v>0</v>
      </c>
      <c r="V23" s="41">
        <f>IFERROR(VLOOKUP(A:A,搜索数据源!A:T,5,FALSE),0)</f>
        <v>0</v>
      </c>
      <c r="W23" s="42">
        <f>IFERROR(VLOOKUP(A:A,搜索数据源!A:T,6,FALSE),0)</f>
        <v>0</v>
      </c>
      <c r="X23" s="43">
        <f>IFERROR(VLOOKUP(A:A,搜索数据源!A:T,9,FALSE),0)</f>
        <v>0</v>
      </c>
      <c r="Y23" s="30">
        <f>IFERROR(VLOOKUP(A:A,搜索数据源!A:T,13,FALSE),0)</f>
        <v>0</v>
      </c>
      <c r="Z23" s="42">
        <f>IFERROR(VLOOKUP(A:A,搜索数据源!A:T,14,FALSE),0)</f>
        <v>0</v>
      </c>
      <c r="AA23" s="30">
        <f>IFERROR(VLOOKUP(A:A,搜索数据源!A:T,15,FALSE),0)</f>
        <v>0</v>
      </c>
      <c r="AB23" s="44">
        <f>IFERROR(VLOOKUP(A:A,搜索数据源!A:T,16,FALSE),0)</f>
        <v>0</v>
      </c>
      <c r="AC23" s="30">
        <f>IFERROR(VLOOKUP(A:A,搜索数据源!A:T,17,FALSE),0)</f>
        <v>0</v>
      </c>
      <c r="AD23" s="45">
        <f>IFERROR(VLOOKUP(A:A,搜索数据源!A:T,18,FALSE),0)</f>
        <v>0</v>
      </c>
      <c r="AE23" s="30">
        <f>IFERROR(VLOOKUP(A:A,全站智投数据源!A:T,2,FALSE),0)</f>
        <v>0</v>
      </c>
      <c r="AF23" s="41">
        <f>IFERROR(VLOOKUP(A:A,全站智投数据源!A:T,5,FALSE),0)</f>
        <v>0</v>
      </c>
      <c r="AG23" s="42">
        <f>IFERROR(VLOOKUP(A:A,全站智投数据源!A:T,6,FALSE),0)</f>
        <v>0</v>
      </c>
      <c r="AH23" s="43">
        <f>IFERROR(VLOOKUP(A:A,全站智投数据源!A:T,9,FALSE),0)</f>
        <v>0</v>
      </c>
      <c r="AI23" s="30">
        <f>IFERROR(VLOOKUP(A:A,全站智投数据源!A:T,13,FALSE),0)</f>
        <v>0</v>
      </c>
      <c r="AJ23" s="42">
        <f>IFERROR(VLOOKUP(A:A,全站智投数据源!A:T,14,FALSE),0)</f>
        <v>0</v>
      </c>
      <c r="AK23" s="30">
        <f>IFERROR(VLOOKUP(A:A,全站智投数据源!A:T,15,FALSE),0)</f>
        <v>0</v>
      </c>
      <c r="AL23" s="46">
        <f>IFERROR(VLOOKUP(A:A,全站智投数据源!A:T,16,FALSE),0)</f>
        <v>0</v>
      </c>
      <c r="AM23" s="30">
        <f>IFERROR(VLOOKUP(A:A,全站智投数据源!A:T,17,FALSE),0)</f>
        <v>0</v>
      </c>
      <c r="AN23" s="45">
        <f>IFERROR(VLOOKUP(A:A,全站智投数据源!A:T,18,FALSE),0)</f>
        <v>0</v>
      </c>
    </row>
  </sheetData>
  <autoFilter ref="A2:AN23">
    <sortState ref="A2:AN23">
      <sortCondition ref="Q2" descending="1"/>
    </sortState>
    <extLst/>
  </autoFilter>
  <mergeCells count="10">
    <mergeCell ref="G1:J1"/>
    <mergeCell ref="K1:T1"/>
    <mergeCell ref="U1:AD1"/>
    <mergeCell ref="AE1:AN1"/>
    <mergeCell ref="A1:A2"/>
    <mergeCell ref="B1:B2"/>
    <mergeCell ref="C1:C2"/>
    <mergeCell ref="D1:D2"/>
    <mergeCell ref="E1:E2"/>
    <mergeCell ref="F1:F2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1"/>
  <sheetViews>
    <sheetView zoomScale="115" zoomScaleNormal="115" workbookViewId="0">
      <pane ySplit="1" topLeftCell="A12" activePane="bottomLeft" state="frozen"/>
      <selection/>
      <selection pane="bottomLeft" activeCell="F33" sqref="F33"/>
    </sheetView>
  </sheetViews>
  <sheetFormatPr defaultColWidth="9" defaultRowHeight="20" customHeight="1"/>
  <cols>
    <col min="1" max="1" width="30.8796296296296" customWidth="1"/>
    <col min="2" max="2" width="8.87962962962963" style="20" customWidth="1"/>
    <col min="3" max="3" width="46.5" customWidth="1"/>
    <col min="4" max="4" width="25.3796296296296" customWidth="1"/>
    <col min="5" max="5" width="21.2592592592593" style="21" customWidth="1"/>
    <col min="6" max="6" width="9.62962962962963" customWidth="1"/>
    <col min="7" max="7" width="5.87962962962963" customWidth="1"/>
    <col min="8" max="8" width="5.12962962962963" customWidth="1"/>
    <col min="9" max="9" width="5.87962962962963" customWidth="1"/>
    <col min="10" max="10" width="7" customWidth="1"/>
    <col min="11" max="11" width="12.1296296296296"/>
  </cols>
  <sheetData>
    <row r="1" customHeight="1" spans="1:11">
      <c r="A1" s="22" t="s">
        <v>72</v>
      </c>
      <c r="B1" s="22" t="s">
        <v>199</v>
      </c>
      <c r="C1" s="23" t="s">
        <v>174</v>
      </c>
      <c r="D1" s="23" t="s">
        <v>201</v>
      </c>
      <c r="E1" s="24" t="s">
        <v>202</v>
      </c>
      <c r="F1" s="25" t="s">
        <v>203</v>
      </c>
      <c r="G1" s="25" t="s">
        <v>208</v>
      </c>
      <c r="H1" s="25" t="s">
        <v>209</v>
      </c>
      <c r="I1" s="25" t="s">
        <v>210</v>
      </c>
      <c r="J1" s="25" t="s">
        <v>211</v>
      </c>
      <c r="K1" s="25" t="s">
        <v>223</v>
      </c>
    </row>
    <row r="2" customHeight="1" spans="1:11">
      <c r="A2" s="26" t="s">
        <v>224</v>
      </c>
      <c r="B2" s="27" t="str">
        <f>_xlfn.DISPIMG("ID_9326F119BF394740B126ABC3AC179E33",1)</f>
        <v>=DISPIMG("ID_9326F119BF394740B126ABC3AC179E33",1)</v>
      </c>
      <c r="C2" s="27" t="s">
        <v>225</v>
      </c>
      <c r="D2" s="28" t="s">
        <v>226</v>
      </c>
      <c r="E2" s="29">
        <v>44546</v>
      </c>
      <c r="F2" s="27" t="s">
        <v>227</v>
      </c>
      <c r="G2" s="27">
        <v>1115</v>
      </c>
      <c r="H2" s="27">
        <v>355</v>
      </c>
      <c r="I2" s="27">
        <v>1316</v>
      </c>
      <c r="J2" s="27">
        <f>I2+H2+G2</f>
        <v>2786</v>
      </c>
      <c r="K2" s="30"/>
    </row>
    <row r="3" customHeight="1" spans="1:11">
      <c r="A3" s="26" t="s">
        <v>218</v>
      </c>
      <c r="B3" s="27" t="str">
        <f>_xlfn.DISPIMG("ID_73B8273C8A5647CA9EED207BC767726D",1)</f>
        <v>=DISPIMG("ID_73B8273C8A5647CA9EED207BC767726D",1)</v>
      </c>
      <c r="C3" s="27" t="s">
        <v>228</v>
      </c>
      <c r="D3" s="28" t="s">
        <v>229</v>
      </c>
      <c r="E3" s="29">
        <v>44825</v>
      </c>
      <c r="F3" s="27" t="s">
        <v>227</v>
      </c>
      <c r="G3" s="27"/>
      <c r="H3" s="27"/>
      <c r="I3" s="27"/>
      <c r="J3" s="27"/>
      <c r="K3" s="30"/>
    </row>
    <row r="4" customHeight="1" spans="1:11">
      <c r="A4" s="26" t="s">
        <v>219</v>
      </c>
      <c r="B4" s="27" t="str">
        <f>_xlfn.DISPIMG("ID_B291885284EC4BE68792E1B584CA1CAC",1)</f>
        <v>=DISPIMG("ID_B291885284EC4BE68792E1B584CA1CAC",1)</v>
      </c>
      <c r="C4" s="27" t="s">
        <v>230</v>
      </c>
      <c r="D4" s="28" t="s">
        <v>231</v>
      </c>
      <c r="E4" s="29">
        <v>44706</v>
      </c>
      <c r="F4" s="27" t="s">
        <v>227</v>
      </c>
      <c r="G4" s="27"/>
      <c r="H4" s="27"/>
      <c r="I4" s="27"/>
      <c r="J4" s="27"/>
      <c r="K4" s="30"/>
    </row>
    <row r="5" customHeight="1" spans="1:11">
      <c r="A5" s="26" t="s">
        <v>220</v>
      </c>
      <c r="B5" s="27" t="str">
        <f>_xlfn.DISPIMG("ID_3D486932861245CCBC1308B10F53CD30",1)</f>
        <v>=DISPIMG("ID_3D486932861245CCBC1308B10F53CD30",1)</v>
      </c>
      <c r="C5" s="27" t="s">
        <v>232</v>
      </c>
      <c r="D5" s="28" t="s">
        <v>233</v>
      </c>
      <c r="E5" s="29">
        <v>44782</v>
      </c>
      <c r="F5" s="27" t="s">
        <v>234</v>
      </c>
      <c r="G5" s="27"/>
      <c r="H5" s="27"/>
      <c r="I5" s="27"/>
      <c r="J5" s="27"/>
      <c r="K5" s="30"/>
    </row>
    <row r="6" customHeight="1" spans="1:11">
      <c r="A6" s="26" t="s">
        <v>221</v>
      </c>
      <c r="B6" s="27" t="str">
        <f>_xlfn.DISPIMG("ID_DADAEFE6C210425DAB164C2FFA563ECE",1)</f>
        <v>=DISPIMG("ID_DADAEFE6C210425DAB164C2FFA563ECE",1)</v>
      </c>
      <c r="C6" s="27" t="s">
        <v>235</v>
      </c>
      <c r="D6" s="28" t="s">
        <v>236</v>
      </c>
      <c r="E6" s="29">
        <v>44733</v>
      </c>
      <c r="F6" s="27" t="s">
        <v>227</v>
      </c>
      <c r="G6" s="27"/>
      <c r="H6" s="27"/>
      <c r="I6" s="27"/>
      <c r="J6" s="27"/>
      <c r="K6" s="30"/>
    </row>
    <row r="7" customHeight="1" spans="1:11">
      <c r="A7" s="26" t="s">
        <v>222</v>
      </c>
      <c r="B7" s="27" t="str">
        <f>_xlfn.DISPIMG("ID_1CA8C29CDD5C4818AEC576296ED148AE",1)</f>
        <v>=DISPIMG("ID_1CA8C29CDD5C4818AEC576296ED148AE",1)</v>
      </c>
      <c r="C7" s="27" t="s">
        <v>237</v>
      </c>
      <c r="D7" s="28" t="s">
        <v>238</v>
      </c>
      <c r="E7" s="29">
        <v>44699</v>
      </c>
      <c r="F7" s="27" t="s">
        <v>227</v>
      </c>
      <c r="G7" s="27"/>
      <c r="H7" s="27"/>
      <c r="I7" s="27"/>
      <c r="J7" s="27"/>
      <c r="K7" s="30"/>
    </row>
    <row r="8" customHeight="1" spans="1:11">
      <c r="A8" s="26" t="s">
        <v>76</v>
      </c>
      <c r="B8" s="27" t="str">
        <f>_xlfn.DISPIMG("ID_534ACB70078D47F890CE256F1FB86099",1)</f>
        <v>=DISPIMG("ID_534ACB70078D47F890CE256F1FB86099",1)</v>
      </c>
      <c r="C8" s="27" t="s">
        <v>175</v>
      </c>
      <c r="D8" s="28" t="s">
        <v>238</v>
      </c>
      <c r="E8" s="29" t="s">
        <v>239</v>
      </c>
      <c r="F8" s="27" t="s">
        <v>234</v>
      </c>
      <c r="G8" s="27"/>
      <c r="H8" s="27"/>
      <c r="I8" s="27"/>
      <c r="J8" s="27"/>
      <c r="K8" s="30"/>
    </row>
    <row r="9" customHeight="1" spans="1:11">
      <c r="A9" s="26" t="s">
        <v>82</v>
      </c>
      <c r="B9" s="27" t="str">
        <f>_xlfn.DISPIMG("ID_CCAC0D334FA04B52ACFD57C725BFB5E0",1)</f>
        <v>=DISPIMG("ID_CCAC0D334FA04B52ACFD57C725BFB5E0",1)</v>
      </c>
      <c r="C9" s="27" t="s">
        <v>240</v>
      </c>
      <c r="D9" s="28" t="s">
        <v>238</v>
      </c>
      <c r="E9" s="29">
        <v>44652</v>
      </c>
      <c r="F9" s="27" t="s">
        <v>227</v>
      </c>
      <c r="G9" s="27"/>
      <c r="H9" s="27"/>
      <c r="I9" s="27"/>
      <c r="J9" s="27"/>
      <c r="K9" s="30"/>
    </row>
    <row r="10" customHeight="1" spans="1:11">
      <c r="A10" s="26" t="s">
        <v>88</v>
      </c>
      <c r="B10" s="27" t="str">
        <f>_xlfn.DISPIMG("ID_3121D3660A5E40178F97292F80D635B0",1)</f>
        <v>=DISPIMG("ID_3121D3660A5E40178F97292F80D635B0",1)</v>
      </c>
      <c r="C10" s="27" t="s">
        <v>180</v>
      </c>
      <c r="D10" s="28" t="s">
        <v>241</v>
      </c>
      <c r="E10" s="29">
        <v>44843</v>
      </c>
      <c r="F10" s="27" t="s">
        <v>227</v>
      </c>
      <c r="G10" s="27"/>
      <c r="H10" s="27"/>
      <c r="I10" s="27"/>
      <c r="J10" s="27"/>
      <c r="K10" s="30"/>
    </row>
    <row r="11" customHeight="1" spans="1:11">
      <c r="A11" s="26" t="s">
        <v>146</v>
      </c>
      <c r="B11" s="27" t="str">
        <f>_xlfn.DISPIMG("ID_B184D0547BC04DA2993A3E8653EEF404",1)</f>
        <v>=DISPIMG("ID_B184D0547BC04DA2993A3E8653EEF404",1)</v>
      </c>
      <c r="C11" s="27" t="s">
        <v>193</v>
      </c>
      <c r="D11" s="28" t="s">
        <v>242</v>
      </c>
      <c r="E11" s="29">
        <v>44740</v>
      </c>
      <c r="F11" s="27" t="s">
        <v>227</v>
      </c>
      <c r="G11" s="27"/>
      <c r="H11" s="27"/>
      <c r="I11" s="27"/>
      <c r="J11" s="27"/>
      <c r="K11" s="30"/>
    </row>
    <row r="12" customHeight="1" spans="1:11">
      <c r="A12" s="26" t="s">
        <v>162</v>
      </c>
      <c r="B12" s="27" t="str">
        <f>_xlfn.DISPIMG("ID_BC1C901DFD3E4E008E4E442F694DBD5E",1)</f>
        <v>=DISPIMG("ID_BC1C901DFD3E4E008E4E442F694DBD5E",1)</v>
      </c>
      <c r="C12" s="27" t="s">
        <v>197</v>
      </c>
      <c r="D12" s="28" t="s">
        <v>243</v>
      </c>
      <c r="E12" s="29">
        <v>44806</v>
      </c>
      <c r="F12" s="27" t="s">
        <v>227</v>
      </c>
      <c r="G12" s="27"/>
      <c r="H12" s="27"/>
      <c r="I12" s="27"/>
      <c r="J12" s="27"/>
      <c r="K12" s="30"/>
    </row>
    <row r="13" customHeight="1" spans="1:11">
      <c r="A13" s="26" t="s">
        <v>108</v>
      </c>
      <c r="B13" s="27" t="str">
        <f>_xlfn.DISPIMG("ID_08F01B840FA34C22AE4E87B2520EC419",1)</f>
        <v>=DISPIMG("ID_08F01B840FA34C22AE4E87B2520EC419",1)</v>
      </c>
      <c r="C13" s="27" t="s">
        <v>244</v>
      </c>
      <c r="D13" s="28" t="s">
        <v>245</v>
      </c>
      <c r="E13" s="29">
        <v>44747</v>
      </c>
      <c r="F13" s="27" t="s">
        <v>234</v>
      </c>
      <c r="G13" s="27"/>
      <c r="H13" s="27"/>
      <c r="I13" s="27"/>
      <c r="J13" s="27"/>
      <c r="K13" s="30"/>
    </row>
    <row r="14" customHeight="1" spans="1:11">
      <c r="A14" s="26" t="s">
        <v>86</v>
      </c>
      <c r="B14" s="27" t="str">
        <f>_xlfn.DISPIMG("ID_1D88C2A7A1524BBA8D08E993D0EDCE0E",1)</f>
        <v>=DISPIMG("ID_1D88C2A7A1524BBA8D08E993D0EDCE0E",1)</v>
      </c>
      <c r="C14" s="27" t="s">
        <v>179</v>
      </c>
      <c r="D14" s="28" t="s">
        <v>246</v>
      </c>
      <c r="E14" s="29">
        <v>44827</v>
      </c>
      <c r="F14" s="27" t="s">
        <v>227</v>
      </c>
      <c r="G14" s="27"/>
      <c r="H14" s="27"/>
      <c r="I14" s="27"/>
      <c r="J14" s="27"/>
      <c r="K14" s="30"/>
    </row>
    <row r="15" customHeight="1" spans="1:11">
      <c r="A15" s="26" t="s">
        <v>76</v>
      </c>
      <c r="B15" s="27" t="str">
        <f>_xlfn.DISPIMG("ID_F9A4B88659FB4A2A96954B3654EFE0E1",1)</f>
        <v>=DISPIMG("ID_F9A4B88659FB4A2A96954B3654EFE0E1",1)</v>
      </c>
      <c r="C15" s="27" t="s">
        <v>175</v>
      </c>
      <c r="D15" s="28" t="s">
        <v>247</v>
      </c>
      <c r="E15" s="29">
        <v>44862</v>
      </c>
      <c r="F15" s="27" t="s">
        <v>234</v>
      </c>
      <c r="G15" s="27"/>
      <c r="H15" s="27"/>
      <c r="I15" s="27"/>
      <c r="J15" s="27"/>
      <c r="K15" s="30"/>
    </row>
    <row r="16" customHeight="1" spans="1:11">
      <c r="A16" s="26" t="s">
        <v>128</v>
      </c>
      <c r="B16" s="27" t="str">
        <f>_xlfn.DISPIMG("ID_D3681FC4EFED452CBF37F5E0F5B5D93B",1)</f>
        <v>=DISPIMG("ID_D3681FC4EFED452CBF37F5E0F5B5D93B",1)</v>
      </c>
      <c r="C16" s="27" t="s">
        <v>190</v>
      </c>
      <c r="D16" s="28" t="s">
        <v>248</v>
      </c>
      <c r="E16" s="29">
        <v>44628</v>
      </c>
      <c r="F16" s="27" t="s">
        <v>227</v>
      </c>
      <c r="G16" s="27"/>
      <c r="H16" s="27"/>
      <c r="I16" s="27"/>
      <c r="J16" s="27"/>
      <c r="K16" s="30"/>
    </row>
    <row r="17" customHeight="1" spans="1:11">
      <c r="A17" s="26" t="s">
        <v>138</v>
      </c>
      <c r="B17" s="27" t="str">
        <f>_xlfn.DISPIMG("ID_A18E1F761AD140B4A9046F3F284B1814",1)</f>
        <v>=DISPIMG("ID_A18E1F761AD140B4A9046F3F284B1814",1)</v>
      </c>
      <c r="C17" s="27" t="s">
        <v>249</v>
      </c>
      <c r="D17" s="28" t="s">
        <v>250</v>
      </c>
      <c r="E17" s="29">
        <v>44852</v>
      </c>
      <c r="F17" s="27" t="s">
        <v>227</v>
      </c>
      <c r="G17" s="27"/>
      <c r="H17" s="27"/>
      <c r="I17" s="27"/>
      <c r="J17" s="27"/>
      <c r="K17" s="30"/>
    </row>
    <row r="18" customHeight="1" spans="1:11">
      <c r="A18" s="26" t="s">
        <v>140</v>
      </c>
      <c r="B18" s="27" t="str">
        <f>_xlfn.DISPIMG("ID_A63015BB40CE4F2481243105F21E3FEB",1)</f>
        <v>=DISPIMG("ID_A63015BB40CE4F2481243105F21E3FEB",1)</v>
      </c>
      <c r="C18" s="27" t="s">
        <v>192</v>
      </c>
      <c r="D18" s="28" t="s">
        <v>251</v>
      </c>
      <c r="E18" s="29">
        <v>44866</v>
      </c>
      <c r="F18" s="27" t="s">
        <v>227</v>
      </c>
      <c r="G18" s="27"/>
      <c r="H18" s="27"/>
      <c r="I18" s="27"/>
      <c r="J18" s="27"/>
      <c r="K18" s="30"/>
    </row>
    <row r="19" customHeight="1" spans="1:11">
      <c r="A19" s="26" t="s">
        <v>114</v>
      </c>
      <c r="B19" s="27" t="str">
        <f>_xlfn.DISPIMG("ID_DDBEBB6D1D8A4D338BDBC79CC97C9AD9",1)</f>
        <v>=DISPIMG("ID_DDBEBB6D1D8A4D338BDBC79CC97C9AD9",1)</v>
      </c>
      <c r="C19" s="27" t="s">
        <v>189</v>
      </c>
      <c r="D19" s="28" t="s">
        <v>252</v>
      </c>
      <c r="E19" s="29">
        <v>44859</v>
      </c>
      <c r="F19" s="27" t="s">
        <v>227</v>
      </c>
      <c r="G19" s="27"/>
      <c r="H19" s="27"/>
      <c r="I19" s="27"/>
      <c r="J19" s="27"/>
      <c r="K19" s="30"/>
    </row>
    <row r="20" customHeight="1" spans="1:11">
      <c r="A20" s="26" t="s">
        <v>160</v>
      </c>
      <c r="B20" s="27" t="str">
        <f>_xlfn.DISPIMG("ID_5ECE6B775C8541ADAB3191F1B4133FB2",1)</f>
        <v>=DISPIMG("ID_5ECE6B775C8541ADAB3191F1B4133FB2",1)</v>
      </c>
      <c r="C20" s="27" t="s">
        <v>196</v>
      </c>
      <c r="D20" s="28" t="s">
        <v>253</v>
      </c>
      <c r="E20" s="29">
        <v>44855</v>
      </c>
      <c r="F20" s="27" t="s">
        <v>234</v>
      </c>
      <c r="G20" s="27"/>
      <c r="H20" s="27"/>
      <c r="I20" s="27"/>
      <c r="J20" s="27"/>
      <c r="K20" s="30"/>
    </row>
    <row r="21" customHeight="1" spans="1:11">
      <c r="A21" s="26" t="s">
        <v>153</v>
      </c>
      <c r="B21" s="27" t="str">
        <f>_xlfn.DISPIMG("ID_695F322F054C4BC38F5643129648D9CA",1)</f>
        <v>=DISPIMG("ID_695F322F054C4BC38F5643129648D9CA",1)</v>
      </c>
      <c r="C21" s="27" t="s">
        <v>195</v>
      </c>
      <c r="D21" s="28" t="s">
        <v>254</v>
      </c>
      <c r="E21" s="29">
        <v>44832</v>
      </c>
      <c r="F21" s="27" t="s">
        <v>234</v>
      </c>
      <c r="G21" s="27"/>
      <c r="H21" s="27"/>
      <c r="I21" s="27"/>
      <c r="J21" s="27"/>
      <c r="K21" s="30"/>
    </row>
    <row r="22" customHeight="1" spans="1:11">
      <c r="A22" s="26" t="s">
        <v>80</v>
      </c>
      <c r="B22" s="27" t="str">
        <f>_xlfn.DISPIMG("ID_CE1633E84BEC476F8356B7ED761B10B9",1)</f>
        <v>=DISPIMG("ID_CE1633E84BEC476F8356B7ED761B10B9",1)</v>
      </c>
      <c r="C22" s="27" t="s">
        <v>255</v>
      </c>
      <c r="D22" s="28" t="s">
        <v>256</v>
      </c>
      <c r="E22" s="29">
        <v>44704</v>
      </c>
      <c r="F22" s="27" t="s">
        <v>227</v>
      </c>
      <c r="G22" s="27"/>
      <c r="H22" s="27"/>
      <c r="I22" s="27"/>
      <c r="J22" s="27"/>
      <c r="K22" s="30"/>
    </row>
    <row r="23" customHeight="1" spans="1:11">
      <c r="A23" s="26" t="s">
        <v>84</v>
      </c>
      <c r="B23" s="27" t="str">
        <f>_xlfn.DISPIMG("ID_594E858CC92241E8AA59313DDE2247BC",1)</f>
        <v>=DISPIMG("ID_594E858CC92241E8AA59313DDE2247BC",1)</v>
      </c>
      <c r="C23" s="27" t="s">
        <v>178</v>
      </c>
      <c r="D23" s="28" t="s">
        <v>257</v>
      </c>
      <c r="E23" s="29">
        <v>44170</v>
      </c>
      <c r="F23" s="27" t="s">
        <v>227</v>
      </c>
      <c r="G23" s="27"/>
      <c r="H23" s="27"/>
      <c r="I23" s="27"/>
      <c r="J23" s="27"/>
      <c r="K23" s="30"/>
    </row>
    <row r="24" customHeight="1" spans="1:11">
      <c r="A24" s="26" t="s">
        <v>151</v>
      </c>
      <c r="B24" s="27" t="str">
        <f>_xlfn.DISPIMG("ID_45A3DC49DB684FC58F0EB4AB31DB2799",1)</f>
        <v>=DISPIMG("ID_45A3DC49DB684FC58F0EB4AB31DB2799",1)</v>
      </c>
      <c r="C24" s="27" t="s">
        <v>194</v>
      </c>
      <c r="D24" s="28" t="s">
        <v>258</v>
      </c>
      <c r="E24" s="29">
        <v>44869</v>
      </c>
      <c r="F24" s="27" t="s">
        <v>227</v>
      </c>
      <c r="G24" s="27"/>
      <c r="H24" s="27"/>
      <c r="I24" s="27"/>
      <c r="J24" s="27"/>
      <c r="K24" s="30"/>
    </row>
    <row r="25" customHeight="1" spans="1:11">
      <c r="A25" s="26" t="s">
        <v>90</v>
      </c>
      <c r="B25" s="27" t="str">
        <f>_xlfn.DISPIMG("ID_A65DC02B2F3B4A5B9281FA84463DED7D",1)</f>
        <v>=DISPIMG("ID_A65DC02B2F3B4A5B9281FA84463DED7D",1)</v>
      </c>
      <c r="C25" s="27" t="s">
        <v>181</v>
      </c>
      <c r="D25" s="28" t="s">
        <v>259</v>
      </c>
      <c r="E25" s="29">
        <v>44883</v>
      </c>
      <c r="F25" s="27" t="s">
        <v>227</v>
      </c>
      <c r="G25" s="27"/>
      <c r="H25" s="27"/>
      <c r="I25" s="27"/>
      <c r="J25" s="27"/>
      <c r="K25" s="31">
        <v>44896</v>
      </c>
    </row>
    <row r="26" customHeight="1" spans="1:11">
      <c r="A26" s="26" t="s">
        <v>92</v>
      </c>
      <c r="B26" s="27" t="str">
        <f>_xlfn.DISPIMG("ID_99C3B23B383C4A27A2EE9F95DCB3D812",1)</f>
        <v>=DISPIMG("ID_99C3B23B383C4A27A2EE9F95DCB3D812",1)</v>
      </c>
      <c r="C26" s="27" t="s">
        <v>182</v>
      </c>
      <c r="D26" s="28" t="s">
        <v>260</v>
      </c>
      <c r="E26" s="29">
        <v>44889</v>
      </c>
      <c r="F26" s="27" t="s">
        <v>227</v>
      </c>
      <c r="G26" s="27"/>
      <c r="H26" s="27"/>
      <c r="I26" s="27"/>
      <c r="J26" s="27"/>
      <c r="K26" s="31">
        <v>44901</v>
      </c>
    </row>
    <row r="27" customHeight="1" spans="1:11">
      <c r="A27" s="26" t="s">
        <v>94</v>
      </c>
      <c r="B27" s="27" t="str">
        <f>_xlfn.DISPIMG("ID_5CB42876B36144ED86A63CDB37ED65A7",1)</f>
        <v>=DISPIMG("ID_5CB42876B36144ED86A63CDB37ED65A7",1)</v>
      </c>
      <c r="C27" s="27" t="s">
        <v>183</v>
      </c>
      <c r="D27" s="28" t="s">
        <v>261</v>
      </c>
      <c r="E27" s="29">
        <v>44890</v>
      </c>
      <c r="F27" s="27" t="s">
        <v>227</v>
      </c>
      <c r="G27" s="27"/>
      <c r="H27" s="27"/>
      <c r="I27" s="27"/>
      <c r="J27" s="27"/>
      <c r="K27" s="31">
        <v>44901</v>
      </c>
    </row>
    <row r="28" customHeight="1" spans="1:11">
      <c r="A28" s="26" t="s">
        <v>104</v>
      </c>
      <c r="B28" s="27" t="str">
        <f>_xlfn.DISPIMG("ID_587696B5E4C34B48A996523765A90D49",1)</f>
        <v>=DISPIMG("ID_587696B5E4C34B48A996523765A90D49",1)</v>
      </c>
      <c r="C28" s="27" t="s">
        <v>186</v>
      </c>
      <c r="D28" s="28" t="s">
        <v>262</v>
      </c>
      <c r="E28" s="29">
        <v>44882</v>
      </c>
      <c r="F28" s="27" t="s">
        <v>227</v>
      </c>
      <c r="G28" s="27"/>
      <c r="H28" s="27"/>
      <c r="I28" s="27"/>
      <c r="J28" s="27"/>
      <c r="K28" s="31">
        <v>44901</v>
      </c>
    </row>
    <row r="29" customHeight="1" spans="1:11">
      <c r="A29" s="26" t="s">
        <v>110</v>
      </c>
      <c r="B29" s="27" t="str">
        <f>_xlfn.DISPIMG("ID_CB322FEFD9E648A9AA00282591B1726B",1)</f>
        <v>=DISPIMG("ID_CB322FEFD9E648A9AA00282591B1726B",1)</v>
      </c>
      <c r="C29" s="27" t="s">
        <v>188</v>
      </c>
      <c r="D29" s="28" t="s">
        <v>263</v>
      </c>
      <c r="E29" s="29">
        <v>44868</v>
      </c>
      <c r="F29" s="27" t="s">
        <v>234</v>
      </c>
      <c r="G29" s="27"/>
      <c r="H29" s="27"/>
      <c r="I29" s="27"/>
      <c r="J29" s="27"/>
      <c r="K29" s="31">
        <v>44901</v>
      </c>
    </row>
    <row r="30" customHeight="1" spans="1:11">
      <c r="A30" s="26" t="s">
        <v>96</v>
      </c>
      <c r="B30" s="27" t="str">
        <f>_xlfn.DISPIMG("ID_0E0B9F8724F542978774CB4990D31A2D",1)</f>
        <v>=DISPIMG("ID_0E0B9F8724F542978774CB4990D31A2D",1)</v>
      </c>
      <c r="C30" s="27" t="s">
        <v>184</v>
      </c>
      <c r="D30" s="28" t="s">
        <v>264</v>
      </c>
      <c r="E30" s="29">
        <v>44902</v>
      </c>
      <c r="F30" s="27" t="s">
        <v>227</v>
      </c>
      <c r="G30" s="27"/>
      <c r="H30" s="27"/>
      <c r="I30" s="27"/>
      <c r="J30" s="27"/>
      <c r="K30" s="31">
        <v>44910</v>
      </c>
    </row>
    <row r="31" customHeight="1" spans="1:11">
      <c r="A31" s="26" t="s">
        <v>98</v>
      </c>
      <c r="B31" s="27" t="str">
        <f>_xlfn.DISPIMG("ID_72D58D7E0BFC47BB80782F13F3B13BF3",1)</f>
        <v>=DISPIMG("ID_72D58D7E0BFC47BB80782F13F3B13BF3",1)</v>
      </c>
      <c r="C31" s="27" t="s">
        <v>185</v>
      </c>
      <c r="D31" s="28" t="s">
        <v>265</v>
      </c>
      <c r="E31" s="29">
        <v>44889</v>
      </c>
      <c r="F31" s="27" t="s">
        <v>227</v>
      </c>
      <c r="G31" s="27"/>
      <c r="H31" s="27"/>
      <c r="I31" s="27"/>
      <c r="J31" s="27"/>
      <c r="K31" s="31">
        <v>44910</v>
      </c>
    </row>
  </sheetData>
  <hyperlinks>
    <hyperlink ref="D2" r:id="rId1" display="https://www.xiaohongshu.com/discovery/item/61bb1ec8000000002103c82a"/>
    <hyperlink ref="D4" r:id="rId2" display="https://www.xiaohongshu.com/discovery/item/628dd85d000000000102b86b"/>
    <hyperlink ref="D5" r:id="rId3" display="https://www.xiaohongshu.com/discovery/item/62f20789000000001202481d"/>
    <hyperlink ref="D6" r:id="rId4" display="https://www.xiaohongshu.com/discovery/item/62b1a409000000000e00eadd"/>
    <hyperlink ref="D10" r:id="rId5" display="https://www.xiaohongshu.com/discovery/item/63423db7000000000b010977"/>
    <hyperlink ref="D11" r:id="rId6" display="https://www.xiaohongshu.com/discovery/item/62baa90300000000040053d9"/>
    <hyperlink ref="D12" r:id="rId7" display="https://www.xiaohongshu.com/discovery/item/6311ce5d0000000012017668"/>
    <hyperlink ref="D13" r:id="rId8" display="https://www.xiaohongshu.com/discovery/item/62c3b6a2000000000a002276"/>
    <hyperlink ref="D14" r:id="rId9" display="https://www.xiaohongshu.com/discovery/item/632d8f030000000018019a1d"/>
    <hyperlink ref="D15" r:id="rId10" display="https://www.xiaohongshu.com/discovery/item/635bb15400000000150214a3"/>
    <hyperlink ref="D16" r:id="rId11" display="https://www.xiaohongshu.com/discovery/item/6227193e000000000102a2d6"/>
    <hyperlink ref="D17" r:id="rId12" display="https://www.xiaohongshu.com/discovery/item/634e79660000000007035aca"/>
    <hyperlink ref="D18" r:id="rId13" display="https://www.xiaohongshu.com/discovery/item/6360edc0000000000801168c"/>
    <hyperlink ref="D19" r:id="rId14" display="https://www.xiaohongshu.com/discovery/item/6357bacd000000001502c8f2"/>
    <hyperlink ref="D20" r:id="rId15" display="https://www.xiaohongshu.com/discovery/item/63527985000000001400c2e5"/>
    <hyperlink ref="D21" r:id="rId16" display="https://www.xiaohongshu.com/discovery/item/6334273600000000170164f1"/>
    <hyperlink ref="D22" r:id="rId17" display="https://www.xiaohongshu.com/discovery/item/628b3f680000000021035d7d"/>
    <hyperlink ref="D23" r:id="rId18" display="https://www.xiaohongshu.com/discovery/item/5fcb49260000000001007112"/>
    <hyperlink ref="D24" r:id="rId19" display="https://www.xiaohongshu.com/discovery/item/6364c98d0000000009000098"/>
    <hyperlink ref="D25" r:id="rId20" display="https://www.xiaohongshu.com/discovery/item/637740d0000000000c02141d"/>
    <hyperlink ref="D26" r:id="rId21" display="https://www.xiaohongshu.com/discovery/item/637f114f00000000220398d8"/>
    <hyperlink ref="D27" r:id="rId22" display="https://www.xiaohongshu.com/discovery/item/6380a3a6000000001f002ad3"/>
    <hyperlink ref="D28" r:id="rId23" display="https://www.xiaohongshu.com/discovery/item/63761085000000002301a2e1"/>
    <hyperlink ref="D29" r:id="rId24" display="https://www.xiaohongshu.com/discovery/item/63639b70000000000600837d"/>
    <hyperlink ref="D30" r:id="rId25" display="https://www.xiaohongshu.com/discovery/item/6390721000000000180108be"/>
    <hyperlink ref="D31" r:id="rId26" display="https://www.xiaohongshu.com/discovery/item/637f4d60000000001c006b2e"/>
  </hyperlinks>
  <pageMargins left="0.7" right="0.7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530"/>
  <sheetViews>
    <sheetView zoomScale="85" zoomScaleNormal="85" workbookViewId="0">
      <pane ySplit="1" topLeftCell="A515" activePane="bottomLeft" state="frozen"/>
      <selection/>
      <selection pane="bottomLeft" activeCell="Y518" sqref="A1:AH530"/>
    </sheetView>
  </sheetViews>
  <sheetFormatPr defaultColWidth="9" defaultRowHeight="14.4"/>
  <cols>
    <col min="1" max="1" width="11.5" customWidth="1"/>
    <col min="2" max="2" width="12.3240740740741" customWidth="1"/>
    <col min="3" max="3" width="9.66666666666667"/>
    <col min="4" max="4" width="13.9259259259259" style="12" customWidth="1"/>
    <col min="5" max="5" width="27.1296296296296" customWidth="1"/>
    <col min="6" max="6" width="9.28703703703704" customWidth="1"/>
    <col min="17" max="21" width="5.12962962962963" customWidth="1"/>
    <col min="22" max="22" width="7" customWidth="1"/>
    <col min="23" max="23" width="6.75925925925926" customWidth="1"/>
    <col min="24" max="24" width="3.87962962962963" customWidth="1"/>
    <col min="25" max="25" width="5.5" customWidth="1"/>
    <col min="26" max="26" width="2.37962962962963" customWidth="1"/>
    <col min="27" max="27" width="4.37962962962963" customWidth="1"/>
    <col min="28" max="29" width="5.37962962962963" customWidth="1"/>
    <col min="30" max="30" width="4.87962962962963" customWidth="1"/>
    <col min="31" max="31" width="4.75925925925926" customWidth="1"/>
    <col min="32" max="32" width="6.62962962962963" customWidth="1"/>
    <col min="33" max="33" width="3.87962962962963" customWidth="1"/>
    <col min="34" max="34" width="7.32407407407407" customWidth="1"/>
    <col min="35" max="35" width="3.12962962962963" customWidth="1"/>
    <col min="49" max="49" width="9.37962962962963"/>
  </cols>
  <sheetData>
    <row r="1" spans="1:34">
      <c r="A1" s="13" t="s">
        <v>1</v>
      </c>
      <c r="B1" s="13" t="s">
        <v>266</v>
      </c>
      <c r="C1" s="13" t="s">
        <v>267</v>
      </c>
      <c r="D1" s="13" t="s">
        <v>71</v>
      </c>
      <c r="E1" s="13" t="s">
        <v>72</v>
      </c>
      <c r="F1" s="13" t="s">
        <v>268</v>
      </c>
      <c r="G1" s="13" t="s">
        <v>269</v>
      </c>
      <c r="H1" s="13" t="s">
        <v>73</v>
      </c>
      <c r="I1" s="13" t="s">
        <v>270</v>
      </c>
      <c r="J1" s="13" t="s">
        <v>271</v>
      </c>
      <c r="K1" s="13" t="s">
        <v>212</v>
      </c>
      <c r="L1" s="13" t="s">
        <v>272</v>
      </c>
      <c r="M1" s="13" t="s">
        <v>273</v>
      </c>
      <c r="N1" s="13" t="s">
        <v>213</v>
      </c>
      <c r="O1" s="13" t="s">
        <v>274</v>
      </c>
      <c r="P1" s="13" t="s">
        <v>275</v>
      </c>
      <c r="Q1" s="13" t="s">
        <v>208</v>
      </c>
      <c r="R1" s="13" t="s">
        <v>210</v>
      </c>
      <c r="S1" s="13" t="s">
        <v>209</v>
      </c>
      <c r="T1" s="13" t="s">
        <v>276</v>
      </c>
      <c r="U1" s="13" t="s">
        <v>277</v>
      </c>
      <c r="V1" s="13" t="s">
        <v>211</v>
      </c>
      <c r="W1" s="13" t="s">
        <v>278</v>
      </c>
      <c r="X1" s="13" t="s">
        <v>279</v>
      </c>
      <c r="Y1" s="13" t="s">
        <v>280</v>
      </c>
      <c r="Z1" s="13" t="s">
        <v>281</v>
      </c>
      <c r="AA1" s="13" t="s">
        <v>282</v>
      </c>
      <c r="AB1" s="13" t="s">
        <v>283</v>
      </c>
      <c r="AC1" s="13" t="s">
        <v>284</v>
      </c>
      <c r="AD1" s="13" t="s">
        <v>285</v>
      </c>
      <c r="AE1" s="13" t="s">
        <v>286</v>
      </c>
      <c r="AF1" s="13" t="s">
        <v>287</v>
      </c>
      <c r="AG1" s="13" t="s">
        <v>288</v>
      </c>
      <c r="AH1" t="s">
        <v>174</v>
      </c>
    </row>
    <row r="2" spans="1:34">
      <c r="A2" s="14" t="s">
        <v>20</v>
      </c>
      <c r="B2" s="14" t="s">
        <v>289</v>
      </c>
      <c r="C2" s="15">
        <v>14596181</v>
      </c>
      <c r="D2" s="14" t="s">
        <v>79</v>
      </c>
      <c r="E2" s="14" t="s">
        <v>80</v>
      </c>
      <c r="F2" s="14" t="s">
        <v>81</v>
      </c>
      <c r="G2" s="15">
        <v>2936476</v>
      </c>
      <c r="H2" s="14" t="s">
        <v>81</v>
      </c>
      <c r="I2" s="15">
        <v>2341327</v>
      </c>
      <c r="J2" s="14" t="s">
        <v>290</v>
      </c>
      <c r="K2" s="15">
        <v>222.51</v>
      </c>
      <c r="L2" s="15">
        <v>4803</v>
      </c>
      <c r="M2" s="15">
        <v>232</v>
      </c>
      <c r="N2" s="16">
        <v>0.0483</v>
      </c>
      <c r="O2" s="15">
        <v>0.96</v>
      </c>
      <c r="P2" s="15">
        <v>46.33</v>
      </c>
      <c r="Q2" s="15">
        <v>0</v>
      </c>
      <c r="R2" s="15">
        <v>1</v>
      </c>
      <c r="S2" s="15">
        <v>0</v>
      </c>
      <c r="T2" s="15">
        <v>0</v>
      </c>
      <c r="U2" s="15">
        <v>0</v>
      </c>
      <c r="V2" s="15">
        <v>1</v>
      </c>
      <c r="W2" s="15">
        <v>222.51</v>
      </c>
      <c r="X2" s="15">
        <v>6</v>
      </c>
      <c r="Y2" s="16">
        <v>0.0259</v>
      </c>
      <c r="Z2" s="15">
        <v>2</v>
      </c>
      <c r="AA2" s="15">
        <v>1</v>
      </c>
      <c r="AB2" s="15">
        <v>6</v>
      </c>
      <c r="AC2" s="15">
        <v>11</v>
      </c>
      <c r="AD2" s="15">
        <v>6</v>
      </c>
      <c r="AE2" s="15">
        <v>2</v>
      </c>
      <c r="AF2" s="15">
        <v>37.08</v>
      </c>
      <c r="AG2" s="15">
        <v>111.26</v>
      </c>
      <c r="AH2" t="str">
        <f>VLOOKUP(E:E,笔记匹配!A:U,3,FALSE)</f>
        <v>翡翠小米珠已经不多了❓听说你们都在找🧐🧐</v>
      </c>
    </row>
    <row r="3" spans="1:34">
      <c r="A3" s="14" t="s">
        <v>20</v>
      </c>
      <c r="B3" s="14" t="s">
        <v>291</v>
      </c>
      <c r="C3" s="15">
        <v>14619863</v>
      </c>
      <c r="D3" s="14" t="s">
        <v>79</v>
      </c>
      <c r="E3" s="14" t="s">
        <v>82</v>
      </c>
      <c r="F3" s="14" t="s">
        <v>83</v>
      </c>
      <c r="G3" s="15">
        <v>2939454</v>
      </c>
      <c r="H3" s="14" t="s">
        <v>83</v>
      </c>
      <c r="I3" s="15">
        <v>2343844</v>
      </c>
      <c r="J3" s="14" t="s">
        <v>290</v>
      </c>
      <c r="K3" s="15">
        <v>41.79</v>
      </c>
      <c r="L3" s="15">
        <v>891</v>
      </c>
      <c r="M3" s="15">
        <v>84</v>
      </c>
      <c r="N3" s="16">
        <v>0.0943</v>
      </c>
      <c r="O3" s="15">
        <v>0.5</v>
      </c>
      <c r="P3" s="15">
        <v>46.9</v>
      </c>
      <c r="Q3" s="15">
        <v>0</v>
      </c>
      <c r="R3" s="15">
        <v>1</v>
      </c>
      <c r="S3" s="15">
        <v>0</v>
      </c>
      <c r="T3" s="15">
        <v>2</v>
      </c>
      <c r="U3" s="15">
        <v>0</v>
      </c>
      <c r="V3" s="15">
        <v>3</v>
      </c>
      <c r="W3" s="15">
        <v>13.93</v>
      </c>
      <c r="X3" s="15">
        <v>0</v>
      </c>
      <c r="Y3" s="16">
        <v>0</v>
      </c>
      <c r="Z3" s="15">
        <v>0</v>
      </c>
      <c r="AA3" s="15">
        <v>1</v>
      </c>
      <c r="AB3" s="15">
        <v>1</v>
      </c>
      <c r="AC3" s="15">
        <v>2</v>
      </c>
      <c r="AD3" s="15">
        <v>1</v>
      </c>
      <c r="AE3" s="15">
        <v>1</v>
      </c>
      <c r="AF3" s="15">
        <v>41.79</v>
      </c>
      <c r="AG3" s="15">
        <v>41.79</v>
      </c>
      <c r="AH3" t="str">
        <f>VLOOKUP(E:E,笔记匹配!A:U,3,FALSE)</f>
        <v>必入翡翠无事牌👆任性挑选价位齐全❤️</v>
      </c>
    </row>
    <row r="4" spans="1:34">
      <c r="A4" s="14" t="s">
        <v>20</v>
      </c>
      <c r="B4" s="14" t="s">
        <v>292</v>
      </c>
      <c r="C4" s="15">
        <v>15170740</v>
      </c>
      <c r="D4" s="14" t="s">
        <v>79</v>
      </c>
      <c r="E4" s="14" t="s">
        <v>84</v>
      </c>
      <c r="F4" s="14" t="s">
        <v>293</v>
      </c>
      <c r="G4" s="15">
        <v>2978075</v>
      </c>
      <c r="H4" s="14" t="s">
        <v>85</v>
      </c>
      <c r="I4" s="15">
        <v>2380067</v>
      </c>
      <c r="J4" s="14" t="s">
        <v>290</v>
      </c>
      <c r="K4" s="15">
        <v>85.08</v>
      </c>
      <c r="L4" s="15">
        <v>3399</v>
      </c>
      <c r="M4" s="15">
        <v>177</v>
      </c>
      <c r="N4" s="16">
        <v>0.0521</v>
      </c>
      <c r="O4" s="15">
        <v>0.48</v>
      </c>
      <c r="P4" s="15">
        <v>25.03</v>
      </c>
      <c r="Q4" s="15">
        <v>0</v>
      </c>
      <c r="R4" s="15">
        <v>1</v>
      </c>
      <c r="S4" s="15">
        <v>0</v>
      </c>
      <c r="T4" s="15">
        <v>1</v>
      </c>
      <c r="U4" s="15">
        <v>0</v>
      </c>
      <c r="V4" s="15">
        <v>2</v>
      </c>
      <c r="W4" s="15">
        <v>42.54</v>
      </c>
      <c r="X4" s="15">
        <v>1</v>
      </c>
      <c r="Y4" s="16">
        <v>0.0056</v>
      </c>
      <c r="Z4" s="15">
        <v>1</v>
      </c>
      <c r="AA4" s="15">
        <v>5</v>
      </c>
      <c r="AB4" s="15">
        <v>1</v>
      </c>
      <c r="AC4" s="15">
        <v>4</v>
      </c>
      <c r="AD4" s="15">
        <v>1</v>
      </c>
      <c r="AE4" s="15">
        <v>1</v>
      </c>
      <c r="AF4" s="15">
        <v>85.08</v>
      </c>
      <c r="AG4" s="15">
        <v>85.08</v>
      </c>
      <c r="AH4" t="str">
        <f>VLOOKUP(E:E,笔记匹配!A:U,3,FALSE)</f>
        <v>入门级的满绿翡翠，性价比也太高了！ 😍</v>
      </c>
    </row>
    <row r="5" spans="1:34">
      <c r="A5" s="14" t="s">
        <v>20</v>
      </c>
      <c r="B5" s="14" t="s">
        <v>292</v>
      </c>
      <c r="C5" s="15">
        <v>15170796</v>
      </c>
      <c r="D5" s="14" t="s">
        <v>79</v>
      </c>
      <c r="E5" s="14" t="s">
        <v>128</v>
      </c>
      <c r="F5" s="14" t="s">
        <v>129</v>
      </c>
      <c r="G5" s="15">
        <v>2977959</v>
      </c>
      <c r="H5" s="14" t="s">
        <v>129</v>
      </c>
      <c r="I5" s="15">
        <v>2379943</v>
      </c>
      <c r="J5" s="14" t="s">
        <v>290</v>
      </c>
      <c r="K5" s="15">
        <v>8.66</v>
      </c>
      <c r="L5" s="15">
        <v>245</v>
      </c>
      <c r="M5" s="15">
        <v>22</v>
      </c>
      <c r="N5" s="16">
        <v>0.0898</v>
      </c>
      <c r="O5" s="15">
        <v>0.39</v>
      </c>
      <c r="P5" s="15">
        <v>35.35</v>
      </c>
      <c r="Q5" s="15">
        <v>1</v>
      </c>
      <c r="R5" s="15">
        <v>1</v>
      </c>
      <c r="S5" s="15">
        <v>0</v>
      </c>
      <c r="T5" s="15">
        <v>0</v>
      </c>
      <c r="U5" s="15">
        <v>0</v>
      </c>
      <c r="V5" s="15">
        <v>2</v>
      </c>
      <c r="W5" s="15">
        <v>4.33</v>
      </c>
      <c r="X5" s="15">
        <v>0</v>
      </c>
      <c r="Y5" s="16">
        <v>0</v>
      </c>
      <c r="Z5" s="15">
        <v>0</v>
      </c>
      <c r="AA5" s="15">
        <v>5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5">
        <v>0</v>
      </c>
      <c r="AH5" t="str">
        <f>VLOOKUP(E:E,笔记匹配!A:U,3,FALSE)</f>
        <v>请大数据推给喜欢翡翠耳钉的刘亦菲们‼️</v>
      </c>
    </row>
    <row r="6" spans="1:34">
      <c r="A6" s="14" t="s">
        <v>20</v>
      </c>
      <c r="B6" s="14" t="s">
        <v>294</v>
      </c>
      <c r="C6" s="15">
        <v>16499560</v>
      </c>
      <c r="D6" s="14" t="s">
        <v>79</v>
      </c>
      <c r="E6" s="14" t="s">
        <v>146</v>
      </c>
      <c r="F6" s="14" t="s">
        <v>295</v>
      </c>
      <c r="G6" s="15">
        <v>3092118</v>
      </c>
      <c r="H6" s="14" t="s">
        <v>147</v>
      </c>
      <c r="I6" s="15">
        <v>2477175</v>
      </c>
      <c r="J6" s="14" t="s">
        <v>290</v>
      </c>
      <c r="K6" s="15">
        <v>171.29</v>
      </c>
      <c r="L6" s="15">
        <v>2123</v>
      </c>
      <c r="M6" s="15">
        <v>123</v>
      </c>
      <c r="N6" s="16">
        <v>0.0579</v>
      </c>
      <c r="O6" s="15">
        <v>1.39</v>
      </c>
      <c r="P6" s="15">
        <v>80.68</v>
      </c>
      <c r="Q6" s="15">
        <v>1</v>
      </c>
      <c r="R6" s="15">
        <v>0</v>
      </c>
      <c r="S6" s="15">
        <v>0</v>
      </c>
      <c r="T6" s="15">
        <v>0</v>
      </c>
      <c r="U6" s="15">
        <v>0</v>
      </c>
      <c r="V6" s="15">
        <v>1</v>
      </c>
      <c r="W6" s="15">
        <v>171.29</v>
      </c>
      <c r="X6" s="15">
        <v>10</v>
      </c>
      <c r="Y6" s="16">
        <v>0.0813</v>
      </c>
      <c r="Z6" s="15">
        <v>1</v>
      </c>
      <c r="AA6" s="15">
        <v>0</v>
      </c>
      <c r="AB6" s="15">
        <v>9</v>
      </c>
      <c r="AC6" s="15">
        <v>19</v>
      </c>
      <c r="AD6" s="15">
        <v>9</v>
      </c>
      <c r="AE6" s="15">
        <v>4</v>
      </c>
      <c r="AF6" s="15">
        <v>19.03</v>
      </c>
      <c r="AG6" s="15">
        <v>42.82</v>
      </c>
      <c r="AH6" t="str">
        <f>VLOOKUP(E:E,笔记匹配!A:U,3,FALSE)</f>
        <v>被刷屏了‼️为什么翡翠珠串最近这么火🔥</v>
      </c>
    </row>
    <row r="7" spans="1:34">
      <c r="A7" s="14" t="s">
        <v>20</v>
      </c>
      <c r="B7" s="14" t="s">
        <v>296</v>
      </c>
      <c r="C7" s="15">
        <v>16755251</v>
      </c>
      <c r="D7" s="14" t="s">
        <v>79</v>
      </c>
      <c r="E7" s="14" t="s">
        <v>108</v>
      </c>
      <c r="F7" s="14" t="s">
        <v>109</v>
      </c>
      <c r="G7" s="15">
        <v>3251566</v>
      </c>
      <c r="H7" s="14" t="s">
        <v>109</v>
      </c>
      <c r="I7" s="15">
        <v>2637997</v>
      </c>
      <c r="J7" s="14" t="s">
        <v>290</v>
      </c>
      <c r="K7" s="15">
        <v>177.74</v>
      </c>
      <c r="L7" s="15">
        <v>5550</v>
      </c>
      <c r="M7" s="15">
        <v>197</v>
      </c>
      <c r="N7" s="16">
        <v>0.0355</v>
      </c>
      <c r="O7" s="15">
        <v>0.9</v>
      </c>
      <c r="P7" s="15">
        <v>32.03</v>
      </c>
      <c r="Q7" s="15">
        <v>4</v>
      </c>
      <c r="R7" s="15">
        <v>1</v>
      </c>
      <c r="S7" s="15">
        <v>1</v>
      </c>
      <c r="T7" s="15">
        <v>4</v>
      </c>
      <c r="U7" s="15">
        <v>0</v>
      </c>
      <c r="V7" s="15">
        <v>10</v>
      </c>
      <c r="W7" s="15">
        <v>17.77</v>
      </c>
      <c r="X7" s="15">
        <v>3</v>
      </c>
      <c r="Y7" s="16">
        <v>0.0152</v>
      </c>
      <c r="Z7" s="15">
        <v>0</v>
      </c>
      <c r="AA7" s="15">
        <v>0</v>
      </c>
      <c r="AB7" s="15">
        <v>1</v>
      </c>
      <c r="AC7" s="15">
        <v>4</v>
      </c>
      <c r="AD7" s="15">
        <v>1</v>
      </c>
      <c r="AE7" s="15">
        <v>1</v>
      </c>
      <c r="AF7" s="15">
        <v>177.74</v>
      </c>
      <c r="AG7" s="15">
        <v>177.74</v>
      </c>
      <c r="AH7" t="str">
        <f>VLOOKUP(E:E,笔记匹配!A:U,3,FALSE)</f>
        <v>强烈安利‼️耳畔上的灵动✨美到窒息翡翠耳坠</v>
      </c>
    </row>
    <row r="8" spans="1:34">
      <c r="A8" s="14" t="s">
        <v>20</v>
      </c>
      <c r="B8" s="14" t="s">
        <v>297</v>
      </c>
      <c r="C8" s="15">
        <v>19269974</v>
      </c>
      <c r="D8" s="14" t="s">
        <v>79</v>
      </c>
      <c r="E8" s="14" t="s">
        <v>162</v>
      </c>
      <c r="F8" s="14" t="s">
        <v>163</v>
      </c>
      <c r="G8" s="15">
        <v>4160119</v>
      </c>
      <c r="H8" s="14" t="s">
        <v>163</v>
      </c>
      <c r="I8" s="15">
        <v>3542960</v>
      </c>
      <c r="J8" s="14" t="s">
        <v>290</v>
      </c>
      <c r="K8" s="15">
        <v>31.47</v>
      </c>
      <c r="L8" s="15">
        <v>1515</v>
      </c>
      <c r="M8" s="15">
        <v>97</v>
      </c>
      <c r="N8" s="16">
        <v>0.064</v>
      </c>
      <c r="O8" s="15">
        <v>0.32</v>
      </c>
      <c r="P8" s="15">
        <v>20.77</v>
      </c>
      <c r="Q8" s="15">
        <v>0</v>
      </c>
      <c r="R8" s="15">
        <v>2</v>
      </c>
      <c r="S8" s="15">
        <v>0</v>
      </c>
      <c r="T8" s="15">
        <v>0</v>
      </c>
      <c r="U8" s="15">
        <v>0</v>
      </c>
      <c r="V8" s="15">
        <v>2</v>
      </c>
      <c r="W8" s="15">
        <v>15.74</v>
      </c>
      <c r="X8" s="15">
        <v>0</v>
      </c>
      <c r="Y8" s="16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t="str">
        <f>VLOOKUP(E:E,笔记匹配!A:U,3,FALSE)</f>
        <v>真的好难选😭😭每一条我都好爱💕</v>
      </c>
    </row>
    <row r="9" spans="1:34">
      <c r="A9" s="14" t="s">
        <v>20</v>
      </c>
      <c r="B9" s="14" t="s">
        <v>298</v>
      </c>
      <c r="C9" s="15">
        <v>20245254</v>
      </c>
      <c r="D9" s="14" t="s">
        <v>79</v>
      </c>
      <c r="E9" s="14" t="s">
        <v>86</v>
      </c>
      <c r="F9" s="14" t="s">
        <v>87</v>
      </c>
      <c r="G9" s="15">
        <v>4628915</v>
      </c>
      <c r="H9" s="14" t="s">
        <v>87</v>
      </c>
      <c r="I9" s="15">
        <v>3960246</v>
      </c>
      <c r="J9" s="14" t="s">
        <v>290</v>
      </c>
      <c r="K9" s="15">
        <v>109.06</v>
      </c>
      <c r="L9" s="15">
        <v>6174</v>
      </c>
      <c r="M9" s="15">
        <v>362</v>
      </c>
      <c r="N9" s="16">
        <v>0.0586</v>
      </c>
      <c r="O9" s="15">
        <v>0.3</v>
      </c>
      <c r="P9" s="15">
        <v>17.66</v>
      </c>
      <c r="Q9" s="15">
        <v>2</v>
      </c>
      <c r="R9" s="15">
        <v>1</v>
      </c>
      <c r="S9" s="15">
        <v>0</v>
      </c>
      <c r="T9" s="15">
        <v>0</v>
      </c>
      <c r="U9" s="15">
        <v>0</v>
      </c>
      <c r="V9" s="15">
        <v>3</v>
      </c>
      <c r="W9" s="15">
        <v>36.35</v>
      </c>
      <c r="X9" s="15">
        <v>4</v>
      </c>
      <c r="Y9" s="16">
        <v>0.011</v>
      </c>
      <c r="Z9" s="15">
        <v>2</v>
      </c>
      <c r="AA9" s="15">
        <v>0</v>
      </c>
      <c r="AB9" s="15">
        <v>4</v>
      </c>
      <c r="AC9" s="15">
        <v>6</v>
      </c>
      <c r="AD9" s="15">
        <v>4</v>
      </c>
      <c r="AE9" s="15">
        <v>1</v>
      </c>
      <c r="AF9" s="15">
        <v>27.26</v>
      </c>
      <c r="AG9" s="15">
        <v>109.06</v>
      </c>
      <c r="AH9" t="str">
        <f>VLOOKUP(E:E,笔记匹配!A:U,3,FALSE)</f>
        <v>别找了‼️一口价的翡翠商家在这里👆</v>
      </c>
    </row>
    <row r="10" spans="1:34">
      <c r="A10" s="14" t="s">
        <v>20</v>
      </c>
      <c r="B10" s="14" t="s">
        <v>299</v>
      </c>
      <c r="C10" s="15">
        <v>21387444</v>
      </c>
      <c r="D10" s="14" t="s">
        <v>79</v>
      </c>
      <c r="E10" s="14" t="s">
        <v>88</v>
      </c>
      <c r="F10" s="14" t="s">
        <v>89</v>
      </c>
      <c r="G10" s="15">
        <v>5205193</v>
      </c>
      <c r="H10" s="14" t="s">
        <v>89</v>
      </c>
      <c r="I10" s="15">
        <v>4389137</v>
      </c>
      <c r="J10" s="14" t="s">
        <v>290</v>
      </c>
      <c r="K10" s="15">
        <v>62.52</v>
      </c>
      <c r="L10" s="15">
        <v>2190</v>
      </c>
      <c r="M10" s="15">
        <v>211</v>
      </c>
      <c r="N10" s="16">
        <v>0.0963</v>
      </c>
      <c r="O10" s="15">
        <v>0.3</v>
      </c>
      <c r="P10" s="15">
        <v>28.55</v>
      </c>
      <c r="Q10" s="15">
        <v>1</v>
      </c>
      <c r="R10" s="15">
        <v>0</v>
      </c>
      <c r="S10" s="15">
        <v>2</v>
      </c>
      <c r="T10" s="15">
        <v>1</v>
      </c>
      <c r="U10" s="15">
        <v>0</v>
      </c>
      <c r="V10" s="15">
        <v>4</v>
      </c>
      <c r="W10" s="15">
        <v>15.63</v>
      </c>
      <c r="X10" s="15">
        <v>0</v>
      </c>
      <c r="Y10" s="16">
        <v>0</v>
      </c>
      <c r="Z10" s="15">
        <v>1</v>
      </c>
      <c r="AA10" s="15">
        <v>6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t="str">
        <f>VLOOKUP(E:E,笔记匹配!A:U,3,FALSE)</f>
        <v>入门级翡翠戒指｜第一次买翡翠必入戒指合集</v>
      </c>
    </row>
    <row r="11" spans="1:34">
      <c r="A11" s="14" t="s">
        <v>20</v>
      </c>
      <c r="B11" s="14" t="s">
        <v>300</v>
      </c>
      <c r="C11" s="15">
        <v>22048778</v>
      </c>
      <c r="D11" s="14" t="s">
        <v>75</v>
      </c>
      <c r="E11" s="14" t="s">
        <v>114</v>
      </c>
      <c r="F11" s="14" t="s">
        <v>115</v>
      </c>
      <c r="G11" s="15">
        <v>5509802</v>
      </c>
      <c r="H11" s="14" t="s">
        <v>115</v>
      </c>
      <c r="I11" s="15">
        <v>4621049</v>
      </c>
      <c r="J11" s="14" t="s">
        <v>290</v>
      </c>
      <c r="K11" s="15">
        <v>197.79</v>
      </c>
      <c r="L11" s="15">
        <v>7571</v>
      </c>
      <c r="M11" s="15">
        <v>402</v>
      </c>
      <c r="N11" s="16">
        <v>0.0531</v>
      </c>
      <c r="O11" s="15">
        <v>0.49</v>
      </c>
      <c r="P11" s="15">
        <v>26.12</v>
      </c>
      <c r="Q11" s="15">
        <v>0</v>
      </c>
      <c r="R11" s="15">
        <v>1</v>
      </c>
      <c r="S11" s="15">
        <v>1</v>
      </c>
      <c r="T11" s="15">
        <v>2</v>
      </c>
      <c r="U11" s="15">
        <v>0</v>
      </c>
      <c r="V11" s="15">
        <v>4</v>
      </c>
      <c r="W11" s="15">
        <v>49.45</v>
      </c>
      <c r="X11" s="15">
        <v>6</v>
      </c>
      <c r="Y11" s="16">
        <v>0.0149</v>
      </c>
      <c r="Z11" s="15">
        <v>6</v>
      </c>
      <c r="AA11" s="15">
        <v>2</v>
      </c>
      <c r="AB11" s="15">
        <v>6</v>
      </c>
      <c r="AC11" s="15">
        <v>11</v>
      </c>
      <c r="AD11" s="15">
        <v>6</v>
      </c>
      <c r="AE11" s="15">
        <v>3</v>
      </c>
      <c r="AF11" s="15">
        <v>32.96</v>
      </c>
      <c r="AG11" s="15">
        <v>65.93</v>
      </c>
      <c r="AH11" t="str">
        <f>VLOOKUP(E:E,笔记匹配!A:U,3,FALSE)</f>
        <v>价值过亿😱这就是广州玉器街批发商家的实力</v>
      </c>
    </row>
    <row r="12" spans="1:34">
      <c r="A12" s="14" t="s">
        <v>20</v>
      </c>
      <c r="B12" s="14" t="s">
        <v>300</v>
      </c>
      <c r="C12" s="15">
        <v>22048976</v>
      </c>
      <c r="D12" s="14" t="s">
        <v>75</v>
      </c>
      <c r="E12" s="14" t="s">
        <v>160</v>
      </c>
      <c r="F12" s="14" t="s">
        <v>161</v>
      </c>
      <c r="G12" s="15">
        <v>5509910</v>
      </c>
      <c r="H12" s="14" t="s">
        <v>161</v>
      </c>
      <c r="I12" s="15">
        <v>4621116</v>
      </c>
      <c r="J12" s="14" t="s">
        <v>290</v>
      </c>
      <c r="K12" s="15">
        <v>122.33</v>
      </c>
      <c r="L12" s="15">
        <v>5196</v>
      </c>
      <c r="M12" s="15">
        <v>234</v>
      </c>
      <c r="N12" s="16">
        <v>0.045</v>
      </c>
      <c r="O12" s="15">
        <v>0.52</v>
      </c>
      <c r="P12" s="15">
        <v>23.54</v>
      </c>
      <c r="Q12" s="15">
        <v>5</v>
      </c>
      <c r="R12" s="15">
        <v>0</v>
      </c>
      <c r="S12" s="15">
        <v>4</v>
      </c>
      <c r="T12" s="15">
        <v>2</v>
      </c>
      <c r="U12" s="15">
        <v>1</v>
      </c>
      <c r="V12" s="15">
        <v>12</v>
      </c>
      <c r="W12" s="15">
        <v>10.19</v>
      </c>
      <c r="X12" s="15">
        <v>4</v>
      </c>
      <c r="Y12" s="16">
        <v>0.0171</v>
      </c>
      <c r="Z12" s="15">
        <v>4</v>
      </c>
      <c r="AA12" s="15">
        <v>0</v>
      </c>
      <c r="AB12" s="15">
        <v>4</v>
      </c>
      <c r="AC12" s="15">
        <v>4</v>
      </c>
      <c r="AD12" s="15">
        <v>4</v>
      </c>
      <c r="AE12" s="15">
        <v>0</v>
      </c>
      <c r="AF12" s="15">
        <v>30.58</v>
      </c>
      <c r="AG12" s="15">
        <v>0</v>
      </c>
      <c r="AH12" t="str">
        <f>VLOOKUP(E:E,笔记匹配!A:U,3,FALSE)</f>
        <v>佳士得/苏富比也看不到这么多高端满绿珠链</v>
      </c>
    </row>
    <row r="13" spans="1:34">
      <c r="A13" s="14" t="s">
        <v>21</v>
      </c>
      <c r="B13" s="14" t="s">
        <v>289</v>
      </c>
      <c r="C13" s="15">
        <v>14596181</v>
      </c>
      <c r="D13" s="14" t="s">
        <v>79</v>
      </c>
      <c r="E13" s="14" t="s">
        <v>80</v>
      </c>
      <c r="F13" s="14" t="s">
        <v>81</v>
      </c>
      <c r="G13" s="15">
        <v>2936476</v>
      </c>
      <c r="H13" s="14" t="s">
        <v>81</v>
      </c>
      <c r="I13" s="15">
        <v>2341327</v>
      </c>
      <c r="J13" s="14" t="s">
        <v>290</v>
      </c>
      <c r="K13" s="15">
        <v>265.16</v>
      </c>
      <c r="L13" s="15">
        <v>4426</v>
      </c>
      <c r="M13" s="15">
        <v>292</v>
      </c>
      <c r="N13" s="16">
        <v>0.066</v>
      </c>
      <c r="O13" s="15">
        <v>0.91</v>
      </c>
      <c r="P13" s="15">
        <v>59.91</v>
      </c>
      <c r="Q13" s="15">
        <v>2</v>
      </c>
      <c r="R13" s="15">
        <v>1</v>
      </c>
      <c r="S13" s="15">
        <v>1</v>
      </c>
      <c r="T13" s="15">
        <v>1</v>
      </c>
      <c r="U13" s="15">
        <v>0</v>
      </c>
      <c r="V13" s="15">
        <v>5</v>
      </c>
      <c r="W13" s="15">
        <v>53.03</v>
      </c>
      <c r="X13" s="15">
        <v>6</v>
      </c>
      <c r="Y13" s="16">
        <v>0.0205</v>
      </c>
      <c r="Z13" s="15">
        <v>1</v>
      </c>
      <c r="AA13" s="15">
        <v>2</v>
      </c>
      <c r="AB13" s="15">
        <v>8</v>
      </c>
      <c r="AC13" s="15">
        <v>15</v>
      </c>
      <c r="AD13" s="15">
        <v>8</v>
      </c>
      <c r="AE13" s="15">
        <v>4</v>
      </c>
      <c r="AF13" s="15">
        <v>33.15</v>
      </c>
      <c r="AG13" s="15">
        <v>66.29</v>
      </c>
      <c r="AH13" t="str">
        <f>VLOOKUP(E:E,笔记匹配!A:U,3,FALSE)</f>
        <v>翡翠小米珠已经不多了❓听说你们都在找🧐🧐</v>
      </c>
    </row>
    <row r="14" spans="1:34">
      <c r="A14" s="14" t="s">
        <v>21</v>
      </c>
      <c r="B14" s="14" t="s">
        <v>291</v>
      </c>
      <c r="C14" s="15">
        <v>14619863</v>
      </c>
      <c r="D14" s="14" t="s">
        <v>79</v>
      </c>
      <c r="E14" s="14" t="s">
        <v>82</v>
      </c>
      <c r="F14" s="14" t="s">
        <v>83</v>
      </c>
      <c r="G14" s="15">
        <v>2939454</v>
      </c>
      <c r="H14" s="14" t="s">
        <v>83</v>
      </c>
      <c r="I14" s="15">
        <v>2343844</v>
      </c>
      <c r="J14" s="14" t="s">
        <v>290</v>
      </c>
      <c r="K14" s="15">
        <v>6.96</v>
      </c>
      <c r="L14" s="15">
        <v>302</v>
      </c>
      <c r="M14" s="15">
        <v>33</v>
      </c>
      <c r="N14" s="16">
        <v>0.1093</v>
      </c>
      <c r="O14" s="15">
        <v>0.21</v>
      </c>
      <c r="P14" s="15">
        <v>23.05</v>
      </c>
      <c r="Q14" s="15">
        <v>0</v>
      </c>
      <c r="R14" s="15">
        <v>0</v>
      </c>
      <c r="S14" s="15">
        <v>0</v>
      </c>
      <c r="T14" s="15">
        <v>0</v>
      </c>
      <c r="U14" s="15">
        <v>0</v>
      </c>
      <c r="V14" s="15">
        <v>0</v>
      </c>
      <c r="W14" s="15">
        <v>0</v>
      </c>
      <c r="X14" s="15">
        <v>0</v>
      </c>
      <c r="Y14" s="16">
        <v>0</v>
      </c>
      <c r="Z14" s="15">
        <v>1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t="str">
        <f>VLOOKUP(E:E,笔记匹配!A:U,3,FALSE)</f>
        <v>必入翡翠无事牌👆任性挑选价位齐全❤️</v>
      </c>
    </row>
    <row r="15" spans="1:34">
      <c r="A15" s="14" t="s">
        <v>21</v>
      </c>
      <c r="B15" s="14" t="s">
        <v>292</v>
      </c>
      <c r="C15" s="15">
        <v>15170740</v>
      </c>
      <c r="D15" s="14" t="s">
        <v>79</v>
      </c>
      <c r="E15" s="14" t="s">
        <v>84</v>
      </c>
      <c r="F15" s="14" t="s">
        <v>293</v>
      </c>
      <c r="G15" s="15">
        <v>2978075</v>
      </c>
      <c r="H15" s="14" t="s">
        <v>85</v>
      </c>
      <c r="I15" s="15">
        <v>2380067</v>
      </c>
      <c r="J15" s="14" t="s">
        <v>290</v>
      </c>
      <c r="K15" s="15">
        <v>58.39</v>
      </c>
      <c r="L15" s="15">
        <v>2624</v>
      </c>
      <c r="M15" s="15">
        <v>151</v>
      </c>
      <c r="N15" s="16">
        <v>0.0575</v>
      </c>
      <c r="O15" s="15">
        <v>0.39</v>
      </c>
      <c r="P15" s="15">
        <v>22.25</v>
      </c>
      <c r="Q15" s="15">
        <v>1</v>
      </c>
      <c r="R15" s="15">
        <v>1</v>
      </c>
      <c r="S15" s="15">
        <v>0</v>
      </c>
      <c r="T15" s="15">
        <v>2</v>
      </c>
      <c r="U15" s="15">
        <v>1</v>
      </c>
      <c r="V15" s="15">
        <v>5</v>
      </c>
      <c r="W15" s="15">
        <v>11.68</v>
      </c>
      <c r="X15" s="15">
        <v>1</v>
      </c>
      <c r="Y15" s="16">
        <v>0.0066</v>
      </c>
      <c r="Z15" s="15">
        <v>3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t="str">
        <f>VLOOKUP(E:E,笔记匹配!A:U,3,FALSE)</f>
        <v>入门级的满绿翡翠，性价比也太高了！ 😍</v>
      </c>
    </row>
    <row r="16" spans="1:34">
      <c r="A16" s="14" t="s">
        <v>21</v>
      </c>
      <c r="B16" s="14" t="s">
        <v>292</v>
      </c>
      <c r="C16" s="15">
        <v>15170796</v>
      </c>
      <c r="D16" s="14" t="s">
        <v>79</v>
      </c>
      <c r="E16" s="14" t="s">
        <v>128</v>
      </c>
      <c r="F16" s="14" t="s">
        <v>129</v>
      </c>
      <c r="G16" s="15">
        <v>2977959</v>
      </c>
      <c r="H16" s="14" t="s">
        <v>129</v>
      </c>
      <c r="I16" s="15">
        <v>2379943</v>
      </c>
      <c r="J16" s="14" t="s">
        <v>290</v>
      </c>
      <c r="K16" s="15">
        <v>55.13</v>
      </c>
      <c r="L16" s="15">
        <v>718</v>
      </c>
      <c r="M16" s="15">
        <v>79</v>
      </c>
      <c r="N16" s="16">
        <v>0.11</v>
      </c>
      <c r="O16" s="15">
        <v>0.7</v>
      </c>
      <c r="P16" s="15">
        <v>76.78</v>
      </c>
      <c r="Q16" s="15">
        <v>1</v>
      </c>
      <c r="R16" s="15">
        <v>1</v>
      </c>
      <c r="S16" s="15">
        <v>0</v>
      </c>
      <c r="T16" s="15">
        <v>1</v>
      </c>
      <c r="U16" s="15">
        <v>0</v>
      </c>
      <c r="V16" s="15">
        <v>3</v>
      </c>
      <c r="W16" s="15">
        <v>18.38</v>
      </c>
      <c r="X16" s="15">
        <v>1</v>
      </c>
      <c r="Y16" s="16">
        <v>0.0127</v>
      </c>
      <c r="Z16" s="15">
        <v>2</v>
      </c>
      <c r="AA16" s="15">
        <v>0</v>
      </c>
      <c r="AB16" s="15">
        <v>1</v>
      </c>
      <c r="AC16" s="15">
        <v>2</v>
      </c>
      <c r="AD16" s="15">
        <v>1</v>
      </c>
      <c r="AE16" s="15">
        <v>1</v>
      </c>
      <c r="AF16" s="15">
        <v>55.13</v>
      </c>
      <c r="AG16" s="15">
        <v>55.13</v>
      </c>
      <c r="AH16" t="str">
        <f>VLOOKUP(E:E,笔记匹配!A:U,3,FALSE)</f>
        <v>请大数据推给喜欢翡翠耳钉的刘亦菲们‼️</v>
      </c>
    </row>
    <row r="17" spans="1:34">
      <c r="A17" s="14" t="s">
        <v>21</v>
      </c>
      <c r="B17" s="14" t="s">
        <v>294</v>
      </c>
      <c r="C17" s="15">
        <v>16499560</v>
      </c>
      <c r="D17" s="14" t="s">
        <v>79</v>
      </c>
      <c r="E17" s="14" t="s">
        <v>146</v>
      </c>
      <c r="F17" s="14" t="s">
        <v>295</v>
      </c>
      <c r="G17" s="15">
        <v>3092118</v>
      </c>
      <c r="H17" s="14" t="s">
        <v>147</v>
      </c>
      <c r="I17" s="15">
        <v>2477175</v>
      </c>
      <c r="J17" s="14" t="s">
        <v>290</v>
      </c>
      <c r="K17" s="15">
        <v>46.43</v>
      </c>
      <c r="L17" s="15">
        <v>612</v>
      </c>
      <c r="M17" s="15">
        <v>41</v>
      </c>
      <c r="N17" s="16">
        <v>0.067</v>
      </c>
      <c r="O17" s="15">
        <v>1.13</v>
      </c>
      <c r="P17" s="15">
        <v>75.87</v>
      </c>
      <c r="Q17" s="15">
        <v>1</v>
      </c>
      <c r="R17" s="15">
        <v>0</v>
      </c>
      <c r="S17" s="15">
        <v>1</v>
      </c>
      <c r="T17" s="15">
        <v>0</v>
      </c>
      <c r="U17" s="15">
        <v>0</v>
      </c>
      <c r="V17" s="15">
        <v>2</v>
      </c>
      <c r="W17" s="15">
        <v>23.22</v>
      </c>
      <c r="X17" s="15">
        <v>1</v>
      </c>
      <c r="Y17" s="16">
        <v>0.0244</v>
      </c>
      <c r="Z17" s="15">
        <v>0</v>
      </c>
      <c r="AA17" s="15">
        <v>0</v>
      </c>
      <c r="AB17" s="15">
        <v>1</v>
      </c>
      <c r="AC17" s="15">
        <v>1</v>
      </c>
      <c r="AD17" s="15">
        <v>1</v>
      </c>
      <c r="AE17" s="15">
        <v>0</v>
      </c>
      <c r="AF17" s="15">
        <v>46.43</v>
      </c>
      <c r="AG17" s="15">
        <v>0</v>
      </c>
      <c r="AH17" t="str">
        <f>VLOOKUP(E:E,笔记匹配!A:U,3,FALSE)</f>
        <v>被刷屏了‼️为什么翡翠珠串最近这么火🔥</v>
      </c>
    </row>
    <row r="18" spans="1:34">
      <c r="A18" s="14" t="s">
        <v>21</v>
      </c>
      <c r="B18" s="14" t="s">
        <v>296</v>
      </c>
      <c r="C18" s="15">
        <v>16755251</v>
      </c>
      <c r="D18" s="14" t="s">
        <v>79</v>
      </c>
      <c r="E18" s="14" t="s">
        <v>108</v>
      </c>
      <c r="F18" s="14" t="s">
        <v>109</v>
      </c>
      <c r="G18" s="15">
        <v>3251566</v>
      </c>
      <c r="H18" s="14" t="s">
        <v>109</v>
      </c>
      <c r="I18" s="15">
        <v>2637997</v>
      </c>
      <c r="J18" s="14" t="s">
        <v>290</v>
      </c>
      <c r="K18" s="15">
        <v>227.99</v>
      </c>
      <c r="L18" s="15">
        <v>5534</v>
      </c>
      <c r="M18" s="15">
        <v>242</v>
      </c>
      <c r="N18" s="16">
        <v>0.0437</v>
      </c>
      <c r="O18" s="15">
        <v>0.94</v>
      </c>
      <c r="P18" s="15">
        <v>41.2</v>
      </c>
      <c r="Q18" s="15">
        <v>5</v>
      </c>
      <c r="R18" s="15">
        <v>0</v>
      </c>
      <c r="S18" s="15">
        <v>1</v>
      </c>
      <c r="T18" s="15">
        <v>9</v>
      </c>
      <c r="U18" s="15">
        <v>0</v>
      </c>
      <c r="V18" s="15">
        <v>15</v>
      </c>
      <c r="W18" s="15">
        <v>15.2</v>
      </c>
      <c r="X18" s="15">
        <v>0</v>
      </c>
      <c r="Y18" s="16">
        <v>0</v>
      </c>
      <c r="Z18" s="15">
        <v>3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t="str">
        <f>VLOOKUP(E:E,笔记匹配!A:U,3,FALSE)</f>
        <v>强烈安利‼️耳畔上的灵动✨美到窒息翡翠耳坠</v>
      </c>
    </row>
    <row r="19" spans="1:34">
      <c r="A19" s="14" t="s">
        <v>21</v>
      </c>
      <c r="B19" s="14" t="s">
        <v>297</v>
      </c>
      <c r="C19" s="15">
        <v>19269974</v>
      </c>
      <c r="D19" s="14" t="s">
        <v>79</v>
      </c>
      <c r="E19" s="14" t="s">
        <v>162</v>
      </c>
      <c r="F19" s="14" t="s">
        <v>163</v>
      </c>
      <c r="G19" s="15">
        <v>4160119</v>
      </c>
      <c r="H19" s="14" t="s">
        <v>163</v>
      </c>
      <c r="I19" s="15">
        <v>3542960</v>
      </c>
      <c r="J19" s="14" t="s">
        <v>290</v>
      </c>
      <c r="K19" s="15">
        <v>34.11</v>
      </c>
      <c r="L19" s="15">
        <v>1500</v>
      </c>
      <c r="M19" s="15">
        <v>111</v>
      </c>
      <c r="N19" s="16">
        <v>0.074</v>
      </c>
      <c r="O19" s="15">
        <v>0.31</v>
      </c>
      <c r="P19" s="15">
        <v>22.74</v>
      </c>
      <c r="Q19" s="15">
        <v>2</v>
      </c>
      <c r="R19" s="15">
        <v>0</v>
      </c>
      <c r="S19" s="15">
        <v>0</v>
      </c>
      <c r="T19" s="15">
        <v>0</v>
      </c>
      <c r="U19" s="15">
        <v>0</v>
      </c>
      <c r="V19" s="15">
        <v>2</v>
      </c>
      <c r="W19" s="15">
        <v>17.06</v>
      </c>
      <c r="X19" s="15">
        <v>0</v>
      </c>
      <c r="Y19" s="16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t="str">
        <f>VLOOKUP(E:E,笔记匹配!A:U,3,FALSE)</f>
        <v>真的好难选😭😭每一条我都好爱💕</v>
      </c>
    </row>
    <row r="20" spans="1:34">
      <c r="A20" s="14" t="s">
        <v>21</v>
      </c>
      <c r="B20" s="14" t="s">
        <v>298</v>
      </c>
      <c r="C20" s="15">
        <v>20245254</v>
      </c>
      <c r="D20" s="14" t="s">
        <v>79</v>
      </c>
      <c r="E20" s="14" t="s">
        <v>86</v>
      </c>
      <c r="F20" s="14" t="s">
        <v>87</v>
      </c>
      <c r="G20" s="15">
        <v>4628915</v>
      </c>
      <c r="H20" s="14" t="s">
        <v>87</v>
      </c>
      <c r="I20" s="15">
        <v>3960246</v>
      </c>
      <c r="J20" s="14" t="s">
        <v>290</v>
      </c>
      <c r="K20" s="15">
        <v>125.37</v>
      </c>
      <c r="L20" s="15">
        <v>7244</v>
      </c>
      <c r="M20" s="15">
        <v>466</v>
      </c>
      <c r="N20" s="16">
        <v>0.0643</v>
      </c>
      <c r="O20" s="15">
        <v>0.27</v>
      </c>
      <c r="P20" s="15">
        <v>17.31</v>
      </c>
      <c r="Q20" s="15">
        <v>4</v>
      </c>
      <c r="R20" s="15">
        <v>0</v>
      </c>
      <c r="S20" s="15">
        <v>1</v>
      </c>
      <c r="T20" s="15">
        <v>6</v>
      </c>
      <c r="U20" s="15">
        <v>0</v>
      </c>
      <c r="V20" s="15">
        <v>11</v>
      </c>
      <c r="W20" s="15">
        <v>11.4</v>
      </c>
      <c r="X20" s="15">
        <v>9</v>
      </c>
      <c r="Y20" s="16">
        <v>0.0193</v>
      </c>
      <c r="Z20" s="15">
        <v>2</v>
      </c>
      <c r="AA20" s="15">
        <v>0</v>
      </c>
      <c r="AB20" s="15">
        <v>10</v>
      </c>
      <c r="AC20" s="15">
        <v>14</v>
      </c>
      <c r="AD20" s="15">
        <v>10</v>
      </c>
      <c r="AE20" s="15">
        <v>4</v>
      </c>
      <c r="AF20" s="15">
        <v>12.54</v>
      </c>
      <c r="AG20" s="15">
        <v>31.34</v>
      </c>
      <c r="AH20" t="str">
        <f>VLOOKUP(E:E,笔记匹配!A:U,3,FALSE)</f>
        <v>别找了‼️一口价的翡翠商家在这里👆</v>
      </c>
    </row>
    <row r="21" spans="1:34">
      <c r="A21" s="14" t="s">
        <v>21</v>
      </c>
      <c r="B21" s="14" t="s">
        <v>299</v>
      </c>
      <c r="C21" s="15">
        <v>21387444</v>
      </c>
      <c r="D21" s="14" t="s">
        <v>79</v>
      </c>
      <c r="E21" s="14" t="s">
        <v>88</v>
      </c>
      <c r="F21" s="14" t="s">
        <v>89</v>
      </c>
      <c r="G21" s="15">
        <v>5205193</v>
      </c>
      <c r="H21" s="14" t="s">
        <v>89</v>
      </c>
      <c r="I21" s="15">
        <v>4389137</v>
      </c>
      <c r="J21" s="14" t="s">
        <v>290</v>
      </c>
      <c r="K21" s="15">
        <v>67.91</v>
      </c>
      <c r="L21" s="15">
        <v>2723</v>
      </c>
      <c r="M21" s="15">
        <v>262</v>
      </c>
      <c r="N21" s="16">
        <v>0.0962</v>
      </c>
      <c r="O21" s="15">
        <v>0.26</v>
      </c>
      <c r="P21" s="15">
        <v>24.94</v>
      </c>
      <c r="Q21" s="15">
        <v>0</v>
      </c>
      <c r="R21" s="15">
        <v>0</v>
      </c>
      <c r="S21" s="15">
        <v>2</v>
      </c>
      <c r="T21" s="15">
        <v>1</v>
      </c>
      <c r="U21" s="15">
        <v>0</v>
      </c>
      <c r="V21" s="15">
        <v>3</v>
      </c>
      <c r="W21" s="15">
        <v>22.64</v>
      </c>
      <c r="X21" s="15">
        <v>2</v>
      </c>
      <c r="Y21" s="16">
        <v>0.0076</v>
      </c>
      <c r="Z21" s="15">
        <v>3</v>
      </c>
      <c r="AA21" s="15">
        <v>4</v>
      </c>
      <c r="AB21" s="15">
        <v>2</v>
      </c>
      <c r="AC21" s="15">
        <v>6</v>
      </c>
      <c r="AD21" s="15">
        <v>2</v>
      </c>
      <c r="AE21" s="15">
        <v>1</v>
      </c>
      <c r="AF21" s="15">
        <v>33.96</v>
      </c>
      <c r="AG21" s="15">
        <v>67.91</v>
      </c>
      <c r="AH21" t="str">
        <f>VLOOKUP(E:E,笔记匹配!A:U,3,FALSE)</f>
        <v>入门级翡翠戒指｜第一次买翡翠必入戒指合集</v>
      </c>
    </row>
    <row r="22" spans="1:34">
      <c r="A22" s="14" t="s">
        <v>21</v>
      </c>
      <c r="B22" s="14" t="s">
        <v>300</v>
      </c>
      <c r="C22" s="15">
        <v>22048778</v>
      </c>
      <c r="D22" s="14" t="s">
        <v>75</v>
      </c>
      <c r="E22" s="14" t="s">
        <v>114</v>
      </c>
      <c r="F22" s="14" t="s">
        <v>115</v>
      </c>
      <c r="G22" s="15">
        <v>5509802</v>
      </c>
      <c r="H22" s="14" t="s">
        <v>115</v>
      </c>
      <c r="I22" s="15">
        <v>4621049</v>
      </c>
      <c r="J22" s="14" t="s">
        <v>290</v>
      </c>
      <c r="K22" s="15">
        <v>189.02</v>
      </c>
      <c r="L22" s="15">
        <v>8073</v>
      </c>
      <c r="M22" s="15">
        <v>446</v>
      </c>
      <c r="N22" s="16">
        <v>0.0552</v>
      </c>
      <c r="O22" s="15">
        <v>0.42</v>
      </c>
      <c r="P22" s="15">
        <v>23.41</v>
      </c>
      <c r="Q22" s="15">
        <v>7</v>
      </c>
      <c r="R22" s="15">
        <v>1</v>
      </c>
      <c r="S22" s="15">
        <v>0</v>
      </c>
      <c r="T22" s="15">
        <v>4</v>
      </c>
      <c r="U22" s="15">
        <v>0</v>
      </c>
      <c r="V22" s="15">
        <v>12</v>
      </c>
      <c r="W22" s="15">
        <v>15.75</v>
      </c>
      <c r="X22" s="15">
        <v>5</v>
      </c>
      <c r="Y22" s="16">
        <v>0.0112</v>
      </c>
      <c r="Z22" s="15">
        <v>0</v>
      </c>
      <c r="AA22" s="15">
        <v>3</v>
      </c>
      <c r="AB22" s="15">
        <v>5</v>
      </c>
      <c r="AC22" s="15">
        <v>11</v>
      </c>
      <c r="AD22" s="15">
        <v>5</v>
      </c>
      <c r="AE22" s="15">
        <v>2</v>
      </c>
      <c r="AF22" s="15">
        <v>37.8</v>
      </c>
      <c r="AG22" s="15">
        <v>94.51</v>
      </c>
      <c r="AH22" t="str">
        <f>VLOOKUP(E:E,笔记匹配!A:U,3,FALSE)</f>
        <v>价值过亿😱这就是广州玉器街批发商家的实力</v>
      </c>
    </row>
    <row r="23" spans="1:34">
      <c r="A23" s="14" t="s">
        <v>21</v>
      </c>
      <c r="B23" s="14" t="s">
        <v>300</v>
      </c>
      <c r="C23" s="15">
        <v>22048976</v>
      </c>
      <c r="D23" s="14" t="s">
        <v>75</v>
      </c>
      <c r="E23" s="14" t="s">
        <v>160</v>
      </c>
      <c r="F23" s="14" t="s">
        <v>161</v>
      </c>
      <c r="G23" s="15">
        <v>5509910</v>
      </c>
      <c r="H23" s="14" t="s">
        <v>161</v>
      </c>
      <c r="I23" s="15">
        <v>4621116</v>
      </c>
      <c r="J23" s="14" t="s">
        <v>290</v>
      </c>
      <c r="K23" s="15">
        <v>29.28</v>
      </c>
      <c r="L23" s="15">
        <v>1993</v>
      </c>
      <c r="M23" s="15">
        <v>80</v>
      </c>
      <c r="N23" s="16">
        <v>0.0401</v>
      </c>
      <c r="O23" s="15">
        <v>0.37</v>
      </c>
      <c r="P23" s="15">
        <v>14.69</v>
      </c>
      <c r="Q23" s="15">
        <v>0</v>
      </c>
      <c r="R23" s="15">
        <v>0</v>
      </c>
      <c r="S23" s="15">
        <v>0</v>
      </c>
      <c r="T23" s="15">
        <v>1</v>
      </c>
      <c r="U23" s="15">
        <v>0</v>
      </c>
      <c r="V23" s="15">
        <v>1</v>
      </c>
      <c r="W23" s="15">
        <v>29.28</v>
      </c>
      <c r="X23" s="15">
        <v>0</v>
      </c>
      <c r="Y23" s="16">
        <v>0</v>
      </c>
      <c r="Z23" s="15">
        <v>0</v>
      </c>
      <c r="AA23" s="15">
        <v>0</v>
      </c>
      <c r="AB23" s="15">
        <v>1</v>
      </c>
      <c r="AC23" s="15">
        <v>1</v>
      </c>
      <c r="AD23" s="15">
        <v>1</v>
      </c>
      <c r="AE23" s="15">
        <v>0</v>
      </c>
      <c r="AF23" s="15">
        <v>29.28</v>
      </c>
      <c r="AG23" s="15">
        <v>0</v>
      </c>
      <c r="AH23" t="str">
        <f>VLOOKUP(E:E,笔记匹配!A:U,3,FALSE)</f>
        <v>佳士得/苏富比也看不到这么多高端满绿珠链</v>
      </c>
    </row>
    <row r="24" spans="1:34">
      <c r="A24" s="14" t="s">
        <v>22</v>
      </c>
      <c r="B24" s="14" t="s">
        <v>289</v>
      </c>
      <c r="C24" s="15">
        <v>14596181</v>
      </c>
      <c r="D24" s="14" t="s">
        <v>79</v>
      </c>
      <c r="E24" s="14" t="s">
        <v>80</v>
      </c>
      <c r="F24" s="14" t="s">
        <v>81</v>
      </c>
      <c r="G24" s="15">
        <v>2936476</v>
      </c>
      <c r="H24" s="14" t="s">
        <v>81</v>
      </c>
      <c r="I24" s="15">
        <v>2341327</v>
      </c>
      <c r="J24" s="14" t="s">
        <v>290</v>
      </c>
      <c r="K24" s="15">
        <v>285.66</v>
      </c>
      <c r="L24" s="15">
        <v>5189</v>
      </c>
      <c r="M24" s="15">
        <v>271</v>
      </c>
      <c r="N24" s="16">
        <v>0.0522</v>
      </c>
      <c r="O24" s="15">
        <v>1.05</v>
      </c>
      <c r="P24" s="15">
        <v>55.05</v>
      </c>
      <c r="Q24" s="15">
        <v>3</v>
      </c>
      <c r="R24" s="15">
        <v>1</v>
      </c>
      <c r="S24" s="15">
        <v>0</v>
      </c>
      <c r="T24" s="15">
        <v>2</v>
      </c>
      <c r="U24" s="15">
        <v>0</v>
      </c>
      <c r="V24" s="15">
        <v>6</v>
      </c>
      <c r="W24" s="15">
        <v>47.61</v>
      </c>
      <c r="X24" s="15">
        <v>18</v>
      </c>
      <c r="Y24" s="16">
        <v>0.0664</v>
      </c>
      <c r="Z24" s="15">
        <v>0</v>
      </c>
      <c r="AA24" s="15">
        <v>0</v>
      </c>
      <c r="AB24" s="15">
        <v>15</v>
      </c>
      <c r="AC24" s="15">
        <v>31</v>
      </c>
      <c r="AD24" s="15">
        <v>15</v>
      </c>
      <c r="AE24" s="15">
        <v>5</v>
      </c>
      <c r="AF24" s="15">
        <v>19.04</v>
      </c>
      <c r="AG24" s="15">
        <v>57.13</v>
      </c>
      <c r="AH24" t="str">
        <f>VLOOKUP(E:E,笔记匹配!A:U,3,FALSE)</f>
        <v>翡翠小米珠已经不多了❓听说你们都在找🧐🧐</v>
      </c>
    </row>
    <row r="25" spans="1:34">
      <c r="A25" s="14" t="s">
        <v>22</v>
      </c>
      <c r="B25" s="14" t="s">
        <v>291</v>
      </c>
      <c r="C25" s="15">
        <v>14619863</v>
      </c>
      <c r="D25" s="14" t="s">
        <v>79</v>
      </c>
      <c r="E25" s="14" t="s">
        <v>82</v>
      </c>
      <c r="F25" s="14" t="s">
        <v>83</v>
      </c>
      <c r="G25" s="15">
        <v>2939454</v>
      </c>
      <c r="H25" s="14" t="s">
        <v>83</v>
      </c>
      <c r="I25" s="15">
        <v>2343844</v>
      </c>
      <c r="J25" s="14" t="s">
        <v>290</v>
      </c>
      <c r="K25" s="15">
        <v>8.83</v>
      </c>
      <c r="L25" s="15">
        <v>236</v>
      </c>
      <c r="M25" s="15">
        <v>28</v>
      </c>
      <c r="N25" s="16">
        <v>0.1186</v>
      </c>
      <c r="O25" s="15">
        <v>0.32</v>
      </c>
      <c r="P25" s="15">
        <v>37.42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6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t="str">
        <f>VLOOKUP(E:E,笔记匹配!A:U,3,FALSE)</f>
        <v>必入翡翠无事牌👆任性挑选价位齐全❤️</v>
      </c>
    </row>
    <row r="26" spans="1:34">
      <c r="A26" s="14" t="s">
        <v>22</v>
      </c>
      <c r="B26" s="14" t="s">
        <v>292</v>
      </c>
      <c r="C26" s="15">
        <v>15170740</v>
      </c>
      <c r="D26" s="14" t="s">
        <v>79</v>
      </c>
      <c r="E26" s="14" t="s">
        <v>84</v>
      </c>
      <c r="F26" s="14" t="s">
        <v>293</v>
      </c>
      <c r="G26" s="15">
        <v>2978075</v>
      </c>
      <c r="H26" s="14" t="s">
        <v>85</v>
      </c>
      <c r="I26" s="15">
        <v>2380067</v>
      </c>
      <c r="J26" s="14" t="s">
        <v>290</v>
      </c>
      <c r="K26" s="15">
        <v>84.8</v>
      </c>
      <c r="L26" s="15">
        <v>2888</v>
      </c>
      <c r="M26" s="15">
        <v>200</v>
      </c>
      <c r="N26" s="16">
        <v>0.0693</v>
      </c>
      <c r="O26" s="15">
        <v>0.42</v>
      </c>
      <c r="P26" s="15">
        <v>29.36</v>
      </c>
      <c r="Q26" s="15">
        <v>1</v>
      </c>
      <c r="R26" s="15">
        <v>0</v>
      </c>
      <c r="S26" s="15">
        <v>1</v>
      </c>
      <c r="T26" s="15">
        <v>2</v>
      </c>
      <c r="U26" s="15">
        <v>0</v>
      </c>
      <c r="V26" s="15">
        <v>4</v>
      </c>
      <c r="W26" s="15">
        <v>21.2</v>
      </c>
      <c r="X26" s="15">
        <v>3</v>
      </c>
      <c r="Y26" s="16">
        <v>0.015</v>
      </c>
      <c r="Z26" s="15">
        <v>8</v>
      </c>
      <c r="AA26" s="15">
        <v>4</v>
      </c>
      <c r="AB26" s="15">
        <v>2</v>
      </c>
      <c r="AC26" s="15">
        <v>2</v>
      </c>
      <c r="AD26" s="15">
        <v>2</v>
      </c>
      <c r="AE26" s="15">
        <v>0</v>
      </c>
      <c r="AF26" s="15">
        <v>42.4</v>
      </c>
      <c r="AG26" s="15">
        <v>0</v>
      </c>
      <c r="AH26" t="str">
        <f>VLOOKUP(E:E,笔记匹配!A:U,3,FALSE)</f>
        <v>入门级的满绿翡翠，性价比也太高了！ 😍</v>
      </c>
    </row>
    <row r="27" spans="1:34">
      <c r="A27" s="14" t="s">
        <v>22</v>
      </c>
      <c r="B27" s="14" t="s">
        <v>292</v>
      </c>
      <c r="C27" s="15">
        <v>15170796</v>
      </c>
      <c r="D27" s="14" t="s">
        <v>79</v>
      </c>
      <c r="E27" s="14" t="s">
        <v>128</v>
      </c>
      <c r="F27" s="14" t="s">
        <v>129</v>
      </c>
      <c r="G27" s="15">
        <v>2977959</v>
      </c>
      <c r="H27" s="14" t="s">
        <v>129</v>
      </c>
      <c r="I27" s="15">
        <v>2379943</v>
      </c>
      <c r="J27" s="14" t="s">
        <v>290</v>
      </c>
      <c r="K27" s="15">
        <v>4.06</v>
      </c>
      <c r="L27" s="15">
        <v>175</v>
      </c>
      <c r="M27" s="15">
        <v>18</v>
      </c>
      <c r="N27" s="16">
        <v>0.1029</v>
      </c>
      <c r="O27" s="15">
        <v>0.23</v>
      </c>
      <c r="P27" s="15">
        <v>23.2</v>
      </c>
      <c r="Q27" s="15">
        <v>1</v>
      </c>
      <c r="R27" s="15">
        <v>0</v>
      </c>
      <c r="S27" s="15">
        <v>0</v>
      </c>
      <c r="T27" s="15">
        <v>0</v>
      </c>
      <c r="U27" s="15">
        <v>0</v>
      </c>
      <c r="V27" s="15">
        <v>1</v>
      </c>
      <c r="W27" s="15">
        <v>4.06</v>
      </c>
      <c r="X27" s="15">
        <v>0</v>
      </c>
      <c r="Y27" s="16">
        <v>0</v>
      </c>
      <c r="Z27" s="15">
        <v>0</v>
      </c>
      <c r="AA27" s="15">
        <v>0</v>
      </c>
      <c r="AB27" s="15">
        <v>0</v>
      </c>
      <c r="AC27" s="15">
        <v>0</v>
      </c>
      <c r="AD27" s="15">
        <v>0</v>
      </c>
      <c r="AE27" s="15">
        <v>0</v>
      </c>
      <c r="AF27" s="15">
        <v>0</v>
      </c>
      <c r="AG27" s="15">
        <v>0</v>
      </c>
      <c r="AH27" t="str">
        <f>VLOOKUP(E:E,笔记匹配!A:U,3,FALSE)</f>
        <v>请大数据推给喜欢翡翠耳钉的刘亦菲们‼️</v>
      </c>
    </row>
    <row r="28" spans="1:34">
      <c r="A28" s="14" t="s">
        <v>22</v>
      </c>
      <c r="B28" s="14" t="s">
        <v>294</v>
      </c>
      <c r="C28" s="15">
        <v>16499560</v>
      </c>
      <c r="D28" s="14" t="s">
        <v>79</v>
      </c>
      <c r="E28" s="14" t="s">
        <v>146</v>
      </c>
      <c r="F28" s="14" t="s">
        <v>295</v>
      </c>
      <c r="G28" s="15">
        <v>3092118</v>
      </c>
      <c r="H28" s="14" t="s">
        <v>147</v>
      </c>
      <c r="I28" s="15">
        <v>2477175</v>
      </c>
      <c r="J28" s="14" t="s">
        <v>290</v>
      </c>
      <c r="K28" s="15">
        <v>12.55</v>
      </c>
      <c r="L28" s="15">
        <v>254</v>
      </c>
      <c r="M28" s="15">
        <v>25</v>
      </c>
      <c r="N28" s="16">
        <v>0.0984</v>
      </c>
      <c r="O28" s="15">
        <v>0.5</v>
      </c>
      <c r="P28" s="15">
        <v>49.41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0</v>
      </c>
      <c r="X28" s="15">
        <v>0</v>
      </c>
      <c r="Y28" s="16">
        <v>0</v>
      </c>
      <c r="Z28" s="15">
        <v>0</v>
      </c>
      <c r="AA28" s="15">
        <v>0</v>
      </c>
      <c r="AB28" s="15">
        <v>0</v>
      </c>
      <c r="AC28" s="15">
        <v>0</v>
      </c>
      <c r="AD28" s="15">
        <v>0</v>
      </c>
      <c r="AE28" s="15">
        <v>0</v>
      </c>
      <c r="AF28" s="15">
        <v>0</v>
      </c>
      <c r="AG28" s="15">
        <v>0</v>
      </c>
      <c r="AH28" t="str">
        <f>VLOOKUP(E:E,笔记匹配!A:U,3,FALSE)</f>
        <v>被刷屏了‼️为什么翡翠珠串最近这么火🔥</v>
      </c>
    </row>
    <row r="29" spans="1:34">
      <c r="A29" s="14" t="s">
        <v>22</v>
      </c>
      <c r="B29" s="14" t="s">
        <v>296</v>
      </c>
      <c r="C29" s="15">
        <v>16755251</v>
      </c>
      <c r="D29" s="14" t="s">
        <v>79</v>
      </c>
      <c r="E29" s="14" t="s">
        <v>108</v>
      </c>
      <c r="F29" s="14" t="s">
        <v>109</v>
      </c>
      <c r="G29" s="15">
        <v>3251566</v>
      </c>
      <c r="H29" s="14" t="s">
        <v>109</v>
      </c>
      <c r="I29" s="15">
        <v>2637997</v>
      </c>
      <c r="J29" s="14" t="s">
        <v>290</v>
      </c>
      <c r="K29" s="15">
        <v>292.42</v>
      </c>
      <c r="L29" s="15">
        <v>6011</v>
      </c>
      <c r="M29" s="15">
        <v>273</v>
      </c>
      <c r="N29" s="16">
        <v>0.0454</v>
      </c>
      <c r="O29" s="15">
        <v>1.07</v>
      </c>
      <c r="P29" s="15">
        <v>48.65</v>
      </c>
      <c r="Q29" s="15">
        <v>3</v>
      </c>
      <c r="R29" s="15">
        <v>0</v>
      </c>
      <c r="S29" s="15">
        <v>1</v>
      </c>
      <c r="T29" s="15">
        <v>5</v>
      </c>
      <c r="U29" s="15">
        <v>3</v>
      </c>
      <c r="V29" s="15">
        <v>12</v>
      </c>
      <c r="W29" s="15">
        <v>24.37</v>
      </c>
      <c r="X29" s="15">
        <v>7</v>
      </c>
      <c r="Y29" s="16">
        <v>0.0256</v>
      </c>
      <c r="Z29" s="15">
        <v>0</v>
      </c>
      <c r="AA29" s="15">
        <v>4</v>
      </c>
      <c r="AB29" s="15">
        <v>7</v>
      </c>
      <c r="AC29" s="15">
        <v>12</v>
      </c>
      <c r="AD29" s="15">
        <v>7</v>
      </c>
      <c r="AE29" s="15">
        <v>2</v>
      </c>
      <c r="AF29" s="15">
        <v>41.77</v>
      </c>
      <c r="AG29" s="15">
        <v>146.21</v>
      </c>
      <c r="AH29" t="str">
        <f>VLOOKUP(E:E,笔记匹配!A:U,3,FALSE)</f>
        <v>强烈安利‼️耳畔上的灵动✨美到窒息翡翠耳坠</v>
      </c>
    </row>
    <row r="30" spans="1:34">
      <c r="A30" s="14" t="s">
        <v>22</v>
      </c>
      <c r="B30" s="14" t="s">
        <v>297</v>
      </c>
      <c r="C30" s="15">
        <v>19269974</v>
      </c>
      <c r="D30" s="14" t="s">
        <v>79</v>
      </c>
      <c r="E30" s="14" t="s">
        <v>162</v>
      </c>
      <c r="F30" s="14" t="s">
        <v>163</v>
      </c>
      <c r="G30" s="15">
        <v>4160119</v>
      </c>
      <c r="H30" s="14" t="s">
        <v>163</v>
      </c>
      <c r="I30" s="15">
        <v>3542960</v>
      </c>
      <c r="J30" s="14" t="s">
        <v>290</v>
      </c>
      <c r="K30" s="15">
        <v>37.52</v>
      </c>
      <c r="L30" s="15">
        <v>1432</v>
      </c>
      <c r="M30" s="15">
        <v>103</v>
      </c>
      <c r="N30" s="16">
        <v>0.0719</v>
      </c>
      <c r="O30" s="15">
        <v>0.36</v>
      </c>
      <c r="P30" s="15">
        <v>26.2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0</v>
      </c>
      <c r="X30" s="15">
        <v>0</v>
      </c>
      <c r="Y30" s="16">
        <v>0</v>
      </c>
      <c r="Z30" s="15">
        <v>0</v>
      </c>
      <c r="AA30" s="15">
        <v>1</v>
      </c>
      <c r="AB30" s="15">
        <v>0</v>
      </c>
      <c r="AC30" s="15">
        <v>0</v>
      </c>
      <c r="AD30" s="15">
        <v>0</v>
      </c>
      <c r="AE30" s="15">
        <v>0</v>
      </c>
      <c r="AF30" s="15">
        <v>0</v>
      </c>
      <c r="AG30" s="15">
        <v>0</v>
      </c>
      <c r="AH30" t="str">
        <f>VLOOKUP(E:E,笔记匹配!A:U,3,FALSE)</f>
        <v>真的好难选😭😭每一条我都好爱💕</v>
      </c>
    </row>
    <row r="31" spans="1:34">
      <c r="A31" s="14" t="s">
        <v>22</v>
      </c>
      <c r="B31" s="14" t="s">
        <v>298</v>
      </c>
      <c r="C31" s="15">
        <v>20245254</v>
      </c>
      <c r="D31" s="14" t="s">
        <v>79</v>
      </c>
      <c r="E31" s="14" t="s">
        <v>86</v>
      </c>
      <c r="F31" s="14" t="s">
        <v>87</v>
      </c>
      <c r="G31" s="15">
        <v>4628915</v>
      </c>
      <c r="H31" s="14" t="s">
        <v>87</v>
      </c>
      <c r="I31" s="15">
        <v>3960246</v>
      </c>
      <c r="J31" s="14" t="s">
        <v>290</v>
      </c>
      <c r="K31" s="15">
        <v>104.15</v>
      </c>
      <c r="L31" s="15">
        <v>5833</v>
      </c>
      <c r="M31" s="15">
        <v>384</v>
      </c>
      <c r="N31" s="16">
        <v>0.0658</v>
      </c>
      <c r="O31" s="15">
        <v>0.27</v>
      </c>
      <c r="P31" s="15">
        <v>17.86</v>
      </c>
      <c r="Q31" s="15">
        <v>1</v>
      </c>
      <c r="R31" s="15">
        <v>1</v>
      </c>
      <c r="S31" s="15">
        <v>0</v>
      </c>
      <c r="T31" s="15">
        <v>4</v>
      </c>
      <c r="U31" s="15">
        <v>0</v>
      </c>
      <c r="V31" s="15">
        <v>6</v>
      </c>
      <c r="W31" s="15">
        <v>17.36</v>
      </c>
      <c r="X31" s="15">
        <v>3</v>
      </c>
      <c r="Y31" s="16">
        <v>0.0078</v>
      </c>
      <c r="Z31" s="15">
        <v>1</v>
      </c>
      <c r="AA31" s="15">
        <v>1</v>
      </c>
      <c r="AB31" s="15">
        <v>4</v>
      </c>
      <c r="AC31" s="15">
        <v>4</v>
      </c>
      <c r="AD31" s="15">
        <v>4</v>
      </c>
      <c r="AE31" s="15">
        <v>1</v>
      </c>
      <c r="AF31" s="15">
        <v>26.04</v>
      </c>
      <c r="AG31" s="15">
        <v>104.15</v>
      </c>
      <c r="AH31" t="str">
        <f>VLOOKUP(E:E,笔记匹配!A:U,3,FALSE)</f>
        <v>别找了‼️一口价的翡翠商家在这里👆</v>
      </c>
    </row>
    <row r="32" spans="1:34">
      <c r="A32" s="14" t="s">
        <v>22</v>
      </c>
      <c r="B32" s="14" t="s">
        <v>299</v>
      </c>
      <c r="C32" s="15">
        <v>21387444</v>
      </c>
      <c r="D32" s="14" t="s">
        <v>79</v>
      </c>
      <c r="E32" s="14" t="s">
        <v>88</v>
      </c>
      <c r="F32" s="14" t="s">
        <v>89</v>
      </c>
      <c r="G32" s="15">
        <v>5205193</v>
      </c>
      <c r="H32" s="14" t="s">
        <v>89</v>
      </c>
      <c r="I32" s="15">
        <v>4389137</v>
      </c>
      <c r="J32" s="14" t="s">
        <v>290</v>
      </c>
      <c r="K32" s="15">
        <v>59.02</v>
      </c>
      <c r="L32" s="15">
        <v>2015</v>
      </c>
      <c r="M32" s="15">
        <v>219</v>
      </c>
      <c r="N32" s="16">
        <v>0.1087</v>
      </c>
      <c r="O32" s="15">
        <v>0.27</v>
      </c>
      <c r="P32" s="15">
        <v>29.29</v>
      </c>
      <c r="Q32" s="15">
        <v>1</v>
      </c>
      <c r="R32" s="15">
        <v>0</v>
      </c>
      <c r="S32" s="15">
        <v>0</v>
      </c>
      <c r="T32" s="15">
        <v>0</v>
      </c>
      <c r="U32" s="15">
        <v>1</v>
      </c>
      <c r="V32" s="15">
        <v>2</v>
      </c>
      <c r="W32" s="15">
        <v>29.51</v>
      </c>
      <c r="X32" s="15">
        <v>3</v>
      </c>
      <c r="Y32" s="16">
        <v>0.0137</v>
      </c>
      <c r="Z32" s="15">
        <v>1</v>
      </c>
      <c r="AA32" s="15">
        <v>2</v>
      </c>
      <c r="AB32" s="15">
        <v>3</v>
      </c>
      <c r="AC32" s="15">
        <v>4</v>
      </c>
      <c r="AD32" s="15">
        <v>4</v>
      </c>
      <c r="AE32" s="15">
        <v>0</v>
      </c>
      <c r="AF32" s="15">
        <v>14.76</v>
      </c>
      <c r="AG32" s="15">
        <v>0</v>
      </c>
      <c r="AH32" t="str">
        <f>VLOOKUP(E:E,笔记匹配!A:U,3,FALSE)</f>
        <v>入门级翡翠戒指｜第一次买翡翠必入戒指合集</v>
      </c>
    </row>
    <row r="33" spans="1:34">
      <c r="A33" s="14" t="s">
        <v>22</v>
      </c>
      <c r="B33" s="14" t="s">
        <v>300</v>
      </c>
      <c r="C33" s="15">
        <v>22048778</v>
      </c>
      <c r="D33" s="14" t="s">
        <v>75</v>
      </c>
      <c r="E33" s="14" t="s">
        <v>114</v>
      </c>
      <c r="F33" s="14" t="s">
        <v>115</v>
      </c>
      <c r="G33" s="15">
        <v>5509802</v>
      </c>
      <c r="H33" s="14" t="s">
        <v>115</v>
      </c>
      <c r="I33" s="15">
        <v>4621049</v>
      </c>
      <c r="J33" s="14" t="s">
        <v>290</v>
      </c>
      <c r="K33" s="15">
        <v>159.14</v>
      </c>
      <c r="L33" s="15">
        <v>7377</v>
      </c>
      <c r="M33" s="15">
        <v>441</v>
      </c>
      <c r="N33" s="16">
        <v>0.0598</v>
      </c>
      <c r="O33" s="15">
        <v>0.36</v>
      </c>
      <c r="P33" s="15">
        <v>21.57</v>
      </c>
      <c r="Q33" s="15">
        <v>4</v>
      </c>
      <c r="R33" s="15">
        <v>1</v>
      </c>
      <c r="S33" s="15">
        <v>1</v>
      </c>
      <c r="T33" s="15">
        <v>4</v>
      </c>
      <c r="U33" s="15">
        <v>2</v>
      </c>
      <c r="V33" s="15">
        <v>12</v>
      </c>
      <c r="W33" s="15">
        <v>13.26</v>
      </c>
      <c r="X33" s="15">
        <v>4</v>
      </c>
      <c r="Y33" s="16">
        <v>0.0091</v>
      </c>
      <c r="Z33" s="15">
        <v>1</v>
      </c>
      <c r="AA33" s="15">
        <v>6</v>
      </c>
      <c r="AB33" s="15">
        <v>3</v>
      </c>
      <c r="AC33" s="15">
        <v>3</v>
      </c>
      <c r="AD33" s="15">
        <v>3</v>
      </c>
      <c r="AE33" s="15">
        <v>0</v>
      </c>
      <c r="AF33" s="15">
        <v>53.05</v>
      </c>
      <c r="AG33" s="15">
        <v>0</v>
      </c>
      <c r="AH33" t="str">
        <f>VLOOKUP(E:E,笔记匹配!A:U,3,FALSE)</f>
        <v>价值过亿😱这就是广州玉器街批发商家的实力</v>
      </c>
    </row>
    <row r="34" spans="1:34">
      <c r="A34" s="14" t="s">
        <v>22</v>
      </c>
      <c r="B34" s="14" t="s">
        <v>300</v>
      </c>
      <c r="C34" s="15">
        <v>22048976</v>
      </c>
      <c r="D34" s="14" t="s">
        <v>75</v>
      </c>
      <c r="E34" s="14" t="s">
        <v>160</v>
      </c>
      <c r="F34" s="14" t="s">
        <v>161</v>
      </c>
      <c r="G34" s="15">
        <v>5509910</v>
      </c>
      <c r="H34" s="14" t="s">
        <v>161</v>
      </c>
      <c r="I34" s="15">
        <v>4621116</v>
      </c>
      <c r="J34" s="14" t="s">
        <v>290</v>
      </c>
      <c r="K34" s="15">
        <v>48.54</v>
      </c>
      <c r="L34" s="15">
        <v>2523</v>
      </c>
      <c r="M34" s="15">
        <v>83</v>
      </c>
      <c r="N34" s="16">
        <v>0.0329</v>
      </c>
      <c r="O34" s="15">
        <v>0.58</v>
      </c>
      <c r="P34" s="15">
        <v>19.24</v>
      </c>
      <c r="Q34" s="15">
        <v>2</v>
      </c>
      <c r="R34" s="15">
        <v>0</v>
      </c>
      <c r="S34" s="15">
        <v>0</v>
      </c>
      <c r="T34" s="15">
        <v>1</v>
      </c>
      <c r="U34" s="15">
        <v>1</v>
      </c>
      <c r="V34" s="15">
        <v>4</v>
      </c>
      <c r="W34" s="15">
        <v>12.14</v>
      </c>
      <c r="X34" s="15">
        <v>1</v>
      </c>
      <c r="Y34" s="16">
        <v>0.012</v>
      </c>
      <c r="Z34" s="15">
        <v>1</v>
      </c>
      <c r="AA34" s="15">
        <v>0</v>
      </c>
      <c r="AB34" s="15">
        <v>1</v>
      </c>
      <c r="AC34" s="15">
        <v>1</v>
      </c>
      <c r="AD34" s="15">
        <v>1</v>
      </c>
      <c r="AE34" s="15">
        <v>0</v>
      </c>
      <c r="AF34" s="15">
        <v>48.54</v>
      </c>
      <c r="AG34" s="15">
        <v>0</v>
      </c>
      <c r="AH34" t="str">
        <f>VLOOKUP(E:E,笔记匹配!A:U,3,FALSE)</f>
        <v>佳士得/苏富比也看不到这么多高端满绿珠链</v>
      </c>
    </row>
    <row r="35" spans="1:34">
      <c r="A35" s="14" t="s">
        <v>23</v>
      </c>
      <c r="B35" s="14" t="s">
        <v>289</v>
      </c>
      <c r="C35" s="15">
        <v>14596181</v>
      </c>
      <c r="D35" s="14" t="s">
        <v>79</v>
      </c>
      <c r="E35" s="14" t="s">
        <v>80</v>
      </c>
      <c r="F35" s="14" t="s">
        <v>81</v>
      </c>
      <c r="G35" s="15">
        <v>2936476</v>
      </c>
      <c r="H35" s="14" t="s">
        <v>81</v>
      </c>
      <c r="I35" s="15">
        <v>2341327</v>
      </c>
      <c r="J35" s="14" t="s">
        <v>290</v>
      </c>
      <c r="K35" s="15">
        <v>282.21</v>
      </c>
      <c r="L35" s="15">
        <v>4604</v>
      </c>
      <c r="M35" s="15">
        <v>315</v>
      </c>
      <c r="N35" s="16">
        <v>0.0684</v>
      </c>
      <c r="O35" s="15">
        <v>0.9</v>
      </c>
      <c r="P35" s="15">
        <v>61.3</v>
      </c>
      <c r="Q35" s="15">
        <v>4</v>
      </c>
      <c r="R35" s="15">
        <v>2</v>
      </c>
      <c r="S35" s="15">
        <v>0</v>
      </c>
      <c r="T35" s="15">
        <v>2</v>
      </c>
      <c r="U35" s="15">
        <v>0</v>
      </c>
      <c r="V35" s="15">
        <v>8</v>
      </c>
      <c r="W35" s="15">
        <v>35.28</v>
      </c>
      <c r="X35" s="15">
        <v>10</v>
      </c>
      <c r="Y35" s="16">
        <v>0.0317</v>
      </c>
      <c r="Z35" s="15">
        <v>3</v>
      </c>
      <c r="AA35" s="15">
        <v>0</v>
      </c>
      <c r="AB35" s="15">
        <v>11</v>
      </c>
      <c r="AC35" s="15">
        <v>24</v>
      </c>
      <c r="AD35" s="15">
        <v>11</v>
      </c>
      <c r="AE35" s="15">
        <v>6</v>
      </c>
      <c r="AF35" s="15">
        <v>25.66</v>
      </c>
      <c r="AG35" s="15">
        <v>47.04</v>
      </c>
      <c r="AH35" t="str">
        <f>VLOOKUP(E:E,笔记匹配!A:U,3,FALSE)</f>
        <v>翡翠小米珠已经不多了❓听说你们都在找🧐🧐</v>
      </c>
    </row>
    <row r="36" spans="1:34">
      <c r="A36" s="14" t="s">
        <v>23</v>
      </c>
      <c r="B36" s="14" t="s">
        <v>291</v>
      </c>
      <c r="C36" s="15">
        <v>14619863</v>
      </c>
      <c r="D36" s="14" t="s">
        <v>79</v>
      </c>
      <c r="E36" s="14" t="s">
        <v>82</v>
      </c>
      <c r="F36" s="14" t="s">
        <v>83</v>
      </c>
      <c r="G36" s="15">
        <v>2939454</v>
      </c>
      <c r="H36" s="14" t="s">
        <v>83</v>
      </c>
      <c r="I36" s="15">
        <v>2343844</v>
      </c>
      <c r="J36" s="14" t="s">
        <v>290</v>
      </c>
      <c r="K36" s="15">
        <v>12.58</v>
      </c>
      <c r="L36" s="15">
        <v>229</v>
      </c>
      <c r="M36" s="15">
        <v>27</v>
      </c>
      <c r="N36" s="16">
        <v>0.1179</v>
      </c>
      <c r="O36" s="15">
        <v>0.47</v>
      </c>
      <c r="P36" s="15">
        <v>54.93</v>
      </c>
      <c r="Q36" s="15">
        <v>1</v>
      </c>
      <c r="R36" s="15">
        <v>1</v>
      </c>
      <c r="S36" s="15">
        <v>0</v>
      </c>
      <c r="T36" s="15">
        <v>0</v>
      </c>
      <c r="U36" s="15">
        <v>0</v>
      </c>
      <c r="V36" s="15">
        <v>2</v>
      </c>
      <c r="W36" s="15">
        <v>6.29</v>
      </c>
      <c r="X36" s="15">
        <v>0</v>
      </c>
      <c r="Y36" s="16">
        <v>0</v>
      </c>
      <c r="Z36" s="15">
        <v>1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t="str">
        <f>VLOOKUP(E:E,笔记匹配!A:U,3,FALSE)</f>
        <v>必入翡翠无事牌👆任性挑选价位齐全❤️</v>
      </c>
    </row>
    <row r="37" spans="1:34">
      <c r="A37" s="14" t="s">
        <v>23</v>
      </c>
      <c r="B37" s="14" t="s">
        <v>292</v>
      </c>
      <c r="C37" s="15">
        <v>15170740</v>
      </c>
      <c r="D37" s="14" t="s">
        <v>79</v>
      </c>
      <c r="E37" s="14" t="s">
        <v>84</v>
      </c>
      <c r="F37" s="14" t="s">
        <v>293</v>
      </c>
      <c r="G37" s="15">
        <v>2978075</v>
      </c>
      <c r="H37" s="14" t="s">
        <v>85</v>
      </c>
      <c r="I37" s="15">
        <v>2380067</v>
      </c>
      <c r="J37" s="14" t="s">
        <v>290</v>
      </c>
      <c r="K37" s="15">
        <v>179.48</v>
      </c>
      <c r="L37" s="15">
        <v>6651</v>
      </c>
      <c r="M37" s="15">
        <v>353</v>
      </c>
      <c r="N37" s="16">
        <v>0.0531</v>
      </c>
      <c r="O37" s="15">
        <v>0.51</v>
      </c>
      <c r="P37" s="15">
        <v>26.99</v>
      </c>
      <c r="Q37" s="15">
        <v>4</v>
      </c>
      <c r="R37" s="15">
        <v>0</v>
      </c>
      <c r="S37" s="15">
        <v>0</v>
      </c>
      <c r="T37" s="15">
        <v>0</v>
      </c>
      <c r="U37" s="15">
        <v>0</v>
      </c>
      <c r="V37" s="15">
        <v>4</v>
      </c>
      <c r="W37" s="15">
        <v>44.87</v>
      </c>
      <c r="X37" s="15">
        <v>16</v>
      </c>
      <c r="Y37" s="16">
        <v>0.0453</v>
      </c>
      <c r="Z37" s="15">
        <v>1</v>
      </c>
      <c r="AA37" s="15">
        <v>1</v>
      </c>
      <c r="AB37" s="15">
        <v>12</v>
      </c>
      <c r="AC37" s="15">
        <v>19</v>
      </c>
      <c r="AD37" s="15">
        <v>12</v>
      </c>
      <c r="AE37" s="15">
        <v>4</v>
      </c>
      <c r="AF37" s="15">
        <v>14.96</v>
      </c>
      <c r="AG37" s="15">
        <v>44.87</v>
      </c>
      <c r="AH37" t="str">
        <f>VLOOKUP(E:E,笔记匹配!A:U,3,FALSE)</f>
        <v>入门级的满绿翡翠，性价比也太高了！ 😍</v>
      </c>
    </row>
    <row r="38" spans="1:34">
      <c r="A38" s="14" t="s">
        <v>23</v>
      </c>
      <c r="B38" s="14" t="s">
        <v>292</v>
      </c>
      <c r="C38" s="15">
        <v>15170796</v>
      </c>
      <c r="D38" s="14" t="s">
        <v>79</v>
      </c>
      <c r="E38" s="14" t="s">
        <v>128</v>
      </c>
      <c r="F38" s="14" t="s">
        <v>129</v>
      </c>
      <c r="G38" s="15">
        <v>2977959</v>
      </c>
      <c r="H38" s="14" t="s">
        <v>129</v>
      </c>
      <c r="I38" s="15">
        <v>2379943</v>
      </c>
      <c r="J38" s="14" t="s">
        <v>290</v>
      </c>
      <c r="K38" s="15">
        <v>167.46</v>
      </c>
      <c r="L38" s="15">
        <v>3198</v>
      </c>
      <c r="M38" s="15">
        <v>200</v>
      </c>
      <c r="N38" s="16">
        <v>0.0625</v>
      </c>
      <c r="O38" s="15">
        <v>0.84</v>
      </c>
      <c r="P38" s="15">
        <v>52.36</v>
      </c>
      <c r="Q38" s="15">
        <v>0</v>
      </c>
      <c r="R38" s="15">
        <v>2</v>
      </c>
      <c r="S38" s="15">
        <v>1</v>
      </c>
      <c r="T38" s="15">
        <v>1</v>
      </c>
      <c r="U38" s="15">
        <v>0</v>
      </c>
      <c r="V38" s="15">
        <v>4</v>
      </c>
      <c r="W38" s="15">
        <v>41.86</v>
      </c>
      <c r="X38" s="15">
        <v>4</v>
      </c>
      <c r="Y38" s="16">
        <v>0.02</v>
      </c>
      <c r="Z38" s="15">
        <v>3</v>
      </c>
      <c r="AA38" s="15">
        <v>2</v>
      </c>
      <c r="AB38" s="15">
        <v>6</v>
      </c>
      <c r="AC38" s="15">
        <v>13</v>
      </c>
      <c r="AD38" s="15">
        <v>6</v>
      </c>
      <c r="AE38" s="15">
        <v>3</v>
      </c>
      <c r="AF38" s="15">
        <v>27.91</v>
      </c>
      <c r="AG38" s="15">
        <v>55.82</v>
      </c>
      <c r="AH38" t="str">
        <f>VLOOKUP(E:E,笔记匹配!A:U,3,FALSE)</f>
        <v>请大数据推给喜欢翡翠耳钉的刘亦菲们‼️</v>
      </c>
    </row>
    <row r="39" spans="1:34">
      <c r="A39" s="14" t="s">
        <v>23</v>
      </c>
      <c r="B39" s="14" t="s">
        <v>294</v>
      </c>
      <c r="C39" s="15">
        <v>16499560</v>
      </c>
      <c r="D39" s="14" t="s">
        <v>79</v>
      </c>
      <c r="E39" s="14" t="s">
        <v>146</v>
      </c>
      <c r="F39" s="14" t="s">
        <v>295</v>
      </c>
      <c r="G39" s="15">
        <v>3092118</v>
      </c>
      <c r="H39" s="14" t="s">
        <v>147</v>
      </c>
      <c r="I39" s="15">
        <v>2477175</v>
      </c>
      <c r="J39" s="14" t="s">
        <v>290</v>
      </c>
      <c r="K39" s="15">
        <v>22.61</v>
      </c>
      <c r="L39" s="15">
        <v>259</v>
      </c>
      <c r="M39" s="15">
        <v>25</v>
      </c>
      <c r="N39" s="16">
        <v>0.0965</v>
      </c>
      <c r="O39" s="15">
        <v>0.9</v>
      </c>
      <c r="P39" s="15">
        <v>87.3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0</v>
      </c>
      <c r="W39" s="15">
        <v>0</v>
      </c>
      <c r="X39" s="15">
        <v>0</v>
      </c>
      <c r="Y39" s="16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5">
        <v>0</v>
      </c>
      <c r="AH39" t="str">
        <f>VLOOKUP(E:E,笔记匹配!A:U,3,FALSE)</f>
        <v>被刷屏了‼️为什么翡翠珠串最近这么火🔥</v>
      </c>
    </row>
    <row r="40" spans="1:34">
      <c r="A40" s="14" t="s">
        <v>23</v>
      </c>
      <c r="B40" s="14" t="s">
        <v>296</v>
      </c>
      <c r="C40" s="15">
        <v>16755251</v>
      </c>
      <c r="D40" s="14" t="s">
        <v>79</v>
      </c>
      <c r="E40" s="14" t="s">
        <v>108</v>
      </c>
      <c r="F40" s="14" t="s">
        <v>109</v>
      </c>
      <c r="G40" s="15">
        <v>3251566</v>
      </c>
      <c r="H40" s="14" t="s">
        <v>109</v>
      </c>
      <c r="I40" s="15">
        <v>2637997</v>
      </c>
      <c r="J40" s="14" t="s">
        <v>290</v>
      </c>
      <c r="K40" s="15">
        <v>130.15</v>
      </c>
      <c r="L40" s="15">
        <v>3204</v>
      </c>
      <c r="M40" s="15">
        <v>158</v>
      </c>
      <c r="N40" s="16">
        <v>0.0493</v>
      </c>
      <c r="O40" s="15">
        <v>0.82</v>
      </c>
      <c r="P40" s="15">
        <v>40.62</v>
      </c>
      <c r="Q40" s="15">
        <v>0</v>
      </c>
      <c r="R40" s="15">
        <v>1</v>
      </c>
      <c r="S40" s="15">
        <v>1</v>
      </c>
      <c r="T40" s="15">
        <v>2</v>
      </c>
      <c r="U40" s="15">
        <v>0</v>
      </c>
      <c r="V40" s="15">
        <v>4</v>
      </c>
      <c r="W40" s="15">
        <v>32.54</v>
      </c>
      <c r="X40" s="15">
        <v>2</v>
      </c>
      <c r="Y40" s="16">
        <v>0.0127</v>
      </c>
      <c r="Z40" s="15">
        <v>2</v>
      </c>
      <c r="AA40" s="15">
        <v>0</v>
      </c>
      <c r="AB40" s="15">
        <v>1</v>
      </c>
      <c r="AC40" s="15">
        <v>1</v>
      </c>
      <c r="AD40" s="15">
        <v>1</v>
      </c>
      <c r="AE40" s="15">
        <v>0</v>
      </c>
      <c r="AF40" s="15">
        <v>130.15</v>
      </c>
      <c r="AG40" s="15">
        <v>0</v>
      </c>
      <c r="AH40" t="str">
        <f>VLOOKUP(E:E,笔记匹配!A:U,3,FALSE)</f>
        <v>强烈安利‼️耳畔上的灵动✨美到窒息翡翠耳坠</v>
      </c>
    </row>
    <row r="41" spans="1:34">
      <c r="A41" s="14" t="s">
        <v>23</v>
      </c>
      <c r="B41" s="14" t="s">
        <v>297</v>
      </c>
      <c r="C41" s="15">
        <v>19269974</v>
      </c>
      <c r="D41" s="14" t="s">
        <v>79</v>
      </c>
      <c r="E41" s="14" t="s">
        <v>162</v>
      </c>
      <c r="F41" s="14" t="s">
        <v>163</v>
      </c>
      <c r="G41" s="15">
        <v>4160119</v>
      </c>
      <c r="H41" s="14" t="s">
        <v>163</v>
      </c>
      <c r="I41" s="15">
        <v>3542960</v>
      </c>
      <c r="J41" s="14" t="s">
        <v>290</v>
      </c>
      <c r="K41" s="15">
        <v>21.04</v>
      </c>
      <c r="L41" s="15">
        <v>1165</v>
      </c>
      <c r="M41" s="15">
        <v>61</v>
      </c>
      <c r="N41" s="16">
        <v>0.0524</v>
      </c>
      <c r="O41" s="15">
        <v>0.34</v>
      </c>
      <c r="P41" s="15">
        <v>18.06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5">
        <v>0</v>
      </c>
      <c r="Y41" s="16">
        <v>0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t="str">
        <f>VLOOKUP(E:E,笔记匹配!A:U,3,FALSE)</f>
        <v>真的好难选😭😭每一条我都好爱💕</v>
      </c>
    </row>
    <row r="42" spans="1:34">
      <c r="A42" s="14" t="s">
        <v>23</v>
      </c>
      <c r="B42" s="14" t="s">
        <v>298</v>
      </c>
      <c r="C42" s="15">
        <v>20245254</v>
      </c>
      <c r="D42" s="14" t="s">
        <v>79</v>
      </c>
      <c r="E42" s="14" t="s">
        <v>86</v>
      </c>
      <c r="F42" s="14" t="s">
        <v>87</v>
      </c>
      <c r="G42" s="15">
        <v>4628915</v>
      </c>
      <c r="H42" s="14" t="s">
        <v>87</v>
      </c>
      <c r="I42" s="15">
        <v>3960246</v>
      </c>
      <c r="J42" s="14" t="s">
        <v>290</v>
      </c>
      <c r="K42" s="15">
        <v>120.06</v>
      </c>
      <c r="L42" s="15">
        <v>6407</v>
      </c>
      <c r="M42" s="15">
        <v>377</v>
      </c>
      <c r="N42" s="16">
        <v>0.0588</v>
      </c>
      <c r="O42" s="15">
        <v>0.32</v>
      </c>
      <c r="P42" s="15">
        <v>18.74</v>
      </c>
      <c r="Q42" s="15">
        <v>0</v>
      </c>
      <c r="R42" s="15">
        <v>1</v>
      </c>
      <c r="S42" s="15">
        <v>0</v>
      </c>
      <c r="T42" s="15">
        <v>1</v>
      </c>
      <c r="U42" s="15">
        <v>0</v>
      </c>
      <c r="V42" s="15">
        <v>2</v>
      </c>
      <c r="W42" s="15">
        <v>60.03</v>
      </c>
      <c r="X42" s="15">
        <v>3</v>
      </c>
      <c r="Y42" s="16">
        <v>0.008</v>
      </c>
      <c r="Z42" s="15">
        <v>1</v>
      </c>
      <c r="AA42" s="15">
        <v>0</v>
      </c>
      <c r="AB42" s="15">
        <v>1</v>
      </c>
      <c r="AC42" s="15">
        <v>1</v>
      </c>
      <c r="AD42" s="15">
        <v>1</v>
      </c>
      <c r="AE42" s="15">
        <v>0</v>
      </c>
      <c r="AF42" s="15">
        <v>120.06</v>
      </c>
      <c r="AG42" s="15">
        <v>0</v>
      </c>
      <c r="AH42" t="str">
        <f>VLOOKUP(E:E,笔记匹配!A:U,3,FALSE)</f>
        <v>别找了‼️一口价的翡翠商家在这里👆</v>
      </c>
    </row>
    <row r="43" spans="1:34">
      <c r="A43" s="14" t="s">
        <v>23</v>
      </c>
      <c r="B43" s="14" t="s">
        <v>299</v>
      </c>
      <c r="C43" s="15">
        <v>21387444</v>
      </c>
      <c r="D43" s="14" t="s">
        <v>79</v>
      </c>
      <c r="E43" s="14" t="s">
        <v>88</v>
      </c>
      <c r="F43" s="14" t="s">
        <v>89</v>
      </c>
      <c r="G43" s="15">
        <v>5205193</v>
      </c>
      <c r="H43" s="14" t="s">
        <v>89</v>
      </c>
      <c r="I43" s="15">
        <v>4389137</v>
      </c>
      <c r="J43" s="14" t="s">
        <v>290</v>
      </c>
      <c r="K43" s="15">
        <v>65.91</v>
      </c>
      <c r="L43" s="15">
        <v>2003</v>
      </c>
      <c r="M43" s="15">
        <v>205</v>
      </c>
      <c r="N43" s="16">
        <v>0.1023</v>
      </c>
      <c r="O43" s="15">
        <v>0.32</v>
      </c>
      <c r="P43" s="15">
        <v>32.91</v>
      </c>
      <c r="Q43" s="15">
        <v>4</v>
      </c>
      <c r="R43" s="15">
        <v>2</v>
      </c>
      <c r="S43" s="15">
        <v>0</v>
      </c>
      <c r="T43" s="15">
        <v>2</v>
      </c>
      <c r="U43" s="15">
        <v>0</v>
      </c>
      <c r="V43" s="15">
        <v>8</v>
      </c>
      <c r="W43" s="15">
        <v>8.24</v>
      </c>
      <c r="X43" s="15">
        <v>6</v>
      </c>
      <c r="Y43" s="16">
        <v>0.0293</v>
      </c>
      <c r="Z43" s="15">
        <v>2</v>
      </c>
      <c r="AA43" s="15">
        <v>0</v>
      </c>
      <c r="AB43" s="15">
        <v>7</v>
      </c>
      <c r="AC43" s="15">
        <v>16</v>
      </c>
      <c r="AD43" s="15">
        <v>7</v>
      </c>
      <c r="AE43" s="15">
        <v>2</v>
      </c>
      <c r="AF43" s="15">
        <v>9.42</v>
      </c>
      <c r="AG43" s="15">
        <v>32.96</v>
      </c>
      <c r="AH43" t="str">
        <f>VLOOKUP(E:E,笔记匹配!A:U,3,FALSE)</f>
        <v>入门级翡翠戒指｜第一次买翡翠必入戒指合集</v>
      </c>
    </row>
    <row r="44" spans="1:34">
      <c r="A44" s="14" t="s">
        <v>23</v>
      </c>
      <c r="B44" s="14" t="s">
        <v>300</v>
      </c>
      <c r="C44" s="15">
        <v>22048778</v>
      </c>
      <c r="D44" s="14" t="s">
        <v>75</v>
      </c>
      <c r="E44" s="14" t="s">
        <v>114</v>
      </c>
      <c r="F44" s="14" t="s">
        <v>115</v>
      </c>
      <c r="G44" s="15">
        <v>5509802</v>
      </c>
      <c r="H44" s="14" t="s">
        <v>115</v>
      </c>
      <c r="I44" s="15">
        <v>4621049</v>
      </c>
      <c r="J44" s="14" t="s">
        <v>290</v>
      </c>
      <c r="K44" s="15">
        <v>175.3</v>
      </c>
      <c r="L44" s="15">
        <v>8723</v>
      </c>
      <c r="M44" s="15">
        <v>494</v>
      </c>
      <c r="N44" s="16">
        <v>0.0566</v>
      </c>
      <c r="O44" s="15">
        <v>0.35</v>
      </c>
      <c r="P44" s="15">
        <v>20.1</v>
      </c>
      <c r="Q44" s="15">
        <v>4</v>
      </c>
      <c r="R44" s="15">
        <v>0</v>
      </c>
      <c r="S44" s="15">
        <v>1</v>
      </c>
      <c r="T44" s="15">
        <v>5</v>
      </c>
      <c r="U44" s="15">
        <v>0</v>
      </c>
      <c r="V44" s="15">
        <v>10</v>
      </c>
      <c r="W44" s="15">
        <v>17.53</v>
      </c>
      <c r="X44" s="15">
        <v>8</v>
      </c>
      <c r="Y44" s="16">
        <v>0.0162</v>
      </c>
      <c r="Z44" s="15">
        <v>7</v>
      </c>
      <c r="AA44" s="15">
        <v>4</v>
      </c>
      <c r="AB44" s="15">
        <v>7</v>
      </c>
      <c r="AC44" s="15">
        <v>12</v>
      </c>
      <c r="AD44" s="15">
        <v>7</v>
      </c>
      <c r="AE44" s="15">
        <v>4</v>
      </c>
      <c r="AF44" s="15">
        <v>25.04</v>
      </c>
      <c r="AG44" s="15">
        <v>43.82</v>
      </c>
      <c r="AH44" t="str">
        <f>VLOOKUP(E:E,笔记匹配!A:U,3,FALSE)</f>
        <v>价值过亿😱这就是广州玉器街批发商家的实力</v>
      </c>
    </row>
    <row r="45" spans="1:34">
      <c r="A45" s="14" t="s">
        <v>23</v>
      </c>
      <c r="B45" s="14" t="s">
        <v>300</v>
      </c>
      <c r="C45" s="15">
        <v>22048976</v>
      </c>
      <c r="D45" s="14" t="s">
        <v>75</v>
      </c>
      <c r="E45" s="14" t="s">
        <v>160</v>
      </c>
      <c r="F45" s="14" t="s">
        <v>161</v>
      </c>
      <c r="G45" s="15">
        <v>5509910</v>
      </c>
      <c r="H45" s="14" t="s">
        <v>161</v>
      </c>
      <c r="I45" s="15">
        <v>4621116</v>
      </c>
      <c r="J45" s="14" t="s">
        <v>290</v>
      </c>
      <c r="K45" s="15">
        <v>29.79</v>
      </c>
      <c r="L45" s="15">
        <v>1306</v>
      </c>
      <c r="M45" s="15">
        <v>52</v>
      </c>
      <c r="N45" s="16">
        <v>0.0398</v>
      </c>
      <c r="O45" s="15">
        <v>0.57</v>
      </c>
      <c r="P45" s="15">
        <v>22.81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6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t="str">
        <f>VLOOKUP(E:E,笔记匹配!A:U,3,FALSE)</f>
        <v>佳士得/苏富比也看不到这么多高端满绿珠链</v>
      </c>
    </row>
    <row r="46" spans="1:34">
      <c r="A46" s="14" t="s">
        <v>24</v>
      </c>
      <c r="B46" s="14" t="s">
        <v>289</v>
      </c>
      <c r="C46" s="15">
        <v>14596181</v>
      </c>
      <c r="D46" s="14" t="s">
        <v>79</v>
      </c>
      <c r="E46" s="14" t="s">
        <v>80</v>
      </c>
      <c r="F46" s="14" t="s">
        <v>81</v>
      </c>
      <c r="G46" s="15">
        <v>2936476</v>
      </c>
      <c r="H46" s="14" t="s">
        <v>81</v>
      </c>
      <c r="I46" s="15">
        <v>2341327</v>
      </c>
      <c r="J46" s="14" t="s">
        <v>290</v>
      </c>
      <c r="K46" s="15">
        <v>256.38</v>
      </c>
      <c r="L46" s="15">
        <v>4799</v>
      </c>
      <c r="M46" s="15">
        <v>315</v>
      </c>
      <c r="N46" s="16">
        <v>0.0656</v>
      </c>
      <c r="O46" s="15">
        <v>0.81</v>
      </c>
      <c r="P46" s="15">
        <v>53.42</v>
      </c>
      <c r="Q46" s="15">
        <v>1</v>
      </c>
      <c r="R46" s="15">
        <v>1</v>
      </c>
      <c r="S46" s="15">
        <v>2</v>
      </c>
      <c r="T46" s="15">
        <v>3</v>
      </c>
      <c r="U46" s="15">
        <v>1</v>
      </c>
      <c r="V46" s="15">
        <v>8</v>
      </c>
      <c r="W46" s="15">
        <v>32.05</v>
      </c>
      <c r="X46" s="15">
        <v>9</v>
      </c>
      <c r="Y46" s="16">
        <v>0.0286</v>
      </c>
      <c r="Z46" s="15">
        <v>5</v>
      </c>
      <c r="AA46" s="15">
        <v>1</v>
      </c>
      <c r="AB46" s="15">
        <v>9</v>
      </c>
      <c r="AC46" s="15">
        <v>30</v>
      </c>
      <c r="AD46" s="15">
        <v>10</v>
      </c>
      <c r="AE46" s="15">
        <v>8</v>
      </c>
      <c r="AF46" s="15">
        <v>25.64</v>
      </c>
      <c r="AG46" s="15">
        <v>32.05</v>
      </c>
      <c r="AH46" t="str">
        <f>VLOOKUP(E:E,笔记匹配!A:U,3,FALSE)</f>
        <v>翡翠小米珠已经不多了❓听说你们都在找🧐🧐</v>
      </c>
    </row>
    <row r="47" spans="1:34">
      <c r="A47" s="14" t="s">
        <v>24</v>
      </c>
      <c r="B47" s="14" t="s">
        <v>291</v>
      </c>
      <c r="C47" s="15">
        <v>14619863</v>
      </c>
      <c r="D47" s="14" t="s">
        <v>79</v>
      </c>
      <c r="E47" s="14" t="s">
        <v>82</v>
      </c>
      <c r="F47" s="14" t="s">
        <v>83</v>
      </c>
      <c r="G47" s="15">
        <v>2939454</v>
      </c>
      <c r="H47" s="14" t="s">
        <v>83</v>
      </c>
      <c r="I47" s="15">
        <v>2343844</v>
      </c>
      <c r="J47" s="14" t="s">
        <v>290</v>
      </c>
      <c r="K47" s="15">
        <v>18.08</v>
      </c>
      <c r="L47" s="15">
        <v>402</v>
      </c>
      <c r="M47" s="15">
        <v>42</v>
      </c>
      <c r="N47" s="16">
        <v>0.1045</v>
      </c>
      <c r="O47" s="15">
        <v>0.43</v>
      </c>
      <c r="P47" s="15">
        <v>44.98</v>
      </c>
      <c r="Q47" s="15">
        <v>1</v>
      </c>
      <c r="R47" s="15">
        <v>0</v>
      </c>
      <c r="S47" s="15">
        <v>0</v>
      </c>
      <c r="T47" s="15">
        <v>0</v>
      </c>
      <c r="U47" s="15">
        <v>0</v>
      </c>
      <c r="V47" s="15">
        <v>1</v>
      </c>
      <c r="W47" s="15">
        <v>18.08</v>
      </c>
      <c r="X47" s="15">
        <v>0</v>
      </c>
      <c r="Y47" s="16">
        <v>0</v>
      </c>
      <c r="Z47" s="15">
        <v>0</v>
      </c>
      <c r="AA47" s="15">
        <v>0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t="str">
        <f>VLOOKUP(E:E,笔记匹配!A:U,3,FALSE)</f>
        <v>必入翡翠无事牌👆任性挑选价位齐全❤️</v>
      </c>
    </row>
    <row r="48" spans="1:34">
      <c r="A48" s="14" t="s">
        <v>24</v>
      </c>
      <c r="B48" s="14" t="s">
        <v>292</v>
      </c>
      <c r="C48" s="15">
        <v>15170740</v>
      </c>
      <c r="D48" s="14" t="s">
        <v>79</v>
      </c>
      <c r="E48" s="14" t="s">
        <v>84</v>
      </c>
      <c r="F48" s="14" t="s">
        <v>293</v>
      </c>
      <c r="G48" s="15">
        <v>2978075</v>
      </c>
      <c r="H48" s="14" t="s">
        <v>85</v>
      </c>
      <c r="I48" s="15">
        <v>2380067</v>
      </c>
      <c r="J48" s="14" t="s">
        <v>290</v>
      </c>
      <c r="K48" s="15">
        <v>151.42</v>
      </c>
      <c r="L48" s="15">
        <v>6483</v>
      </c>
      <c r="M48" s="15">
        <v>337</v>
      </c>
      <c r="N48" s="16">
        <v>0.052</v>
      </c>
      <c r="O48" s="15">
        <v>0.45</v>
      </c>
      <c r="P48" s="15">
        <v>23.36</v>
      </c>
      <c r="Q48" s="15">
        <v>5</v>
      </c>
      <c r="R48" s="15">
        <v>0</v>
      </c>
      <c r="S48" s="15">
        <v>0</v>
      </c>
      <c r="T48" s="15">
        <v>0</v>
      </c>
      <c r="U48" s="15">
        <v>0</v>
      </c>
      <c r="V48" s="15">
        <v>5</v>
      </c>
      <c r="W48" s="15">
        <v>30.28</v>
      </c>
      <c r="X48" s="15">
        <v>9</v>
      </c>
      <c r="Y48" s="16">
        <v>0.0267</v>
      </c>
      <c r="Z48" s="15">
        <v>0</v>
      </c>
      <c r="AA48" s="15">
        <v>0</v>
      </c>
      <c r="AB48" s="15">
        <v>5</v>
      </c>
      <c r="AC48" s="15">
        <v>11</v>
      </c>
      <c r="AD48" s="15">
        <v>5</v>
      </c>
      <c r="AE48" s="15">
        <v>2</v>
      </c>
      <c r="AF48" s="15">
        <v>30.28</v>
      </c>
      <c r="AG48" s="15">
        <v>75.71</v>
      </c>
      <c r="AH48" t="str">
        <f>VLOOKUP(E:E,笔记匹配!A:U,3,FALSE)</f>
        <v>入门级的满绿翡翠，性价比也太高了！ 😍</v>
      </c>
    </row>
    <row r="49" spans="1:34">
      <c r="A49" s="14" t="s">
        <v>24</v>
      </c>
      <c r="B49" s="14" t="s">
        <v>292</v>
      </c>
      <c r="C49" s="15">
        <v>15170796</v>
      </c>
      <c r="D49" s="14" t="s">
        <v>79</v>
      </c>
      <c r="E49" s="14" t="s">
        <v>128</v>
      </c>
      <c r="F49" s="14" t="s">
        <v>129</v>
      </c>
      <c r="G49" s="15">
        <v>2977959</v>
      </c>
      <c r="H49" s="14" t="s">
        <v>129</v>
      </c>
      <c r="I49" s="15">
        <v>2379943</v>
      </c>
      <c r="J49" s="14" t="s">
        <v>290</v>
      </c>
      <c r="K49" s="15">
        <v>17.64</v>
      </c>
      <c r="L49" s="15">
        <v>327</v>
      </c>
      <c r="M49" s="15">
        <v>31</v>
      </c>
      <c r="N49" s="16">
        <v>0.0948</v>
      </c>
      <c r="O49" s="15">
        <v>0.57</v>
      </c>
      <c r="P49" s="15">
        <v>53.94</v>
      </c>
      <c r="Q49" s="15">
        <v>1</v>
      </c>
      <c r="R49" s="15">
        <v>0</v>
      </c>
      <c r="S49" s="15">
        <v>0</v>
      </c>
      <c r="T49" s="15">
        <v>1</v>
      </c>
      <c r="U49" s="15">
        <v>0</v>
      </c>
      <c r="V49" s="15">
        <v>2</v>
      </c>
      <c r="W49" s="15">
        <v>8.82</v>
      </c>
      <c r="X49" s="15">
        <v>0</v>
      </c>
      <c r="Y49" s="16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t="str">
        <f>VLOOKUP(E:E,笔记匹配!A:U,3,FALSE)</f>
        <v>请大数据推给喜欢翡翠耳钉的刘亦菲们‼️</v>
      </c>
    </row>
    <row r="50" spans="1:34">
      <c r="A50" s="14" t="s">
        <v>24</v>
      </c>
      <c r="B50" s="14" t="s">
        <v>294</v>
      </c>
      <c r="C50" s="15">
        <v>16499560</v>
      </c>
      <c r="D50" s="14" t="s">
        <v>79</v>
      </c>
      <c r="E50" s="14" t="s">
        <v>146</v>
      </c>
      <c r="F50" s="14" t="s">
        <v>295</v>
      </c>
      <c r="G50" s="15">
        <v>3092118</v>
      </c>
      <c r="H50" s="14" t="s">
        <v>147</v>
      </c>
      <c r="I50" s="15">
        <v>2477175</v>
      </c>
      <c r="J50" s="14" t="s">
        <v>290</v>
      </c>
      <c r="K50" s="15">
        <v>87.9</v>
      </c>
      <c r="L50" s="15">
        <v>1323</v>
      </c>
      <c r="M50" s="15">
        <v>94</v>
      </c>
      <c r="N50" s="16">
        <v>0.0711</v>
      </c>
      <c r="O50" s="15">
        <v>0.94</v>
      </c>
      <c r="P50" s="15">
        <v>66.44</v>
      </c>
      <c r="Q50" s="15">
        <v>1</v>
      </c>
      <c r="R50" s="15">
        <v>0</v>
      </c>
      <c r="S50" s="15">
        <v>1</v>
      </c>
      <c r="T50" s="15">
        <v>0</v>
      </c>
      <c r="U50" s="15">
        <v>0</v>
      </c>
      <c r="V50" s="15">
        <v>2</v>
      </c>
      <c r="W50" s="15">
        <v>43.95</v>
      </c>
      <c r="X50" s="15">
        <v>5</v>
      </c>
      <c r="Y50" s="16">
        <v>0.0532</v>
      </c>
      <c r="Z50" s="15">
        <v>1</v>
      </c>
      <c r="AA50" s="15">
        <v>1</v>
      </c>
      <c r="AB50" s="15">
        <v>3</v>
      </c>
      <c r="AC50" s="15">
        <v>5</v>
      </c>
      <c r="AD50" s="15">
        <v>3</v>
      </c>
      <c r="AE50" s="15">
        <v>0</v>
      </c>
      <c r="AF50" s="15">
        <v>29.3</v>
      </c>
      <c r="AG50" s="15">
        <v>0</v>
      </c>
      <c r="AH50" t="str">
        <f>VLOOKUP(E:E,笔记匹配!A:U,3,FALSE)</f>
        <v>被刷屏了‼️为什么翡翠珠串最近这么火🔥</v>
      </c>
    </row>
    <row r="51" spans="1:34">
      <c r="A51" s="14" t="s">
        <v>24</v>
      </c>
      <c r="B51" s="14" t="s">
        <v>296</v>
      </c>
      <c r="C51" s="15">
        <v>16755251</v>
      </c>
      <c r="D51" s="14" t="s">
        <v>79</v>
      </c>
      <c r="E51" s="14" t="s">
        <v>108</v>
      </c>
      <c r="F51" s="14" t="s">
        <v>109</v>
      </c>
      <c r="G51" s="15">
        <v>3251566</v>
      </c>
      <c r="H51" s="14" t="s">
        <v>109</v>
      </c>
      <c r="I51" s="15">
        <v>2637997</v>
      </c>
      <c r="J51" s="14" t="s">
        <v>290</v>
      </c>
      <c r="K51" s="15">
        <v>263.94</v>
      </c>
      <c r="L51" s="15">
        <v>6560</v>
      </c>
      <c r="M51" s="15">
        <v>326</v>
      </c>
      <c r="N51" s="16">
        <v>0.0497</v>
      </c>
      <c r="O51" s="15">
        <v>0.81</v>
      </c>
      <c r="P51" s="15">
        <v>40.23</v>
      </c>
      <c r="Q51" s="15">
        <v>4</v>
      </c>
      <c r="R51" s="15">
        <v>0</v>
      </c>
      <c r="S51" s="15">
        <v>4</v>
      </c>
      <c r="T51" s="15">
        <v>2</v>
      </c>
      <c r="U51" s="15">
        <v>1</v>
      </c>
      <c r="V51" s="15">
        <v>11</v>
      </c>
      <c r="W51" s="15">
        <v>23.99</v>
      </c>
      <c r="X51" s="15">
        <v>4</v>
      </c>
      <c r="Y51" s="16">
        <v>0.0123</v>
      </c>
      <c r="Z51" s="15">
        <v>0</v>
      </c>
      <c r="AA51" s="15">
        <v>0</v>
      </c>
      <c r="AB51" s="15">
        <v>6</v>
      </c>
      <c r="AC51" s="15">
        <v>6</v>
      </c>
      <c r="AD51" s="15">
        <v>6</v>
      </c>
      <c r="AE51" s="15">
        <v>1</v>
      </c>
      <c r="AF51" s="15">
        <v>43.99</v>
      </c>
      <c r="AG51" s="15">
        <v>263.94</v>
      </c>
      <c r="AH51" t="str">
        <f>VLOOKUP(E:E,笔记匹配!A:U,3,FALSE)</f>
        <v>强烈安利‼️耳畔上的灵动✨美到窒息翡翠耳坠</v>
      </c>
    </row>
    <row r="52" spans="1:34">
      <c r="A52" s="14" t="s">
        <v>24</v>
      </c>
      <c r="B52" s="14" t="s">
        <v>297</v>
      </c>
      <c r="C52" s="15">
        <v>19269974</v>
      </c>
      <c r="D52" s="14" t="s">
        <v>79</v>
      </c>
      <c r="E52" s="14" t="s">
        <v>162</v>
      </c>
      <c r="F52" s="14" t="s">
        <v>163</v>
      </c>
      <c r="G52" s="15">
        <v>4160119</v>
      </c>
      <c r="H52" s="14" t="s">
        <v>163</v>
      </c>
      <c r="I52" s="15">
        <v>3542960</v>
      </c>
      <c r="J52" s="14" t="s">
        <v>290</v>
      </c>
      <c r="K52" s="15">
        <v>25.45</v>
      </c>
      <c r="L52" s="15">
        <v>1436</v>
      </c>
      <c r="M52" s="15">
        <v>69</v>
      </c>
      <c r="N52" s="16">
        <v>0.0481</v>
      </c>
      <c r="O52" s="15">
        <v>0.37</v>
      </c>
      <c r="P52" s="15">
        <v>17.72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6">
        <v>0</v>
      </c>
      <c r="Z52" s="15">
        <v>1</v>
      </c>
      <c r="AA52" s="15">
        <v>0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t="str">
        <f>VLOOKUP(E:E,笔记匹配!A:U,3,FALSE)</f>
        <v>真的好难选😭😭每一条我都好爱💕</v>
      </c>
    </row>
    <row r="53" spans="1:34">
      <c r="A53" s="14" t="s">
        <v>24</v>
      </c>
      <c r="B53" s="14" t="s">
        <v>298</v>
      </c>
      <c r="C53" s="15">
        <v>20245254</v>
      </c>
      <c r="D53" s="14" t="s">
        <v>79</v>
      </c>
      <c r="E53" s="14" t="s">
        <v>86</v>
      </c>
      <c r="F53" s="14" t="s">
        <v>87</v>
      </c>
      <c r="G53" s="15">
        <v>4628915</v>
      </c>
      <c r="H53" s="14" t="s">
        <v>87</v>
      </c>
      <c r="I53" s="15">
        <v>3960246</v>
      </c>
      <c r="J53" s="14" t="s">
        <v>290</v>
      </c>
      <c r="K53" s="15">
        <v>104.25</v>
      </c>
      <c r="L53" s="15">
        <v>5948</v>
      </c>
      <c r="M53" s="15">
        <v>343</v>
      </c>
      <c r="N53" s="16">
        <v>0.0577</v>
      </c>
      <c r="O53" s="15">
        <v>0.3</v>
      </c>
      <c r="P53" s="15">
        <v>17.53</v>
      </c>
      <c r="Q53" s="15">
        <v>2</v>
      </c>
      <c r="R53" s="15">
        <v>1</v>
      </c>
      <c r="S53" s="15">
        <v>0</v>
      </c>
      <c r="T53" s="15">
        <v>4</v>
      </c>
      <c r="U53" s="15">
        <v>0</v>
      </c>
      <c r="V53" s="15">
        <v>7</v>
      </c>
      <c r="W53" s="15">
        <v>14.89</v>
      </c>
      <c r="X53" s="15">
        <v>8</v>
      </c>
      <c r="Y53" s="16">
        <v>0.0233</v>
      </c>
      <c r="Z53" s="15">
        <v>2</v>
      </c>
      <c r="AA53" s="15">
        <v>0</v>
      </c>
      <c r="AB53" s="15">
        <v>8</v>
      </c>
      <c r="AC53" s="15">
        <v>9</v>
      </c>
      <c r="AD53" s="15">
        <v>8</v>
      </c>
      <c r="AE53" s="15">
        <v>1</v>
      </c>
      <c r="AF53" s="15">
        <v>13.03</v>
      </c>
      <c r="AG53" s="15">
        <v>104.25</v>
      </c>
      <c r="AH53" t="str">
        <f>VLOOKUP(E:E,笔记匹配!A:U,3,FALSE)</f>
        <v>别找了‼️一口价的翡翠商家在这里👆</v>
      </c>
    </row>
    <row r="54" spans="1:34">
      <c r="A54" s="14" t="s">
        <v>24</v>
      </c>
      <c r="B54" s="14" t="s">
        <v>299</v>
      </c>
      <c r="C54" s="15">
        <v>21387444</v>
      </c>
      <c r="D54" s="14" t="s">
        <v>79</v>
      </c>
      <c r="E54" s="14" t="s">
        <v>88</v>
      </c>
      <c r="F54" s="14" t="s">
        <v>89</v>
      </c>
      <c r="G54" s="15">
        <v>5205193</v>
      </c>
      <c r="H54" s="14" t="s">
        <v>89</v>
      </c>
      <c r="I54" s="15">
        <v>4389137</v>
      </c>
      <c r="J54" s="14" t="s">
        <v>290</v>
      </c>
      <c r="K54" s="15">
        <v>51.67</v>
      </c>
      <c r="L54" s="15">
        <v>1991</v>
      </c>
      <c r="M54" s="15">
        <v>174</v>
      </c>
      <c r="N54" s="16">
        <v>0.0874</v>
      </c>
      <c r="O54" s="15">
        <v>0.3</v>
      </c>
      <c r="P54" s="15">
        <v>25.95</v>
      </c>
      <c r="Q54" s="15">
        <v>1</v>
      </c>
      <c r="R54" s="15">
        <v>0</v>
      </c>
      <c r="S54" s="15">
        <v>0</v>
      </c>
      <c r="T54" s="15">
        <v>0</v>
      </c>
      <c r="U54" s="15">
        <v>0</v>
      </c>
      <c r="V54" s="15">
        <v>1</v>
      </c>
      <c r="W54" s="15">
        <v>51.67</v>
      </c>
      <c r="X54" s="15">
        <v>9</v>
      </c>
      <c r="Y54" s="16">
        <v>0.0517</v>
      </c>
      <c r="Z54" s="15">
        <v>0</v>
      </c>
      <c r="AA54" s="15">
        <v>2</v>
      </c>
      <c r="AB54" s="15">
        <v>3</v>
      </c>
      <c r="AC54" s="15">
        <v>9</v>
      </c>
      <c r="AD54" s="15">
        <v>4</v>
      </c>
      <c r="AE54" s="15">
        <v>1</v>
      </c>
      <c r="AF54" s="15">
        <v>12.92</v>
      </c>
      <c r="AG54" s="15">
        <v>51.67</v>
      </c>
      <c r="AH54" t="str">
        <f>VLOOKUP(E:E,笔记匹配!A:U,3,FALSE)</f>
        <v>入门级翡翠戒指｜第一次买翡翠必入戒指合集</v>
      </c>
    </row>
    <row r="55" spans="1:34">
      <c r="A55" s="14" t="s">
        <v>24</v>
      </c>
      <c r="B55" s="14" t="s">
        <v>300</v>
      </c>
      <c r="C55" s="15">
        <v>22048778</v>
      </c>
      <c r="D55" s="14" t="s">
        <v>75</v>
      </c>
      <c r="E55" s="14" t="s">
        <v>114</v>
      </c>
      <c r="F55" s="14" t="s">
        <v>115</v>
      </c>
      <c r="G55" s="15">
        <v>5509802</v>
      </c>
      <c r="H55" s="14" t="s">
        <v>115</v>
      </c>
      <c r="I55" s="15">
        <v>4621049</v>
      </c>
      <c r="J55" s="14" t="s">
        <v>290</v>
      </c>
      <c r="K55" s="15">
        <v>185.18</v>
      </c>
      <c r="L55" s="15">
        <v>8450</v>
      </c>
      <c r="M55" s="15">
        <v>454</v>
      </c>
      <c r="N55" s="16">
        <v>0.0537</v>
      </c>
      <c r="O55" s="15">
        <v>0.41</v>
      </c>
      <c r="P55" s="15">
        <v>21.91</v>
      </c>
      <c r="Q55" s="15">
        <v>2</v>
      </c>
      <c r="R55" s="15">
        <v>0</v>
      </c>
      <c r="S55" s="15">
        <v>1</v>
      </c>
      <c r="T55" s="15">
        <v>5</v>
      </c>
      <c r="U55" s="15">
        <v>0</v>
      </c>
      <c r="V55" s="15">
        <v>8</v>
      </c>
      <c r="W55" s="15">
        <v>23.15</v>
      </c>
      <c r="X55" s="15">
        <v>2</v>
      </c>
      <c r="Y55" s="16">
        <v>0.0044</v>
      </c>
      <c r="Z55" s="15">
        <v>1</v>
      </c>
      <c r="AA55" s="15">
        <v>1</v>
      </c>
      <c r="AB55" s="15">
        <v>2</v>
      </c>
      <c r="AC55" s="15">
        <v>2</v>
      </c>
      <c r="AD55" s="15">
        <v>2</v>
      </c>
      <c r="AE55" s="15">
        <v>0</v>
      </c>
      <c r="AF55" s="15">
        <v>92.59</v>
      </c>
      <c r="AG55" s="15">
        <v>0</v>
      </c>
      <c r="AH55" t="str">
        <f>VLOOKUP(E:E,笔记匹配!A:U,3,FALSE)</f>
        <v>价值过亿😱这就是广州玉器街批发商家的实力</v>
      </c>
    </row>
    <row r="56" spans="1:34">
      <c r="A56" s="14" t="s">
        <v>24</v>
      </c>
      <c r="B56" s="14" t="s">
        <v>300</v>
      </c>
      <c r="C56" s="15">
        <v>22048976</v>
      </c>
      <c r="D56" s="14" t="s">
        <v>75</v>
      </c>
      <c r="E56" s="14" t="s">
        <v>160</v>
      </c>
      <c r="F56" s="14" t="s">
        <v>161</v>
      </c>
      <c r="G56" s="15">
        <v>5509910</v>
      </c>
      <c r="H56" s="14" t="s">
        <v>161</v>
      </c>
      <c r="I56" s="15">
        <v>4621116</v>
      </c>
      <c r="J56" s="14" t="s">
        <v>290</v>
      </c>
      <c r="K56" s="15">
        <v>62.65</v>
      </c>
      <c r="L56" s="15">
        <v>3174</v>
      </c>
      <c r="M56" s="15">
        <v>85</v>
      </c>
      <c r="N56" s="16">
        <v>0.0268</v>
      </c>
      <c r="O56" s="15">
        <v>0.74</v>
      </c>
      <c r="P56" s="15">
        <v>19.74</v>
      </c>
      <c r="Q56" s="15">
        <v>4</v>
      </c>
      <c r="R56" s="15">
        <v>0</v>
      </c>
      <c r="S56" s="15">
        <v>1</v>
      </c>
      <c r="T56" s="15">
        <v>1</v>
      </c>
      <c r="U56" s="15">
        <v>0</v>
      </c>
      <c r="V56" s="15">
        <v>6</v>
      </c>
      <c r="W56" s="15">
        <v>10.44</v>
      </c>
      <c r="X56" s="15">
        <v>1</v>
      </c>
      <c r="Y56" s="16">
        <v>0.0118</v>
      </c>
      <c r="Z56" s="15">
        <v>1</v>
      </c>
      <c r="AA56" s="15">
        <v>0</v>
      </c>
      <c r="AB56" s="15">
        <v>1</v>
      </c>
      <c r="AC56" s="15">
        <v>3</v>
      </c>
      <c r="AD56" s="15">
        <v>1</v>
      </c>
      <c r="AE56" s="15">
        <v>1</v>
      </c>
      <c r="AF56" s="15">
        <v>62.65</v>
      </c>
      <c r="AG56" s="15">
        <v>62.65</v>
      </c>
      <c r="AH56" t="str">
        <f>VLOOKUP(E:E,笔记匹配!A:U,3,FALSE)</f>
        <v>佳士得/苏富比也看不到这么多高端满绿珠链</v>
      </c>
    </row>
    <row r="57" spans="1:34">
      <c r="A57" s="14" t="s">
        <v>25</v>
      </c>
      <c r="B57" s="14" t="s">
        <v>289</v>
      </c>
      <c r="C57" s="15">
        <v>14596181</v>
      </c>
      <c r="D57" s="14" t="s">
        <v>79</v>
      </c>
      <c r="E57" s="14" t="s">
        <v>80</v>
      </c>
      <c r="F57" s="14" t="s">
        <v>81</v>
      </c>
      <c r="G57" s="15">
        <v>2936476</v>
      </c>
      <c r="H57" s="14" t="s">
        <v>81</v>
      </c>
      <c r="I57" s="15">
        <v>2341327</v>
      </c>
      <c r="J57" s="14" t="s">
        <v>290</v>
      </c>
      <c r="K57" s="15">
        <v>228.31</v>
      </c>
      <c r="L57" s="15">
        <v>4311</v>
      </c>
      <c r="M57" s="15">
        <v>247</v>
      </c>
      <c r="N57" s="16">
        <v>0.0573</v>
      </c>
      <c r="O57" s="15">
        <v>0.92</v>
      </c>
      <c r="P57" s="15">
        <v>52.96</v>
      </c>
      <c r="Q57" s="15">
        <v>0</v>
      </c>
      <c r="R57" s="15">
        <v>1</v>
      </c>
      <c r="S57" s="15">
        <v>0</v>
      </c>
      <c r="T57" s="15">
        <v>2</v>
      </c>
      <c r="U57" s="15">
        <v>1</v>
      </c>
      <c r="V57" s="15">
        <v>4</v>
      </c>
      <c r="W57" s="15">
        <v>57.08</v>
      </c>
      <c r="X57" s="15">
        <v>3</v>
      </c>
      <c r="Y57" s="16">
        <v>0.0121</v>
      </c>
      <c r="Z57" s="15">
        <v>0</v>
      </c>
      <c r="AA57" s="15">
        <v>0</v>
      </c>
      <c r="AB57" s="15">
        <v>3</v>
      </c>
      <c r="AC57" s="15">
        <v>11</v>
      </c>
      <c r="AD57" s="15">
        <v>3</v>
      </c>
      <c r="AE57" s="15">
        <v>2</v>
      </c>
      <c r="AF57" s="15">
        <v>76.1</v>
      </c>
      <c r="AG57" s="15">
        <v>114.16</v>
      </c>
      <c r="AH57" t="str">
        <f>VLOOKUP(E:E,笔记匹配!A:U,3,FALSE)</f>
        <v>翡翠小米珠已经不多了❓听说你们都在找🧐🧐</v>
      </c>
    </row>
    <row r="58" spans="1:34">
      <c r="A58" s="14" t="s">
        <v>25</v>
      </c>
      <c r="B58" s="14" t="s">
        <v>291</v>
      </c>
      <c r="C58" s="15">
        <v>14619863</v>
      </c>
      <c r="D58" s="14" t="s">
        <v>79</v>
      </c>
      <c r="E58" s="14" t="s">
        <v>82</v>
      </c>
      <c r="F58" s="14" t="s">
        <v>83</v>
      </c>
      <c r="G58" s="15">
        <v>2939454</v>
      </c>
      <c r="H58" s="14" t="s">
        <v>83</v>
      </c>
      <c r="I58" s="15">
        <v>2343844</v>
      </c>
      <c r="J58" s="14" t="s">
        <v>290</v>
      </c>
      <c r="K58" s="15">
        <v>7.71</v>
      </c>
      <c r="L58" s="15">
        <v>520</v>
      </c>
      <c r="M58" s="15">
        <v>23</v>
      </c>
      <c r="N58" s="16">
        <v>0.0442</v>
      </c>
      <c r="O58" s="15">
        <v>0.34</v>
      </c>
      <c r="P58" s="15">
        <v>14.83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6">
        <v>0</v>
      </c>
      <c r="Z58" s="15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t="str">
        <f>VLOOKUP(E:E,笔记匹配!A:U,3,FALSE)</f>
        <v>必入翡翠无事牌👆任性挑选价位齐全❤️</v>
      </c>
    </row>
    <row r="59" spans="1:34">
      <c r="A59" s="14" t="s">
        <v>25</v>
      </c>
      <c r="B59" s="14" t="s">
        <v>292</v>
      </c>
      <c r="C59" s="15">
        <v>15170740</v>
      </c>
      <c r="D59" s="14" t="s">
        <v>79</v>
      </c>
      <c r="E59" s="14" t="s">
        <v>84</v>
      </c>
      <c r="F59" s="14" t="s">
        <v>293</v>
      </c>
      <c r="G59" s="15">
        <v>2978075</v>
      </c>
      <c r="H59" s="14" t="s">
        <v>85</v>
      </c>
      <c r="I59" s="15">
        <v>2380067</v>
      </c>
      <c r="J59" s="14" t="s">
        <v>290</v>
      </c>
      <c r="K59" s="15">
        <v>110.96</v>
      </c>
      <c r="L59" s="15">
        <v>5132</v>
      </c>
      <c r="M59" s="15">
        <v>264</v>
      </c>
      <c r="N59" s="16">
        <v>0.0514</v>
      </c>
      <c r="O59" s="15">
        <v>0.42</v>
      </c>
      <c r="P59" s="15">
        <v>21.62</v>
      </c>
      <c r="Q59" s="15">
        <v>2</v>
      </c>
      <c r="R59" s="15">
        <v>0</v>
      </c>
      <c r="S59" s="15">
        <v>3</v>
      </c>
      <c r="T59" s="15">
        <v>1</v>
      </c>
      <c r="U59" s="15">
        <v>0</v>
      </c>
      <c r="V59" s="15">
        <v>6</v>
      </c>
      <c r="W59" s="15">
        <v>18.49</v>
      </c>
      <c r="X59" s="15">
        <v>6</v>
      </c>
      <c r="Y59" s="16">
        <v>0.0227</v>
      </c>
      <c r="Z59" s="15">
        <v>0</v>
      </c>
      <c r="AA59" s="15">
        <v>1</v>
      </c>
      <c r="AB59" s="15">
        <v>4</v>
      </c>
      <c r="AC59" s="15">
        <v>4</v>
      </c>
      <c r="AD59" s="15">
        <v>4</v>
      </c>
      <c r="AE59" s="15">
        <v>0</v>
      </c>
      <c r="AF59" s="15">
        <v>27.74</v>
      </c>
      <c r="AG59" s="15">
        <v>0</v>
      </c>
      <c r="AH59" t="str">
        <f>VLOOKUP(E:E,笔记匹配!A:U,3,FALSE)</f>
        <v>入门级的满绿翡翠，性价比也太高了！ 😍</v>
      </c>
    </row>
    <row r="60" spans="1:34">
      <c r="A60" s="14" t="s">
        <v>25</v>
      </c>
      <c r="B60" s="14" t="s">
        <v>292</v>
      </c>
      <c r="C60" s="15">
        <v>15170796</v>
      </c>
      <c r="D60" s="14" t="s">
        <v>79</v>
      </c>
      <c r="E60" s="14" t="s">
        <v>128</v>
      </c>
      <c r="F60" s="14" t="s">
        <v>129</v>
      </c>
      <c r="G60" s="15">
        <v>2977959</v>
      </c>
      <c r="H60" s="14" t="s">
        <v>129</v>
      </c>
      <c r="I60" s="15">
        <v>2379943</v>
      </c>
      <c r="J60" s="14" t="s">
        <v>290</v>
      </c>
      <c r="K60" s="15">
        <v>111.26</v>
      </c>
      <c r="L60" s="15">
        <v>2072</v>
      </c>
      <c r="M60" s="15">
        <v>146</v>
      </c>
      <c r="N60" s="16">
        <v>0.0705</v>
      </c>
      <c r="O60" s="15">
        <v>0.76</v>
      </c>
      <c r="P60" s="15">
        <v>53.7</v>
      </c>
      <c r="Q60" s="15">
        <v>0</v>
      </c>
      <c r="R60" s="15">
        <v>2</v>
      </c>
      <c r="S60" s="15">
        <v>1</v>
      </c>
      <c r="T60" s="15">
        <v>0</v>
      </c>
      <c r="U60" s="15">
        <v>0</v>
      </c>
      <c r="V60" s="15">
        <v>3</v>
      </c>
      <c r="W60" s="15">
        <v>37.09</v>
      </c>
      <c r="X60" s="15">
        <v>3</v>
      </c>
      <c r="Y60" s="16">
        <v>0.0205</v>
      </c>
      <c r="Z60" s="15">
        <v>0</v>
      </c>
      <c r="AA60" s="15">
        <v>6</v>
      </c>
      <c r="AB60" s="15">
        <v>4</v>
      </c>
      <c r="AC60" s="15">
        <v>7</v>
      </c>
      <c r="AD60" s="15">
        <v>4</v>
      </c>
      <c r="AE60" s="15">
        <v>2</v>
      </c>
      <c r="AF60" s="15">
        <v>27.82</v>
      </c>
      <c r="AG60" s="15">
        <v>55.63</v>
      </c>
      <c r="AH60" t="str">
        <f>VLOOKUP(E:E,笔记匹配!A:U,3,FALSE)</f>
        <v>请大数据推给喜欢翡翠耳钉的刘亦菲们‼️</v>
      </c>
    </row>
    <row r="61" spans="1:34">
      <c r="A61" s="14" t="s">
        <v>25</v>
      </c>
      <c r="B61" s="14" t="s">
        <v>294</v>
      </c>
      <c r="C61" s="15">
        <v>16499560</v>
      </c>
      <c r="D61" s="14" t="s">
        <v>79</v>
      </c>
      <c r="E61" s="14" t="s">
        <v>146</v>
      </c>
      <c r="F61" s="14" t="s">
        <v>295</v>
      </c>
      <c r="G61" s="15">
        <v>3092118</v>
      </c>
      <c r="H61" s="14" t="s">
        <v>147</v>
      </c>
      <c r="I61" s="15">
        <v>2477175</v>
      </c>
      <c r="J61" s="14" t="s">
        <v>290</v>
      </c>
      <c r="K61" s="15">
        <v>52.35</v>
      </c>
      <c r="L61" s="15">
        <v>756</v>
      </c>
      <c r="M61" s="15">
        <v>77</v>
      </c>
      <c r="N61" s="16">
        <v>0.1019</v>
      </c>
      <c r="O61" s="15">
        <v>0.68</v>
      </c>
      <c r="P61" s="15">
        <v>69.25</v>
      </c>
      <c r="Q61" s="15">
        <v>1</v>
      </c>
      <c r="R61" s="15">
        <v>0</v>
      </c>
      <c r="S61" s="15">
        <v>0</v>
      </c>
      <c r="T61" s="15">
        <v>0</v>
      </c>
      <c r="U61" s="15">
        <v>0</v>
      </c>
      <c r="V61" s="15">
        <v>1</v>
      </c>
      <c r="W61" s="15">
        <v>52.35</v>
      </c>
      <c r="X61" s="15">
        <v>1</v>
      </c>
      <c r="Y61" s="16">
        <v>0.013</v>
      </c>
      <c r="Z61" s="15">
        <v>0</v>
      </c>
      <c r="AA61" s="15">
        <v>0</v>
      </c>
      <c r="AB61" s="15">
        <v>1</v>
      </c>
      <c r="AC61" s="15">
        <v>1</v>
      </c>
      <c r="AD61" s="15">
        <v>1</v>
      </c>
      <c r="AE61" s="15">
        <v>0</v>
      </c>
      <c r="AF61" s="15">
        <v>52.35</v>
      </c>
      <c r="AG61" s="15">
        <v>0</v>
      </c>
      <c r="AH61" t="str">
        <f>VLOOKUP(E:E,笔记匹配!A:U,3,FALSE)</f>
        <v>被刷屏了‼️为什么翡翠珠串最近这么火🔥</v>
      </c>
    </row>
    <row r="62" spans="1:34">
      <c r="A62" s="14" t="s">
        <v>25</v>
      </c>
      <c r="B62" s="14" t="s">
        <v>296</v>
      </c>
      <c r="C62" s="15">
        <v>16755251</v>
      </c>
      <c r="D62" s="14" t="s">
        <v>79</v>
      </c>
      <c r="E62" s="14" t="s">
        <v>108</v>
      </c>
      <c r="F62" s="14" t="s">
        <v>109</v>
      </c>
      <c r="G62" s="15">
        <v>3251566</v>
      </c>
      <c r="H62" s="14" t="s">
        <v>109</v>
      </c>
      <c r="I62" s="15">
        <v>2637997</v>
      </c>
      <c r="J62" s="14" t="s">
        <v>290</v>
      </c>
      <c r="K62" s="15">
        <v>230.11</v>
      </c>
      <c r="L62" s="15">
        <v>7188</v>
      </c>
      <c r="M62" s="15">
        <v>292</v>
      </c>
      <c r="N62" s="16">
        <v>0.0406</v>
      </c>
      <c r="O62" s="15">
        <v>0.79</v>
      </c>
      <c r="P62" s="15">
        <v>32.01</v>
      </c>
      <c r="Q62" s="15">
        <v>4</v>
      </c>
      <c r="R62" s="15">
        <v>0</v>
      </c>
      <c r="S62" s="15">
        <v>1</v>
      </c>
      <c r="T62" s="15">
        <v>7</v>
      </c>
      <c r="U62" s="15">
        <v>0</v>
      </c>
      <c r="V62" s="15">
        <v>12</v>
      </c>
      <c r="W62" s="15">
        <v>19.18</v>
      </c>
      <c r="X62" s="15">
        <v>0</v>
      </c>
      <c r="Y62" s="16">
        <v>0</v>
      </c>
      <c r="Z62" s="15">
        <v>6</v>
      </c>
      <c r="AA62" s="15">
        <v>1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t="str">
        <f>VLOOKUP(E:E,笔记匹配!A:U,3,FALSE)</f>
        <v>强烈安利‼️耳畔上的灵动✨美到窒息翡翠耳坠</v>
      </c>
    </row>
    <row r="63" spans="1:34">
      <c r="A63" s="14" t="s">
        <v>25</v>
      </c>
      <c r="B63" s="14" t="s">
        <v>297</v>
      </c>
      <c r="C63" s="15">
        <v>19269974</v>
      </c>
      <c r="D63" s="14" t="s">
        <v>79</v>
      </c>
      <c r="E63" s="14" t="s">
        <v>162</v>
      </c>
      <c r="F63" s="14" t="s">
        <v>163</v>
      </c>
      <c r="G63" s="15">
        <v>4160119</v>
      </c>
      <c r="H63" s="14" t="s">
        <v>163</v>
      </c>
      <c r="I63" s="15">
        <v>3542960</v>
      </c>
      <c r="J63" s="14" t="s">
        <v>290</v>
      </c>
      <c r="K63" s="15">
        <v>26.82</v>
      </c>
      <c r="L63" s="15">
        <v>1379</v>
      </c>
      <c r="M63" s="15">
        <v>78</v>
      </c>
      <c r="N63" s="16">
        <v>0.0566</v>
      </c>
      <c r="O63" s="15">
        <v>0.34</v>
      </c>
      <c r="P63" s="15">
        <v>19.45</v>
      </c>
      <c r="Q63" s="15">
        <v>1</v>
      </c>
      <c r="R63" s="15">
        <v>0</v>
      </c>
      <c r="S63" s="15">
        <v>0</v>
      </c>
      <c r="T63" s="15">
        <v>0</v>
      </c>
      <c r="U63" s="15">
        <v>0</v>
      </c>
      <c r="V63" s="15">
        <v>1</v>
      </c>
      <c r="W63" s="15">
        <v>26.82</v>
      </c>
      <c r="X63" s="15">
        <v>1</v>
      </c>
      <c r="Y63" s="16">
        <v>0.0128</v>
      </c>
      <c r="Z63" s="15">
        <v>1</v>
      </c>
      <c r="AA63" s="15">
        <v>1</v>
      </c>
      <c r="AB63" s="15">
        <v>1</v>
      </c>
      <c r="AC63" s="15">
        <v>1</v>
      </c>
      <c r="AD63" s="15">
        <v>1</v>
      </c>
      <c r="AE63" s="15">
        <v>0</v>
      </c>
      <c r="AF63" s="15">
        <v>26.82</v>
      </c>
      <c r="AG63" s="15">
        <v>0</v>
      </c>
      <c r="AH63" t="str">
        <f>VLOOKUP(E:E,笔记匹配!A:U,3,FALSE)</f>
        <v>真的好难选😭😭每一条我都好爱💕</v>
      </c>
    </row>
    <row r="64" spans="1:34">
      <c r="A64" s="14" t="s">
        <v>25</v>
      </c>
      <c r="B64" s="14" t="s">
        <v>298</v>
      </c>
      <c r="C64" s="15">
        <v>20245254</v>
      </c>
      <c r="D64" s="14" t="s">
        <v>79</v>
      </c>
      <c r="E64" s="14" t="s">
        <v>86</v>
      </c>
      <c r="F64" s="14" t="s">
        <v>87</v>
      </c>
      <c r="G64" s="15">
        <v>4628915</v>
      </c>
      <c r="H64" s="14" t="s">
        <v>87</v>
      </c>
      <c r="I64" s="15">
        <v>3960246</v>
      </c>
      <c r="J64" s="14" t="s">
        <v>290</v>
      </c>
      <c r="K64" s="15">
        <v>127.27</v>
      </c>
      <c r="L64" s="15">
        <v>7188</v>
      </c>
      <c r="M64" s="15">
        <v>421</v>
      </c>
      <c r="N64" s="16">
        <v>0.0586</v>
      </c>
      <c r="O64" s="15">
        <v>0.3</v>
      </c>
      <c r="P64" s="15">
        <v>17.71</v>
      </c>
      <c r="Q64" s="15">
        <v>1</v>
      </c>
      <c r="R64" s="15">
        <v>4</v>
      </c>
      <c r="S64" s="15">
        <v>0</v>
      </c>
      <c r="T64" s="15">
        <v>7</v>
      </c>
      <c r="U64" s="15">
        <v>0</v>
      </c>
      <c r="V64" s="15">
        <v>12</v>
      </c>
      <c r="W64" s="15">
        <v>10.61</v>
      </c>
      <c r="X64" s="15">
        <v>6</v>
      </c>
      <c r="Y64" s="16">
        <v>0.0143</v>
      </c>
      <c r="Z64" s="15">
        <v>1</v>
      </c>
      <c r="AA64" s="15">
        <v>1</v>
      </c>
      <c r="AB64" s="15">
        <v>10</v>
      </c>
      <c r="AC64" s="15">
        <v>19</v>
      </c>
      <c r="AD64" s="15">
        <v>10</v>
      </c>
      <c r="AE64" s="15">
        <v>7</v>
      </c>
      <c r="AF64" s="15">
        <v>12.73</v>
      </c>
      <c r="AG64" s="15">
        <v>18.18</v>
      </c>
      <c r="AH64" t="str">
        <f>VLOOKUP(E:E,笔记匹配!A:U,3,FALSE)</f>
        <v>别找了‼️一口价的翡翠商家在这里👆</v>
      </c>
    </row>
    <row r="65" spans="1:34">
      <c r="A65" s="14" t="s">
        <v>25</v>
      </c>
      <c r="B65" s="14" t="s">
        <v>299</v>
      </c>
      <c r="C65" s="15">
        <v>21387444</v>
      </c>
      <c r="D65" s="14" t="s">
        <v>79</v>
      </c>
      <c r="E65" s="14" t="s">
        <v>88</v>
      </c>
      <c r="F65" s="14" t="s">
        <v>89</v>
      </c>
      <c r="G65" s="15">
        <v>5205193</v>
      </c>
      <c r="H65" s="14" t="s">
        <v>89</v>
      </c>
      <c r="I65" s="15">
        <v>4389137</v>
      </c>
      <c r="J65" s="14" t="s">
        <v>290</v>
      </c>
      <c r="K65" s="15">
        <v>86.54</v>
      </c>
      <c r="L65" s="15">
        <v>3173</v>
      </c>
      <c r="M65" s="15">
        <v>286</v>
      </c>
      <c r="N65" s="16">
        <v>0.0901</v>
      </c>
      <c r="O65" s="15">
        <v>0.3</v>
      </c>
      <c r="P65" s="15">
        <v>27.27</v>
      </c>
      <c r="Q65" s="15">
        <v>0</v>
      </c>
      <c r="R65" s="15">
        <v>1</v>
      </c>
      <c r="S65" s="15">
        <v>2</v>
      </c>
      <c r="T65" s="15">
        <v>1</v>
      </c>
      <c r="U65" s="15">
        <v>4</v>
      </c>
      <c r="V65" s="15">
        <v>8</v>
      </c>
      <c r="W65" s="15">
        <v>10.82</v>
      </c>
      <c r="X65" s="15">
        <v>3</v>
      </c>
      <c r="Y65" s="16">
        <v>0.0105</v>
      </c>
      <c r="Z65" s="15">
        <v>3</v>
      </c>
      <c r="AA65" s="15">
        <v>0</v>
      </c>
      <c r="AB65" s="15">
        <v>4</v>
      </c>
      <c r="AC65" s="15">
        <v>4</v>
      </c>
      <c r="AD65" s="15">
        <v>4</v>
      </c>
      <c r="AE65" s="15">
        <v>1</v>
      </c>
      <c r="AF65" s="15">
        <v>21.64</v>
      </c>
      <c r="AG65" s="15">
        <v>86.54</v>
      </c>
      <c r="AH65" t="str">
        <f>VLOOKUP(E:E,笔记匹配!A:U,3,FALSE)</f>
        <v>入门级翡翠戒指｜第一次买翡翠必入戒指合集</v>
      </c>
    </row>
    <row r="66" spans="1:34">
      <c r="A66" s="14" t="s">
        <v>25</v>
      </c>
      <c r="B66" s="14" t="s">
        <v>300</v>
      </c>
      <c r="C66" s="15">
        <v>22048778</v>
      </c>
      <c r="D66" s="14" t="s">
        <v>75</v>
      </c>
      <c r="E66" s="14" t="s">
        <v>114</v>
      </c>
      <c r="F66" s="14" t="s">
        <v>115</v>
      </c>
      <c r="G66" s="15">
        <v>5509802</v>
      </c>
      <c r="H66" s="14" t="s">
        <v>115</v>
      </c>
      <c r="I66" s="15">
        <v>4621049</v>
      </c>
      <c r="J66" s="14" t="s">
        <v>290</v>
      </c>
      <c r="K66" s="15">
        <v>187.36</v>
      </c>
      <c r="L66" s="15">
        <v>7903</v>
      </c>
      <c r="M66" s="15">
        <v>450</v>
      </c>
      <c r="N66" s="16">
        <v>0.0569</v>
      </c>
      <c r="O66" s="15">
        <v>0.42</v>
      </c>
      <c r="P66" s="15">
        <v>23.71</v>
      </c>
      <c r="Q66" s="15">
        <v>3</v>
      </c>
      <c r="R66" s="15">
        <v>1</v>
      </c>
      <c r="S66" s="15">
        <v>0</v>
      </c>
      <c r="T66" s="15">
        <v>5</v>
      </c>
      <c r="U66" s="15">
        <v>0</v>
      </c>
      <c r="V66" s="15">
        <v>9</v>
      </c>
      <c r="W66" s="15">
        <v>20.82</v>
      </c>
      <c r="X66" s="15">
        <v>7</v>
      </c>
      <c r="Y66" s="16">
        <v>0.0156</v>
      </c>
      <c r="Z66" s="15">
        <v>0</v>
      </c>
      <c r="AA66" s="15">
        <v>2</v>
      </c>
      <c r="AB66" s="15">
        <v>8</v>
      </c>
      <c r="AC66" s="15">
        <v>20</v>
      </c>
      <c r="AD66" s="15">
        <v>8</v>
      </c>
      <c r="AE66" s="15">
        <v>5</v>
      </c>
      <c r="AF66" s="15">
        <v>23.42</v>
      </c>
      <c r="AG66" s="15">
        <v>37.47</v>
      </c>
      <c r="AH66" t="str">
        <f>VLOOKUP(E:E,笔记匹配!A:U,3,FALSE)</f>
        <v>价值过亿😱这就是广州玉器街批发商家的实力</v>
      </c>
    </row>
    <row r="67" spans="1:34">
      <c r="A67" s="14" t="s">
        <v>25</v>
      </c>
      <c r="B67" s="14" t="s">
        <v>300</v>
      </c>
      <c r="C67" s="15">
        <v>22048976</v>
      </c>
      <c r="D67" s="14" t="s">
        <v>75</v>
      </c>
      <c r="E67" s="14" t="s">
        <v>160</v>
      </c>
      <c r="F67" s="14" t="s">
        <v>161</v>
      </c>
      <c r="G67" s="15">
        <v>5509910</v>
      </c>
      <c r="H67" s="14" t="s">
        <v>161</v>
      </c>
      <c r="I67" s="15">
        <v>4621116</v>
      </c>
      <c r="J67" s="14" t="s">
        <v>290</v>
      </c>
      <c r="K67" s="15">
        <v>34.87</v>
      </c>
      <c r="L67" s="15">
        <v>1536</v>
      </c>
      <c r="M67" s="15">
        <v>45</v>
      </c>
      <c r="N67" s="16">
        <v>0.0293</v>
      </c>
      <c r="O67" s="15">
        <v>0.77</v>
      </c>
      <c r="P67" s="15">
        <v>22.7</v>
      </c>
      <c r="Q67" s="15">
        <v>1</v>
      </c>
      <c r="R67" s="15">
        <v>0</v>
      </c>
      <c r="S67" s="15">
        <v>0</v>
      </c>
      <c r="T67" s="15">
        <v>1</v>
      </c>
      <c r="U67" s="15">
        <v>0</v>
      </c>
      <c r="V67" s="15">
        <v>2</v>
      </c>
      <c r="W67" s="15">
        <v>17.43</v>
      </c>
      <c r="X67" s="15">
        <v>0</v>
      </c>
      <c r="Y67" s="16">
        <v>0</v>
      </c>
      <c r="Z67" s="15">
        <v>1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t="str">
        <f>VLOOKUP(E:E,笔记匹配!A:U,3,FALSE)</f>
        <v>佳士得/苏富比也看不到这么多高端满绿珠链</v>
      </c>
    </row>
    <row r="68" spans="1:34">
      <c r="A68" s="14" t="s">
        <v>26</v>
      </c>
      <c r="B68" s="14" t="s">
        <v>289</v>
      </c>
      <c r="C68" s="15">
        <v>14596181</v>
      </c>
      <c r="D68" s="14" t="s">
        <v>79</v>
      </c>
      <c r="E68" s="14" t="s">
        <v>80</v>
      </c>
      <c r="F68" s="14" t="s">
        <v>81</v>
      </c>
      <c r="G68" s="15">
        <v>2936476</v>
      </c>
      <c r="H68" s="14" t="s">
        <v>81</v>
      </c>
      <c r="I68" s="15">
        <v>2341327</v>
      </c>
      <c r="J68" s="14" t="s">
        <v>290</v>
      </c>
      <c r="K68" s="15">
        <v>232.09</v>
      </c>
      <c r="L68" s="15">
        <v>4230</v>
      </c>
      <c r="M68" s="15">
        <v>260</v>
      </c>
      <c r="N68" s="16">
        <v>0.0615</v>
      </c>
      <c r="O68" s="15">
        <v>0.89</v>
      </c>
      <c r="P68" s="15">
        <v>54.87</v>
      </c>
      <c r="Q68" s="15">
        <v>3</v>
      </c>
      <c r="R68" s="15">
        <v>1</v>
      </c>
      <c r="S68" s="15">
        <v>2</v>
      </c>
      <c r="T68" s="15">
        <v>1</v>
      </c>
      <c r="U68" s="15">
        <v>0</v>
      </c>
      <c r="V68" s="15">
        <v>7</v>
      </c>
      <c r="W68" s="15">
        <v>33.16</v>
      </c>
      <c r="X68" s="15">
        <v>6</v>
      </c>
      <c r="Y68" s="16">
        <v>0.0231</v>
      </c>
      <c r="Z68" s="15">
        <v>0</v>
      </c>
      <c r="AA68" s="15">
        <v>5</v>
      </c>
      <c r="AB68" s="15">
        <v>7</v>
      </c>
      <c r="AC68" s="15">
        <v>15</v>
      </c>
      <c r="AD68" s="15">
        <v>8</v>
      </c>
      <c r="AE68" s="15">
        <v>3</v>
      </c>
      <c r="AF68" s="15">
        <v>29.01</v>
      </c>
      <c r="AG68" s="15">
        <v>77.36</v>
      </c>
      <c r="AH68" t="str">
        <f>VLOOKUP(E:E,笔记匹配!A:U,3,FALSE)</f>
        <v>翡翠小米珠已经不多了❓听说你们都在找🧐🧐</v>
      </c>
    </row>
    <row r="69" spans="1:34">
      <c r="A69" s="14" t="s">
        <v>26</v>
      </c>
      <c r="B69" s="14" t="s">
        <v>291</v>
      </c>
      <c r="C69" s="15">
        <v>14619863</v>
      </c>
      <c r="D69" s="14" t="s">
        <v>79</v>
      </c>
      <c r="E69" s="14" t="s">
        <v>82</v>
      </c>
      <c r="F69" s="14" t="s">
        <v>83</v>
      </c>
      <c r="G69" s="15">
        <v>2939454</v>
      </c>
      <c r="H69" s="14" t="s">
        <v>83</v>
      </c>
      <c r="I69" s="15">
        <v>2343844</v>
      </c>
      <c r="J69" s="14" t="s">
        <v>290</v>
      </c>
      <c r="K69" s="15">
        <v>10.48</v>
      </c>
      <c r="L69" s="15">
        <v>423</v>
      </c>
      <c r="M69" s="15">
        <v>27</v>
      </c>
      <c r="N69" s="16">
        <v>0.0638</v>
      </c>
      <c r="O69" s="15">
        <v>0.39</v>
      </c>
      <c r="P69" s="15">
        <v>24.78</v>
      </c>
      <c r="Q69" s="15">
        <v>0</v>
      </c>
      <c r="R69" s="15">
        <v>1</v>
      </c>
      <c r="S69" s="15">
        <v>0</v>
      </c>
      <c r="T69" s="15">
        <v>0</v>
      </c>
      <c r="U69" s="15">
        <v>0</v>
      </c>
      <c r="V69" s="15">
        <v>1</v>
      </c>
      <c r="W69" s="15">
        <v>10.48</v>
      </c>
      <c r="X69" s="15">
        <v>0</v>
      </c>
      <c r="Y69" s="16">
        <v>0</v>
      </c>
      <c r="Z69" s="15">
        <v>1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5">
        <v>0</v>
      </c>
      <c r="AH69" t="str">
        <f>VLOOKUP(E:E,笔记匹配!A:U,3,FALSE)</f>
        <v>必入翡翠无事牌👆任性挑选价位齐全❤️</v>
      </c>
    </row>
    <row r="70" spans="1:34">
      <c r="A70" s="14" t="s">
        <v>26</v>
      </c>
      <c r="B70" s="14" t="s">
        <v>292</v>
      </c>
      <c r="C70" s="15">
        <v>15170740</v>
      </c>
      <c r="D70" s="14" t="s">
        <v>79</v>
      </c>
      <c r="E70" s="14" t="s">
        <v>84</v>
      </c>
      <c r="F70" s="14" t="s">
        <v>293</v>
      </c>
      <c r="G70" s="15">
        <v>2978075</v>
      </c>
      <c r="H70" s="14" t="s">
        <v>85</v>
      </c>
      <c r="I70" s="15">
        <v>2380067</v>
      </c>
      <c r="J70" s="14" t="s">
        <v>290</v>
      </c>
      <c r="K70" s="15">
        <v>153.74</v>
      </c>
      <c r="L70" s="15">
        <v>7083</v>
      </c>
      <c r="M70" s="15">
        <v>337</v>
      </c>
      <c r="N70" s="16">
        <v>0.0476</v>
      </c>
      <c r="O70" s="15">
        <v>0.46</v>
      </c>
      <c r="P70" s="15">
        <v>21.71</v>
      </c>
      <c r="Q70" s="15">
        <v>1</v>
      </c>
      <c r="R70" s="15">
        <v>1</v>
      </c>
      <c r="S70" s="15">
        <v>0</v>
      </c>
      <c r="T70" s="15">
        <v>3</v>
      </c>
      <c r="U70" s="15">
        <v>0</v>
      </c>
      <c r="V70" s="15">
        <v>5</v>
      </c>
      <c r="W70" s="15">
        <v>30.75</v>
      </c>
      <c r="X70" s="15">
        <v>13</v>
      </c>
      <c r="Y70" s="16">
        <v>0.0386</v>
      </c>
      <c r="Z70" s="15">
        <v>0</v>
      </c>
      <c r="AA70" s="15">
        <v>1</v>
      </c>
      <c r="AB70" s="15">
        <v>6</v>
      </c>
      <c r="AC70" s="15">
        <v>10</v>
      </c>
      <c r="AD70" s="15">
        <v>6</v>
      </c>
      <c r="AE70" s="15">
        <v>3</v>
      </c>
      <c r="AF70" s="15">
        <v>25.62</v>
      </c>
      <c r="AG70" s="15">
        <v>51.25</v>
      </c>
      <c r="AH70" t="str">
        <f>VLOOKUP(E:E,笔记匹配!A:U,3,FALSE)</f>
        <v>入门级的满绿翡翠，性价比也太高了！ 😍</v>
      </c>
    </row>
    <row r="71" spans="1:34">
      <c r="A71" s="14" t="s">
        <v>26</v>
      </c>
      <c r="B71" s="14" t="s">
        <v>292</v>
      </c>
      <c r="C71" s="15">
        <v>15170796</v>
      </c>
      <c r="D71" s="14" t="s">
        <v>79</v>
      </c>
      <c r="E71" s="14" t="s">
        <v>128</v>
      </c>
      <c r="F71" s="14" t="s">
        <v>129</v>
      </c>
      <c r="G71" s="15">
        <v>2977959</v>
      </c>
      <c r="H71" s="14" t="s">
        <v>129</v>
      </c>
      <c r="I71" s="15">
        <v>2379943</v>
      </c>
      <c r="J71" s="14" t="s">
        <v>290</v>
      </c>
      <c r="K71" s="15">
        <v>100.68</v>
      </c>
      <c r="L71" s="15">
        <v>1369</v>
      </c>
      <c r="M71" s="15">
        <v>112</v>
      </c>
      <c r="N71" s="16">
        <v>0.0818</v>
      </c>
      <c r="O71" s="15">
        <v>0.9</v>
      </c>
      <c r="P71" s="15">
        <v>73.54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5">
        <v>4</v>
      </c>
      <c r="Y71" s="16">
        <v>0.0357</v>
      </c>
      <c r="Z71" s="15">
        <v>1</v>
      </c>
      <c r="AA71" s="15">
        <v>0</v>
      </c>
      <c r="AB71" s="15">
        <v>2</v>
      </c>
      <c r="AC71" s="15">
        <v>6</v>
      </c>
      <c r="AD71" s="15">
        <v>2</v>
      </c>
      <c r="AE71" s="15">
        <v>1</v>
      </c>
      <c r="AF71" s="15">
        <v>50.34</v>
      </c>
      <c r="AG71" s="15">
        <v>100.68</v>
      </c>
      <c r="AH71" t="str">
        <f>VLOOKUP(E:E,笔记匹配!A:U,3,FALSE)</f>
        <v>请大数据推给喜欢翡翠耳钉的刘亦菲们‼️</v>
      </c>
    </row>
    <row r="72" spans="1:34">
      <c r="A72" s="14" t="s">
        <v>26</v>
      </c>
      <c r="B72" s="14" t="s">
        <v>294</v>
      </c>
      <c r="C72" s="15">
        <v>16499560</v>
      </c>
      <c r="D72" s="14" t="s">
        <v>79</v>
      </c>
      <c r="E72" s="14" t="s">
        <v>146</v>
      </c>
      <c r="F72" s="14" t="s">
        <v>295</v>
      </c>
      <c r="G72" s="15">
        <v>3092118</v>
      </c>
      <c r="H72" s="14" t="s">
        <v>147</v>
      </c>
      <c r="I72" s="15">
        <v>2477175</v>
      </c>
      <c r="J72" s="14" t="s">
        <v>290</v>
      </c>
      <c r="K72" s="15">
        <v>79.13</v>
      </c>
      <c r="L72" s="15">
        <v>1182</v>
      </c>
      <c r="M72" s="15">
        <v>88</v>
      </c>
      <c r="N72" s="16">
        <v>0.0745</v>
      </c>
      <c r="O72" s="15">
        <v>0.9</v>
      </c>
      <c r="P72" s="15">
        <v>66.95</v>
      </c>
      <c r="Q72" s="15">
        <v>1</v>
      </c>
      <c r="R72" s="15">
        <v>1</v>
      </c>
      <c r="S72" s="15">
        <v>0</v>
      </c>
      <c r="T72" s="15">
        <v>1</v>
      </c>
      <c r="U72" s="15">
        <v>0</v>
      </c>
      <c r="V72" s="15">
        <v>3</v>
      </c>
      <c r="W72" s="15">
        <v>26.38</v>
      </c>
      <c r="X72" s="15">
        <v>2</v>
      </c>
      <c r="Y72" s="16">
        <v>0.0227</v>
      </c>
      <c r="Z72" s="15">
        <v>2</v>
      </c>
      <c r="AA72" s="15">
        <v>0</v>
      </c>
      <c r="AB72" s="15">
        <v>2</v>
      </c>
      <c r="AC72" s="15">
        <v>2</v>
      </c>
      <c r="AD72" s="15">
        <v>2</v>
      </c>
      <c r="AE72" s="15">
        <v>0</v>
      </c>
      <c r="AF72" s="15">
        <v>39.56</v>
      </c>
      <c r="AG72" s="15">
        <v>0</v>
      </c>
      <c r="AH72" t="str">
        <f>VLOOKUP(E:E,笔记匹配!A:U,3,FALSE)</f>
        <v>被刷屏了‼️为什么翡翠珠串最近这么火🔥</v>
      </c>
    </row>
    <row r="73" spans="1:34">
      <c r="A73" s="14" t="s">
        <v>26</v>
      </c>
      <c r="B73" s="14" t="s">
        <v>296</v>
      </c>
      <c r="C73" s="15">
        <v>16755251</v>
      </c>
      <c r="D73" s="14" t="s">
        <v>79</v>
      </c>
      <c r="E73" s="14" t="s">
        <v>108</v>
      </c>
      <c r="F73" s="14" t="s">
        <v>109</v>
      </c>
      <c r="G73" s="15">
        <v>3251566</v>
      </c>
      <c r="H73" s="14" t="s">
        <v>109</v>
      </c>
      <c r="I73" s="15">
        <v>2637997</v>
      </c>
      <c r="J73" s="14" t="s">
        <v>290</v>
      </c>
      <c r="K73" s="15">
        <v>165.53</v>
      </c>
      <c r="L73" s="15">
        <v>4729</v>
      </c>
      <c r="M73" s="15">
        <v>212</v>
      </c>
      <c r="N73" s="16">
        <v>0.0448</v>
      </c>
      <c r="O73" s="15">
        <v>0.78</v>
      </c>
      <c r="P73" s="15">
        <v>35</v>
      </c>
      <c r="Q73" s="15">
        <v>1</v>
      </c>
      <c r="R73" s="15">
        <v>1</v>
      </c>
      <c r="S73" s="15">
        <v>1</v>
      </c>
      <c r="T73" s="15">
        <v>5</v>
      </c>
      <c r="U73" s="15">
        <v>3</v>
      </c>
      <c r="V73" s="15">
        <v>11</v>
      </c>
      <c r="W73" s="15">
        <v>15.05</v>
      </c>
      <c r="X73" s="15">
        <v>1</v>
      </c>
      <c r="Y73" s="16">
        <v>0.0047</v>
      </c>
      <c r="Z73" s="15">
        <v>4</v>
      </c>
      <c r="AA73" s="15">
        <v>1</v>
      </c>
      <c r="AB73" s="15">
        <v>1</v>
      </c>
      <c r="AC73" s="15">
        <v>3</v>
      </c>
      <c r="AD73" s="15">
        <v>1</v>
      </c>
      <c r="AE73" s="15">
        <v>1</v>
      </c>
      <c r="AF73" s="15">
        <v>165.53</v>
      </c>
      <c r="AG73" s="15">
        <v>165.53</v>
      </c>
      <c r="AH73" t="str">
        <f>VLOOKUP(E:E,笔记匹配!A:U,3,FALSE)</f>
        <v>强烈安利‼️耳畔上的灵动✨美到窒息翡翠耳坠</v>
      </c>
    </row>
    <row r="74" spans="1:34">
      <c r="A74" s="14" t="s">
        <v>26</v>
      </c>
      <c r="B74" s="14" t="s">
        <v>297</v>
      </c>
      <c r="C74" s="15">
        <v>19269974</v>
      </c>
      <c r="D74" s="14" t="s">
        <v>79</v>
      </c>
      <c r="E74" s="14" t="s">
        <v>162</v>
      </c>
      <c r="F74" s="14" t="s">
        <v>163</v>
      </c>
      <c r="G74" s="15">
        <v>4160119</v>
      </c>
      <c r="H74" s="14" t="s">
        <v>163</v>
      </c>
      <c r="I74" s="15">
        <v>3542960</v>
      </c>
      <c r="J74" s="14" t="s">
        <v>290</v>
      </c>
      <c r="K74" s="15">
        <v>28.45</v>
      </c>
      <c r="L74" s="15">
        <v>1566</v>
      </c>
      <c r="M74" s="15">
        <v>81</v>
      </c>
      <c r="N74" s="16">
        <v>0.0517</v>
      </c>
      <c r="O74" s="15">
        <v>0.35</v>
      </c>
      <c r="P74" s="15">
        <v>18.17</v>
      </c>
      <c r="Q74" s="15">
        <v>1</v>
      </c>
      <c r="R74" s="15">
        <v>0</v>
      </c>
      <c r="S74" s="15">
        <v>0</v>
      </c>
      <c r="T74" s="15">
        <v>0</v>
      </c>
      <c r="U74" s="15">
        <v>0</v>
      </c>
      <c r="V74" s="15">
        <v>1</v>
      </c>
      <c r="W74" s="15">
        <v>28.45</v>
      </c>
      <c r="X74" s="15">
        <v>0</v>
      </c>
      <c r="Y74" s="16">
        <v>0</v>
      </c>
      <c r="Z74" s="15">
        <v>0</v>
      </c>
      <c r="AA74" s="15">
        <v>3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t="str">
        <f>VLOOKUP(E:E,笔记匹配!A:U,3,FALSE)</f>
        <v>真的好难选😭😭每一条我都好爱💕</v>
      </c>
    </row>
    <row r="75" spans="1:34">
      <c r="A75" s="14" t="s">
        <v>26</v>
      </c>
      <c r="B75" s="14" t="s">
        <v>298</v>
      </c>
      <c r="C75" s="15">
        <v>20245254</v>
      </c>
      <c r="D75" s="14" t="s">
        <v>79</v>
      </c>
      <c r="E75" s="14" t="s">
        <v>86</v>
      </c>
      <c r="F75" s="14" t="s">
        <v>87</v>
      </c>
      <c r="G75" s="15">
        <v>4628915</v>
      </c>
      <c r="H75" s="14" t="s">
        <v>87</v>
      </c>
      <c r="I75" s="15">
        <v>3960246</v>
      </c>
      <c r="J75" s="14" t="s">
        <v>290</v>
      </c>
      <c r="K75" s="15">
        <v>83.65</v>
      </c>
      <c r="L75" s="15">
        <v>4447</v>
      </c>
      <c r="M75" s="15">
        <v>274</v>
      </c>
      <c r="N75" s="16">
        <v>0.0616</v>
      </c>
      <c r="O75" s="15">
        <v>0.31</v>
      </c>
      <c r="P75" s="15">
        <v>18.81</v>
      </c>
      <c r="Q75" s="15">
        <v>1</v>
      </c>
      <c r="R75" s="15">
        <v>1</v>
      </c>
      <c r="S75" s="15">
        <v>1</v>
      </c>
      <c r="T75" s="15">
        <v>3</v>
      </c>
      <c r="U75" s="15">
        <v>0</v>
      </c>
      <c r="V75" s="15">
        <v>6</v>
      </c>
      <c r="W75" s="15">
        <v>13.94</v>
      </c>
      <c r="X75" s="15">
        <v>2</v>
      </c>
      <c r="Y75" s="16">
        <v>0.0073</v>
      </c>
      <c r="Z75" s="15">
        <v>0</v>
      </c>
      <c r="AA75" s="15">
        <v>1</v>
      </c>
      <c r="AB75" s="15">
        <v>4</v>
      </c>
      <c r="AC75" s="15">
        <v>8</v>
      </c>
      <c r="AD75" s="15">
        <v>4</v>
      </c>
      <c r="AE75" s="15">
        <v>2</v>
      </c>
      <c r="AF75" s="15">
        <v>20.91</v>
      </c>
      <c r="AG75" s="15">
        <v>41.82</v>
      </c>
      <c r="AH75" t="str">
        <f>VLOOKUP(E:E,笔记匹配!A:U,3,FALSE)</f>
        <v>别找了‼️一口价的翡翠商家在这里👆</v>
      </c>
    </row>
    <row r="76" spans="1:34">
      <c r="A76" s="14" t="s">
        <v>26</v>
      </c>
      <c r="B76" s="14" t="s">
        <v>299</v>
      </c>
      <c r="C76" s="15">
        <v>21387444</v>
      </c>
      <c r="D76" s="14" t="s">
        <v>79</v>
      </c>
      <c r="E76" s="14" t="s">
        <v>88</v>
      </c>
      <c r="F76" s="14" t="s">
        <v>89</v>
      </c>
      <c r="G76" s="15">
        <v>5205193</v>
      </c>
      <c r="H76" s="14" t="s">
        <v>89</v>
      </c>
      <c r="I76" s="15">
        <v>4389137</v>
      </c>
      <c r="J76" s="14" t="s">
        <v>290</v>
      </c>
      <c r="K76" s="15">
        <v>71.98</v>
      </c>
      <c r="L76" s="15">
        <v>2430</v>
      </c>
      <c r="M76" s="15">
        <v>235</v>
      </c>
      <c r="N76" s="16">
        <v>0.0967</v>
      </c>
      <c r="O76" s="15">
        <v>0.31</v>
      </c>
      <c r="P76" s="15">
        <v>29.62</v>
      </c>
      <c r="Q76" s="15">
        <v>1</v>
      </c>
      <c r="R76" s="15">
        <v>2</v>
      </c>
      <c r="S76" s="15">
        <v>0</v>
      </c>
      <c r="T76" s="15">
        <v>0</v>
      </c>
      <c r="U76" s="15">
        <v>0</v>
      </c>
      <c r="V76" s="15">
        <v>3</v>
      </c>
      <c r="W76" s="15">
        <v>23.99</v>
      </c>
      <c r="X76" s="15">
        <v>0</v>
      </c>
      <c r="Y76" s="16">
        <v>0</v>
      </c>
      <c r="Z76" s="15">
        <v>2</v>
      </c>
      <c r="AA76" s="15">
        <v>1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5">
        <v>0</v>
      </c>
      <c r="AH76" t="str">
        <f>VLOOKUP(E:E,笔记匹配!A:U,3,FALSE)</f>
        <v>入门级翡翠戒指｜第一次买翡翠必入戒指合集</v>
      </c>
    </row>
    <row r="77" spans="1:34">
      <c r="A77" s="14" t="s">
        <v>26</v>
      </c>
      <c r="B77" s="14" t="s">
        <v>300</v>
      </c>
      <c r="C77" s="15">
        <v>22048778</v>
      </c>
      <c r="D77" s="14" t="s">
        <v>75</v>
      </c>
      <c r="E77" s="14" t="s">
        <v>114</v>
      </c>
      <c r="F77" s="14" t="s">
        <v>115</v>
      </c>
      <c r="G77" s="15">
        <v>5509802</v>
      </c>
      <c r="H77" s="14" t="s">
        <v>115</v>
      </c>
      <c r="I77" s="15">
        <v>4621049</v>
      </c>
      <c r="J77" s="14" t="s">
        <v>290</v>
      </c>
      <c r="K77" s="15">
        <v>179.76</v>
      </c>
      <c r="L77" s="15">
        <v>7020</v>
      </c>
      <c r="M77" s="15">
        <v>381</v>
      </c>
      <c r="N77" s="16">
        <v>0.0543</v>
      </c>
      <c r="O77" s="15">
        <v>0.47</v>
      </c>
      <c r="P77" s="15">
        <v>25.61</v>
      </c>
      <c r="Q77" s="15">
        <v>8</v>
      </c>
      <c r="R77" s="15">
        <v>0</v>
      </c>
      <c r="S77" s="15">
        <v>2</v>
      </c>
      <c r="T77" s="15">
        <v>9</v>
      </c>
      <c r="U77" s="15">
        <v>0</v>
      </c>
      <c r="V77" s="15">
        <v>19</v>
      </c>
      <c r="W77" s="15">
        <v>9.46</v>
      </c>
      <c r="X77" s="15">
        <v>2</v>
      </c>
      <c r="Y77" s="16">
        <v>0.0052</v>
      </c>
      <c r="Z77" s="15">
        <v>0</v>
      </c>
      <c r="AA77" s="15">
        <v>3</v>
      </c>
      <c r="AB77" s="15">
        <v>3</v>
      </c>
      <c r="AC77" s="15">
        <v>3</v>
      </c>
      <c r="AD77" s="15">
        <v>3</v>
      </c>
      <c r="AE77" s="15">
        <v>1</v>
      </c>
      <c r="AF77" s="15">
        <v>59.92</v>
      </c>
      <c r="AG77" s="15">
        <v>179.76</v>
      </c>
      <c r="AH77" t="str">
        <f>VLOOKUP(E:E,笔记匹配!A:U,3,FALSE)</f>
        <v>价值过亿😱这就是广州玉器街批发商家的实力</v>
      </c>
    </row>
    <row r="78" spans="1:34">
      <c r="A78" s="14" t="s">
        <v>26</v>
      </c>
      <c r="B78" s="14" t="s">
        <v>300</v>
      </c>
      <c r="C78" s="15">
        <v>22048976</v>
      </c>
      <c r="D78" s="14" t="s">
        <v>75</v>
      </c>
      <c r="E78" s="14" t="s">
        <v>160</v>
      </c>
      <c r="F78" s="14" t="s">
        <v>161</v>
      </c>
      <c r="G78" s="15">
        <v>5509910</v>
      </c>
      <c r="H78" s="14" t="s">
        <v>161</v>
      </c>
      <c r="I78" s="15">
        <v>4621116</v>
      </c>
      <c r="J78" s="14" t="s">
        <v>290</v>
      </c>
      <c r="K78" s="15">
        <v>99.96</v>
      </c>
      <c r="L78" s="15">
        <v>2594</v>
      </c>
      <c r="M78" s="15">
        <v>142</v>
      </c>
      <c r="N78" s="16">
        <v>0.0547</v>
      </c>
      <c r="O78" s="15">
        <v>0.7</v>
      </c>
      <c r="P78" s="15">
        <v>38.54</v>
      </c>
      <c r="Q78" s="15">
        <v>1</v>
      </c>
      <c r="R78" s="15">
        <v>0</v>
      </c>
      <c r="S78" s="15">
        <v>1</v>
      </c>
      <c r="T78" s="15">
        <v>2</v>
      </c>
      <c r="U78" s="15">
        <v>0</v>
      </c>
      <c r="V78" s="15">
        <v>4</v>
      </c>
      <c r="W78" s="15">
        <v>24.99</v>
      </c>
      <c r="X78" s="15">
        <v>1</v>
      </c>
      <c r="Y78" s="16">
        <v>0.007</v>
      </c>
      <c r="Z78" s="15">
        <v>2</v>
      </c>
      <c r="AA78" s="15">
        <v>0</v>
      </c>
      <c r="AB78" s="15">
        <v>2</v>
      </c>
      <c r="AC78" s="15">
        <v>2</v>
      </c>
      <c r="AD78" s="15">
        <v>2</v>
      </c>
      <c r="AE78" s="15">
        <v>1</v>
      </c>
      <c r="AF78" s="15">
        <v>49.98</v>
      </c>
      <c r="AG78" s="15">
        <v>99.96</v>
      </c>
      <c r="AH78" t="str">
        <f>VLOOKUP(E:E,笔记匹配!A:U,3,FALSE)</f>
        <v>佳士得/苏富比也看不到这么多高端满绿珠链</v>
      </c>
    </row>
    <row r="79" spans="1:34">
      <c r="A79" s="14" t="s">
        <v>27</v>
      </c>
      <c r="B79" s="14" t="s">
        <v>289</v>
      </c>
      <c r="C79" s="15">
        <v>14596181</v>
      </c>
      <c r="D79" s="14" t="s">
        <v>79</v>
      </c>
      <c r="E79" s="14" t="s">
        <v>80</v>
      </c>
      <c r="F79" s="14" t="s">
        <v>81</v>
      </c>
      <c r="G79" s="15">
        <v>2936476</v>
      </c>
      <c r="H79" s="14" t="s">
        <v>81</v>
      </c>
      <c r="I79" s="15">
        <v>2341327</v>
      </c>
      <c r="J79" s="14" t="s">
        <v>290</v>
      </c>
      <c r="K79" s="15">
        <v>226.83</v>
      </c>
      <c r="L79" s="15">
        <v>4984</v>
      </c>
      <c r="M79" s="15">
        <v>236</v>
      </c>
      <c r="N79" s="16">
        <v>0.0474</v>
      </c>
      <c r="O79" s="15">
        <v>0.96</v>
      </c>
      <c r="P79" s="15">
        <v>45.51</v>
      </c>
      <c r="Q79" s="15">
        <v>1</v>
      </c>
      <c r="R79" s="15">
        <v>1</v>
      </c>
      <c r="S79" s="15">
        <v>0</v>
      </c>
      <c r="T79" s="15">
        <v>0</v>
      </c>
      <c r="U79" s="15">
        <v>0</v>
      </c>
      <c r="V79" s="15">
        <v>2</v>
      </c>
      <c r="W79" s="15">
        <v>113.42</v>
      </c>
      <c r="X79" s="15">
        <v>10</v>
      </c>
      <c r="Y79" s="16">
        <v>0.0424</v>
      </c>
      <c r="Z79" s="15">
        <v>2</v>
      </c>
      <c r="AA79" s="15">
        <v>1</v>
      </c>
      <c r="AB79" s="15">
        <v>10</v>
      </c>
      <c r="AC79" s="15">
        <v>19</v>
      </c>
      <c r="AD79" s="15">
        <v>10</v>
      </c>
      <c r="AE79" s="15">
        <v>4</v>
      </c>
      <c r="AF79" s="15">
        <v>22.68</v>
      </c>
      <c r="AG79" s="15">
        <v>56.71</v>
      </c>
      <c r="AH79" t="str">
        <f>VLOOKUP(E:E,笔记匹配!A:U,3,FALSE)</f>
        <v>翡翠小米珠已经不多了❓听说你们都在找🧐🧐</v>
      </c>
    </row>
    <row r="80" spans="1:34">
      <c r="A80" s="14" t="s">
        <v>27</v>
      </c>
      <c r="B80" s="14" t="s">
        <v>291</v>
      </c>
      <c r="C80" s="15">
        <v>14619863</v>
      </c>
      <c r="D80" s="14" t="s">
        <v>79</v>
      </c>
      <c r="E80" s="14" t="s">
        <v>82</v>
      </c>
      <c r="F80" s="14" t="s">
        <v>83</v>
      </c>
      <c r="G80" s="15">
        <v>2939454</v>
      </c>
      <c r="H80" s="14" t="s">
        <v>83</v>
      </c>
      <c r="I80" s="15">
        <v>2343844</v>
      </c>
      <c r="J80" s="14" t="s">
        <v>290</v>
      </c>
      <c r="K80" s="15">
        <v>27.73</v>
      </c>
      <c r="L80" s="15">
        <v>819</v>
      </c>
      <c r="M80" s="15">
        <v>63</v>
      </c>
      <c r="N80" s="16">
        <v>0.0769</v>
      </c>
      <c r="O80" s="15">
        <v>0.44</v>
      </c>
      <c r="P80" s="15">
        <v>33.86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0</v>
      </c>
      <c r="Y80" s="16">
        <v>0</v>
      </c>
      <c r="Z80" s="15">
        <v>0</v>
      </c>
      <c r="AA80" s="15">
        <v>1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t="str">
        <f>VLOOKUP(E:E,笔记匹配!A:U,3,FALSE)</f>
        <v>必入翡翠无事牌👆任性挑选价位齐全❤️</v>
      </c>
    </row>
    <row r="81" spans="1:34">
      <c r="A81" s="14" t="s">
        <v>27</v>
      </c>
      <c r="B81" s="14" t="s">
        <v>292</v>
      </c>
      <c r="C81" s="15">
        <v>15170740</v>
      </c>
      <c r="D81" s="14" t="s">
        <v>79</v>
      </c>
      <c r="E81" s="14" t="s">
        <v>84</v>
      </c>
      <c r="F81" s="14" t="s">
        <v>293</v>
      </c>
      <c r="G81" s="15">
        <v>2978075</v>
      </c>
      <c r="H81" s="14" t="s">
        <v>85</v>
      </c>
      <c r="I81" s="15">
        <v>2380067</v>
      </c>
      <c r="J81" s="14" t="s">
        <v>290</v>
      </c>
      <c r="K81" s="15">
        <v>144.15</v>
      </c>
      <c r="L81" s="15">
        <v>6680</v>
      </c>
      <c r="M81" s="15">
        <v>316</v>
      </c>
      <c r="N81" s="16">
        <v>0.0473</v>
      </c>
      <c r="O81" s="15">
        <v>0.46</v>
      </c>
      <c r="P81" s="15">
        <v>21.58</v>
      </c>
      <c r="Q81" s="15">
        <v>4</v>
      </c>
      <c r="R81" s="15">
        <v>0</v>
      </c>
      <c r="S81" s="15">
        <v>0</v>
      </c>
      <c r="T81" s="15">
        <v>1</v>
      </c>
      <c r="U81" s="15">
        <v>0</v>
      </c>
      <c r="V81" s="15">
        <v>5</v>
      </c>
      <c r="W81" s="15">
        <v>28.83</v>
      </c>
      <c r="X81" s="15">
        <v>7</v>
      </c>
      <c r="Y81" s="16">
        <v>0.0222</v>
      </c>
      <c r="Z81" s="15">
        <v>3</v>
      </c>
      <c r="AA81" s="15">
        <v>2</v>
      </c>
      <c r="AB81" s="15">
        <v>6</v>
      </c>
      <c r="AC81" s="15">
        <v>13</v>
      </c>
      <c r="AD81" s="15">
        <v>6</v>
      </c>
      <c r="AE81" s="15">
        <v>3</v>
      </c>
      <c r="AF81" s="15">
        <v>24.02</v>
      </c>
      <c r="AG81" s="15">
        <v>48.05</v>
      </c>
      <c r="AH81" t="str">
        <f>VLOOKUP(E:E,笔记匹配!A:U,3,FALSE)</f>
        <v>入门级的满绿翡翠，性价比也太高了！ 😍</v>
      </c>
    </row>
    <row r="82" spans="1:34">
      <c r="A82" s="14" t="s">
        <v>27</v>
      </c>
      <c r="B82" s="14" t="s">
        <v>292</v>
      </c>
      <c r="C82" s="15">
        <v>15170796</v>
      </c>
      <c r="D82" s="14" t="s">
        <v>79</v>
      </c>
      <c r="E82" s="14" t="s">
        <v>128</v>
      </c>
      <c r="F82" s="14" t="s">
        <v>129</v>
      </c>
      <c r="G82" s="15">
        <v>2977959</v>
      </c>
      <c r="H82" s="14" t="s">
        <v>129</v>
      </c>
      <c r="I82" s="15">
        <v>2379943</v>
      </c>
      <c r="J82" s="14" t="s">
        <v>290</v>
      </c>
      <c r="K82" s="15">
        <v>72.25</v>
      </c>
      <c r="L82" s="15">
        <v>1407</v>
      </c>
      <c r="M82" s="15">
        <v>96</v>
      </c>
      <c r="N82" s="16">
        <v>0.0682</v>
      </c>
      <c r="O82" s="15">
        <v>0.75</v>
      </c>
      <c r="P82" s="15">
        <v>51.35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1</v>
      </c>
      <c r="Y82" s="16">
        <v>0.0104</v>
      </c>
      <c r="Z82" s="15">
        <v>1</v>
      </c>
      <c r="AA82" s="15">
        <v>0</v>
      </c>
      <c r="AB82" s="15">
        <v>1</v>
      </c>
      <c r="AC82" s="15">
        <v>1</v>
      </c>
      <c r="AD82" s="15">
        <v>1</v>
      </c>
      <c r="AE82" s="15">
        <v>0</v>
      </c>
      <c r="AF82" s="15">
        <v>72.25</v>
      </c>
      <c r="AG82" s="15">
        <v>0</v>
      </c>
      <c r="AH82" t="str">
        <f>VLOOKUP(E:E,笔记匹配!A:U,3,FALSE)</f>
        <v>请大数据推给喜欢翡翠耳钉的刘亦菲们‼️</v>
      </c>
    </row>
    <row r="83" spans="1:34">
      <c r="A83" s="14" t="s">
        <v>27</v>
      </c>
      <c r="B83" s="14" t="s">
        <v>294</v>
      </c>
      <c r="C83" s="15">
        <v>16499560</v>
      </c>
      <c r="D83" s="14" t="s">
        <v>79</v>
      </c>
      <c r="E83" s="14" t="s">
        <v>146</v>
      </c>
      <c r="F83" s="14" t="s">
        <v>295</v>
      </c>
      <c r="G83" s="15">
        <v>3092118</v>
      </c>
      <c r="H83" s="14" t="s">
        <v>147</v>
      </c>
      <c r="I83" s="15">
        <v>2477175</v>
      </c>
      <c r="J83" s="14" t="s">
        <v>290</v>
      </c>
      <c r="K83" s="15">
        <v>74.64</v>
      </c>
      <c r="L83" s="15">
        <v>1411</v>
      </c>
      <c r="M83" s="15">
        <v>81</v>
      </c>
      <c r="N83" s="16">
        <v>0.0574</v>
      </c>
      <c r="O83" s="15">
        <v>0.92</v>
      </c>
      <c r="P83" s="15">
        <v>52.9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1</v>
      </c>
      <c r="Y83" s="16">
        <v>0.0123</v>
      </c>
      <c r="Z83" s="15">
        <v>1</v>
      </c>
      <c r="AA83" s="15">
        <v>0</v>
      </c>
      <c r="AB83" s="15">
        <v>1</v>
      </c>
      <c r="AC83" s="15">
        <v>1</v>
      </c>
      <c r="AD83" s="15">
        <v>1</v>
      </c>
      <c r="AE83" s="15">
        <v>0</v>
      </c>
      <c r="AF83" s="15">
        <v>74.64</v>
      </c>
      <c r="AG83" s="15">
        <v>0</v>
      </c>
      <c r="AH83" t="str">
        <f>VLOOKUP(E:E,笔记匹配!A:U,3,FALSE)</f>
        <v>被刷屏了‼️为什么翡翠珠串最近这么火🔥</v>
      </c>
    </row>
    <row r="84" spans="1:34">
      <c r="A84" s="14" t="s">
        <v>27</v>
      </c>
      <c r="B84" s="14" t="s">
        <v>296</v>
      </c>
      <c r="C84" s="15">
        <v>16755251</v>
      </c>
      <c r="D84" s="14" t="s">
        <v>79</v>
      </c>
      <c r="E84" s="14" t="s">
        <v>108</v>
      </c>
      <c r="F84" s="14" t="s">
        <v>109</v>
      </c>
      <c r="G84" s="15">
        <v>3251566</v>
      </c>
      <c r="H84" s="14" t="s">
        <v>109</v>
      </c>
      <c r="I84" s="15">
        <v>2637997</v>
      </c>
      <c r="J84" s="14" t="s">
        <v>290</v>
      </c>
      <c r="K84" s="15">
        <v>218.96</v>
      </c>
      <c r="L84" s="15">
        <v>6182</v>
      </c>
      <c r="M84" s="15">
        <v>265</v>
      </c>
      <c r="N84" s="16">
        <v>0.0429</v>
      </c>
      <c r="O84" s="15">
        <v>0.83</v>
      </c>
      <c r="P84" s="15">
        <v>35.42</v>
      </c>
      <c r="Q84" s="15">
        <v>4</v>
      </c>
      <c r="R84" s="15">
        <v>0</v>
      </c>
      <c r="S84" s="15">
        <v>1</v>
      </c>
      <c r="T84" s="15">
        <v>7</v>
      </c>
      <c r="U84" s="15">
        <v>0</v>
      </c>
      <c r="V84" s="15">
        <v>12</v>
      </c>
      <c r="W84" s="15">
        <v>18.25</v>
      </c>
      <c r="X84" s="15">
        <v>6</v>
      </c>
      <c r="Y84" s="16">
        <v>0.0226</v>
      </c>
      <c r="Z84" s="15">
        <v>2</v>
      </c>
      <c r="AA84" s="15">
        <v>0</v>
      </c>
      <c r="AB84" s="15">
        <v>4</v>
      </c>
      <c r="AC84" s="15">
        <v>6</v>
      </c>
      <c r="AD84" s="15">
        <v>4</v>
      </c>
      <c r="AE84" s="15">
        <v>0</v>
      </c>
      <c r="AF84" s="15">
        <v>54.74</v>
      </c>
      <c r="AG84" s="15">
        <v>0</v>
      </c>
      <c r="AH84" t="str">
        <f>VLOOKUP(E:E,笔记匹配!A:U,3,FALSE)</f>
        <v>强烈安利‼️耳畔上的灵动✨美到窒息翡翠耳坠</v>
      </c>
    </row>
    <row r="85" spans="1:34">
      <c r="A85" s="14" t="s">
        <v>27</v>
      </c>
      <c r="B85" s="14" t="s">
        <v>297</v>
      </c>
      <c r="C85" s="15">
        <v>19269974</v>
      </c>
      <c r="D85" s="14" t="s">
        <v>79</v>
      </c>
      <c r="E85" s="14" t="s">
        <v>162</v>
      </c>
      <c r="F85" s="14" t="s">
        <v>163</v>
      </c>
      <c r="G85" s="15">
        <v>4160119</v>
      </c>
      <c r="H85" s="14" t="s">
        <v>163</v>
      </c>
      <c r="I85" s="15">
        <v>3542960</v>
      </c>
      <c r="J85" s="14" t="s">
        <v>290</v>
      </c>
      <c r="K85" s="15">
        <v>34.4</v>
      </c>
      <c r="L85" s="15">
        <v>2261</v>
      </c>
      <c r="M85" s="15">
        <v>99</v>
      </c>
      <c r="N85" s="16">
        <v>0.0438</v>
      </c>
      <c r="O85" s="15">
        <v>0.35</v>
      </c>
      <c r="P85" s="15">
        <v>15.21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2</v>
      </c>
      <c r="Y85" s="16">
        <v>0.0202</v>
      </c>
      <c r="Z85" s="15">
        <v>0</v>
      </c>
      <c r="AA85" s="15">
        <v>1</v>
      </c>
      <c r="AB85" s="15">
        <v>2</v>
      </c>
      <c r="AC85" s="15">
        <v>5</v>
      </c>
      <c r="AD85" s="15">
        <v>2</v>
      </c>
      <c r="AE85" s="15">
        <v>1</v>
      </c>
      <c r="AF85" s="15">
        <v>17.2</v>
      </c>
      <c r="AG85" s="15">
        <v>34.4</v>
      </c>
      <c r="AH85" t="str">
        <f>VLOOKUP(E:E,笔记匹配!A:U,3,FALSE)</f>
        <v>真的好难选😭😭每一条我都好爱💕</v>
      </c>
    </row>
    <row r="86" spans="1:34">
      <c r="A86" s="14" t="s">
        <v>27</v>
      </c>
      <c r="B86" s="14" t="s">
        <v>298</v>
      </c>
      <c r="C86" s="15">
        <v>20245254</v>
      </c>
      <c r="D86" s="14" t="s">
        <v>79</v>
      </c>
      <c r="E86" s="14" t="s">
        <v>86</v>
      </c>
      <c r="F86" s="14" t="s">
        <v>87</v>
      </c>
      <c r="G86" s="15">
        <v>4628915</v>
      </c>
      <c r="H86" s="14" t="s">
        <v>87</v>
      </c>
      <c r="I86" s="15">
        <v>3960246</v>
      </c>
      <c r="J86" s="14" t="s">
        <v>290</v>
      </c>
      <c r="K86" s="15">
        <v>111.23</v>
      </c>
      <c r="L86" s="15">
        <v>5500</v>
      </c>
      <c r="M86" s="15">
        <v>363</v>
      </c>
      <c r="N86" s="16">
        <v>0.066</v>
      </c>
      <c r="O86" s="15">
        <v>0.31</v>
      </c>
      <c r="P86" s="15">
        <v>20.22</v>
      </c>
      <c r="Q86" s="15">
        <v>1</v>
      </c>
      <c r="R86" s="15">
        <v>2</v>
      </c>
      <c r="S86" s="15">
        <v>1</v>
      </c>
      <c r="T86" s="15">
        <v>3</v>
      </c>
      <c r="U86" s="15">
        <v>0</v>
      </c>
      <c r="V86" s="15">
        <v>7</v>
      </c>
      <c r="W86" s="15">
        <v>15.89</v>
      </c>
      <c r="X86" s="15">
        <v>3</v>
      </c>
      <c r="Y86" s="16">
        <v>0.0083</v>
      </c>
      <c r="Z86" s="15">
        <v>2</v>
      </c>
      <c r="AA86" s="15">
        <v>1</v>
      </c>
      <c r="AB86" s="15">
        <v>3</v>
      </c>
      <c r="AC86" s="15">
        <v>6</v>
      </c>
      <c r="AD86" s="15">
        <v>3</v>
      </c>
      <c r="AE86" s="15">
        <v>2</v>
      </c>
      <c r="AF86" s="15">
        <v>37.08</v>
      </c>
      <c r="AG86" s="15">
        <v>55.62</v>
      </c>
      <c r="AH86" t="str">
        <f>VLOOKUP(E:E,笔记匹配!A:U,3,FALSE)</f>
        <v>别找了‼️一口价的翡翠商家在这里👆</v>
      </c>
    </row>
    <row r="87" spans="1:34">
      <c r="A87" s="14" t="s">
        <v>27</v>
      </c>
      <c r="B87" s="14" t="s">
        <v>299</v>
      </c>
      <c r="C87" s="15">
        <v>21387444</v>
      </c>
      <c r="D87" s="14" t="s">
        <v>79</v>
      </c>
      <c r="E87" s="14" t="s">
        <v>88</v>
      </c>
      <c r="F87" s="14" t="s">
        <v>89</v>
      </c>
      <c r="G87" s="15">
        <v>5205193</v>
      </c>
      <c r="H87" s="14" t="s">
        <v>89</v>
      </c>
      <c r="I87" s="15">
        <v>4389137</v>
      </c>
      <c r="J87" s="14" t="s">
        <v>290</v>
      </c>
      <c r="K87" s="15">
        <v>68.71</v>
      </c>
      <c r="L87" s="15">
        <v>2307</v>
      </c>
      <c r="M87" s="15">
        <v>232</v>
      </c>
      <c r="N87" s="16">
        <v>0.1006</v>
      </c>
      <c r="O87" s="15">
        <v>0.3</v>
      </c>
      <c r="P87" s="15">
        <v>29.78</v>
      </c>
      <c r="Q87" s="15">
        <v>0</v>
      </c>
      <c r="R87" s="15">
        <v>0</v>
      </c>
      <c r="S87" s="15">
        <v>1</v>
      </c>
      <c r="T87" s="15">
        <v>0</v>
      </c>
      <c r="U87" s="15">
        <v>0</v>
      </c>
      <c r="V87" s="15">
        <v>1</v>
      </c>
      <c r="W87" s="15">
        <v>68.71</v>
      </c>
      <c r="X87" s="15">
        <v>2</v>
      </c>
      <c r="Y87" s="16">
        <v>0.0086</v>
      </c>
      <c r="Z87" s="15">
        <v>1</v>
      </c>
      <c r="AA87" s="15">
        <v>1</v>
      </c>
      <c r="AB87" s="15">
        <v>3</v>
      </c>
      <c r="AC87" s="15">
        <v>3</v>
      </c>
      <c r="AD87" s="15">
        <v>3</v>
      </c>
      <c r="AE87" s="15">
        <v>0</v>
      </c>
      <c r="AF87" s="15">
        <v>22.9</v>
      </c>
      <c r="AG87" s="15">
        <v>0</v>
      </c>
      <c r="AH87" t="str">
        <f>VLOOKUP(E:E,笔记匹配!A:U,3,FALSE)</f>
        <v>入门级翡翠戒指｜第一次买翡翠必入戒指合集</v>
      </c>
    </row>
    <row r="88" spans="1:34">
      <c r="A88" s="14" t="s">
        <v>27</v>
      </c>
      <c r="B88" s="14" t="s">
        <v>300</v>
      </c>
      <c r="C88" s="15">
        <v>22048778</v>
      </c>
      <c r="D88" s="14" t="s">
        <v>75</v>
      </c>
      <c r="E88" s="14" t="s">
        <v>114</v>
      </c>
      <c r="F88" s="14" t="s">
        <v>115</v>
      </c>
      <c r="G88" s="15">
        <v>5509802</v>
      </c>
      <c r="H88" s="14" t="s">
        <v>115</v>
      </c>
      <c r="I88" s="15">
        <v>4621049</v>
      </c>
      <c r="J88" s="14" t="s">
        <v>290</v>
      </c>
      <c r="K88" s="15">
        <v>179.7</v>
      </c>
      <c r="L88" s="15">
        <v>7070</v>
      </c>
      <c r="M88" s="15">
        <v>358</v>
      </c>
      <c r="N88" s="16">
        <v>0.0506</v>
      </c>
      <c r="O88" s="15">
        <v>0.5</v>
      </c>
      <c r="P88" s="15">
        <v>25.42</v>
      </c>
      <c r="Q88" s="15">
        <v>4</v>
      </c>
      <c r="R88" s="15">
        <v>0</v>
      </c>
      <c r="S88" s="15">
        <v>2</v>
      </c>
      <c r="T88" s="15">
        <v>5</v>
      </c>
      <c r="U88" s="15">
        <v>0</v>
      </c>
      <c r="V88" s="15">
        <v>11</v>
      </c>
      <c r="W88" s="15">
        <v>16.34</v>
      </c>
      <c r="X88" s="15">
        <v>1</v>
      </c>
      <c r="Y88" s="16">
        <v>0.0028</v>
      </c>
      <c r="Z88" s="15">
        <v>0</v>
      </c>
      <c r="AA88" s="15">
        <v>16</v>
      </c>
      <c r="AB88" s="15">
        <v>4</v>
      </c>
      <c r="AC88" s="15">
        <v>4</v>
      </c>
      <c r="AD88" s="15">
        <v>4</v>
      </c>
      <c r="AE88" s="15">
        <v>3</v>
      </c>
      <c r="AF88" s="15">
        <v>44.92</v>
      </c>
      <c r="AG88" s="15">
        <v>59.9</v>
      </c>
      <c r="AH88" t="str">
        <f>VLOOKUP(E:E,笔记匹配!A:U,3,FALSE)</f>
        <v>价值过亿😱这就是广州玉器街批发商家的实力</v>
      </c>
    </row>
    <row r="89" spans="1:34">
      <c r="A89" s="14" t="s">
        <v>27</v>
      </c>
      <c r="B89" s="14" t="s">
        <v>300</v>
      </c>
      <c r="C89" s="15">
        <v>22048976</v>
      </c>
      <c r="D89" s="14" t="s">
        <v>75</v>
      </c>
      <c r="E89" s="14" t="s">
        <v>160</v>
      </c>
      <c r="F89" s="14" t="s">
        <v>161</v>
      </c>
      <c r="G89" s="15">
        <v>5509910</v>
      </c>
      <c r="H89" s="14" t="s">
        <v>161</v>
      </c>
      <c r="I89" s="15">
        <v>4621116</v>
      </c>
      <c r="J89" s="14" t="s">
        <v>290</v>
      </c>
      <c r="K89" s="15">
        <v>54.42</v>
      </c>
      <c r="L89" s="15">
        <v>1584</v>
      </c>
      <c r="M89" s="15">
        <v>78</v>
      </c>
      <c r="N89" s="16">
        <v>0.0492</v>
      </c>
      <c r="O89" s="15">
        <v>0.7</v>
      </c>
      <c r="P89" s="15">
        <v>34.36</v>
      </c>
      <c r="Q89" s="15">
        <v>1</v>
      </c>
      <c r="R89" s="15">
        <v>0</v>
      </c>
      <c r="S89" s="15">
        <v>3</v>
      </c>
      <c r="T89" s="15">
        <v>4</v>
      </c>
      <c r="U89" s="15">
        <v>0</v>
      </c>
      <c r="V89" s="15">
        <v>8</v>
      </c>
      <c r="W89" s="15">
        <v>6.8</v>
      </c>
      <c r="X89" s="15">
        <v>0</v>
      </c>
      <c r="Y89" s="16">
        <v>0</v>
      </c>
      <c r="Z89" s="15">
        <v>2</v>
      </c>
      <c r="AA89" s="15">
        <v>0</v>
      </c>
      <c r="AB89" s="15">
        <v>2</v>
      </c>
      <c r="AC89" s="15">
        <v>3</v>
      </c>
      <c r="AD89" s="15">
        <v>2</v>
      </c>
      <c r="AE89" s="15">
        <v>2</v>
      </c>
      <c r="AF89" s="15">
        <v>27.21</v>
      </c>
      <c r="AG89" s="15">
        <v>27.21</v>
      </c>
      <c r="AH89" t="str">
        <f>VLOOKUP(E:E,笔记匹配!A:U,3,FALSE)</f>
        <v>佳士得/苏富比也看不到这么多高端满绿珠链</v>
      </c>
    </row>
    <row r="90" spans="1:34">
      <c r="A90" s="14" t="s">
        <v>27</v>
      </c>
      <c r="B90" s="14" t="s">
        <v>301</v>
      </c>
      <c r="C90" s="15">
        <v>23018617</v>
      </c>
      <c r="D90" s="14" t="s">
        <v>75</v>
      </c>
      <c r="E90" s="14" t="s">
        <v>138</v>
      </c>
      <c r="F90" s="14" t="s">
        <v>139</v>
      </c>
      <c r="G90" s="15">
        <v>5980098</v>
      </c>
      <c r="H90" s="14" t="s">
        <v>139</v>
      </c>
      <c r="I90" s="15">
        <v>4980162</v>
      </c>
      <c r="J90" s="14" t="s">
        <v>290</v>
      </c>
      <c r="K90" s="15">
        <v>0</v>
      </c>
      <c r="L90" s="15">
        <v>18</v>
      </c>
      <c r="M90" s="15">
        <v>0</v>
      </c>
      <c r="N90" s="16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6">
        <v>0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t="str">
        <f>VLOOKUP(E:E,笔记匹配!A:U,3,FALSE)</f>
        <v>保姆级✅翡翠知识‼️新手小白赶紧收藏👆</v>
      </c>
    </row>
    <row r="91" spans="1:34">
      <c r="A91" s="14" t="s">
        <v>27</v>
      </c>
      <c r="B91" s="14" t="s">
        <v>301</v>
      </c>
      <c r="C91" s="15">
        <v>23018730</v>
      </c>
      <c r="D91" s="14" t="s">
        <v>75</v>
      </c>
      <c r="E91" s="14" t="s">
        <v>76</v>
      </c>
      <c r="F91" s="14" t="s">
        <v>302</v>
      </c>
      <c r="G91" s="15">
        <v>5980131</v>
      </c>
      <c r="H91" s="14" t="s">
        <v>77</v>
      </c>
      <c r="I91" s="15">
        <v>4980197</v>
      </c>
      <c r="J91" s="14" t="s">
        <v>290</v>
      </c>
      <c r="K91" s="15">
        <v>0</v>
      </c>
      <c r="L91" s="15">
        <v>12</v>
      </c>
      <c r="M91" s="15">
        <v>0</v>
      </c>
      <c r="N91" s="16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6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t="str">
        <f>VLOOKUP(E:E,笔记匹配!A:U,3,FALSE)</f>
        <v>请大数据把我推荐给身价过亿的人‼️</v>
      </c>
    </row>
    <row r="92" spans="1:34">
      <c r="A92" s="14" t="s">
        <v>28</v>
      </c>
      <c r="B92" s="14" t="s">
        <v>289</v>
      </c>
      <c r="C92" s="15">
        <v>14596181</v>
      </c>
      <c r="D92" s="14" t="s">
        <v>79</v>
      </c>
      <c r="E92" s="14" t="s">
        <v>80</v>
      </c>
      <c r="F92" s="14" t="s">
        <v>81</v>
      </c>
      <c r="G92" s="15">
        <v>2936476</v>
      </c>
      <c r="H92" s="14" t="s">
        <v>81</v>
      </c>
      <c r="I92" s="15">
        <v>2341327</v>
      </c>
      <c r="J92" s="14" t="s">
        <v>290</v>
      </c>
      <c r="K92" s="15">
        <v>195.52</v>
      </c>
      <c r="L92" s="15">
        <v>3990</v>
      </c>
      <c r="M92" s="15">
        <v>232</v>
      </c>
      <c r="N92" s="16">
        <v>0.0581</v>
      </c>
      <c r="O92" s="15">
        <v>0.84</v>
      </c>
      <c r="P92" s="15">
        <v>49</v>
      </c>
      <c r="Q92" s="15">
        <v>2</v>
      </c>
      <c r="R92" s="15">
        <v>1</v>
      </c>
      <c r="S92" s="15">
        <v>1</v>
      </c>
      <c r="T92" s="15">
        <v>3</v>
      </c>
      <c r="U92" s="15">
        <v>0</v>
      </c>
      <c r="V92" s="15">
        <v>7</v>
      </c>
      <c r="W92" s="15">
        <v>27.93</v>
      </c>
      <c r="X92" s="15">
        <v>7</v>
      </c>
      <c r="Y92" s="16">
        <v>0.0302</v>
      </c>
      <c r="Z92" s="15">
        <v>3</v>
      </c>
      <c r="AA92" s="15">
        <v>0</v>
      </c>
      <c r="AB92" s="15">
        <v>8</v>
      </c>
      <c r="AC92" s="15">
        <v>14</v>
      </c>
      <c r="AD92" s="15">
        <v>8</v>
      </c>
      <c r="AE92" s="15">
        <v>4</v>
      </c>
      <c r="AF92" s="15">
        <v>24.44</v>
      </c>
      <c r="AG92" s="15">
        <v>48.88</v>
      </c>
      <c r="AH92" t="str">
        <f>VLOOKUP(E:E,笔记匹配!A:U,3,FALSE)</f>
        <v>翡翠小米珠已经不多了❓听说你们都在找🧐🧐</v>
      </c>
    </row>
    <row r="93" spans="1:34">
      <c r="A93" s="14" t="s">
        <v>28</v>
      </c>
      <c r="B93" s="14" t="s">
        <v>291</v>
      </c>
      <c r="C93" s="15">
        <v>14619863</v>
      </c>
      <c r="D93" s="14" t="s">
        <v>79</v>
      </c>
      <c r="E93" s="14" t="s">
        <v>82</v>
      </c>
      <c r="F93" s="14" t="s">
        <v>83</v>
      </c>
      <c r="G93" s="15">
        <v>2939454</v>
      </c>
      <c r="H93" s="14" t="s">
        <v>83</v>
      </c>
      <c r="I93" s="15">
        <v>2343844</v>
      </c>
      <c r="J93" s="14" t="s">
        <v>290</v>
      </c>
      <c r="K93" s="15">
        <v>5.78</v>
      </c>
      <c r="L93" s="15">
        <v>215</v>
      </c>
      <c r="M93" s="15">
        <v>13</v>
      </c>
      <c r="N93" s="16">
        <v>0.0605</v>
      </c>
      <c r="O93" s="15">
        <v>0.44</v>
      </c>
      <c r="P93" s="15">
        <v>26.88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0</v>
      </c>
      <c r="Y93" s="16">
        <v>0</v>
      </c>
      <c r="Z93" s="15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0</v>
      </c>
      <c r="AH93" t="str">
        <f>VLOOKUP(E:E,笔记匹配!A:U,3,FALSE)</f>
        <v>必入翡翠无事牌👆任性挑选价位齐全❤️</v>
      </c>
    </row>
    <row r="94" spans="1:34">
      <c r="A94" s="14" t="s">
        <v>28</v>
      </c>
      <c r="B94" s="14" t="s">
        <v>292</v>
      </c>
      <c r="C94" s="15">
        <v>15170740</v>
      </c>
      <c r="D94" s="14" t="s">
        <v>79</v>
      </c>
      <c r="E94" s="14" t="s">
        <v>84</v>
      </c>
      <c r="F94" s="14" t="s">
        <v>293</v>
      </c>
      <c r="G94" s="15">
        <v>2978075</v>
      </c>
      <c r="H94" s="14" t="s">
        <v>85</v>
      </c>
      <c r="I94" s="15">
        <v>2380067</v>
      </c>
      <c r="J94" s="14" t="s">
        <v>290</v>
      </c>
      <c r="K94" s="15">
        <v>94.2</v>
      </c>
      <c r="L94" s="15">
        <v>4838</v>
      </c>
      <c r="M94" s="15">
        <v>241</v>
      </c>
      <c r="N94" s="16">
        <v>0.0498</v>
      </c>
      <c r="O94" s="15">
        <v>0.39</v>
      </c>
      <c r="P94" s="15">
        <v>19.47</v>
      </c>
      <c r="Q94" s="15">
        <v>2</v>
      </c>
      <c r="R94" s="15">
        <v>0</v>
      </c>
      <c r="S94" s="15">
        <v>1</v>
      </c>
      <c r="T94" s="15">
        <v>0</v>
      </c>
      <c r="U94" s="15">
        <v>0</v>
      </c>
      <c r="V94" s="15">
        <v>3</v>
      </c>
      <c r="W94" s="15">
        <v>31.4</v>
      </c>
      <c r="X94" s="15">
        <v>8</v>
      </c>
      <c r="Y94" s="16">
        <v>0.0332</v>
      </c>
      <c r="Z94" s="15">
        <v>0</v>
      </c>
      <c r="AA94" s="15">
        <v>0</v>
      </c>
      <c r="AB94" s="15">
        <v>3</v>
      </c>
      <c r="AC94" s="15">
        <v>3</v>
      </c>
      <c r="AD94" s="15">
        <v>3</v>
      </c>
      <c r="AE94" s="15">
        <v>0</v>
      </c>
      <c r="AF94" s="15">
        <v>31.4</v>
      </c>
      <c r="AG94" s="15">
        <v>0</v>
      </c>
      <c r="AH94" t="str">
        <f>VLOOKUP(E:E,笔记匹配!A:U,3,FALSE)</f>
        <v>入门级的满绿翡翠，性价比也太高了！ 😍</v>
      </c>
    </row>
    <row r="95" spans="1:34">
      <c r="A95" s="14" t="s">
        <v>28</v>
      </c>
      <c r="B95" s="14" t="s">
        <v>292</v>
      </c>
      <c r="C95" s="15">
        <v>15170796</v>
      </c>
      <c r="D95" s="14" t="s">
        <v>79</v>
      </c>
      <c r="E95" s="14" t="s">
        <v>128</v>
      </c>
      <c r="F95" s="14" t="s">
        <v>129</v>
      </c>
      <c r="G95" s="15">
        <v>2977959</v>
      </c>
      <c r="H95" s="14" t="s">
        <v>129</v>
      </c>
      <c r="I95" s="15">
        <v>2379943</v>
      </c>
      <c r="J95" s="14" t="s">
        <v>290</v>
      </c>
      <c r="K95" s="15">
        <v>79.6</v>
      </c>
      <c r="L95" s="15">
        <v>2081</v>
      </c>
      <c r="M95" s="15">
        <v>102</v>
      </c>
      <c r="N95" s="16">
        <v>0.049</v>
      </c>
      <c r="O95" s="15">
        <v>0.78</v>
      </c>
      <c r="P95" s="15">
        <v>38.25</v>
      </c>
      <c r="Q95" s="15">
        <v>1</v>
      </c>
      <c r="R95" s="15">
        <v>2</v>
      </c>
      <c r="S95" s="15">
        <v>0</v>
      </c>
      <c r="T95" s="15">
        <v>-1</v>
      </c>
      <c r="U95" s="15">
        <v>0</v>
      </c>
      <c r="V95" s="15">
        <v>2</v>
      </c>
      <c r="W95" s="15">
        <v>39.8</v>
      </c>
      <c r="X95" s="15">
        <v>2</v>
      </c>
      <c r="Y95" s="16">
        <v>0.0196</v>
      </c>
      <c r="Z95" s="15">
        <v>0</v>
      </c>
      <c r="AA95" s="15">
        <v>2</v>
      </c>
      <c r="AB95" s="15">
        <v>2</v>
      </c>
      <c r="AC95" s="15">
        <v>2</v>
      </c>
      <c r="AD95" s="15">
        <v>2</v>
      </c>
      <c r="AE95" s="15">
        <v>0</v>
      </c>
      <c r="AF95" s="15">
        <v>39.8</v>
      </c>
      <c r="AG95" s="15">
        <v>0</v>
      </c>
      <c r="AH95" t="str">
        <f>VLOOKUP(E:E,笔记匹配!A:U,3,FALSE)</f>
        <v>请大数据推给喜欢翡翠耳钉的刘亦菲们‼️</v>
      </c>
    </row>
    <row r="96" spans="1:34">
      <c r="A96" s="14" t="s">
        <v>28</v>
      </c>
      <c r="B96" s="14" t="s">
        <v>294</v>
      </c>
      <c r="C96" s="15">
        <v>16499560</v>
      </c>
      <c r="D96" s="14" t="s">
        <v>79</v>
      </c>
      <c r="E96" s="14" t="s">
        <v>146</v>
      </c>
      <c r="F96" s="14" t="s">
        <v>295</v>
      </c>
      <c r="G96" s="15">
        <v>3092118</v>
      </c>
      <c r="H96" s="14" t="s">
        <v>147</v>
      </c>
      <c r="I96" s="15">
        <v>2477175</v>
      </c>
      <c r="J96" s="14" t="s">
        <v>290</v>
      </c>
      <c r="K96" s="15">
        <v>117.62</v>
      </c>
      <c r="L96" s="15">
        <v>2245</v>
      </c>
      <c r="M96" s="15">
        <v>114</v>
      </c>
      <c r="N96" s="16">
        <v>0.0508</v>
      </c>
      <c r="O96" s="15">
        <v>1.03</v>
      </c>
      <c r="P96" s="15">
        <v>52.39</v>
      </c>
      <c r="Q96" s="15">
        <v>2</v>
      </c>
      <c r="R96" s="15">
        <v>0</v>
      </c>
      <c r="S96" s="15">
        <v>0</v>
      </c>
      <c r="T96" s="15">
        <v>0</v>
      </c>
      <c r="U96" s="15">
        <v>0</v>
      </c>
      <c r="V96" s="15">
        <v>2</v>
      </c>
      <c r="W96" s="15">
        <v>58.81</v>
      </c>
      <c r="X96" s="15">
        <v>6</v>
      </c>
      <c r="Y96" s="16">
        <v>0.0526</v>
      </c>
      <c r="Z96" s="15">
        <v>1</v>
      </c>
      <c r="AA96" s="15">
        <v>0</v>
      </c>
      <c r="AB96" s="15">
        <v>5</v>
      </c>
      <c r="AC96" s="15">
        <v>7</v>
      </c>
      <c r="AD96" s="15">
        <v>5</v>
      </c>
      <c r="AE96" s="15">
        <v>1</v>
      </c>
      <c r="AF96" s="15">
        <v>23.52</v>
      </c>
      <c r="AG96" s="15">
        <v>117.62</v>
      </c>
      <c r="AH96" t="str">
        <f>VLOOKUP(E:E,笔记匹配!A:U,3,FALSE)</f>
        <v>被刷屏了‼️为什么翡翠珠串最近这么火🔥</v>
      </c>
    </row>
    <row r="97" spans="1:34">
      <c r="A97" s="14" t="s">
        <v>28</v>
      </c>
      <c r="B97" s="14" t="s">
        <v>296</v>
      </c>
      <c r="C97" s="15">
        <v>16755251</v>
      </c>
      <c r="D97" s="14" t="s">
        <v>79</v>
      </c>
      <c r="E97" s="14" t="s">
        <v>108</v>
      </c>
      <c r="F97" s="14" t="s">
        <v>109</v>
      </c>
      <c r="G97" s="15">
        <v>3251566</v>
      </c>
      <c r="H97" s="14" t="s">
        <v>109</v>
      </c>
      <c r="I97" s="15">
        <v>2637997</v>
      </c>
      <c r="J97" s="14" t="s">
        <v>290</v>
      </c>
      <c r="K97" s="15">
        <v>169.4</v>
      </c>
      <c r="L97" s="15">
        <v>4188</v>
      </c>
      <c r="M97" s="15">
        <v>206</v>
      </c>
      <c r="N97" s="16">
        <v>0.0492</v>
      </c>
      <c r="O97" s="15">
        <v>0.82</v>
      </c>
      <c r="P97" s="15">
        <v>40.45</v>
      </c>
      <c r="Q97" s="15">
        <v>4</v>
      </c>
      <c r="R97" s="15">
        <v>0</v>
      </c>
      <c r="S97" s="15">
        <v>1</v>
      </c>
      <c r="T97" s="15">
        <v>6</v>
      </c>
      <c r="U97" s="15">
        <v>0</v>
      </c>
      <c r="V97" s="15">
        <v>11</v>
      </c>
      <c r="W97" s="15">
        <v>15.4</v>
      </c>
      <c r="X97" s="15">
        <v>2</v>
      </c>
      <c r="Y97" s="16">
        <v>0.0097</v>
      </c>
      <c r="Z97" s="15">
        <v>7</v>
      </c>
      <c r="AA97" s="15">
        <v>0</v>
      </c>
      <c r="AB97" s="15">
        <v>2</v>
      </c>
      <c r="AC97" s="15">
        <v>2</v>
      </c>
      <c r="AD97" s="15">
        <v>2</v>
      </c>
      <c r="AE97" s="15">
        <v>0</v>
      </c>
      <c r="AF97" s="15">
        <v>84.7</v>
      </c>
      <c r="AG97" s="15">
        <v>0</v>
      </c>
      <c r="AH97" t="str">
        <f>VLOOKUP(E:E,笔记匹配!A:U,3,FALSE)</f>
        <v>强烈安利‼️耳畔上的灵动✨美到窒息翡翠耳坠</v>
      </c>
    </row>
    <row r="98" spans="1:34">
      <c r="A98" s="14" t="s">
        <v>28</v>
      </c>
      <c r="B98" s="14" t="s">
        <v>297</v>
      </c>
      <c r="C98" s="15">
        <v>19269974</v>
      </c>
      <c r="D98" s="14" t="s">
        <v>79</v>
      </c>
      <c r="E98" s="14" t="s">
        <v>162</v>
      </c>
      <c r="F98" s="14" t="s">
        <v>163</v>
      </c>
      <c r="G98" s="15">
        <v>4160119</v>
      </c>
      <c r="H98" s="14" t="s">
        <v>163</v>
      </c>
      <c r="I98" s="15">
        <v>3542960</v>
      </c>
      <c r="J98" s="14" t="s">
        <v>290</v>
      </c>
      <c r="K98" s="15">
        <v>17.78</v>
      </c>
      <c r="L98" s="15">
        <v>1259</v>
      </c>
      <c r="M98" s="15">
        <v>54</v>
      </c>
      <c r="N98" s="16">
        <v>0.0429</v>
      </c>
      <c r="O98" s="15">
        <v>0.33</v>
      </c>
      <c r="P98" s="15">
        <v>14.12</v>
      </c>
      <c r="Q98" s="15">
        <v>0</v>
      </c>
      <c r="R98" s="15">
        <v>0</v>
      </c>
      <c r="S98" s="15">
        <v>0</v>
      </c>
      <c r="T98" s="15">
        <v>2</v>
      </c>
      <c r="U98" s="15">
        <v>0</v>
      </c>
      <c r="V98" s="15">
        <v>2</v>
      </c>
      <c r="W98" s="15">
        <v>8.89</v>
      </c>
      <c r="X98" s="15">
        <v>2</v>
      </c>
      <c r="Y98" s="16">
        <v>0.037</v>
      </c>
      <c r="Z98" s="15">
        <v>1</v>
      </c>
      <c r="AA98" s="15">
        <v>0</v>
      </c>
      <c r="AB98" s="15">
        <v>1</v>
      </c>
      <c r="AC98" s="15">
        <v>1</v>
      </c>
      <c r="AD98" s="15">
        <v>1</v>
      </c>
      <c r="AE98" s="15">
        <v>0</v>
      </c>
      <c r="AF98" s="15">
        <v>17.78</v>
      </c>
      <c r="AG98" s="15">
        <v>0</v>
      </c>
      <c r="AH98" t="str">
        <f>VLOOKUP(E:E,笔记匹配!A:U,3,FALSE)</f>
        <v>真的好难选😭😭每一条我都好爱💕</v>
      </c>
    </row>
    <row r="99" spans="1:34">
      <c r="A99" s="14" t="s">
        <v>28</v>
      </c>
      <c r="B99" s="14" t="s">
        <v>298</v>
      </c>
      <c r="C99" s="15">
        <v>20245254</v>
      </c>
      <c r="D99" s="14" t="s">
        <v>79</v>
      </c>
      <c r="E99" s="14" t="s">
        <v>86</v>
      </c>
      <c r="F99" s="14" t="s">
        <v>87</v>
      </c>
      <c r="G99" s="15">
        <v>4628915</v>
      </c>
      <c r="H99" s="14" t="s">
        <v>87</v>
      </c>
      <c r="I99" s="15">
        <v>3960246</v>
      </c>
      <c r="J99" s="14" t="s">
        <v>290</v>
      </c>
      <c r="K99" s="15">
        <v>83.59</v>
      </c>
      <c r="L99" s="15">
        <v>4551</v>
      </c>
      <c r="M99" s="15">
        <v>278</v>
      </c>
      <c r="N99" s="16">
        <v>0.0611</v>
      </c>
      <c r="O99" s="15">
        <v>0.3</v>
      </c>
      <c r="P99" s="15">
        <v>18.37</v>
      </c>
      <c r="Q99" s="15">
        <v>2</v>
      </c>
      <c r="R99" s="15">
        <v>0</v>
      </c>
      <c r="S99" s="15">
        <v>1</v>
      </c>
      <c r="T99" s="15">
        <v>4</v>
      </c>
      <c r="U99" s="15">
        <v>0</v>
      </c>
      <c r="V99" s="15">
        <v>7</v>
      </c>
      <c r="W99" s="15">
        <v>11.94</v>
      </c>
      <c r="X99" s="15">
        <v>4</v>
      </c>
      <c r="Y99" s="16">
        <v>0.0144</v>
      </c>
      <c r="Z99" s="15">
        <v>0</v>
      </c>
      <c r="AA99" s="15">
        <v>0</v>
      </c>
      <c r="AB99" s="15">
        <v>6</v>
      </c>
      <c r="AC99" s="15">
        <v>8</v>
      </c>
      <c r="AD99" s="15">
        <v>6</v>
      </c>
      <c r="AE99" s="15">
        <v>3</v>
      </c>
      <c r="AF99" s="15">
        <v>13.93</v>
      </c>
      <c r="AG99" s="15">
        <v>27.86</v>
      </c>
      <c r="AH99" t="str">
        <f>VLOOKUP(E:E,笔记匹配!A:U,3,FALSE)</f>
        <v>别找了‼️一口价的翡翠商家在这里👆</v>
      </c>
    </row>
    <row r="100" spans="1:34">
      <c r="A100" s="14" t="s">
        <v>28</v>
      </c>
      <c r="B100" s="14" t="s">
        <v>299</v>
      </c>
      <c r="C100" s="15">
        <v>21387444</v>
      </c>
      <c r="D100" s="14" t="s">
        <v>79</v>
      </c>
      <c r="E100" s="14" t="s">
        <v>88</v>
      </c>
      <c r="F100" s="14" t="s">
        <v>89</v>
      </c>
      <c r="G100" s="15">
        <v>5205193</v>
      </c>
      <c r="H100" s="14" t="s">
        <v>89</v>
      </c>
      <c r="I100" s="15">
        <v>4389137</v>
      </c>
      <c r="J100" s="14" t="s">
        <v>290</v>
      </c>
      <c r="K100" s="15">
        <v>63.52</v>
      </c>
      <c r="L100" s="15">
        <v>2238</v>
      </c>
      <c r="M100" s="15">
        <v>215</v>
      </c>
      <c r="N100" s="16">
        <v>0.0961</v>
      </c>
      <c r="O100" s="15">
        <v>0.3</v>
      </c>
      <c r="P100" s="15">
        <v>28.38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2</v>
      </c>
      <c r="Y100" s="16">
        <v>0.0093</v>
      </c>
      <c r="Z100" s="15">
        <v>2</v>
      </c>
      <c r="AA100" s="15">
        <v>2</v>
      </c>
      <c r="AB100" s="15">
        <v>2</v>
      </c>
      <c r="AC100" s="15">
        <v>5</v>
      </c>
      <c r="AD100" s="15">
        <v>2</v>
      </c>
      <c r="AE100" s="15">
        <v>1</v>
      </c>
      <c r="AF100" s="15">
        <v>31.76</v>
      </c>
      <c r="AG100" s="15">
        <v>63.52</v>
      </c>
      <c r="AH100" t="str">
        <f>VLOOKUP(E:E,笔记匹配!A:U,3,FALSE)</f>
        <v>入门级翡翠戒指｜第一次买翡翠必入戒指合集</v>
      </c>
    </row>
    <row r="101" spans="1:34">
      <c r="A101" s="14" t="s">
        <v>28</v>
      </c>
      <c r="B101" s="14" t="s">
        <v>300</v>
      </c>
      <c r="C101" s="15">
        <v>22048778</v>
      </c>
      <c r="D101" s="14" t="s">
        <v>75</v>
      </c>
      <c r="E101" s="14" t="s">
        <v>114</v>
      </c>
      <c r="F101" s="14" t="s">
        <v>115</v>
      </c>
      <c r="G101" s="15">
        <v>5509802</v>
      </c>
      <c r="H101" s="14" t="s">
        <v>115</v>
      </c>
      <c r="I101" s="15">
        <v>4621049</v>
      </c>
      <c r="J101" s="14" t="s">
        <v>290</v>
      </c>
      <c r="K101" s="15">
        <v>155.03</v>
      </c>
      <c r="L101" s="15">
        <v>5013</v>
      </c>
      <c r="M101" s="15">
        <v>247</v>
      </c>
      <c r="N101" s="16">
        <v>0.0493</v>
      </c>
      <c r="O101" s="15">
        <v>0.63</v>
      </c>
      <c r="P101" s="15">
        <v>30.93</v>
      </c>
      <c r="Q101" s="15">
        <v>4</v>
      </c>
      <c r="R101" s="15">
        <v>0</v>
      </c>
      <c r="S101" s="15">
        <v>1</v>
      </c>
      <c r="T101" s="15">
        <v>3</v>
      </c>
      <c r="U101" s="15">
        <v>0</v>
      </c>
      <c r="V101" s="15">
        <v>8</v>
      </c>
      <c r="W101" s="15">
        <v>19.38</v>
      </c>
      <c r="X101" s="15">
        <v>5</v>
      </c>
      <c r="Y101" s="16">
        <v>0.0202</v>
      </c>
      <c r="Z101" s="15">
        <v>2</v>
      </c>
      <c r="AA101" s="15">
        <v>1</v>
      </c>
      <c r="AB101" s="15">
        <v>6</v>
      </c>
      <c r="AC101" s="15">
        <v>10</v>
      </c>
      <c r="AD101" s="15">
        <v>7</v>
      </c>
      <c r="AE101" s="15">
        <v>1</v>
      </c>
      <c r="AF101" s="15">
        <v>22.15</v>
      </c>
      <c r="AG101" s="15">
        <v>155.03</v>
      </c>
      <c r="AH101" t="str">
        <f>VLOOKUP(E:E,笔记匹配!A:U,3,FALSE)</f>
        <v>价值过亿😱这就是广州玉器街批发商家的实力</v>
      </c>
    </row>
    <row r="102" spans="1:34">
      <c r="A102" s="14" t="s">
        <v>28</v>
      </c>
      <c r="B102" s="14" t="s">
        <v>300</v>
      </c>
      <c r="C102" s="15">
        <v>22048976</v>
      </c>
      <c r="D102" s="14" t="s">
        <v>75</v>
      </c>
      <c r="E102" s="14" t="s">
        <v>160</v>
      </c>
      <c r="F102" s="14" t="s">
        <v>161</v>
      </c>
      <c r="G102" s="15">
        <v>5509910</v>
      </c>
      <c r="H102" s="14" t="s">
        <v>161</v>
      </c>
      <c r="I102" s="15">
        <v>4621116</v>
      </c>
      <c r="J102" s="14" t="s">
        <v>290</v>
      </c>
      <c r="K102" s="15">
        <v>17.72</v>
      </c>
      <c r="L102" s="15">
        <v>612</v>
      </c>
      <c r="M102" s="15">
        <v>29</v>
      </c>
      <c r="N102" s="16">
        <v>0.0474</v>
      </c>
      <c r="O102" s="15">
        <v>0.61</v>
      </c>
      <c r="P102" s="15">
        <v>28.95</v>
      </c>
      <c r="Q102" s="15">
        <v>0</v>
      </c>
      <c r="R102" s="15">
        <v>0</v>
      </c>
      <c r="S102" s="15">
        <v>0</v>
      </c>
      <c r="T102" s="15">
        <v>0</v>
      </c>
      <c r="U102" s="15">
        <v>0</v>
      </c>
      <c r="V102" s="15">
        <v>0</v>
      </c>
      <c r="W102" s="15">
        <v>0</v>
      </c>
      <c r="X102" s="15">
        <v>0</v>
      </c>
      <c r="Y102" s="16">
        <v>0</v>
      </c>
      <c r="Z102" s="15">
        <v>0</v>
      </c>
      <c r="AA102" s="15">
        <v>0</v>
      </c>
      <c r="AB102" s="15">
        <v>0</v>
      </c>
      <c r="AC102" s="15">
        <v>0</v>
      </c>
      <c r="AD102" s="15">
        <v>0</v>
      </c>
      <c r="AE102" s="15">
        <v>0</v>
      </c>
      <c r="AF102" s="15">
        <v>0</v>
      </c>
      <c r="AG102" s="15">
        <v>0</v>
      </c>
      <c r="AH102" t="str">
        <f>VLOOKUP(E:E,笔记匹配!A:U,3,FALSE)</f>
        <v>佳士得/苏富比也看不到这么多高端满绿珠链</v>
      </c>
    </row>
    <row r="103" spans="1:34">
      <c r="A103" s="14" t="s">
        <v>28</v>
      </c>
      <c r="B103" s="14" t="s">
        <v>301</v>
      </c>
      <c r="C103" s="15">
        <v>23018617</v>
      </c>
      <c r="D103" s="14" t="s">
        <v>75</v>
      </c>
      <c r="E103" s="14" t="s">
        <v>138</v>
      </c>
      <c r="F103" s="14" t="s">
        <v>139</v>
      </c>
      <c r="G103" s="15">
        <v>5980098</v>
      </c>
      <c r="H103" s="14" t="s">
        <v>139</v>
      </c>
      <c r="I103" s="15">
        <v>4980162</v>
      </c>
      <c r="J103" s="14" t="s">
        <v>290</v>
      </c>
      <c r="K103" s="15">
        <v>91.83</v>
      </c>
      <c r="L103" s="15">
        <v>1957</v>
      </c>
      <c r="M103" s="15">
        <v>159</v>
      </c>
      <c r="N103" s="16">
        <v>0.0812</v>
      </c>
      <c r="O103" s="15">
        <v>0.58</v>
      </c>
      <c r="P103" s="15">
        <v>46.92</v>
      </c>
      <c r="Q103" s="15">
        <v>1</v>
      </c>
      <c r="R103" s="15">
        <v>0</v>
      </c>
      <c r="S103" s="15">
        <v>1</v>
      </c>
      <c r="T103" s="15">
        <v>3</v>
      </c>
      <c r="U103" s="15">
        <v>0</v>
      </c>
      <c r="V103" s="15">
        <v>5</v>
      </c>
      <c r="W103" s="15">
        <v>18.37</v>
      </c>
      <c r="X103" s="15">
        <v>5</v>
      </c>
      <c r="Y103" s="16">
        <v>0.0314</v>
      </c>
      <c r="Z103" s="15">
        <v>6</v>
      </c>
      <c r="AA103" s="15">
        <v>6</v>
      </c>
      <c r="AB103" s="15">
        <v>3</v>
      </c>
      <c r="AC103" s="15">
        <v>5</v>
      </c>
      <c r="AD103" s="15">
        <v>4</v>
      </c>
      <c r="AE103" s="15">
        <v>0</v>
      </c>
      <c r="AF103" s="15">
        <v>22.96</v>
      </c>
      <c r="AG103" s="15">
        <v>0</v>
      </c>
      <c r="AH103" t="str">
        <f>VLOOKUP(E:E,笔记匹配!A:U,3,FALSE)</f>
        <v>保姆级✅翡翠知识‼️新手小白赶紧收藏👆</v>
      </c>
    </row>
    <row r="104" spans="1:34">
      <c r="A104" s="14" t="s">
        <v>28</v>
      </c>
      <c r="B104" s="14" t="s">
        <v>301</v>
      </c>
      <c r="C104" s="15">
        <v>23018730</v>
      </c>
      <c r="D104" s="14" t="s">
        <v>75</v>
      </c>
      <c r="E104" s="14" t="s">
        <v>76</v>
      </c>
      <c r="F104" s="14" t="s">
        <v>302</v>
      </c>
      <c r="G104" s="15">
        <v>5980131</v>
      </c>
      <c r="H104" s="14" t="s">
        <v>77</v>
      </c>
      <c r="I104" s="15">
        <v>4980197</v>
      </c>
      <c r="J104" s="14" t="s">
        <v>290</v>
      </c>
      <c r="K104" s="15">
        <v>89.84</v>
      </c>
      <c r="L104" s="15">
        <v>4214</v>
      </c>
      <c r="M104" s="15">
        <v>226</v>
      </c>
      <c r="N104" s="16">
        <v>0.0536</v>
      </c>
      <c r="O104" s="15">
        <v>0.4</v>
      </c>
      <c r="P104" s="15">
        <v>21.32</v>
      </c>
      <c r="Q104" s="15">
        <v>2</v>
      </c>
      <c r="R104" s="15">
        <v>2</v>
      </c>
      <c r="S104" s="15">
        <v>1</v>
      </c>
      <c r="T104" s="15">
        <v>1</v>
      </c>
      <c r="U104" s="15">
        <v>0</v>
      </c>
      <c r="V104" s="15">
        <v>6</v>
      </c>
      <c r="W104" s="15">
        <v>14.97</v>
      </c>
      <c r="X104" s="15">
        <v>1</v>
      </c>
      <c r="Y104" s="16">
        <v>0.0044</v>
      </c>
      <c r="Z104" s="15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t="str">
        <f>VLOOKUP(E:E,笔记匹配!A:U,3,FALSE)</f>
        <v>请大数据把我推荐给身价过亿的人‼️</v>
      </c>
    </row>
    <row r="105" spans="1:34">
      <c r="A105" s="14" t="s">
        <v>28</v>
      </c>
      <c r="B105" s="14" t="s">
        <v>303</v>
      </c>
      <c r="C105" s="15">
        <v>23071372</v>
      </c>
      <c r="D105" s="14" t="s">
        <v>75</v>
      </c>
      <c r="E105" s="14" t="s">
        <v>151</v>
      </c>
      <c r="F105" s="14" t="s">
        <v>152</v>
      </c>
      <c r="G105" s="15">
        <v>6006086</v>
      </c>
      <c r="H105" s="14" t="s">
        <v>152</v>
      </c>
      <c r="I105" s="15">
        <v>5000078</v>
      </c>
      <c r="J105" s="14" t="s">
        <v>290</v>
      </c>
      <c r="K105" s="15">
        <v>33.44</v>
      </c>
      <c r="L105" s="15">
        <v>902</v>
      </c>
      <c r="M105" s="15">
        <v>77</v>
      </c>
      <c r="N105" s="16">
        <v>0.0854</v>
      </c>
      <c r="O105" s="15">
        <v>0.43</v>
      </c>
      <c r="P105" s="15">
        <v>37.07</v>
      </c>
      <c r="Q105" s="15">
        <v>2</v>
      </c>
      <c r="R105" s="15">
        <v>0</v>
      </c>
      <c r="S105" s="15">
        <v>0</v>
      </c>
      <c r="T105" s="15">
        <v>0</v>
      </c>
      <c r="U105" s="15">
        <v>0</v>
      </c>
      <c r="V105" s="15">
        <v>2</v>
      </c>
      <c r="W105" s="15">
        <v>16.72</v>
      </c>
      <c r="X105" s="15">
        <v>0</v>
      </c>
      <c r="Y105" s="16">
        <v>0</v>
      </c>
      <c r="Z105" s="15">
        <v>1</v>
      </c>
      <c r="AA105" s="15">
        <v>1</v>
      </c>
      <c r="AB105" s="15">
        <v>0</v>
      </c>
      <c r="AC105" s="15">
        <v>0</v>
      </c>
      <c r="AD105" s="15">
        <v>0</v>
      </c>
      <c r="AE105" s="15">
        <v>0</v>
      </c>
      <c r="AF105" s="15">
        <v>0</v>
      </c>
      <c r="AG105" s="15">
        <v>0</v>
      </c>
      <c r="AH105" t="str">
        <f>VLOOKUP(E:E,笔记匹配!A:U,3,FALSE)</f>
        <v>怀一颗虔诚的心，看世间风景🌿</v>
      </c>
    </row>
    <row r="106" spans="1:34">
      <c r="A106" s="14" t="s">
        <v>28</v>
      </c>
      <c r="B106" s="14" t="s">
        <v>303</v>
      </c>
      <c r="C106" s="15">
        <v>23071440</v>
      </c>
      <c r="D106" s="14" t="s">
        <v>75</v>
      </c>
      <c r="E106" s="14" t="s">
        <v>153</v>
      </c>
      <c r="F106" s="14" t="s">
        <v>154</v>
      </c>
      <c r="G106" s="15">
        <v>6006112</v>
      </c>
      <c r="H106" s="14" t="s">
        <v>154</v>
      </c>
      <c r="I106" s="15">
        <v>5000114</v>
      </c>
      <c r="J106" s="14" t="s">
        <v>290</v>
      </c>
      <c r="K106" s="15">
        <v>23.52</v>
      </c>
      <c r="L106" s="15">
        <v>556</v>
      </c>
      <c r="M106" s="15">
        <v>35</v>
      </c>
      <c r="N106" s="16">
        <v>0.0629</v>
      </c>
      <c r="O106" s="15">
        <v>0.67</v>
      </c>
      <c r="P106" s="15">
        <v>42.3</v>
      </c>
      <c r="Q106" s="15">
        <v>0</v>
      </c>
      <c r="R106" s="15">
        <v>0</v>
      </c>
      <c r="S106" s="15">
        <v>0</v>
      </c>
      <c r="T106" s="15">
        <v>0</v>
      </c>
      <c r="U106" s="15">
        <v>0</v>
      </c>
      <c r="V106" s="15">
        <v>0</v>
      </c>
      <c r="W106" s="15">
        <v>0</v>
      </c>
      <c r="X106" s="15">
        <v>0</v>
      </c>
      <c r="Y106" s="16">
        <v>0</v>
      </c>
      <c r="Z106" s="15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t="str">
        <f>VLOOKUP(E:E,笔记匹配!A:U,3,FALSE)</f>
        <v>来店里看货的90后小姐姐😍喝茶赏翠🌿</v>
      </c>
    </row>
    <row r="107" spans="1:34">
      <c r="A107" s="14" t="s">
        <v>28</v>
      </c>
      <c r="B107" s="14" t="s">
        <v>303</v>
      </c>
      <c r="C107" s="15">
        <v>23071497</v>
      </c>
      <c r="D107" s="14" t="s">
        <v>75</v>
      </c>
      <c r="E107" s="14" t="s">
        <v>140</v>
      </c>
      <c r="F107" s="14" t="s">
        <v>141</v>
      </c>
      <c r="G107" s="15">
        <v>6006153</v>
      </c>
      <c r="H107" s="14" t="s">
        <v>141</v>
      </c>
      <c r="I107" s="15">
        <v>5000153</v>
      </c>
      <c r="J107" s="14" t="s">
        <v>290</v>
      </c>
      <c r="K107" s="15">
        <v>21.53</v>
      </c>
      <c r="L107" s="15">
        <v>1093</v>
      </c>
      <c r="M107" s="15">
        <v>33</v>
      </c>
      <c r="N107" s="16">
        <v>0.0302</v>
      </c>
      <c r="O107" s="15">
        <v>0.65</v>
      </c>
      <c r="P107" s="15">
        <v>19.7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0</v>
      </c>
      <c r="X107" s="15">
        <v>0</v>
      </c>
      <c r="Y107" s="16">
        <v>0</v>
      </c>
      <c r="Z107" s="15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0</v>
      </c>
      <c r="AH107" t="str">
        <f>VLOOKUP(E:E,笔记匹配!A:U,3,FALSE)</f>
        <v>喜欢翡翠的翠友👆这是不是你要的高品质😍</v>
      </c>
    </row>
    <row r="108" spans="1:34">
      <c r="A108" s="14" t="s">
        <v>29</v>
      </c>
      <c r="B108" s="14" t="s">
        <v>289</v>
      </c>
      <c r="C108" s="15">
        <v>14596181</v>
      </c>
      <c r="D108" s="14" t="s">
        <v>79</v>
      </c>
      <c r="E108" s="14" t="s">
        <v>80</v>
      </c>
      <c r="F108" s="14" t="s">
        <v>81</v>
      </c>
      <c r="G108" s="15">
        <v>2936476</v>
      </c>
      <c r="H108" s="14" t="s">
        <v>81</v>
      </c>
      <c r="I108" s="15">
        <v>2341327</v>
      </c>
      <c r="J108" s="14" t="s">
        <v>290</v>
      </c>
      <c r="K108" s="15">
        <v>167.57</v>
      </c>
      <c r="L108" s="15">
        <v>3161</v>
      </c>
      <c r="M108" s="15">
        <v>174</v>
      </c>
      <c r="N108" s="16">
        <v>0.055</v>
      </c>
      <c r="O108" s="15">
        <v>0.96</v>
      </c>
      <c r="P108" s="15">
        <v>53.01</v>
      </c>
      <c r="Q108" s="15">
        <v>0</v>
      </c>
      <c r="R108" s="15">
        <v>1</v>
      </c>
      <c r="S108" s="15">
        <v>0</v>
      </c>
      <c r="T108" s="15">
        <v>1</v>
      </c>
      <c r="U108" s="15">
        <v>0</v>
      </c>
      <c r="V108" s="15">
        <v>2</v>
      </c>
      <c r="W108" s="15">
        <v>83.78</v>
      </c>
      <c r="X108" s="15">
        <v>10</v>
      </c>
      <c r="Y108" s="16">
        <v>0.0575</v>
      </c>
      <c r="Z108" s="15">
        <v>1</v>
      </c>
      <c r="AA108" s="15">
        <v>0</v>
      </c>
      <c r="AB108" s="15">
        <v>8</v>
      </c>
      <c r="AC108" s="15">
        <v>17</v>
      </c>
      <c r="AD108" s="15">
        <v>8</v>
      </c>
      <c r="AE108" s="15">
        <v>3</v>
      </c>
      <c r="AF108" s="15">
        <v>20.95</v>
      </c>
      <c r="AG108" s="15">
        <v>55.86</v>
      </c>
      <c r="AH108" t="str">
        <f>VLOOKUP(E:E,笔记匹配!A:U,3,FALSE)</f>
        <v>翡翠小米珠已经不多了❓听说你们都在找🧐🧐</v>
      </c>
    </row>
    <row r="109" spans="1:34">
      <c r="A109" s="14" t="s">
        <v>29</v>
      </c>
      <c r="B109" s="14" t="s">
        <v>291</v>
      </c>
      <c r="C109" s="15">
        <v>14619863</v>
      </c>
      <c r="D109" s="14" t="s">
        <v>79</v>
      </c>
      <c r="E109" s="14" t="s">
        <v>82</v>
      </c>
      <c r="F109" s="14" t="s">
        <v>83</v>
      </c>
      <c r="G109" s="15">
        <v>2939454</v>
      </c>
      <c r="H109" s="14" t="s">
        <v>83</v>
      </c>
      <c r="I109" s="15">
        <v>2343844</v>
      </c>
      <c r="J109" s="14" t="s">
        <v>290</v>
      </c>
      <c r="K109" s="15">
        <v>13.97</v>
      </c>
      <c r="L109" s="15">
        <v>451</v>
      </c>
      <c r="M109" s="15">
        <v>39</v>
      </c>
      <c r="N109" s="16">
        <v>0.0865</v>
      </c>
      <c r="O109" s="15">
        <v>0.36</v>
      </c>
      <c r="P109" s="15">
        <v>30.98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6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t="str">
        <f>VLOOKUP(E:E,笔记匹配!A:U,3,FALSE)</f>
        <v>必入翡翠无事牌👆任性挑选价位齐全❤️</v>
      </c>
    </row>
    <row r="110" spans="1:34">
      <c r="A110" s="14" t="s">
        <v>29</v>
      </c>
      <c r="B110" s="14" t="s">
        <v>292</v>
      </c>
      <c r="C110" s="15">
        <v>15170740</v>
      </c>
      <c r="D110" s="14" t="s">
        <v>79</v>
      </c>
      <c r="E110" s="14" t="s">
        <v>84</v>
      </c>
      <c r="F110" s="14" t="s">
        <v>293</v>
      </c>
      <c r="G110" s="15">
        <v>2978075</v>
      </c>
      <c r="H110" s="14" t="s">
        <v>85</v>
      </c>
      <c r="I110" s="15">
        <v>2380067</v>
      </c>
      <c r="J110" s="14" t="s">
        <v>290</v>
      </c>
      <c r="K110" s="15">
        <v>91.2</v>
      </c>
      <c r="L110" s="15">
        <v>4143</v>
      </c>
      <c r="M110" s="15">
        <v>190</v>
      </c>
      <c r="N110" s="16">
        <v>0.0459</v>
      </c>
      <c r="O110" s="15">
        <v>0.48</v>
      </c>
      <c r="P110" s="15">
        <v>22.01</v>
      </c>
      <c r="Q110" s="15">
        <v>1</v>
      </c>
      <c r="R110" s="15">
        <v>1</v>
      </c>
      <c r="S110" s="15">
        <v>0</v>
      </c>
      <c r="T110" s="15">
        <v>3</v>
      </c>
      <c r="U110" s="15">
        <v>0</v>
      </c>
      <c r="V110" s="15">
        <v>5</v>
      </c>
      <c r="W110" s="15">
        <v>18.24</v>
      </c>
      <c r="X110" s="15">
        <v>3</v>
      </c>
      <c r="Y110" s="16">
        <v>0.0158</v>
      </c>
      <c r="Z110" s="15">
        <v>1</v>
      </c>
      <c r="AA110" s="15">
        <v>0</v>
      </c>
      <c r="AB110" s="15">
        <v>3</v>
      </c>
      <c r="AC110" s="15">
        <v>9</v>
      </c>
      <c r="AD110" s="15">
        <v>3</v>
      </c>
      <c r="AE110" s="15">
        <v>2</v>
      </c>
      <c r="AF110" s="15">
        <v>30.4</v>
      </c>
      <c r="AG110" s="15">
        <v>45.6</v>
      </c>
      <c r="AH110" t="str">
        <f>VLOOKUP(E:E,笔记匹配!A:U,3,FALSE)</f>
        <v>入门级的满绿翡翠，性价比也太高了！ 😍</v>
      </c>
    </row>
    <row r="111" spans="1:34">
      <c r="A111" s="14" t="s">
        <v>29</v>
      </c>
      <c r="B111" s="14" t="s">
        <v>292</v>
      </c>
      <c r="C111" s="15">
        <v>15170796</v>
      </c>
      <c r="D111" s="14" t="s">
        <v>79</v>
      </c>
      <c r="E111" s="14" t="s">
        <v>128</v>
      </c>
      <c r="F111" s="14" t="s">
        <v>129</v>
      </c>
      <c r="G111" s="15">
        <v>2977959</v>
      </c>
      <c r="H111" s="14" t="s">
        <v>129</v>
      </c>
      <c r="I111" s="15">
        <v>2379943</v>
      </c>
      <c r="J111" s="14" t="s">
        <v>290</v>
      </c>
      <c r="K111" s="15">
        <v>17.38</v>
      </c>
      <c r="L111" s="15">
        <v>337</v>
      </c>
      <c r="M111" s="15">
        <v>36</v>
      </c>
      <c r="N111" s="16">
        <v>0.1068</v>
      </c>
      <c r="O111" s="15">
        <v>0.48</v>
      </c>
      <c r="P111" s="15">
        <v>51.57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0</v>
      </c>
      <c r="X111" s="15">
        <v>0</v>
      </c>
      <c r="Y111" s="16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t="str">
        <f>VLOOKUP(E:E,笔记匹配!A:U,3,FALSE)</f>
        <v>请大数据推给喜欢翡翠耳钉的刘亦菲们‼️</v>
      </c>
    </row>
    <row r="112" spans="1:34">
      <c r="A112" s="14" t="s">
        <v>29</v>
      </c>
      <c r="B112" s="14" t="s">
        <v>294</v>
      </c>
      <c r="C112" s="15">
        <v>16499560</v>
      </c>
      <c r="D112" s="14" t="s">
        <v>79</v>
      </c>
      <c r="E112" s="14" t="s">
        <v>146</v>
      </c>
      <c r="F112" s="14" t="s">
        <v>295</v>
      </c>
      <c r="G112" s="15">
        <v>3092118</v>
      </c>
      <c r="H112" s="14" t="s">
        <v>147</v>
      </c>
      <c r="I112" s="15">
        <v>2477175</v>
      </c>
      <c r="J112" s="14" t="s">
        <v>290</v>
      </c>
      <c r="K112" s="15">
        <v>111.1</v>
      </c>
      <c r="L112" s="15">
        <v>1309</v>
      </c>
      <c r="M112" s="15">
        <v>91</v>
      </c>
      <c r="N112" s="16">
        <v>0.0695</v>
      </c>
      <c r="O112" s="15">
        <v>1.22</v>
      </c>
      <c r="P112" s="15">
        <v>84.87</v>
      </c>
      <c r="Q112" s="15">
        <v>1</v>
      </c>
      <c r="R112" s="15">
        <v>0</v>
      </c>
      <c r="S112" s="15">
        <v>0</v>
      </c>
      <c r="T112" s="15">
        <v>0</v>
      </c>
      <c r="U112" s="15">
        <v>0</v>
      </c>
      <c r="V112" s="15">
        <v>1</v>
      </c>
      <c r="W112" s="15">
        <v>111.1</v>
      </c>
      <c r="X112" s="15">
        <v>8</v>
      </c>
      <c r="Y112" s="16">
        <v>0.0879</v>
      </c>
      <c r="Z112" s="15">
        <v>0</v>
      </c>
      <c r="AA112" s="15">
        <v>0</v>
      </c>
      <c r="AB112" s="15">
        <v>6</v>
      </c>
      <c r="AC112" s="15">
        <v>10</v>
      </c>
      <c r="AD112" s="15">
        <v>6</v>
      </c>
      <c r="AE112" s="15">
        <v>1</v>
      </c>
      <c r="AF112" s="15">
        <v>18.52</v>
      </c>
      <c r="AG112" s="15">
        <v>111.1</v>
      </c>
      <c r="AH112" t="str">
        <f>VLOOKUP(E:E,笔记匹配!A:U,3,FALSE)</f>
        <v>被刷屏了‼️为什么翡翠珠串最近这么火🔥</v>
      </c>
    </row>
    <row r="113" spans="1:34">
      <c r="A113" s="14" t="s">
        <v>29</v>
      </c>
      <c r="B113" s="14" t="s">
        <v>296</v>
      </c>
      <c r="C113" s="15">
        <v>16755251</v>
      </c>
      <c r="D113" s="14" t="s">
        <v>79</v>
      </c>
      <c r="E113" s="14" t="s">
        <v>108</v>
      </c>
      <c r="F113" s="14" t="s">
        <v>109</v>
      </c>
      <c r="G113" s="15">
        <v>3251566</v>
      </c>
      <c r="H113" s="14" t="s">
        <v>109</v>
      </c>
      <c r="I113" s="15">
        <v>2637997</v>
      </c>
      <c r="J113" s="14" t="s">
        <v>290</v>
      </c>
      <c r="K113" s="15">
        <v>158.87</v>
      </c>
      <c r="L113" s="15">
        <v>3314</v>
      </c>
      <c r="M113" s="15">
        <v>159</v>
      </c>
      <c r="N113" s="16">
        <v>0.048</v>
      </c>
      <c r="O113" s="15">
        <v>1</v>
      </c>
      <c r="P113" s="15">
        <v>47.94</v>
      </c>
      <c r="Q113" s="15">
        <v>3</v>
      </c>
      <c r="R113" s="15">
        <v>0</v>
      </c>
      <c r="S113" s="15">
        <v>1</v>
      </c>
      <c r="T113" s="15">
        <v>6</v>
      </c>
      <c r="U113" s="15">
        <v>0</v>
      </c>
      <c r="V113" s="15">
        <v>10</v>
      </c>
      <c r="W113" s="15">
        <v>15.89</v>
      </c>
      <c r="X113" s="15">
        <v>3</v>
      </c>
      <c r="Y113" s="16">
        <v>0.0189</v>
      </c>
      <c r="Z113" s="15">
        <v>0</v>
      </c>
      <c r="AA113" s="15">
        <v>0</v>
      </c>
      <c r="AB113" s="15">
        <v>4</v>
      </c>
      <c r="AC113" s="15">
        <v>4</v>
      </c>
      <c r="AD113" s="15">
        <v>4</v>
      </c>
      <c r="AE113" s="15">
        <v>1</v>
      </c>
      <c r="AF113" s="15">
        <v>39.72</v>
      </c>
      <c r="AG113" s="15">
        <v>158.87</v>
      </c>
      <c r="AH113" t="str">
        <f>VLOOKUP(E:E,笔记匹配!A:U,3,FALSE)</f>
        <v>强烈安利‼️耳畔上的灵动✨美到窒息翡翠耳坠</v>
      </c>
    </row>
    <row r="114" spans="1:34">
      <c r="A114" s="14" t="s">
        <v>29</v>
      </c>
      <c r="B114" s="14" t="s">
        <v>298</v>
      </c>
      <c r="C114" s="15">
        <v>20245254</v>
      </c>
      <c r="D114" s="14" t="s">
        <v>79</v>
      </c>
      <c r="E114" s="14" t="s">
        <v>86</v>
      </c>
      <c r="F114" s="14" t="s">
        <v>87</v>
      </c>
      <c r="G114" s="15">
        <v>4628915</v>
      </c>
      <c r="H114" s="14" t="s">
        <v>87</v>
      </c>
      <c r="I114" s="15">
        <v>3960246</v>
      </c>
      <c r="J114" s="14" t="s">
        <v>290</v>
      </c>
      <c r="K114" s="15">
        <v>73.86</v>
      </c>
      <c r="L114" s="15">
        <v>4118</v>
      </c>
      <c r="M114" s="15">
        <v>239</v>
      </c>
      <c r="N114" s="16">
        <v>0.058</v>
      </c>
      <c r="O114" s="15">
        <v>0.31</v>
      </c>
      <c r="P114" s="15">
        <v>17.94</v>
      </c>
      <c r="Q114" s="15">
        <v>1</v>
      </c>
      <c r="R114" s="15">
        <v>1</v>
      </c>
      <c r="S114" s="15">
        <v>0</v>
      </c>
      <c r="T114" s="15">
        <v>0</v>
      </c>
      <c r="U114" s="15">
        <v>0</v>
      </c>
      <c r="V114" s="15">
        <v>2</v>
      </c>
      <c r="W114" s="15">
        <v>36.93</v>
      </c>
      <c r="X114" s="15">
        <v>5</v>
      </c>
      <c r="Y114" s="16">
        <v>0.0209</v>
      </c>
      <c r="Z114" s="15">
        <v>0</v>
      </c>
      <c r="AA114" s="15">
        <v>2</v>
      </c>
      <c r="AB114" s="15">
        <v>4</v>
      </c>
      <c r="AC114" s="15">
        <v>14</v>
      </c>
      <c r="AD114" s="15">
        <v>4</v>
      </c>
      <c r="AE114" s="15">
        <v>4</v>
      </c>
      <c r="AF114" s="15">
        <v>18.46</v>
      </c>
      <c r="AG114" s="15">
        <v>18.46</v>
      </c>
      <c r="AH114" t="str">
        <f>VLOOKUP(E:E,笔记匹配!A:U,3,FALSE)</f>
        <v>别找了‼️一口价的翡翠商家在这里👆</v>
      </c>
    </row>
    <row r="115" spans="1:34">
      <c r="A115" s="14" t="s">
        <v>29</v>
      </c>
      <c r="B115" s="14" t="s">
        <v>299</v>
      </c>
      <c r="C115" s="15">
        <v>21387444</v>
      </c>
      <c r="D115" s="14" t="s">
        <v>79</v>
      </c>
      <c r="E115" s="14" t="s">
        <v>88</v>
      </c>
      <c r="F115" s="14" t="s">
        <v>89</v>
      </c>
      <c r="G115" s="15">
        <v>5205193</v>
      </c>
      <c r="H115" s="14" t="s">
        <v>89</v>
      </c>
      <c r="I115" s="15">
        <v>4389137</v>
      </c>
      <c r="J115" s="14" t="s">
        <v>290</v>
      </c>
      <c r="K115" s="15">
        <v>45.69</v>
      </c>
      <c r="L115" s="15">
        <v>1526</v>
      </c>
      <c r="M115" s="15">
        <v>152</v>
      </c>
      <c r="N115" s="16">
        <v>0.0996</v>
      </c>
      <c r="O115" s="15">
        <v>0.3</v>
      </c>
      <c r="P115" s="15">
        <v>29.94</v>
      </c>
      <c r="Q115" s="15">
        <v>0</v>
      </c>
      <c r="R115" s="15">
        <v>0</v>
      </c>
      <c r="S115" s="15">
        <v>1</v>
      </c>
      <c r="T115" s="15">
        <v>1</v>
      </c>
      <c r="U115" s="15">
        <v>0</v>
      </c>
      <c r="V115" s="15">
        <v>2</v>
      </c>
      <c r="W115" s="15">
        <v>22.84</v>
      </c>
      <c r="X115" s="15">
        <v>1</v>
      </c>
      <c r="Y115" s="16">
        <v>0.0066</v>
      </c>
      <c r="Z115" s="15">
        <v>0</v>
      </c>
      <c r="AA115" s="15">
        <v>0</v>
      </c>
      <c r="AB115" s="15">
        <v>1</v>
      </c>
      <c r="AC115" s="15">
        <v>2</v>
      </c>
      <c r="AD115" s="15">
        <v>1</v>
      </c>
      <c r="AE115" s="15">
        <v>1</v>
      </c>
      <c r="AF115" s="15">
        <v>45.69</v>
      </c>
      <c r="AG115" s="15">
        <v>45.69</v>
      </c>
      <c r="AH115" t="str">
        <f>VLOOKUP(E:E,笔记匹配!A:U,3,FALSE)</f>
        <v>入门级翡翠戒指｜第一次买翡翠必入戒指合集</v>
      </c>
    </row>
    <row r="116" spans="1:34">
      <c r="A116" s="14" t="s">
        <v>29</v>
      </c>
      <c r="B116" s="14" t="s">
        <v>300</v>
      </c>
      <c r="C116" s="15">
        <v>22048778</v>
      </c>
      <c r="D116" s="14" t="s">
        <v>75</v>
      </c>
      <c r="E116" s="14" t="s">
        <v>114</v>
      </c>
      <c r="F116" s="14" t="s">
        <v>115</v>
      </c>
      <c r="G116" s="15">
        <v>5509802</v>
      </c>
      <c r="H116" s="14" t="s">
        <v>115</v>
      </c>
      <c r="I116" s="15">
        <v>4621049</v>
      </c>
      <c r="J116" s="14" t="s">
        <v>290</v>
      </c>
      <c r="K116" s="15">
        <v>143.63</v>
      </c>
      <c r="L116" s="15">
        <v>4029</v>
      </c>
      <c r="M116" s="15">
        <v>225</v>
      </c>
      <c r="N116" s="16">
        <v>0.0558</v>
      </c>
      <c r="O116" s="15">
        <v>0.64</v>
      </c>
      <c r="P116" s="15">
        <v>35.65</v>
      </c>
      <c r="Q116" s="15">
        <v>1</v>
      </c>
      <c r="R116" s="15">
        <v>1</v>
      </c>
      <c r="S116" s="15">
        <v>0</v>
      </c>
      <c r="T116" s="15">
        <v>3</v>
      </c>
      <c r="U116" s="15">
        <v>1</v>
      </c>
      <c r="V116" s="15">
        <v>6</v>
      </c>
      <c r="W116" s="15">
        <v>23.94</v>
      </c>
      <c r="X116" s="15">
        <v>1</v>
      </c>
      <c r="Y116" s="16">
        <v>0.0044</v>
      </c>
      <c r="Z116" s="15">
        <v>2</v>
      </c>
      <c r="AA116" s="15">
        <v>1</v>
      </c>
      <c r="AB116" s="15">
        <v>4</v>
      </c>
      <c r="AC116" s="15">
        <v>6</v>
      </c>
      <c r="AD116" s="15">
        <v>4</v>
      </c>
      <c r="AE116" s="15">
        <v>2</v>
      </c>
      <c r="AF116" s="15">
        <v>35.91</v>
      </c>
      <c r="AG116" s="15">
        <v>71.82</v>
      </c>
      <c r="AH116" t="str">
        <f>VLOOKUP(E:E,笔记匹配!A:U,3,FALSE)</f>
        <v>价值过亿😱这就是广州玉器街批发商家的实力</v>
      </c>
    </row>
    <row r="117" spans="1:34">
      <c r="A117" s="14" t="s">
        <v>29</v>
      </c>
      <c r="B117" s="14" t="s">
        <v>301</v>
      </c>
      <c r="C117" s="15">
        <v>23018617</v>
      </c>
      <c r="D117" s="14" t="s">
        <v>75</v>
      </c>
      <c r="E117" s="14" t="s">
        <v>138</v>
      </c>
      <c r="F117" s="14" t="s">
        <v>139</v>
      </c>
      <c r="G117" s="15">
        <v>5980098</v>
      </c>
      <c r="H117" s="14" t="s">
        <v>139</v>
      </c>
      <c r="I117" s="15">
        <v>4980162</v>
      </c>
      <c r="J117" s="14" t="s">
        <v>290</v>
      </c>
      <c r="K117" s="15">
        <v>107.68</v>
      </c>
      <c r="L117" s="15">
        <v>2844</v>
      </c>
      <c r="M117" s="15">
        <v>208</v>
      </c>
      <c r="N117" s="16">
        <v>0.0731</v>
      </c>
      <c r="O117" s="15">
        <v>0.52</v>
      </c>
      <c r="P117" s="15">
        <v>37.86</v>
      </c>
      <c r="Q117" s="15">
        <v>1</v>
      </c>
      <c r="R117" s="15">
        <v>0</v>
      </c>
      <c r="S117" s="15">
        <v>3</v>
      </c>
      <c r="T117" s="15">
        <v>0</v>
      </c>
      <c r="U117" s="15">
        <v>0</v>
      </c>
      <c r="V117" s="15">
        <v>4</v>
      </c>
      <c r="W117" s="15">
        <v>26.92</v>
      </c>
      <c r="X117" s="15">
        <v>7</v>
      </c>
      <c r="Y117" s="16">
        <v>0.0337</v>
      </c>
      <c r="Z117" s="15">
        <v>5</v>
      </c>
      <c r="AA117" s="15">
        <v>1</v>
      </c>
      <c r="AB117" s="15">
        <v>5</v>
      </c>
      <c r="AC117" s="15">
        <v>7</v>
      </c>
      <c r="AD117" s="15">
        <v>5</v>
      </c>
      <c r="AE117" s="15">
        <v>0</v>
      </c>
      <c r="AF117" s="15">
        <v>21.54</v>
      </c>
      <c r="AG117" s="15">
        <v>0</v>
      </c>
      <c r="AH117" t="str">
        <f>VLOOKUP(E:E,笔记匹配!A:U,3,FALSE)</f>
        <v>保姆级✅翡翠知识‼️新手小白赶紧收藏👆</v>
      </c>
    </row>
    <row r="118" spans="1:34">
      <c r="A118" s="14" t="s">
        <v>29</v>
      </c>
      <c r="B118" s="14" t="s">
        <v>301</v>
      </c>
      <c r="C118" s="15">
        <v>23018730</v>
      </c>
      <c r="D118" s="14" t="s">
        <v>75</v>
      </c>
      <c r="E118" s="14" t="s">
        <v>76</v>
      </c>
      <c r="F118" s="14" t="s">
        <v>302</v>
      </c>
      <c r="G118" s="15">
        <v>5980131</v>
      </c>
      <c r="H118" s="14" t="s">
        <v>77</v>
      </c>
      <c r="I118" s="15">
        <v>4980197</v>
      </c>
      <c r="J118" s="14" t="s">
        <v>290</v>
      </c>
      <c r="K118" s="15">
        <v>76.39</v>
      </c>
      <c r="L118" s="15">
        <v>4000</v>
      </c>
      <c r="M118" s="15">
        <v>242</v>
      </c>
      <c r="N118" s="16">
        <v>0.0605</v>
      </c>
      <c r="O118" s="15">
        <v>0.32</v>
      </c>
      <c r="P118" s="15">
        <v>19.1</v>
      </c>
      <c r="Q118" s="15">
        <v>0</v>
      </c>
      <c r="R118" s="15">
        <v>0</v>
      </c>
      <c r="S118" s="15">
        <v>0</v>
      </c>
      <c r="T118" s="15">
        <v>0</v>
      </c>
      <c r="U118" s="15">
        <v>0</v>
      </c>
      <c r="V118" s="15">
        <v>0</v>
      </c>
      <c r="W118" s="15">
        <v>0</v>
      </c>
      <c r="X118" s="15">
        <v>3</v>
      </c>
      <c r="Y118" s="16">
        <v>0.0124</v>
      </c>
      <c r="Z118" s="15">
        <v>0</v>
      </c>
      <c r="AA118" s="15">
        <v>0</v>
      </c>
      <c r="AB118" s="15">
        <v>3</v>
      </c>
      <c r="AC118" s="15">
        <v>5</v>
      </c>
      <c r="AD118" s="15">
        <v>3</v>
      </c>
      <c r="AE118" s="15">
        <v>1</v>
      </c>
      <c r="AF118" s="15">
        <v>25.46</v>
      </c>
      <c r="AG118" s="15">
        <v>76.39</v>
      </c>
      <c r="AH118" t="str">
        <f>VLOOKUP(E:E,笔记匹配!A:U,3,FALSE)</f>
        <v>请大数据把我推荐给身价过亿的人‼️</v>
      </c>
    </row>
    <row r="119" spans="1:34">
      <c r="A119" s="14" t="s">
        <v>29</v>
      </c>
      <c r="B119" s="14" t="s">
        <v>303</v>
      </c>
      <c r="C119" s="15">
        <v>23071372</v>
      </c>
      <c r="D119" s="14" t="s">
        <v>75</v>
      </c>
      <c r="E119" s="14" t="s">
        <v>151</v>
      </c>
      <c r="F119" s="14" t="s">
        <v>152</v>
      </c>
      <c r="G119" s="15">
        <v>6006086</v>
      </c>
      <c r="H119" s="14" t="s">
        <v>152</v>
      </c>
      <c r="I119" s="15">
        <v>5000078</v>
      </c>
      <c r="J119" s="14" t="s">
        <v>290</v>
      </c>
      <c r="K119" s="15">
        <v>77.64</v>
      </c>
      <c r="L119" s="15">
        <v>2872</v>
      </c>
      <c r="M119" s="15">
        <v>271</v>
      </c>
      <c r="N119" s="16">
        <v>0.0944</v>
      </c>
      <c r="O119" s="15">
        <v>0.29</v>
      </c>
      <c r="P119" s="15">
        <v>27.03</v>
      </c>
      <c r="Q119" s="15">
        <v>0</v>
      </c>
      <c r="R119" s="15">
        <v>1</v>
      </c>
      <c r="S119" s="15">
        <v>0</v>
      </c>
      <c r="T119" s="15">
        <v>1</v>
      </c>
      <c r="U119" s="15">
        <v>0</v>
      </c>
      <c r="V119" s="15">
        <v>2</v>
      </c>
      <c r="W119" s="15">
        <v>38.82</v>
      </c>
      <c r="X119" s="15">
        <v>0</v>
      </c>
      <c r="Y119" s="16">
        <v>0</v>
      </c>
      <c r="Z119" s="15">
        <v>1</v>
      </c>
      <c r="AA119" s="15">
        <v>1</v>
      </c>
      <c r="AB119" s="15">
        <v>1</v>
      </c>
      <c r="AC119" s="15">
        <v>1</v>
      </c>
      <c r="AD119" s="15">
        <v>1</v>
      </c>
      <c r="AE119" s="15">
        <v>1</v>
      </c>
      <c r="AF119" s="15">
        <v>77.64</v>
      </c>
      <c r="AG119" s="15">
        <v>77.64</v>
      </c>
      <c r="AH119" t="str">
        <f>VLOOKUP(E:E,笔记匹配!A:U,3,FALSE)</f>
        <v>怀一颗虔诚的心，看世间风景🌿</v>
      </c>
    </row>
    <row r="120" spans="1:34">
      <c r="A120" s="14" t="s">
        <v>29</v>
      </c>
      <c r="B120" s="14" t="s">
        <v>303</v>
      </c>
      <c r="C120" s="15">
        <v>23071440</v>
      </c>
      <c r="D120" s="14" t="s">
        <v>75</v>
      </c>
      <c r="E120" s="14" t="s">
        <v>153</v>
      </c>
      <c r="F120" s="14" t="s">
        <v>154</v>
      </c>
      <c r="G120" s="15">
        <v>6006112</v>
      </c>
      <c r="H120" s="14" t="s">
        <v>154</v>
      </c>
      <c r="I120" s="15">
        <v>5000114</v>
      </c>
      <c r="J120" s="14" t="s">
        <v>290</v>
      </c>
      <c r="K120" s="15">
        <v>72.64</v>
      </c>
      <c r="L120" s="15">
        <v>2568</v>
      </c>
      <c r="M120" s="15">
        <v>142</v>
      </c>
      <c r="N120" s="16">
        <v>0.0553</v>
      </c>
      <c r="O120" s="15">
        <v>0.51</v>
      </c>
      <c r="P120" s="15">
        <v>28.29</v>
      </c>
      <c r="Q120" s="15">
        <v>0</v>
      </c>
      <c r="R120" s="15">
        <v>0</v>
      </c>
      <c r="S120" s="15">
        <v>1</v>
      </c>
      <c r="T120" s="15">
        <v>1</v>
      </c>
      <c r="U120" s="15">
        <v>0</v>
      </c>
      <c r="V120" s="15">
        <v>2</v>
      </c>
      <c r="W120" s="15">
        <v>36.32</v>
      </c>
      <c r="X120" s="15">
        <v>0</v>
      </c>
      <c r="Y120" s="16">
        <v>0</v>
      </c>
      <c r="Z120" s="15">
        <v>0</v>
      </c>
      <c r="AA120" s="15">
        <v>0</v>
      </c>
      <c r="AB120" s="15">
        <v>1</v>
      </c>
      <c r="AC120" s="15">
        <v>2</v>
      </c>
      <c r="AD120" s="15">
        <v>1</v>
      </c>
      <c r="AE120" s="15">
        <v>1</v>
      </c>
      <c r="AF120" s="15">
        <v>72.64</v>
      </c>
      <c r="AG120" s="15">
        <v>72.64</v>
      </c>
      <c r="AH120" t="str">
        <f>VLOOKUP(E:E,笔记匹配!A:U,3,FALSE)</f>
        <v>来店里看货的90后小姐姐😍喝茶赏翠🌿</v>
      </c>
    </row>
    <row r="121" spans="1:34">
      <c r="A121" s="14" t="s">
        <v>29</v>
      </c>
      <c r="B121" s="14" t="s">
        <v>303</v>
      </c>
      <c r="C121" s="15">
        <v>23071497</v>
      </c>
      <c r="D121" s="14" t="s">
        <v>75</v>
      </c>
      <c r="E121" s="14" t="s">
        <v>140</v>
      </c>
      <c r="F121" s="14" t="s">
        <v>141</v>
      </c>
      <c r="G121" s="15">
        <v>6006153</v>
      </c>
      <c r="H121" s="14" t="s">
        <v>141</v>
      </c>
      <c r="I121" s="15">
        <v>5000153</v>
      </c>
      <c r="J121" s="14" t="s">
        <v>290</v>
      </c>
      <c r="K121" s="15">
        <v>55.92</v>
      </c>
      <c r="L121" s="15">
        <v>2719</v>
      </c>
      <c r="M121" s="15">
        <v>86</v>
      </c>
      <c r="N121" s="16">
        <v>0.0316</v>
      </c>
      <c r="O121" s="15">
        <v>0.65</v>
      </c>
      <c r="P121" s="15">
        <v>20.57</v>
      </c>
      <c r="Q121" s="15">
        <v>1</v>
      </c>
      <c r="R121" s="15">
        <v>0</v>
      </c>
      <c r="S121" s="15">
        <v>0</v>
      </c>
      <c r="T121" s="15">
        <v>0</v>
      </c>
      <c r="U121" s="15">
        <v>0</v>
      </c>
      <c r="V121" s="15">
        <v>1</v>
      </c>
      <c r="W121" s="15">
        <v>55.92</v>
      </c>
      <c r="X121" s="15">
        <v>2</v>
      </c>
      <c r="Y121" s="16">
        <v>0.0233</v>
      </c>
      <c r="Z121" s="15">
        <v>0</v>
      </c>
      <c r="AA121" s="15">
        <v>2</v>
      </c>
      <c r="AB121" s="15">
        <v>2</v>
      </c>
      <c r="AC121" s="15">
        <v>4</v>
      </c>
      <c r="AD121" s="15">
        <v>2</v>
      </c>
      <c r="AE121" s="15">
        <v>1</v>
      </c>
      <c r="AF121" s="15">
        <v>27.96</v>
      </c>
      <c r="AG121" s="15">
        <v>55.92</v>
      </c>
      <c r="AH121" t="str">
        <f>VLOOKUP(E:E,笔记匹配!A:U,3,FALSE)</f>
        <v>喜欢翡翠的翠友👆这是不是你要的高品质😍</v>
      </c>
    </row>
    <row r="122" spans="1:34">
      <c r="A122" s="14" t="s">
        <v>30</v>
      </c>
      <c r="B122" s="14" t="s">
        <v>289</v>
      </c>
      <c r="C122" s="15">
        <v>14596181</v>
      </c>
      <c r="D122" s="14" t="s">
        <v>79</v>
      </c>
      <c r="E122" s="14" t="s">
        <v>80</v>
      </c>
      <c r="F122" s="14" t="s">
        <v>81</v>
      </c>
      <c r="G122" s="15">
        <v>2936476</v>
      </c>
      <c r="H122" s="14" t="s">
        <v>81</v>
      </c>
      <c r="I122" s="15">
        <v>2341327</v>
      </c>
      <c r="J122" s="14" t="s">
        <v>290</v>
      </c>
      <c r="K122" s="15">
        <v>168.39</v>
      </c>
      <c r="L122" s="15">
        <v>3290</v>
      </c>
      <c r="M122" s="15">
        <v>143</v>
      </c>
      <c r="N122" s="16">
        <v>0.0435</v>
      </c>
      <c r="O122" s="15">
        <v>1.18</v>
      </c>
      <c r="P122" s="15">
        <v>51.18</v>
      </c>
      <c r="Q122" s="15">
        <v>1</v>
      </c>
      <c r="R122" s="15">
        <v>1</v>
      </c>
      <c r="S122" s="15">
        <v>0</v>
      </c>
      <c r="T122" s="15">
        <v>1</v>
      </c>
      <c r="U122" s="15">
        <v>0</v>
      </c>
      <c r="V122" s="15">
        <v>3</v>
      </c>
      <c r="W122" s="15">
        <v>56.13</v>
      </c>
      <c r="X122" s="15">
        <v>7</v>
      </c>
      <c r="Y122" s="16">
        <v>0.049</v>
      </c>
      <c r="Z122" s="15">
        <v>0</v>
      </c>
      <c r="AA122" s="15">
        <v>1</v>
      </c>
      <c r="AB122" s="15">
        <v>8</v>
      </c>
      <c r="AC122" s="15">
        <v>17</v>
      </c>
      <c r="AD122" s="15">
        <v>8</v>
      </c>
      <c r="AE122" s="15">
        <v>4</v>
      </c>
      <c r="AF122" s="15">
        <v>21.05</v>
      </c>
      <c r="AG122" s="15">
        <v>42.1</v>
      </c>
      <c r="AH122" t="str">
        <f>VLOOKUP(E:E,笔记匹配!A:U,3,FALSE)</f>
        <v>翡翠小米珠已经不多了❓听说你们都在找🧐🧐</v>
      </c>
    </row>
    <row r="123" spans="1:34">
      <c r="A123" s="14" t="s">
        <v>30</v>
      </c>
      <c r="B123" s="14" t="s">
        <v>291</v>
      </c>
      <c r="C123" s="15">
        <v>14619863</v>
      </c>
      <c r="D123" s="14" t="s">
        <v>79</v>
      </c>
      <c r="E123" s="14" t="s">
        <v>82</v>
      </c>
      <c r="F123" s="14" t="s">
        <v>83</v>
      </c>
      <c r="G123" s="15">
        <v>2939454</v>
      </c>
      <c r="H123" s="14" t="s">
        <v>83</v>
      </c>
      <c r="I123" s="15">
        <v>2343844</v>
      </c>
      <c r="J123" s="14" t="s">
        <v>290</v>
      </c>
      <c r="K123" s="15">
        <v>4.56</v>
      </c>
      <c r="L123" s="15">
        <v>240</v>
      </c>
      <c r="M123" s="15">
        <v>18</v>
      </c>
      <c r="N123" s="16">
        <v>0.075</v>
      </c>
      <c r="O123" s="15">
        <v>0.25</v>
      </c>
      <c r="P123" s="15">
        <v>19</v>
      </c>
      <c r="Q123" s="15">
        <v>0</v>
      </c>
      <c r="R123" s="15">
        <v>0</v>
      </c>
      <c r="S123" s="15">
        <v>1</v>
      </c>
      <c r="T123" s="15">
        <v>0</v>
      </c>
      <c r="U123" s="15">
        <v>0</v>
      </c>
      <c r="V123" s="15">
        <v>1</v>
      </c>
      <c r="W123" s="15">
        <v>4.56</v>
      </c>
      <c r="X123" s="15">
        <v>0</v>
      </c>
      <c r="Y123" s="16">
        <v>0</v>
      </c>
      <c r="Z123" s="15">
        <v>0</v>
      </c>
      <c r="AA123" s="15">
        <v>0</v>
      </c>
      <c r="AB123" s="15">
        <v>0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t="str">
        <f>VLOOKUP(E:E,笔记匹配!A:U,3,FALSE)</f>
        <v>必入翡翠无事牌👆任性挑选价位齐全❤️</v>
      </c>
    </row>
    <row r="124" spans="1:34">
      <c r="A124" s="14" t="s">
        <v>30</v>
      </c>
      <c r="B124" s="14" t="s">
        <v>292</v>
      </c>
      <c r="C124" s="15">
        <v>15170740</v>
      </c>
      <c r="D124" s="14" t="s">
        <v>79</v>
      </c>
      <c r="E124" s="14" t="s">
        <v>84</v>
      </c>
      <c r="F124" s="14" t="s">
        <v>293</v>
      </c>
      <c r="G124" s="15">
        <v>2978075</v>
      </c>
      <c r="H124" s="14" t="s">
        <v>85</v>
      </c>
      <c r="I124" s="15">
        <v>2380067</v>
      </c>
      <c r="J124" s="14" t="s">
        <v>290</v>
      </c>
      <c r="K124" s="15">
        <v>55.8</v>
      </c>
      <c r="L124" s="15">
        <v>1927</v>
      </c>
      <c r="M124" s="15">
        <v>100</v>
      </c>
      <c r="N124" s="16">
        <v>0.0519</v>
      </c>
      <c r="O124" s="15">
        <v>0.56</v>
      </c>
      <c r="P124" s="15">
        <v>28.96</v>
      </c>
      <c r="Q124" s="15">
        <v>0</v>
      </c>
      <c r="R124" s="15">
        <v>0</v>
      </c>
      <c r="S124" s="15">
        <v>1</v>
      </c>
      <c r="T124" s="15">
        <v>0</v>
      </c>
      <c r="U124" s="15">
        <v>0</v>
      </c>
      <c r="V124" s="15">
        <v>1</v>
      </c>
      <c r="W124" s="15">
        <v>55.8</v>
      </c>
      <c r="X124" s="15">
        <v>1</v>
      </c>
      <c r="Y124" s="16">
        <v>0.01</v>
      </c>
      <c r="Z124" s="15">
        <v>0</v>
      </c>
      <c r="AA124" s="15">
        <v>9</v>
      </c>
      <c r="AB124" s="15">
        <v>1</v>
      </c>
      <c r="AC124" s="15">
        <v>1</v>
      </c>
      <c r="AD124" s="15">
        <v>1</v>
      </c>
      <c r="AE124" s="15">
        <v>0</v>
      </c>
      <c r="AF124" s="15">
        <v>55.8</v>
      </c>
      <c r="AG124" s="15">
        <v>0</v>
      </c>
      <c r="AH124" t="str">
        <f>VLOOKUP(E:E,笔记匹配!A:U,3,FALSE)</f>
        <v>入门级的满绿翡翠，性价比也太高了！ 😍</v>
      </c>
    </row>
    <row r="125" spans="1:34">
      <c r="A125" s="14" t="s">
        <v>30</v>
      </c>
      <c r="B125" s="14" t="s">
        <v>292</v>
      </c>
      <c r="C125" s="15">
        <v>15170796</v>
      </c>
      <c r="D125" s="14" t="s">
        <v>79</v>
      </c>
      <c r="E125" s="14" t="s">
        <v>128</v>
      </c>
      <c r="F125" s="14" t="s">
        <v>129</v>
      </c>
      <c r="G125" s="15">
        <v>2977959</v>
      </c>
      <c r="H125" s="14" t="s">
        <v>129</v>
      </c>
      <c r="I125" s="15">
        <v>2379943</v>
      </c>
      <c r="J125" s="14" t="s">
        <v>290</v>
      </c>
      <c r="K125" s="15">
        <v>31.67</v>
      </c>
      <c r="L125" s="15">
        <v>781</v>
      </c>
      <c r="M125" s="15">
        <v>49</v>
      </c>
      <c r="N125" s="16">
        <v>0.0627</v>
      </c>
      <c r="O125" s="15">
        <v>0.65</v>
      </c>
      <c r="P125" s="15">
        <v>40.55</v>
      </c>
      <c r="Q125" s="15">
        <v>1</v>
      </c>
      <c r="R125" s="15">
        <v>0</v>
      </c>
      <c r="S125" s="15">
        <v>0</v>
      </c>
      <c r="T125" s="15">
        <v>0</v>
      </c>
      <c r="U125" s="15">
        <v>0</v>
      </c>
      <c r="V125" s="15">
        <v>1</v>
      </c>
      <c r="W125" s="15">
        <v>31.67</v>
      </c>
      <c r="X125" s="15">
        <v>1</v>
      </c>
      <c r="Y125" s="16">
        <v>0.0204</v>
      </c>
      <c r="Z125" s="15">
        <v>0</v>
      </c>
      <c r="AA125" s="15">
        <v>0</v>
      </c>
      <c r="AB125" s="15">
        <v>1</v>
      </c>
      <c r="AC125" s="15">
        <v>1</v>
      </c>
      <c r="AD125" s="15">
        <v>1</v>
      </c>
      <c r="AE125" s="15">
        <v>0</v>
      </c>
      <c r="AF125" s="15">
        <v>31.67</v>
      </c>
      <c r="AG125" s="15">
        <v>0</v>
      </c>
      <c r="AH125" t="str">
        <f>VLOOKUP(E:E,笔记匹配!A:U,3,FALSE)</f>
        <v>请大数据推给喜欢翡翠耳钉的刘亦菲们‼️</v>
      </c>
    </row>
    <row r="126" spans="1:34">
      <c r="A126" s="14" t="s">
        <v>30</v>
      </c>
      <c r="B126" s="14" t="s">
        <v>294</v>
      </c>
      <c r="C126" s="15">
        <v>16499560</v>
      </c>
      <c r="D126" s="14" t="s">
        <v>79</v>
      </c>
      <c r="E126" s="14" t="s">
        <v>146</v>
      </c>
      <c r="F126" s="14" t="s">
        <v>295</v>
      </c>
      <c r="G126" s="15">
        <v>3092118</v>
      </c>
      <c r="H126" s="14" t="s">
        <v>147</v>
      </c>
      <c r="I126" s="15">
        <v>2477175</v>
      </c>
      <c r="J126" s="14" t="s">
        <v>290</v>
      </c>
      <c r="K126" s="15">
        <v>87.38</v>
      </c>
      <c r="L126" s="15">
        <v>1049</v>
      </c>
      <c r="M126" s="15">
        <v>56</v>
      </c>
      <c r="N126" s="16">
        <v>0.0534</v>
      </c>
      <c r="O126" s="15">
        <v>1.56</v>
      </c>
      <c r="P126" s="15">
        <v>83.3</v>
      </c>
      <c r="Q126" s="15">
        <v>0</v>
      </c>
      <c r="R126" s="15">
        <v>0</v>
      </c>
      <c r="S126" s="15">
        <v>0</v>
      </c>
      <c r="T126" s="15">
        <v>1</v>
      </c>
      <c r="U126" s="15">
        <v>0</v>
      </c>
      <c r="V126" s="15">
        <v>1</v>
      </c>
      <c r="W126" s="15">
        <v>87.38</v>
      </c>
      <c r="X126" s="15">
        <v>4</v>
      </c>
      <c r="Y126" s="16">
        <v>0.0714</v>
      </c>
      <c r="Z126" s="15">
        <v>1</v>
      </c>
      <c r="AA126" s="15">
        <v>0</v>
      </c>
      <c r="AB126" s="15">
        <v>4</v>
      </c>
      <c r="AC126" s="15">
        <v>6</v>
      </c>
      <c r="AD126" s="15">
        <v>4</v>
      </c>
      <c r="AE126" s="15">
        <v>1</v>
      </c>
      <c r="AF126" s="15">
        <v>21.84</v>
      </c>
      <c r="AG126" s="15">
        <v>87.38</v>
      </c>
      <c r="AH126" t="str">
        <f>VLOOKUP(E:E,笔记匹配!A:U,3,FALSE)</f>
        <v>被刷屏了‼️为什么翡翠珠串最近这么火🔥</v>
      </c>
    </row>
    <row r="127" spans="1:34">
      <c r="A127" s="14" t="s">
        <v>30</v>
      </c>
      <c r="B127" s="14" t="s">
        <v>296</v>
      </c>
      <c r="C127" s="15">
        <v>16755251</v>
      </c>
      <c r="D127" s="14" t="s">
        <v>79</v>
      </c>
      <c r="E127" s="14" t="s">
        <v>108</v>
      </c>
      <c r="F127" s="14" t="s">
        <v>109</v>
      </c>
      <c r="G127" s="15">
        <v>3251566</v>
      </c>
      <c r="H127" s="14" t="s">
        <v>109</v>
      </c>
      <c r="I127" s="15">
        <v>2637997</v>
      </c>
      <c r="J127" s="14" t="s">
        <v>290</v>
      </c>
      <c r="K127" s="15">
        <v>123.4</v>
      </c>
      <c r="L127" s="15">
        <v>2391</v>
      </c>
      <c r="M127" s="15">
        <v>126</v>
      </c>
      <c r="N127" s="16">
        <v>0.0527</v>
      </c>
      <c r="O127" s="15">
        <v>0.98</v>
      </c>
      <c r="P127" s="15">
        <v>51.61</v>
      </c>
      <c r="Q127" s="15">
        <v>2</v>
      </c>
      <c r="R127" s="15">
        <v>0</v>
      </c>
      <c r="S127" s="15">
        <v>0</v>
      </c>
      <c r="T127" s="15">
        <v>1</v>
      </c>
      <c r="U127" s="15">
        <v>0</v>
      </c>
      <c r="V127" s="15">
        <v>3</v>
      </c>
      <c r="W127" s="15">
        <v>41.13</v>
      </c>
      <c r="X127" s="15">
        <v>3</v>
      </c>
      <c r="Y127" s="16">
        <v>0.0238</v>
      </c>
      <c r="Z127" s="15">
        <v>1</v>
      </c>
      <c r="AA127" s="15">
        <v>0</v>
      </c>
      <c r="AB127" s="15">
        <v>2</v>
      </c>
      <c r="AC127" s="15">
        <v>3</v>
      </c>
      <c r="AD127" s="15">
        <v>2</v>
      </c>
      <c r="AE127" s="15">
        <v>0</v>
      </c>
      <c r="AF127" s="15">
        <v>61.7</v>
      </c>
      <c r="AG127" s="15">
        <v>0</v>
      </c>
      <c r="AH127" t="str">
        <f>VLOOKUP(E:E,笔记匹配!A:U,3,FALSE)</f>
        <v>强烈安利‼️耳畔上的灵动✨美到窒息翡翠耳坠</v>
      </c>
    </row>
    <row r="128" spans="1:34">
      <c r="A128" s="14" t="s">
        <v>30</v>
      </c>
      <c r="B128" s="14" t="s">
        <v>298</v>
      </c>
      <c r="C128" s="15">
        <v>20245254</v>
      </c>
      <c r="D128" s="14" t="s">
        <v>79</v>
      </c>
      <c r="E128" s="14" t="s">
        <v>86</v>
      </c>
      <c r="F128" s="14" t="s">
        <v>87</v>
      </c>
      <c r="G128" s="15">
        <v>4628915</v>
      </c>
      <c r="H128" s="14" t="s">
        <v>87</v>
      </c>
      <c r="I128" s="15">
        <v>3960246</v>
      </c>
      <c r="J128" s="14" t="s">
        <v>290</v>
      </c>
      <c r="K128" s="15">
        <v>60.93</v>
      </c>
      <c r="L128" s="15">
        <v>3314</v>
      </c>
      <c r="M128" s="15">
        <v>202</v>
      </c>
      <c r="N128" s="16">
        <v>0.061</v>
      </c>
      <c r="O128" s="15">
        <v>0.3</v>
      </c>
      <c r="P128" s="15">
        <v>18.39</v>
      </c>
      <c r="Q128" s="15">
        <v>1</v>
      </c>
      <c r="R128" s="15">
        <v>0</v>
      </c>
      <c r="S128" s="15">
        <v>0</v>
      </c>
      <c r="T128" s="15">
        <v>0</v>
      </c>
      <c r="U128" s="15">
        <v>0</v>
      </c>
      <c r="V128" s="15">
        <v>1</v>
      </c>
      <c r="W128" s="15">
        <v>60.93</v>
      </c>
      <c r="X128" s="15">
        <v>8</v>
      </c>
      <c r="Y128" s="16">
        <v>0.0396</v>
      </c>
      <c r="Z128" s="15">
        <v>0</v>
      </c>
      <c r="AA128" s="15">
        <v>0</v>
      </c>
      <c r="AB128" s="15">
        <v>6</v>
      </c>
      <c r="AC128" s="15">
        <v>11</v>
      </c>
      <c r="AD128" s="15">
        <v>7</v>
      </c>
      <c r="AE128" s="15">
        <v>2</v>
      </c>
      <c r="AF128" s="15">
        <v>8.7</v>
      </c>
      <c r="AG128" s="15">
        <v>30.46</v>
      </c>
      <c r="AH128" t="str">
        <f>VLOOKUP(E:E,笔记匹配!A:U,3,FALSE)</f>
        <v>别找了‼️一口价的翡翠商家在这里👆</v>
      </c>
    </row>
    <row r="129" spans="1:34">
      <c r="A129" s="14" t="s">
        <v>30</v>
      </c>
      <c r="B129" s="14" t="s">
        <v>299</v>
      </c>
      <c r="C129" s="15">
        <v>21387444</v>
      </c>
      <c r="D129" s="14" t="s">
        <v>79</v>
      </c>
      <c r="E129" s="14" t="s">
        <v>88</v>
      </c>
      <c r="F129" s="14" t="s">
        <v>89</v>
      </c>
      <c r="G129" s="15">
        <v>5205193</v>
      </c>
      <c r="H129" s="14" t="s">
        <v>89</v>
      </c>
      <c r="I129" s="15">
        <v>4389137</v>
      </c>
      <c r="J129" s="14" t="s">
        <v>290</v>
      </c>
      <c r="K129" s="15">
        <v>58.82</v>
      </c>
      <c r="L129" s="15">
        <v>2087</v>
      </c>
      <c r="M129" s="15">
        <v>216</v>
      </c>
      <c r="N129" s="16">
        <v>0.1035</v>
      </c>
      <c r="O129" s="15">
        <v>0.27</v>
      </c>
      <c r="P129" s="15">
        <v>28.18</v>
      </c>
      <c r="Q129" s="15">
        <v>1</v>
      </c>
      <c r="R129" s="15">
        <v>1</v>
      </c>
      <c r="S129" s="15">
        <v>0</v>
      </c>
      <c r="T129" s="15">
        <v>1</v>
      </c>
      <c r="U129" s="15">
        <v>0</v>
      </c>
      <c r="V129" s="15">
        <v>3</v>
      </c>
      <c r="W129" s="15">
        <v>19.61</v>
      </c>
      <c r="X129" s="15">
        <v>1</v>
      </c>
      <c r="Y129" s="16">
        <v>0.0046</v>
      </c>
      <c r="Z129" s="15">
        <v>0</v>
      </c>
      <c r="AA129" s="15">
        <v>2</v>
      </c>
      <c r="AB129" s="15">
        <v>1</v>
      </c>
      <c r="AC129" s="15">
        <v>1</v>
      </c>
      <c r="AD129" s="15">
        <v>1</v>
      </c>
      <c r="AE129" s="15">
        <v>0</v>
      </c>
      <c r="AF129" s="15">
        <v>58.82</v>
      </c>
      <c r="AG129" s="15">
        <v>0</v>
      </c>
      <c r="AH129" t="str">
        <f>VLOOKUP(E:E,笔记匹配!A:U,3,FALSE)</f>
        <v>入门级翡翠戒指｜第一次买翡翠必入戒指合集</v>
      </c>
    </row>
    <row r="130" spans="1:34">
      <c r="A130" s="14" t="s">
        <v>30</v>
      </c>
      <c r="B130" s="14" t="s">
        <v>300</v>
      </c>
      <c r="C130" s="15">
        <v>22048778</v>
      </c>
      <c r="D130" s="14" t="s">
        <v>75</v>
      </c>
      <c r="E130" s="14" t="s">
        <v>114</v>
      </c>
      <c r="F130" s="14" t="s">
        <v>115</v>
      </c>
      <c r="G130" s="15">
        <v>5509802</v>
      </c>
      <c r="H130" s="14" t="s">
        <v>115</v>
      </c>
      <c r="I130" s="15">
        <v>4621049</v>
      </c>
      <c r="J130" s="14" t="s">
        <v>290</v>
      </c>
      <c r="K130" s="15">
        <v>145.48</v>
      </c>
      <c r="L130" s="15">
        <v>5027</v>
      </c>
      <c r="M130" s="15">
        <v>248</v>
      </c>
      <c r="N130" s="16">
        <v>0.0493</v>
      </c>
      <c r="O130" s="15">
        <v>0.59</v>
      </c>
      <c r="P130" s="15">
        <v>28.94</v>
      </c>
      <c r="Q130" s="15">
        <v>5</v>
      </c>
      <c r="R130" s="15">
        <v>1</v>
      </c>
      <c r="S130" s="15">
        <v>1</v>
      </c>
      <c r="T130" s="15">
        <v>5</v>
      </c>
      <c r="U130" s="15">
        <v>0</v>
      </c>
      <c r="V130" s="15">
        <v>12</v>
      </c>
      <c r="W130" s="15">
        <v>12.12</v>
      </c>
      <c r="X130" s="15">
        <v>1</v>
      </c>
      <c r="Y130" s="16">
        <v>0.004</v>
      </c>
      <c r="Z130" s="15">
        <v>0</v>
      </c>
      <c r="AA130" s="15">
        <v>1</v>
      </c>
      <c r="AB130" s="15">
        <v>3</v>
      </c>
      <c r="AC130" s="15">
        <v>5</v>
      </c>
      <c r="AD130" s="15">
        <v>3</v>
      </c>
      <c r="AE130" s="15">
        <v>2</v>
      </c>
      <c r="AF130" s="15">
        <v>48.49</v>
      </c>
      <c r="AG130" s="15">
        <v>72.74</v>
      </c>
      <c r="AH130" t="str">
        <f>VLOOKUP(E:E,笔记匹配!A:U,3,FALSE)</f>
        <v>价值过亿😱这就是广州玉器街批发商家的实力</v>
      </c>
    </row>
    <row r="131" spans="1:34">
      <c r="A131" s="14" t="s">
        <v>30</v>
      </c>
      <c r="B131" s="14" t="s">
        <v>301</v>
      </c>
      <c r="C131" s="15">
        <v>23018617</v>
      </c>
      <c r="D131" s="14" t="s">
        <v>75</v>
      </c>
      <c r="E131" s="14" t="s">
        <v>138</v>
      </c>
      <c r="F131" s="14" t="s">
        <v>139</v>
      </c>
      <c r="G131" s="15">
        <v>5980098</v>
      </c>
      <c r="H131" s="14" t="s">
        <v>139</v>
      </c>
      <c r="I131" s="15">
        <v>4980162</v>
      </c>
      <c r="J131" s="14" t="s">
        <v>290</v>
      </c>
      <c r="K131" s="15">
        <v>129.46</v>
      </c>
      <c r="L131" s="15">
        <v>4939</v>
      </c>
      <c r="M131" s="15">
        <v>290</v>
      </c>
      <c r="N131" s="16">
        <v>0.0587</v>
      </c>
      <c r="O131" s="15">
        <v>0.45</v>
      </c>
      <c r="P131" s="15">
        <v>26.21</v>
      </c>
      <c r="Q131" s="15">
        <v>5</v>
      </c>
      <c r="R131" s="15">
        <v>0</v>
      </c>
      <c r="S131" s="15">
        <v>5</v>
      </c>
      <c r="T131" s="15">
        <v>1</v>
      </c>
      <c r="U131" s="15">
        <v>0</v>
      </c>
      <c r="V131" s="15">
        <v>11</v>
      </c>
      <c r="W131" s="15">
        <v>11.77</v>
      </c>
      <c r="X131" s="15">
        <v>6</v>
      </c>
      <c r="Y131" s="16">
        <v>0.0207</v>
      </c>
      <c r="Z131" s="15">
        <v>0</v>
      </c>
      <c r="AA131" s="15">
        <v>3</v>
      </c>
      <c r="AB131" s="15">
        <v>6</v>
      </c>
      <c r="AC131" s="15">
        <v>6</v>
      </c>
      <c r="AD131" s="15">
        <v>6</v>
      </c>
      <c r="AE131" s="15">
        <v>0</v>
      </c>
      <c r="AF131" s="15">
        <v>21.58</v>
      </c>
      <c r="AG131" s="15">
        <v>0</v>
      </c>
      <c r="AH131" t="str">
        <f>VLOOKUP(E:E,笔记匹配!A:U,3,FALSE)</f>
        <v>保姆级✅翡翠知识‼️新手小白赶紧收藏👆</v>
      </c>
    </row>
    <row r="132" spans="1:34">
      <c r="A132" s="14" t="s">
        <v>30</v>
      </c>
      <c r="B132" s="14" t="s">
        <v>301</v>
      </c>
      <c r="C132" s="15">
        <v>23018730</v>
      </c>
      <c r="D132" s="14" t="s">
        <v>75</v>
      </c>
      <c r="E132" s="14" t="s">
        <v>76</v>
      </c>
      <c r="F132" s="14" t="s">
        <v>302</v>
      </c>
      <c r="G132" s="15">
        <v>5980131</v>
      </c>
      <c r="H132" s="14" t="s">
        <v>77</v>
      </c>
      <c r="I132" s="15">
        <v>4980197</v>
      </c>
      <c r="J132" s="14" t="s">
        <v>290</v>
      </c>
      <c r="K132" s="15">
        <v>74.8</v>
      </c>
      <c r="L132" s="15">
        <v>3679</v>
      </c>
      <c r="M132" s="15">
        <v>224</v>
      </c>
      <c r="N132" s="16">
        <v>0.0609</v>
      </c>
      <c r="O132" s="15">
        <v>0.33</v>
      </c>
      <c r="P132" s="15">
        <v>20.33</v>
      </c>
      <c r="Q132" s="15">
        <v>0</v>
      </c>
      <c r="R132" s="15">
        <v>1</v>
      </c>
      <c r="S132" s="15">
        <v>0</v>
      </c>
      <c r="T132" s="15">
        <v>1</v>
      </c>
      <c r="U132" s="15">
        <v>1</v>
      </c>
      <c r="V132" s="15">
        <v>3</v>
      </c>
      <c r="W132" s="15">
        <v>24.93</v>
      </c>
      <c r="X132" s="15">
        <v>0</v>
      </c>
      <c r="Y132" s="16">
        <v>0</v>
      </c>
      <c r="Z132" s="15">
        <v>0</v>
      </c>
      <c r="AA132" s="15">
        <v>0</v>
      </c>
      <c r="AB132" s="15">
        <v>1</v>
      </c>
      <c r="AC132" s="15">
        <v>2</v>
      </c>
      <c r="AD132" s="15">
        <v>1</v>
      </c>
      <c r="AE132" s="15">
        <v>1</v>
      </c>
      <c r="AF132" s="15">
        <v>74.8</v>
      </c>
      <c r="AG132" s="15">
        <v>74.8</v>
      </c>
      <c r="AH132" t="str">
        <f>VLOOKUP(E:E,笔记匹配!A:U,3,FALSE)</f>
        <v>请大数据把我推荐给身价过亿的人‼️</v>
      </c>
    </row>
    <row r="133" spans="1:34">
      <c r="A133" s="14" t="s">
        <v>30</v>
      </c>
      <c r="B133" s="14" t="s">
        <v>303</v>
      </c>
      <c r="C133" s="15">
        <v>23071372</v>
      </c>
      <c r="D133" s="14" t="s">
        <v>75</v>
      </c>
      <c r="E133" s="14" t="s">
        <v>151</v>
      </c>
      <c r="F133" s="14" t="s">
        <v>152</v>
      </c>
      <c r="G133" s="15">
        <v>6006086</v>
      </c>
      <c r="H133" s="14" t="s">
        <v>152</v>
      </c>
      <c r="I133" s="15">
        <v>5000078</v>
      </c>
      <c r="J133" s="14" t="s">
        <v>290</v>
      </c>
      <c r="K133" s="15">
        <v>134.9</v>
      </c>
      <c r="L133" s="15">
        <v>7835</v>
      </c>
      <c r="M133" s="15">
        <v>423</v>
      </c>
      <c r="N133" s="16">
        <v>0.054</v>
      </c>
      <c r="O133" s="15">
        <v>0.32</v>
      </c>
      <c r="P133" s="15">
        <v>17.22</v>
      </c>
      <c r="Q133" s="15">
        <v>3</v>
      </c>
      <c r="R133" s="15">
        <v>0</v>
      </c>
      <c r="S133" s="15">
        <v>1</v>
      </c>
      <c r="T133" s="15">
        <v>1</v>
      </c>
      <c r="U133" s="15">
        <v>0</v>
      </c>
      <c r="V133" s="15">
        <v>5</v>
      </c>
      <c r="W133" s="15">
        <v>26.98</v>
      </c>
      <c r="X133" s="15">
        <v>2</v>
      </c>
      <c r="Y133" s="16">
        <v>0.0047</v>
      </c>
      <c r="Z133" s="15">
        <v>5</v>
      </c>
      <c r="AA133" s="15">
        <v>7</v>
      </c>
      <c r="AB133" s="15">
        <v>2</v>
      </c>
      <c r="AC133" s="15">
        <v>2</v>
      </c>
      <c r="AD133" s="15">
        <v>2</v>
      </c>
      <c r="AE133" s="15">
        <v>0</v>
      </c>
      <c r="AF133" s="15">
        <v>67.45</v>
      </c>
      <c r="AG133" s="15">
        <v>0</v>
      </c>
      <c r="AH133" t="str">
        <f>VLOOKUP(E:E,笔记匹配!A:U,3,FALSE)</f>
        <v>怀一颗虔诚的心，看世间风景🌿</v>
      </c>
    </row>
    <row r="134" spans="1:34">
      <c r="A134" s="14" t="s">
        <v>30</v>
      </c>
      <c r="B134" s="14" t="s">
        <v>303</v>
      </c>
      <c r="C134" s="15">
        <v>23071440</v>
      </c>
      <c r="D134" s="14" t="s">
        <v>75</v>
      </c>
      <c r="E134" s="14" t="s">
        <v>153</v>
      </c>
      <c r="F134" s="14" t="s">
        <v>154</v>
      </c>
      <c r="G134" s="15">
        <v>6006112</v>
      </c>
      <c r="H134" s="14" t="s">
        <v>154</v>
      </c>
      <c r="I134" s="15">
        <v>5000114</v>
      </c>
      <c r="J134" s="14" t="s">
        <v>290</v>
      </c>
      <c r="K134" s="15">
        <v>83.59</v>
      </c>
      <c r="L134" s="15">
        <v>4177</v>
      </c>
      <c r="M134" s="15">
        <v>190</v>
      </c>
      <c r="N134" s="16">
        <v>0.0455</v>
      </c>
      <c r="O134" s="15">
        <v>0.44</v>
      </c>
      <c r="P134" s="15">
        <v>20.01</v>
      </c>
      <c r="Q134" s="15">
        <v>1</v>
      </c>
      <c r="R134" s="15">
        <v>0</v>
      </c>
      <c r="S134" s="15">
        <v>1</v>
      </c>
      <c r="T134" s="15">
        <v>2</v>
      </c>
      <c r="U134" s="15">
        <v>1</v>
      </c>
      <c r="V134" s="15">
        <v>5</v>
      </c>
      <c r="W134" s="15">
        <v>16.72</v>
      </c>
      <c r="X134" s="15">
        <v>0</v>
      </c>
      <c r="Y134" s="16">
        <v>0</v>
      </c>
      <c r="Z134" s="15">
        <v>0</v>
      </c>
      <c r="AA134" s="15">
        <v>0</v>
      </c>
      <c r="AB134" s="15">
        <v>0</v>
      </c>
      <c r="AC134" s="15">
        <v>0</v>
      </c>
      <c r="AD134" s="15">
        <v>0</v>
      </c>
      <c r="AE134" s="15">
        <v>0</v>
      </c>
      <c r="AF134" s="15">
        <v>0</v>
      </c>
      <c r="AG134" s="15">
        <v>0</v>
      </c>
      <c r="AH134" t="str">
        <f>VLOOKUP(E:E,笔记匹配!A:U,3,FALSE)</f>
        <v>来店里看货的90后小姐姐😍喝茶赏翠🌿</v>
      </c>
    </row>
    <row r="135" spans="1:34">
      <c r="A135" s="14" t="s">
        <v>30</v>
      </c>
      <c r="B135" s="14" t="s">
        <v>303</v>
      </c>
      <c r="C135" s="15">
        <v>23071497</v>
      </c>
      <c r="D135" s="14" t="s">
        <v>75</v>
      </c>
      <c r="E135" s="14" t="s">
        <v>140</v>
      </c>
      <c r="F135" s="14" t="s">
        <v>141</v>
      </c>
      <c r="G135" s="15">
        <v>6006153</v>
      </c>
      <c r="H135" s="14" t="s">
        <v>141</v>
      </c>
      <c r="I135" s="15">
        <v>5000153</v>
      </c>
      <c r="J135" s="14" t="s">
        <v>290</v>
      </c>
      <c r="K135" s="15">
        <v>61.88</v>
      </c>
      <c r="L135" s="15">
        <v>2986</v>
      </c>
      <c r="M135" s="15">
        <v>73</v>
      </c>
      <c r="N135" s="16">
        <v>0.0244</v>
      </c>
      <c r="O135" s="15">
        <v>0.85</v>
      </c>
      <c r="P135" s="15">
        <v>20.72</v>
      </c>
      <c r="Q135" s="15">
        <v>0</v>
      </c>
      <c r="R135" s="15">
        <v>0</v>
      </c>
      <c r="S135" s="15">
        <v>1</v>
      </c>
      <c r="T135" s="15">
        <v>0</v>
      </c>
      <c r="U135" s="15">
        <v>0</v>
      </c>
      <c r="V135" s="15">
        <v>1</v>
      </c>
      <c r="W135" s="15">
        <v>61.88</v>
      </c>
      <c r="X135" s="15">
        <v>1</v>
      </c>
      <c r="Y135" s="16">
        <v>0.0137</v>
      </c>
      <c r="Z135" s="15">
        <v>0</v>
      </c>
      <c r="AA135" s="15">
        <v>2</v>
      </c>
      <c r="AB135" s="15">
        <v>1</v>
      </c>
      <c r="AC135" s="15">
        <v>1</v>
      </c>
      <c r="AD135" s="15">
        <v>1</v>
      </c>
      <c r="AE135" s="15">
        <v>0</v>
      </c>
      <c r="AF135" s="15">
        <v>61.88</v>
      </c>
      <c r="AG135" s="15">
        <v>0</v>
      </c>
      <c r="AH135" t="str">
        <f>VLOOKUP(E:E,笔记匹配!A:U,3,FALSE)</f>
        <v>喜欢翡翠的翠友👆这是不是你要的高品质😍</v>
      </c>
    </row>
    <row r="136" spans="1:34">
      <c r="A136" s="14" t="s">
        <v>31</v>
      </c>
      <c r="B136" s="14" t="s">
        <v>289</v>
      </c>
      <c r="C136" s="15">
        <v>14596181</v>
      </c>
      <c r="D136" s="14" t="s">
        <v>79</v>
      </c>
      <c r="E136" s="14" t="s">
        <v>80</v>
      </c>
      <c r="F136" s="14" t="s">
        <v>81</v>
      </c>
      <c r="G136" s="15">
        <v>2936476</v>
      </c>
      <c r="H136" s="14" t="s">
        <v>81</v>
      </c>
      <c r="I136" s="15">
        <v>2341327</v>
      </c>
      <c r="J136" s="14" t="s">
        <v>290</v>
      </c>
      <c r="K136" s="15">
        <v>89.26</v>
      </c>
      <c r="L136" s="15">
        <v>1432</v>
      </c>
      <c r="M136" s="15">
        <v>110</v>
      </c>
      <c r="N136" s="16">
        <v>0.0768</v>
      </c>
      <c r="O136" s="15">
        <v>0.81</v>
      </c>
      <c r="P136" s="15">
        <v>62.33</v>
      </c>
      <c r="Q136" s="15">
        <v>3</v>
      </c>
      <c r="R136" s="15">
        <v>1</v>
      </c>
      <c r="S136" s="15">
        <v>0</v>
      </c>
      <c r="T136" s="15">
        <v>1</v>
      </c>
      <c r="U136" s="15">
        <v>0</v>
      </c>
      <c r="V136" s="15">
        <v>5</v>
      </c>
      <c r="W136" s="15">
        <v>17.85</v>
      </c>
      <c r="X136" s="15">
        <v>0</v>
      </c>
      <c r="Y136" s="16">
        <v>0</v>
      </c>
      <c r="Z136" s="15">
        <v>1</v>
      </c>
      <c r="AA136" s="15">
        <v>0</v>
      </c>
      <c r="AB136" s="15">
        <v>0</v>
      </c>
      <c r="AC136" s="15">
        <v>0</v>
      </c>
      <c r="AD136" s="15">
        <v>0</v>
      </c>
      <c r="AE136" s="15">
        <v>0</v>
      </c>
      <c r="AF136" s="15">
        <v>0</v>
      </c>
      <c r="AG136" s="15">
        <v>0</v>
      </c>
      <c r="AH136" t="str">
        <f>VLOOKUP(E:E,笔记匹配!A:U,3,FALSE)</f>
        <v>翡翠小米珠已经不多了❓听说你们都在找🧐🧐</v>
      </c>
    </row>
    <row r="137" spans="1:34">
      <c r="A137" s="14" t="s">
        <v>31</v>
      </c>
      <c r="B137" s="14" t="s">
        <v>291</v>
      </c>
      <c r="C137" s="15">
        <v>14619863</v>
      </c>
      <c r="D137" s="14" t="s">
        <v>79</v>
      </c>
      <c r="E137" s="14" t="s">
        <v>82</v>
      </c>
      <c r="F137" s="14" t="s">
        <v>83</v>
      </c>
      <c r="G137" s="15">
        <v>2939454</v>
      </c>
      <c r="H137" s="14" t="s">
        <v>83</v>
      </c>
      <c r="I137" s="15">
        <v>2343844</v>
      </c>
      <c r="J137" s="14" t="s">
        <v>290</v>
      </c>
      <c r="K137" s="15">
        <v>63.7</v>
      </c>
      <c r="L137" s="15">
        <v>2179</v>
      </c>
      <c r="M137" s="15">
        <v>124</v>
      </c>
      <c r="N137" s="16">
        <v>0.0569</v>
      </c>
      <c r="O137" s="15">
        <v>0.51</v>
      </c>
      <c r="P137" s="15">
        <v>29.23</v>
      </c>
      <c r="Q137" s="15">
        <v>0</v>
      </c>
      <c r="R137" s="15">
        <v>0</v>
      </c>
      <c r="S137" s="15">
        <v>1</v>
      </c>
      <c r="T137" s="15">
        <v>0</v>
      </c>
      <c r="U137" s="15">
        <v>0</v>
      </c>
      <c r="V137" s="15">
        <v>1</v>
      </c>
      <c r="W137" s="15">
        <v>63.7</v>
      </c>
      <c r="X137" s="15">
        <v>2</v>
      </c>
      <c r="Y137" s="16">
        <v>0.0161</v>
      </c>
      <c r="Z137" s="15">
        <v>0</v>
      </c>
      <c r="AA137" s="15">
        <v>0</v>
      </c>
      <c r="AB137" s="15">
        <v>3</v>
      </c>
      <c r="AC137" s="15">
        <v>6</v>
      </c>
      <c r="AD137" s="15">
        <v>3</v>
      </c>
      <c r="AE137" s="15">
        <v>2</v>
      </c>
      <c r="AF137" s="15">
        <v>21.23</v>
      </c>
      <c r="AG137" s="15">
        <v>31.85</v>
      </c>
      <c r="AH137" t="str">
        <f>VLOOKUP(E:E,笔记匹配!A:U,3,FALSE)</f>
        <v>必入翡翠无事牌👆任性挑选价位齐全❤️</v>
      </c>
    </row>
    <row r="138" spans="1:34">
      <c r="A138" s="14" t="s">
        <v>31</v>
      </c>
      <c r="B138" s="14" t="s">
        <v>292</v>
      </c>
      <c r="C138" s="15">
        <v>15170740</v>
      </c>
      <c r="D138" s="14" t="s">
        <v>79</v>
      </c>
      <c r="E138" s="14" t="s">
        <v>84</v>
      </c>
      <c r="F138" s="14" t="s">
        <v>293</v>
      </c>
      <c r="G138" s="15">
        <v>2978075</v>
      </c>
      <c r="H138" s="14" t="s">
        <v>85</v>
      </c>
      <c r="I138" s="15">
        <v>2380067</v>
      </c>
      <c r="J138" s="14" t="s">
        <v>290</v>
      </c>
      <c r="K138" s="15">
        <v>54.21</v>
      </c>
      <c r="L138" s="15">
        <v>3886</v>
      </c>
      <c r="M138" s="15">
        <v>146</v>
      </c>
      <c r="N138" s="16">
        <v>0.0376</v>
      </c>
      <c r="O138" s="15">
        <v>0.37</v>
      </c>
      <c r="P138" s="15">
        <v>13.95</v>
      </c>
      <c r="Q138" s="15">
        <v>1</v>
      </c>
      <c r="R138" s="15">
        <v>0</v>
      </c>
      <c r="S138" s="15">
        <v>0</v>
      </c>
      <c r="T138" s="15">
        <v>0</v>
      </c>
      <c r="U138" s="15">
        <v>1</v>
      </c>
      <c r="V138" s="15">
        <v>2</v>
      </c>
      <c r="W138" s="15">
        <v>27.1</v>
      </c>
      <c r="X138" s="15">
        <v>1</v>
      </c>
      <c r="Y138" s="16">
        <v>0.0068</v>
      </c>
      <c r="Z138" s="15">
        <v>0</v>
      </c>
      <c r="AA138" s="15">
        <v>1</v>
      </c>
      <c r="AB138" s="15">
        <v>1</v>
      </c>
      <c r="AC138" s="15">
        <v>3</v>
      </c>
      <c r="AD138" s="15">
        <v>1</v>
      </c>
      <c r="AE138" s="15">
        <v>1</v>
      </c>
      <c r="AF138" s="15">
        <v>54.21</v>
      </c>
      <c r="AG138" s="15">
        <v>54.21</v>
      </c>
      <c r="AH138" t="str">
        <f>VLOOKUP(E:E,笔记匹配!A:U,3,FALSE)</f>
        <v>入门级的满绿翡翠，性价比也太高了！ 😍</v>
      </c>
    </row>
    <row r="139" spans="1:34">
      <c r="A139" s="14" t="s">
        <v>31</v>
      </c>
      <c r="B139" s="14" t="s">
        <v>292</v>
      </c>
      <c r="C139" s="15">
        <v>15170796</v>
      </c>
      <c r="D139" s="14" t="s">
        <v>79</v>
      </c>
      <c r="E139" s="14" t="s">
        <v>128</v>
      </c>
      <c r="F139" s="14" t="s">
        <v>129</v>
      </c>
      <c r="G139" s="15">
        <v>2977959</v>
      </c>
      <c r="H139" s="14" t="s">
        <v>129</v>
      </c>
      <c r="I139" s="15">
        <v>2379943</v>
      </c>
      <c r="J139" s="14" t="s">
        <v>290</v>
      </c>
      <c r="K139" s="15">
        <v>48.88</v>
      </c>
      <c r="L139" s="15">
        <v>1347</v>
      </c>
      <c r="M139" s="15">
        <v>75</v>
      </c>
      <c r="N139" s="16">
        <v>0.0557</v>
      </c>
      <c r="O139" s="15">
        <v>0.65</v>
      </c>
      <c r="P139" s="15">
        <v>36.29</v>
      </c>
      <c r="Q139" s="15">
        <v>-1</v>
      </c>
      <c r="R139" s="15">
        <v>2</v>
      </c>
      <c r="S139" s="15">
        <v>0</v>
      </c>
      <c r="T139" s="15">
        <v>0</v>
      </c>
      <c r="U139" s="15">
        <v>0</v>
      </c>
      <c r="V139" s="15">
        <v>1</v>
      </c>
      <c r="W139" s="15">
        <v>48.88</v>
      </c>
      <c r="X139" s="15">
        <v>2</v>
      </c>
      <c r="Y139" s="16">
        <v>0.0267</v>
      </c>
      <c r="Z139" s="15">
        <v>0</v>
      </c>
      <c r="AA139" s="15">
        <v>0</v>
      </c>
      <c r="AB139" s="15">
        <v>2</v>
      </c>
      <c r="AC139" s="15">
        <v>2</v>
      </c>
      <c r="AD139" s="15">
        <v>2</v>
      </c>
      <c r="AE139" s="15">
        <v>0</v>
      </c>
      <c r="AF139" s="15">
        <v>24.44</v>
      </c>
      <c r="AG139" s="15">
        <v>0</v>
      </c>
      <c r="AH139" t="str">
        <f>VLOOKUP(E:E,笔记匹配!A:U,3,FALSE)</f>
        <v>请大数据推给喜欢翡翠耳钉的刘亦菲们‼️</v>
      </c>
    </row>
    <row r="140" spans="1:34">
      <c r="A140" s="14" t="s">
        <v>31</v>
      </c>
      <c r="B140" s="14" t="s">
        <v>294</v>
      </c>
      <c r="C140" s="15">
        <v>16499560</v>
      </c>
      <c r="D140" s="14" t="s">
        <v>79</v>
      </c>
      <c r="E140" s="14" t="s">
        <v>146</v>
      </c>
      <c r="F140" s="14" t="s">
        <v>295</v>
      </c>
      <c r="G140" s="15">
        <v>3092118</v>
      </c>
      <c r="H140" s="14" t="s">
        <v>147</v>
      </c>
      <c r="I140" s="15">
        <v>2477175</v>
      </c>
      <c r="J140" s="14" t="s">
        <v>290</v>
      </c>
      <c r="K140" s="15">
        <v>63.82</v>
      </c>
      <c r="L140" s="15">
        <v>1416</v>
      </c>
      <c r="M140" s="15">
        <v>83</v>
      </c>
      <c r="N140" s="16">
        <v>0.0586</v>
      </c>
      <c r="O140" s="15">
        <v>0.77</v>
      </c>
      <c r="P140" s="15">
        <v>45.07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0</v>
      </c>
      <c r="W140" s="15">
        <v>0</v>
      </c>
      <c r="X140" s="15">
        <v>1</v>
      </c>
      <c r="Y140" s="16">
        <v>0.012</v>
      </c>
      <c r="Z140" s="15">
        <v>1</v>
      </c>
      <c r="AA140" s="15">
        <v>0</v>
      </c>
      <c r="AB140" s="15">
        <v>1</v>
      </c>
      <c r="AC140" s="15">
        <v>2</v>
      </c>
      <c r="AD140" s="15">
        <v>1</v>
      </c>
      <c r="AE140" s="15">
        <v>1</v>
      </c>
      <c r="AF140" s="15">
        <v>63.82</v>
      </c>
      <c r="AG140" s="15">
        <v>63.82</v>
      </c>
      <c r="AH140" t="str">
        <f>VLOOKUP(E:E,笔记匹配!A:U,3,FALSE)</f>
        <v>被刷屏了‼️为什么翡翠珠串最近这么火🔥</v>
      </c>
    </row>
    <row r="141" spans="1:34">
      <c r="A141" s="14" t="s">
        <v>31</v>
      </c>
      <c r="B141" s="14" t="s">
        <v>296</v>
      </c>
      <c r="C141" s="15">
        <v>16755251</v>
      </c>
      <c r="D141" s="14" t="s">
        <v>79</v>
      </c>
      <c r="E141" s="14" t="s">
        <v>108</v>
      </c>
      <c r="F141" s="14" t="s">
        <v>109</v>
      </c>
      <c r="G141" s="15">
        <v>3251566</v>
      </c>
      <c r="H141" s="14" t="s">
        <v>109</v>
      </c>
      <c r="I141" s="15">
        <v>2637997</v>
      </c>
      <c r="J141" s="14" t="s">
        <v>290</v>
      </c>
      <c r="K141" s="15">
        <v>115.64</v>
      </c>
      <c r="L141" s="15">
        <v>3661</v>
      </c>
      <c r="M141" s="15">
        <v>156</v>
      </c>
      <c r="N141" s="16">
        <v>0.0426</v>
      </c>
      <c r="O141" s="15">
        <v>0.74</v>
      </c>
      <c r="P141" s="15">
        <v>31.59</v>
      </c>
      <c r="Q141" s="15">
        <v>4</v>
      </c>
      <c r="R141" s="15">
        <v>0</v>
      </c>
      <c r="S141" s="15">
        <v>0</v>
      </c>
      <c r="T141" s="15">
        <v>2</v>
      </c>
      <c r="U141" s="15">
        <v>0</v>
      </c>
      <c r="V141" s="15">
        <v>6</v>
      </c>
      <c r="W141" s="15">
        <v>19.27</v>
      </c>
      <c r="X141" s="15">
        <v>3</v>
      </c>
      <c r="Y141" s="16">
        <v>0.0192</v>
      </c>
      <c r="Z141" s="15">
        <v>1</v>
      </c>
      <c r="AA141" s="15">
        <v>0</v>
      </c>
      <c r="AB141" s="15">
        <v>3</v>
      </c>
      <c r="AC141" s="15">
        <v>5</v>
      </c>
      <c r="AD141" s="15">
        <v>3</v>
      </c>
      <c r="AE141" s="15">
        <v>1</v>
      </c>
      <c r="AF141" s="15">
        <v>38.55</v>
      </c>
      <c r="AG141" s="15">
        <v>115.64</v>
      </c>
      <c r="AH141" t="str">
        <f>VLOOKUP(E:E,笔记匹配!A:U,3,FALSE)</f>
        <v>强烈安利‼️耳畔上的灵动✨美到窒息翡翠耳坠</v>
      </c>
    </row>
    <row r="142" spans="1:34">
      <c r="A142" s="14" t="s">
        <v>31</v>
      </c>
      <c r="B142" s="14" t="s">
        <v>298</v>
      </c>
      <c r="C142" s="15">
        <v>20245254</v>
      </c>
      <c r="D142" s="14" t="s">
        <v>79</v>
      </c>
      <c r="E142" s="14" t="s">
        <v>86</v>
      </c>
      <c r="F142" s="14" t="s">
        <v>87</v>
      </c>
      <c r="G142" s="15">
        <v>4628915</v>
      </c>
      <c r="H142" s="14" t="s">
        <v>87</v>
      </c>
      <c r="I142" s="15">
        <v>3960246</v>
      </c>
      <c r="J142" s="14" t="s">
        <v>290</v>
      </c>
      <c r="K142" s="15">
        <v>61.24</v>
      </c>
      <c r="L142" s="15">
        <v>3518</v>
      </c>
      <c r="M142" s="15">
        <v>208</v>
      </c>
      <c r="N142" s="16">
        <v>0.0591</v>
      </c>
      <c r="O142" s="15">
        <v>0.29</v>
      </c>
      <c r="P142" s="15">
        <v>17.41</v>
      </c>
      <c r="Q142" s="15">
        <v>3</v>
      </c>
      <c r="R142" s="15">
        <v>0</v>
      </c>
      <c r="S142" s="15">
        <v>0</v>
      </c>
      <c r="T142" s="15">
        <v>1</v>
      </c>
      <c r="U142" s="15">
        <v>0</v>
      </c>
      <c r="V142" s="15">
        <v>4</v>
      </c>
      <c r="W142" s="15">
        <v>15.31</v>
      </c>
      <c r="X142" s="15">
        <v>0</v>
      </c>
      <c r="Y142" s="16">
        <v>0</v>
      </c>
      <c r="Z142" s="15">
        <v>0</v>
      </c>
      <c r="AA142" s="15">
        <v>2</v>
      </c>
      <c r="AB142" s="15">
        <v>1</v>
      </c>
      <c r="AC142" s="15">
        <v>2</v>
      </c>
      <c r="AD142" s="15">
        <v>1</v>
      </c>
      <c r="AE142" s="15">
        <v>1</v>
      </c>
      <c r="AF142" s="15">
        <v>61.24</v>
      </c>
      <c r="AG142" s="15">
        <v>61.24</v>
      </c>
      <c r="AH142" t="str">
        <f>VLOOKUP(E:E,笔记匹配!A:U,3,FALSE)</f>
        <v>别找了‼️一口价的翡翠商家在这里👆</v>
      </c>
    </row>
    <row r="143" spans="1:34">
      <c r="A143" s="14" t="s">
        <v>31</v>
      </c>
      <c r="B143" s="14" t="s">
        <v>299</v>
      </c>
      <c r="C143" s="15">
        <v>21387444</v>
      </c>
      <c r="D143" s="14" t="s">
        <v>79</v>
      </c>
      <c r="E143" s="14" t="s">
        <v>88</v>
      </c>
      <c r="F143" s="14" t="s">
        <v>89</v>
      </c>
      <c r="G143" s="15">
        <v>5205193</v>
      </c>
      <c r="H143" s="14" t="s">
        <v>89</v>
      </c>
      <c r="I143" s="15">
        <v>4389137</v>
      </c>
      <c r="J143" s="14" t="s">
        <v>290</v>
      </c>
      <c r="K143" s="15">
        <v>64.63</v>
      </c>
      <c r="L143" s="15">
        <v>2892</v>
      </c>
      <c r="M143" s="15">
        <v>228</v>
      </c>
      <c r="N143" s="16">
        <v>0.0788</v>
      </c>
      <c r="O143" s="15">
        <v>0.28</v>
      </c>
      <c r="P143" s="15">
        <v>22.35</v>
      </c>
      <c r="Q143" s="15">
        <v>0</v>
      </c>
      <c r="R143" s="15">
        <v>0</v>
      </c>
      <c r="S143" s="15">
        <v>0</v>
      </c>
      <c r="T143" s="15">
        <v>0</v>
      </c>
      <c r="U143" s="15">
        <v>0</v>
      </c>
      <c r="V143" s="15">
        <v>0</v>
      </c>
      <c r="W143" s="15">
        <v>0</v>
      </c>
      <c r="X143" s="15">
        <v>2</v>
      </c>
      <c r="Y143" s="16">
        <v>0.0088</v>
      </c>
      <c r="Z143" s="15">
        <v>1</v>
      </c>
      <c r="AA143" s="15">
        <v>3</v>
      </c>
      <c r="AB143" s="15">
        <v>2</v>
      </c>
      <c r="AC143" s="15">
        <v>2</v>
      </c>
      <c r="AD143" s="15">
        <v>2</v>
      </c>
      <c r="AE143" s="15">
        <v>0</v>
      </c>
      <c r="AF143" s="15">
        <v>32.32</v>
      </c>
      <c r="AG143" s="15">
        <v>0</v>
      </c>
      <c r="AH143" t="str">
        <f>VLOOKUP(E:E,笔记匹配!A:U,3,FALSE)</f>
        <v>入门级翡翠戒指｜第一次买翡翠必入戒指合集</v>
      </c>
    </row>
    <row r="144" spans="1:34">
      <c r="A144" s="14" t="s">
        <v>31</v>
      </c>
      <c r="B144" s="14" t="s">
        <v>300</v>
      </c>
      <c r="C144" s="15">
        <v>22048778</v>
      </c>
      <c r="D144" s="14" t="s">
        <v>75</v>
      </c>
      <c r="E144" s="14" t="s">
        <v>114</v>
      </c>
      <c r="F144" s="14" t="s">
        <v>115</v>
      </c>
      <c r="G144" s="15">
        <v>5509802</v>
      </c>
      <c r="H144" s="14" t="s">
        <v>115</v>
      </c>
      <c r="I144" s="15">
        <v>4621049</v>
      </c>
      <c r="J144" s="14" t="s">
        <v>290</v>
      </c>
      <c r="K144" s="15">
        <v>147.11</v>
      </c>
      <c r="L144" s="15">
        <v>5333</v>
      </c>
      <c r="M144" s="15">
        <v>254</v>
      </c>
      <c r="N144" s="16">
        <v>0.0476</v>
      </c>
      <c r="O144" s="15">
        <v>0.58</v>
      </c>
      <c r="P144" s="15">
        <v>27.58</v>
      </c>
      <c r="Q144" s="15">
        <v>4</v>
      </c>
      <c r="R144" s="15">
        <v>1</v>
      </c>
      <c r="S144" s="15">
        <v>1</v>
      </c>
      <c r="T144" s="15">
        <v>1</v>
      </c>
      <c r="U144" s="15">
        <v>0</v>
      </c>
      <c r="V144" s="15">
        <v>7</v>
      </c>
      <c r="W144" s="15">
        <v>21.02</v>
      </c>
      <c r="X144" s="15">
        <v>1</v>
      </c>
      <c r="Y144" s="16">
        <v>0.0039</v>
      </c>
      <c r="Z144" s="15">
        <v>1</v>
      </c>
      <c r="AA144" s="15">
        <v>7</v>
      </c>
      <c r="AB144" s="15">
        <v>4</v>
      </c>
      <c r="AC144" s="15">
        <v>5</v>
      </c>
      <c r="AD144" s="15">
        <v>4</v>
      </c>
      <c r="AE144" s="15">
        <v>2</v>
      </c>
      <c r="AF144" s="15">
        <v>36.78</v>
      </c>
      <c r="AG144" s="15">
        <v>73.56</v>
      </c>
      <c r="AH144" t="str">
        <f>VLOOKUP(E:E,笔记匹配!A:U,3,FALSE)</f>
        <v>价值过亿😱这就是广州玉器街批发商家的实力</v>
      </c>
    </row>
    <row r="145" spans="1:34">
      <c r="A145" s="14" t="s">
        <v>31</v>
      </c>
      <c r="B145" s="14" t="s">
        <v>301</v>
      </c>
      <c r="C145" s="15">
        <v>23018617</v>
      </c>
      <c r="D145" s="14" t="s">
        <v>75</v>
      </c>
      <c r="E145" s="14" t="s">
        <v>138</v>
      </c>
      <c r="F145" s="14" t="s">
        <v>139</v>
      </c>
      <c r="G145" s="15">
        <v>5980098</v>
      </c>
      <c r="H145" s="14" t="s">
        <v>139</v>
      </c>
      <c r="I145" s="15">
        <v>4980162</v>
      </c>
      <c r="J145" s="14" t="s">
        <v>290</v>
      </c>
      <c r="K145" s="15">
        <v>150.22</v>
      </c>
      <c r="L145" s="15">
        <v>6743</v>
      </c>
      <c r="M145" s="15">
        <v>393</v>
      </c>
      <c r="N145" s="16">
        <v>0.0583</v>
      </c>
      <c r="O145" s="15">
        <v>0.38</v>
      </c>
      <c r="P145" s="15">
        <v>22.28</v>
      </c>
      <c r="Q145" s="15">
        <v>11</v>
      </c>
      <c r="R145" s="15">
        <v>2</v>
      </c>
      <c r="S145" s="15">
        <v>10</v>
      </c>
      <c r="T145" s="15">
        <v>1</v>
      </c>
      <c r="U145" s="15">
        <v>0</v>
      </c>
      <c r="V145" s="15">
        <v>24</v>
      </c>
      <c r="W145" s="15">
        <v>6.26</v>
      </c>
      <c r="X145" s="15">
        <v>1</v>
      </c>
      <c r="Y145" s="16">
        <v>0.0025</v>
      </c>
      <c r="Z145" s="15">
        <v>2</v>
      </c>
      <c r="AA145" s="15">
        <v>1</v>
      </c>
      <c r="AB145" s="15">
        <v>2</v>
      </c>
      <c r="AC145" s="15">
        <v>3</v>
      </c>
      <c r="AD145" s="15">
        <v>2</v>
      </c>
      <c r="AE145" s="15">
        <v>1</v>
      </c>
      <c r="AF145" s="15">
        <v>75.11</v>
      </c>
      <c r="AG145" s="15">
        <v>150.22</v>
      </c>
      <c r="AH145" t="str">
        <f>VLOOKUP(E:E,笔记匹配!A:U,3,FALSE)</f>
        <v>保姆级✅翡翠知识‼️新手小白赶紧收藏👆</v>
      </c>
    </row>
    <row r="146" spans="1:34">
      <c r="A146" s="14" t="s">
        <v>31</v>
      </c>
      <c r="B146" s="14" t="s">
        <v>301</v>
      </c>
      <c r="C146" s="15">
        <v>23018730</v>
      </c>
      <c r="D146" s="14" t="s">
        <v>75</v>
      </c>
      <c r="E146" s="14" t="s">
        <v>76</v>
      </c>
      <c r="F146" s="14" t="s">
        <v>302</v>
      </c>
      <c r="G146" s="15">
        <v>5980131</v>
      </c>
      <c r="H146" s="14" t="s">
        <v>77</v>
      </c>
      <c r="I146" s="15">
        <v>4980197</v>
      </c>
      <c r="J146" s="14" t="s">
        <v>290</v>
      </c>
      <c r="K146" s="15">
        <v>76.15</v>
      </c>
      <c r="L146" s="15">
        <v>4323</v>
      </c>
      <c r="M146" s="15">
        <v>252</v>
      </c>
      <c r="N146" s="16">
        <v>0.0583</v>
      </c>
      <c r="O146" s="15">
        <v>0.3</v>
      </c>
      <c r="P146" s="15">
        <v>17.62</v>
      </c>
      <c r="Q146" s="15">
        <v>1</v>
      </c>
      <c r="R146" s="15">
        <v>3</v>
      </c>
      <c r="S146" s="15">
        <v>1</v>
      </c>
      <c r="T146" s="15">
        <v>2</v>
      </c>
      <c r="U146" s="15">
        <v>1</v>
      </c>
      <c r="V146" s="15">
        <v>8</v>
      </c>
      <c r="W146" s="15">
        <v>9.52</v>
      </c>
      <c r="X146" s="15">
        <v>0</v>
      </c>
      <c r="Y146" s="16">
        <v>0</v>
      </c>
      <c r="Z146" s="15">
        <v>6</v>
      </c>
      <c r="AA146" s="15">
        <v>0</v>
      </c>
      <c r="AB146" s="15">
        <v>1</v>
      </c>
      <c r="AC146" s="15">
        <v>2</v>
      </c>
      <c r="AD146" s="15">
        <v>1</v>
      </c>
      <c r="AE146" s="15">
        <v>1</v>
      </c>
      <c r="AF146" s="15">
        <v>76.15</v>
      </c>
      <c r="AG146" s="15">
        <v>76.15</v>
      </c>
      <c r="AH146" t="str">
        <f>VLOOKUP(E:E,笔记匹配!A:U,3,FALSE)</f>
        <v>请大数据把我推荐给身价过亿的人‼️</v>
      </c>
    </row>
    <row r="147" spans="1:34">
      <c r="A147" s="14" t="s">
        <v>31</v>
      </c>
      <c r="B147" s="14" t="s">
        <v>303</v>
      </c>
      <c r="C147" s="15">
        <v>23071372</v>
      </c>
      <c r="D147" s="14" t="s">
        <v>75</v>
      </c>
      <c r="E147" s="14" t="s">
        <v>151</v>
      </c>
      <c r="F147" s="14" t="s">
        <v>152</v>
      </c>
      <c r="G147" s="15">
        <v>6006086</v>
      </c>
      <c r="H147" s="14" t="s">
        <v>152</v>
      </c>
      <c r="I147" s="15">
        <v>5000078</v>
      </c>
      <c r="J147" s="14" t="s">
        <v>290</v>
      </c>
      <c r="K147" s="15">
        <v>96.7</v>
      </c>
      <c r="L147" s="15">
        <v>6398</v>
      </c>
      <c r="M147" s="15">
        <v>479</v>
      </c>
      <c r="N147" s="16">
        <v>0.0749</v>
      </c>
      <c r="O147" s="15">
        <v>0.2</v>
      </c>
      <c r="P147" s="15">
        <v>15.11</v>
      </c>
      <c r="Q147" s="15">
        <v>2</v>
      </c>
      <c r="R147" s="15">
        <v>0</v>
      </c>
      <c r="S147" s="15">
        <v>0</v>
      </c>
      <c r="T147" s="15">
        <v>1</v>
      </c>
      <c r="U147" s="15">
        <v>0</v>
      </c>
      <c r="V147" s="15">
        <v>3</v>
      </c>
      <c r="W147" s="15">
        <v>32.23</v>
      </c>
      <c r="X147" s="15">
        <v>0</v>
      </c>
      <c r="Y147" s="16">
        <v>0</v>
      </c>
      <c r="Z147" s="15">
        <v>5</v>
      </c>
      <c r="AA147" s="15">
        <v>2</v>
      </c>
      <c r="AB147" s="15">
        <v>0</v>
      </c>
      <c r="AC147" s="15">
        <v>0</v>
      </c>
      <c r="AD147" s="15">
        <v>0</v>
      </c>
      <c r="AE147" s="15">
        <v>0</v>
      </c>
      <c r="AF147" s="15">
        <v>0</v>
      </c>
      <c r="AG147" s="15">
        <v>0</v>
      </c>
      <c r="AH147" t="str">
        <f>VLOOKUP(E:E,笔记匹配!A:U,3,FALSE)</f>
        <v>怀一颗虔诚的心，看世间风景🌿</v>
      </c>
    </row>
    <row r="148" spans="1:34">
      <c r="A148" s="14" t="s">
        <v>31</v>
      </c>
      <c r="B148" s="14" t="s">
        <v>303</v>
      </c>
      <c r="C148" s="15">
        <v>23071440</v>
      </c>
      <c r="D148" s="14" t="s">
        <v>75</v>
      </c>
      <c r="E148" s="14" t="s">
        <v>153</v>
      </c>
      <c r="F148" s="14" t="s">
        <v>154</v>
      </c>
      <c r="G148" s="15">
        <v>6006112</v>
      </c>
      <c r="H148" s="14" t="s">
        <v>154</v>
      </c>
      <c r="I148" s="15">
        <v>5000114</v>
      </c>
      <c r="J148" s="14" t="s">
        <v>290</v>
      </c>
      <c r="K148" s="15">
        <v>120.16</v>
      </c>
      <c r="L148" s="15">
        <v>4733</v>
      </c>
      <c r="M148" s="15">
        <v>224</v>
      </c>
      <c r="N148" s="16">
        <v>0.0473</v>
      </c>
      <c r="O148" s="15">
        <v>0.54</v>
      </c>
      <c r="P148" s="15">
        <v>25.39</v>
      </c>
      <c r="Q148" s="15">
        <v>2</v>
      </c>
      <c r="R148" s="15">
        <v>0</v>
      </c>
      <c r="S148" s="15">
        <v>0</v>
      </c>
      <c r="T148" s="15">
        <v>1</v>
      </c>
      <c r="U148" s="15">
        <v>0</v>
      </c>
      <c r="V148" s="15">
        <v>3</v>
      </c>
      <c r="W148" s="15">
        <v>40.05</v>
      </c>
      <c r="X148" s="15">
        <v>0</v>
      </c>
      <c r="Y148" s="16">
        <v>0</v>
      </c>
      <c r="Z148" s="15">
        <v>4</v>
      </c>
      <c r="AA148" s="15">
        <v>0</v>
      </c>
      <c r="AB148" s="15">
        <v>1</v>
      </c>
      <c r="AC148" s="15">
        <v>2</v>
      </c>
      <c r="AD148" s="15">
        <v>1</v>
      </c>
      <c r="AE148" s="15">
        <v>1</v>
      </c>
      <c r="AF148" s="15">
        <v>120.16</v>
      </c>
      <c r="AG148" s="15">
        <v>120.16</v>
      </c>
      <c r="AH148" t="str">
        <f>VLOOKUP(E:E,笔记匹配!A:U,3,FALSE)</f>
        <v>来店里看货的90后小姐姐😍喝茶赏翠🌿</v>
      </c>
    </row>
    <row r="149" spans="1:34">
      <c r="A149" s="14" t="s">
        <v>31</v>
      </c>
      <c r="B149" s="14" t="s">
        <v>303</v>
      </c>
      <c r="C149" s="15">
        <v>23071497</v>
      </c>
      <c r="D149" s="14" t="s">
        <v>75</v>
      </c>
      <c r="E149" s="14" t="s">
        <v>140</v>
      </c>
      <c r="F149" s="14" t="s">
        <v>141</v>
      </c>
      <c r="G149" s="15">
        <v>6006153</v>
      </c>
      <c r="H149" s="14" t="s">
        <v>141</v>
      </c>
      <c r="I149" s="15">
        <v>5000153</v>
      </c>
      <c r="J149" s="14" t="s">
        <v>290</v>
      </c>
      <c r="K149" s="15">
        <v>63.98</v>
      </c>
      <c r="L149" s="15">
        <v>2867</v>
      </c>
      <c r="M149" s="15">
        <v>85</v>
      </c>
      <c r="N149" s="16">
        <v>0.0296</v>
      </c>
      <c r="O149" s="15">
        <v>0.75</v>
      </c>
      <c r="P149" s="15">
        <v>22.32</v>
      </c>
      <c r="Q149" s="15">
        <v>0</v>
      </c>
      <c r="R149" s="15">
        <v>3</v>
      </c>
      <c r="S149" s="15">
        <v>0</v>
      </c>
      <c r="T149" s="15">
        <v>1</v>
      </c>
      <c r="U149" s="15">
        <v>0</v>
      </c>
      <c r="V149" s="15">
        <v>4</v>
      </c>
      <c r="W149" s="15">
        <v>16</v>
      </c>
      <c r="X149" s="15">
        <v>1</v>
      </c>
      <c r="Y149" s="16">
        <v>0.0118</v>
      </c>
      <c r="Z149" s="15">
        <v>0</v>
      </c>
      <c r="AA149" s="15">
        <v>0</v>
      </c>
      <c r="AB149" s="15">
        <v>1</v>
      </c>
      <c r="AC149" s="15">
        <v>1</v>
      </c>
      <c r="AD149" s="15">
        <v>1</v>
      </c>
      <c r="AE149" s="15">
        <v>0</v>
      </c>
      <c r="AF149" s="15">
        <v>63.98</v>
      </c>
      <c r="AG149" s="15">
        <v>0</v>
      </c>
      <c r="AH149" t="str">
        <f>VLOOKUP(E:E,笔记匹配!A:U,3,FALSE)</f>
        <v>喜欢翡翠的翠友👆这是不是你要的高品质😍</v>
      </c>
    </row>
    <row r="150" spans="1:34">
      <c r="A150" s="14" t="s">
        <v>32</v>
      </c>
      <c r="B150" s="14" t="s">
        <v>289</v>
      </c>
      <c r="C150" s="15">
        <v>14596181</v>
      </c>
      <c r="D150" s="14" t="s">
        <v>79</v>
      </c>
      <c r="E150" s="14" t="s">
        <v>80</v>
      </c>
      <c r="F150" s="14" t="s">
        <v>81</v>
      </c>
      <c r="G150" s="15">
        <v>2936476</v>
      </c>
      <c r="H150" s="14" t="s">
        <v>81</v>
      </c>
      <c r="I150" s="15">
        <v>2341327</v>
      </c>
      <c r="J150" s="14" t="s">
        <v>290</v>
      </c>
      <c r="K150" s="15">
        <v>93.93</v>
      </c>
      <c r="L150" s="15">
        <v>1486</v>
      </c>
      <c r="M150" s="15">
        <v>121</v>
      </c>
      <c r="N150" s="16">
        <v>0.0814</v>
      </c>
      <c r="O150" s="15">
        <v>0.78</v>
      </c>
      <c r="P150" s="15">
        <v>63.21</v>
      </c>
      <c r="Q150" s="15">
        <v>1</v>
      </c>
      <c r="R150" s="15">
        <v>2</v>
      </c>
      <c r="S150" s="15">
        <v>1</v>
      </c>
      <c r="T150" s="15">
        <v>1</v>
      </c>
      <c r="U150" s="15">
        <v>0</v>
      </c>
      <c r="V150" s="15">
        <v>5</v>
      </c>
      <c r="W150" s="15">
        <v>18.79</v>
      </c>
      <c r="X150" s="15">
        <v>4</v>
      </c>
      <c r="Y150" s="16">
        <v>0.0331</v>
      </c>
      <c r="Z150" s="15">
        <v>0</v>
      </c>
      <c r="AA150" s="15">
        <v>0</v>
      </c>
      <c r="AB150" s="15">
        <v>4</v>
      </c>
      <c r="AC150" s="15">
        <v>14</v>
      </c>
      <c r="AD150" s="15">
        <v>5</v>
      </c>
      <c r="AE150" s="15">
        <v>5</v>
      </c>
      <c r="AF150" s="15">
        <v>18.79</v>
      </c>
      <c r="AG150" s="15">
        <v>18.79</v>
      </c>
      <c r="AH150" t="str">
        <f>VLOOKUP(E:E,笔记匹配!A:U,3,FALSE)</f>
        <v>翡翠小米珠已经不多了❓听说你们都在找🧐🧐</v>
      </c>
    </row>
    <row r="151" spans="1:34">
      <c r="A151" s="14" t="s">
        <v>32</v>
      </c>
      <c r="B151" s="14" t="s">
        <v>291</v>
      </c>
      <c r="C151" s="15">
        <v>14619863</v>
      </c>
      <c r="D151" s="14" t="s">
        <v>79</v>
      </c>
      <c r="E151" s="14" t="s">
        <v>82</v>
      </c>
      <c r="F151" s="14" t="s">
        <v>83</v>
      </c>
      <c r="G151" s="15">
        <v>2939454</v>
      </c>
      <c r="H151" s="14" t="s">
        <v>83</v>
      </c>
      <c r="I151" s="15">
        <v>2343844</v>
      </c>
      <c r="J151" s="14" t="s">
        <v>290</v>
      </c>
      <c r="K151" s="15">
        <v>15.91</v>
      </c>
      <c r="L151" s="15">
        <v>677</v>
      </c>
      <c r="M151" s="15">
        <v>41</v>
      </c>
      <c r="N151" s="16">
        <v>0.0606</v>
      </c>
      <c r="O151" s="15">
        <v>0.39</v>
      </c>
      <c r="P151" s="15">
        <v>23.5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0</v>
      </c>
      <c r="W151" s="15">
        <v>0</v>
      </c>
      <c r="X151" s="15">
        <v>0</v>
      </c>
      <c r="Y151" s="16">
        <v>0</v>
      </c>
      <c r="Z151" s="15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t="str">
        <f>VLOOKUP(E:E,笔记匹配!A:U,3,FALSE)</f>
        <v>必入翡翠无事牌👆任性挑选价位齐全❤️</v>
      </c>
    </row>
    <row r="152" spans="1:34">
      <c r="A152" s="14" t="s">
        <v>32</v>
      </c>
      <c r="B152" s="14" t="s">
        <v>292</v>
      </c>
      <c r="C152" s="15">
        <v>15170740</v>
      </c>
      <c r="D152" s="14" t="s">
        <v>79</v>
      </c>
      <c r="E152" s="14" t="s">
        <v>84</v>
      </c>
      <c r="F152" s="14" t="s">
        <v>293</v>
      </c>
      <c r="G152" s="15">
        <v>2978075</v>
      </c>
      <c r="H152" s="14" t="s">
        <v>85</v>
      </c>
      <c r="I152" s="15">
        <v>2380067</v>
      </c>
      <c r="J152" s="14" t="s">
        <v>290</v>
      </c>
      <c r="K152" s="15">
        <v>43.77</v>
      </c>
      <c r="L152" s="15">
        <v>2762</v>
      </c>
      <c r="M152" s="15">
        <v>122</v>
      </c>
      <c r="N152" s="16">
        <v>0.0442</v>
      </c>
      <c r="O152" s="15">
        <v>0.36</v>
      </c>
      <c r="P152" s="15">
        <v>15.85</v>
      </c>
      <c r="Q152" s="15">
        <v>1</v>
      </c>
      <c r="R152" s="15">
        <v>0</v>
      </c>
      <c r="S152" s="15">
        <v>0</v>
      </c>
      <c r="T152" s="15">
        <v>0</v>
      </c>
      <c r="U152" s="15">
        <v>0</v>
      </c>
      <c r="V152" s="15">
        <v>1</v>
      </c>
      <c r="W152" s="15">
        <v>43.77</v>
      </c>
      <c r="X152" s="15">
        <v>0</v>
      </c>
      <c r="Y152" s="16">
        <v>0</v>
      </c>
      <c r="Z152" s="15">
        <v>8</v>
      </c>
      <c r="AA152" s="15">
        <v>0</v>
      </c>
      <c r="AB152" s="15">
        <v>0</v>
      </c>
      <c r="AC152" s="15">
        <v>0</v>
      </c>
      <c r="AD152" s="15">
        <v>0</v>
      </c>
      <c r="AE152" s="15">
        <v>0</v>
      </c>
      <c r="AF152" s="15">
        <v>0</v>
      </c>
      <c r="AG152" s="15">
        <v>0</v>
      </c>
      <c r="AH152" t="str">
        <f>VLOOKUP(E:E,笔记匹配!A:U,3,FALSE)</f>
        <v>入门级的满绿翡翠，性价比也太高了！ 😍</v>
      </c>
    </row>
    <row r="153" spans="1:34">
      <c r="A153" s="14" t="s">
        <v>32</v>
      </c>
      <c r="B153" s="14" t="s">
        <v>292</v>
      </c>
      <c r="C153" s="15">
        <v>15170796</v>
      </c>
      <c r="D153" s="14" t="s">
        <v>79</v>
      </c>
      <c r="E153" s="14" t="s">
        <v>128</v>
      </c>
      <c r="F153" s="14" t="s">
        <v>129</v>
      </c>
      <c r="G153" s="15">
        <v>2977959</v>
      </c>
      <c r="H153" s="14" t="s">
        <v>129</v>
      </c>
      <c r="I153" s="15">
        <v>2379943</v>
      </c>
      <c r="J153" s="14" t="s">
        <v>290</v>
      </c>
      <c r="K153" s="15">
        <v>58.67</v>
      </c>
      <c r="L153" s="15">
        <v>1137</v>
      </c>
      <c r="M153" s="15">
        <v>93</v>
      </c>
      <c r="N153" s="16">
        <v>0.0818</v>
      </c>
      <c r="O153" s="15">
        <v>0.63</v>
      </c>
      <c r="P153" s="15">
        <v>51.6</v>
      </c>
      <c r="Q153" s="15">
        <v>1</v>
      </c>
      <c r="R153" s="15">
        <v>1</v>
      </c>
      <c r="S153" s="15">
        <v>0</v>
      </c>
      <c r="T153" s="15">
        <v>0</v>
      </c>
      <c r="U153" s="15">
        <v>0</v>
      </c>
      <c r="V153" s="15">
        <v>2</v>
      </c>
      <c r="W153" s="15">
        <v>29.34</v>
      </c>
      <c r="X153" s="15">
        <v>1</v>
      </c>
      <c r="Y153" s="16">
        <v>0.0108</v>
      </c>
      <c r="Z153" s="15">
        <v>1</v>
      </c>
      <c r="AA153" s="15">
        <v>0</v>
      </c>
      <c r="AB153" s="15">
        <v>1</v>
      </c>
      <c r="AC153" s="15">
        <v>1</v>
      </c>
      <c r="AD153" s="15">
        <v>1</v>
      </c>
      <c r="AE153" s="15">
        <v>0</v>
      </c>
      <c r="AF153" s="15">
        <v>58.67</v>
      </c>
      <c r="AG153" s="15">
        <v>0</v>
      </c>
      <c r="AH153" t="str">
        <f>VLOOKUP(E:E,笔记匹配!A:U,3,FALSE)</f>
        <v>请大数据推给喜欢翡翠耳钉的刘亦菲们‼️</v>
      </c>
    </row>
    <row r="154" spans="1:34">
      <c r="A154" s="14" t="s">
        <v>32</v>
      </c>
      <c r="B154" s="14" t="s">
        <v>294</v>
      </c>
      <c r="C154" s="15">
        <v>16499560</v>
      </c>
      <c r="D154" s="14" t="s">
        <v>79</v>
      </c>
      <c r="E154" s="14" t="s">
        <v>146</v>
      </c>
      <c r="F154" s="14" t="s">
        <v>295</v>
      </c>
      <c r="G154" s="15">
        <v>3092118</v>
      </c>
      <c r="H154" s="14" t="s">
        <v>147</v>
      </c>
      <c r="I154" s="15">
        <v>2477175</v>
      </c>
      <c r="J154" s="14" t="s">
        <v>290</v>
      </c>
      <c r="K154" s="15">
        <v>82.76</v>
      </c>
      <c r="L154" s="15">
        <v>1453</v>
      </c>
      <c r="M154" s="15">
        <v>87</v>
      </c>
      <c r="N154" s="16">
        <v>0.0599</v>
      </c>
      <c r="O154" s="15">
        <v>0.95</v>
      </c>
      <c r="P154" s="15">
        <v>56.96</v>
      </c>
      <c r="Q154" s="15">
        <v>1</v>
      </c>
      <c r="R154" s="15">
        <v>0</v>
      </c>
      <c r="S154" s="15">
        <v>0</v>
      </c>
      <c r="T154" s="15">
        <v>1</v>
      </c>
      <c r="U154" s="15">
        <v>0</v>
      </c>
      <c r="V154" s="15">
        <v>2</v>
      </c>
      <c r="W154" s="15">
        <v>41.38</v>
      </c>
      <c r="X154" s="15">
        <v>3</v>
      </c>
      <c r="Y154" s="16">
        <v>0.0345</v>
      </c>
      <c r="Z154" s="15">
        <v>0</v>
      </c>
      <c r="AA154" s="15">
        <v>0</v>
      </c>
      <c r="AB154" s="15">
        <v>3</v>
      </c>
      <c r="AC154" s="15">
        <v>3</v>
      </c>
      <c r="AD154" s="15">
        <v>3</v>
      </c>
      <c r="AE154" s="15">
        <v>0</v>
      </c>
      <c r="AF154" s="15">
        <v>27.59</v>
      </c>
      <c r="AG154" s="15">
        <v>0</v>
      </c>
      <c r="AH154" t="str">
        <f>VLOOKUP(E:E,笔记匹配!A:U,3,FALSE)</f>
        <v>被刷屏了‼️为什么翡翠珠串最近这么火🔥</v>
      </c>
    </row>
    <row r="155" spans="1:34">
      <c r="A155" s="14" t="s">
        <v>32</v>
      </c>
      <c r="B155" s="14" t="s">
        <v>296</v>
      </c>
      <c r="C155" s="15">
        <v>16755251</v>
      </c>
      <c r="D155" s="14" t="s">
        <v>79</v>
      </c>
      <c r="E155" s="14" t="s">
        <v>108</v>
      </c>
      <c r="F155" s="14" t="s">
        <v>109</v>
      </c>
      <c r="G155" s="15">
        <v>3251566</v>
      </c>
      <c r="H155" s="14" t="s">
        <v>109</v>
      </c>
      <c r="I155" s="15">
        <v>2637997</v>
      </c>
      <c r="J155" s="14" t="s">
        <v>290</v>
      </c>
      <c r="K155" s="15">
        <v>126.18</v>
      </c>
      <c r="L155" s="15">
        <v>3187</v>
      </c>
      <c r="M155" s="15">
        <v>159</v>
      </c>
      <c r="N155" s="16">
        <v>0.0499</v>
      </c>
      <c r="O155" s="15">
        <v>0.79</v>
      </c>
      <c r="P155" s="15">
        <v>39.59</v>
      </c>
      <c r="Q155" s="15">
        <v>3</v>
      </c>
      <c r="R155" s="15">
        <v>0</v>
      </c>
      <c r="S155" s="15">
        <v>0</v>
      </c>
      <c r="T155" s="15">
        <v>3</v>
      </c>
      <c r="U155" s="15">
        <v>0</v>
      </c>
      <c r="V155" s="15">
        <v>6</v>
      </c>
      <c r="W155" s="15">
        <v>21.03</v>
      </c>
      <c r="X155" s="15">
        <v>5</v>
      </c>
      <c r="Y155" s="16">
        <v>0.0314</v>
      </c>
      <c r="Z155" s="15">
        <v>0</v>
      </c>
      <c r="AA155" s="15">
        <v>0</v>
      </c>
      <c r="AB155" s="15">
        <v>4</v>
      </c>
      <c r="AC155" s="15">
        <v>8</v>
      </c>
      <c r="AD155" s="15">
        <v>4</v>
      </c>
      <c r="AE155" s="15">
        <v>1</v>
      </c>
      <c r="AF155" s="15">
        <v>31.54</v>
      </c>
      <c r="AG155" s="15">
        <v>126.18</v>
      </c>
      <c r="AH155" t="str">
        <f>VLOOKUP(E:E,笔记匹配!A:U,3,FALSE)</f>
        <v>强烈安利‼️耳畔上的灵动✨美到窒息翡翠耳坠</v>
      </c>
    </row>
    <row r="156" spans="1:34">
      <c r="A156" s="14" t="s">
        <v>32</v>
      </c>
      <c r="B156" s="14" t="s">
        <v>298</v>
      </c>
      <c r="C156" s="15">
        <v>20245254</v>
      </c>
      <c r="D156" s="14" t="s">
        <v>79</v>
      </c>
      <c r="E156" s="14" t="s">
        <v>86</v>
      </c>
      <c r="F156" s="14" t="s">
        <v>87</v>
      </c>
      <c r="G156" s="15">
        <v>4628915</v>
      </c>
      <c r="H156" s="14" t="s">
        <v>87</v>
      </c>
      <c r="I156" s="15">
        <v>3960246</v>
      </c>
      <c r="J156" s="14" t="s">
        <v>290</v>
      </c>
      <c r="K156" s="15">
        <v>92.79</v>
      </c>
      <c r="L156" s="15">
        <v>4682</v>
      </c>
      <c r="M156" s="15">
        <v>312</v>
      </c>
      <c r="N156" s="16">
        <v>0.0666</v>
      </c>
      <c r="O156" s="15">
        <v>0.3</v>
      </c>
      <c r="P156" s="15">
        <v>19.82</v>
      </c>
      <c r="Q156" s="15">
        <v>1</v>
      </c>
      <c r="R156" s="15">
        <v>0</v>
      </c>
      <c r="S156" s="15">
        <v>2</v>
      </c>
      <c r="T156" s="15">
        <v>3</v>
      </c>
      <c r="U156" s="15">
        <v>0</v>
      </c>
      <c r="V156" s="15">
        <v>6</v>
      </c>
      <c r="W156" s="15">
        <v>15.47</v>
      </c>
      <c r="X156" s="15">
        <v>4</v>
      </c>
      <c r="Y156" s="16">
        <v>0.0128</v>
      </c>
      <c r="Z156" s="15">
        <v>1</v>
      </c>
      <c r="AA156" s="15">
        <v>0</v>
      </c>
      <c r="AB156" s="15">
        <v>7</v>
      </c>
      <c r="AC156" s="15">
        <v>11</v>
      </c>
      <c r="AD156" s="15">
        <v>7</v>
      </c>
      <c r="AE156" s="15">
        <v>4</v>
      </c>
      <c r="AF156" s="15">
        <v>13.26</v>
      </c>
      <c r="AG156" s="15">
        <v>23.2</v>
      </c>
      <c r="AH156" t="str">
        <f>VLOOKUP(E:E,笔记匹配!A:U,3,FALSE)</f>
        <v>别找了‼️一口价的翡翠商家在这里👆</v>
      </c>
    </row>
    <row r="157" spans="1:34">
      <c r="A157" s="14" t="s">
        <v>32</v>
      </c>
      <c r="B157" s="14" t="s">
        <v>299</v>
      </c>
      <c r="C157" s="15">
        <v>21387444</v>
      </c>
      <c r="D157" s="14" t="s">
        <v>79</v>
      </c>
      <c r="E157" s="14" t="s">
        <v>88</v>
      </c>
      <c r="F157" s="14" t="s">
        <v>89</v>
      </c>
      <c r="G157" s="15">
        <v>5205193</v>
      </c>
      <c r="H157" s="14" t="s">
        <v>89</v>
      </c>
      <c r="I157" s="15">
        <v>4389137</v>
      </c>
      <c r="J157" s="14" t="s">
        <v>290</v>
      </c>
      <c r="K157" s="15">
        <v>68.14</v>
      </c>
      <c r="L157" s="15">
        <v>2503</v>
      </c>
      <c r="M157" s="15">
        <v>276</v>
      </c>
      <c r="N157" s="16">
        <v>0.1103</v>
      </c>
      <c r="O157" s="15">
        <v>0.25</v>
      </c>
      <c r="P157" s="15">
        <v>27.22</v>
      </c>
      <c r="Q157" s="15">
        <v>2</v>
      </c>
      <c r="R157" s="15">
        <v>0</v>
      </c>
      <c r="S157" s="15">
        <v>2</v>
      </c>
      <c r="T157" s="15">
        <v>1</v>
      </c>
      <c r="U157" s="15">
        <v>0</v>
      </c>
      <c r="V157" s="15">
        <v>5</v>
      </c>
      <c r="W157" s="15">
        <v>13.63</v>
      </c>
      <c r="X157" s="15">
        <v>2</v>
      </c>
      <c r="Y157" s="16">
        <v>0.0072</v>
      </c>
      <c r="Z157" s="15">
        <v>0</v>
      </c>
      <c r="AA157" s="15">
        <v>1</v>
      </c>
      <c r="AB157" s="15">
        <v>2</v>
      </c>
      <c r="AC157" s="15">
        <v>5</v>
      </c>
      <c r="AD157" s="15">
        <v>2</v>
      </c>
      <c r="AE157" s="15">
        <v>1</v>
      </c>
      <c r="AF157" s="15">
        <v>34.07</v>
      </c>
      <c r="AG157" s="15">
        <v>68.14</v>
      </c>
      <c r="AH157" t="str">
        <f>VLOOKUP(E:E,笔记匹配!A:U,3,FALSE)</f>
        <v>入门级翡翠戒指｜第一次买翡翠必入戒指合集</v>
      </c>
    </row>
    <row r="158" spans="1:34">
      <c r="A158" s="14" t="s">
        <v>32</v>
      </c>
      <c r="B158" s="14" t="s">
        <v>300</v>
      </c>
      <c r="C158" s="15">
        <v>22048778</v>
      </c>
      <c r="D158" s="14" t="s">
        <v>75</v>
      </c>
      <c r="E158" s="14" t="s">
        <v>114</v>
      </c>
      <c r="F158" s="14" t="s">
        <v>115</v>
      </c>
      <c r="G158" s="15">
        <v>5509802</v>
      </c>
      <c r="H158" s="14" t="s">
        <v>115</v>
      </c>
      <c r="I158" s="15">
        <v>4621049</v>
      </c>
      <c r="J158" s="14" t="s">
        <v>290</v>
      </c>
      <c r="K158" s="15">
        <v>142.53</v>
      </c>
      <c r="L158" s="15">
        <v>5040</v>
      </c>
      <c r="M158" s="15">
        <v>322</v>
      </c>
      <c r="N158" s="16">
        <v>0.0639</v>
      </c>
      <c r="O158" s="15">
        <v>0.44</v>
      </c>
      <c r="P158" s="15">
        <v>28.28</v>
      </c>
      <c r="Q158" s="15">
        <v>8</v>
      </c>
      <c r="R158" s="15">
        <v>0</v>
      </c>
      <c r="S158" s="15">
        <v>3</v>
      </c>
      <c r="T158" s="15">
        <v>6</v>
      </c>
      <c r="U158" s="15">
        <v>0</v>
      </c>
      <c r="V158" s="15">
        <v>17</v>
      </c>
      <c r="W158" s="15">
        <v>8.38</v>
      </c>
      <c r="X158" s="15">
        <v>3</v>
      </c>
      <c r="Y158" s="16">
        <v>0.0093</v>
      </c>
      <c r="Z158" s="15">
        <v>2</v>
      </c>
      <c r="AA158" s="15">
        <v>9</v>
      </c>
      <c r="AB158" s="15">
        <v>5</v>
      </c>
      <c r="AC158" s="15">
        <v>13</v>
      </c>
      <c r="AD158" s="15">
        <v>6</v>
      </c>
      <c r="AE158" s="15">
        <v>4</v>
      </c>
      <c r="AF158" s="15">
        <v>23.76</v>
      </c>
      <c r="AG158" s="15">
        <v>35.63</v>
      </c>
      <c r="AH158" t="str">
        <f>VLOOKUP(E:E,笔记匹配!A:U,3,FALSE)</f>
        <v>价值过亿😱这就是广州玉器街批发商家的实力</v>
      </c>
    </row>
    <row r="159" spans="1:34">
      <c r="A159" s="14" t="s">
        <v>32</v>
      </c>
      <c r="B159" s="14" t="s">
        <v>301</v>
      </c>
      <c r="C159" s="15">
        <v>23018617</v>
      </c>
      <c r="D159" s="14" t="s">
        <v>75</v>
      </c>
      <c r="E159" s="14" t="s">
        <v>138</v>
      </c>
      <c r="F159" s="14" t="s">
        <v>139</v>
      </c>
      <c r="G159" s="15">
        <v>5980098</v>
      </c>
      <c r="H159" s="14" t="s">
        <v>139</v>
      </c>
      <c r="I159" s="15">
        <v>4980162</v>
      </c>
      <c r="J159" s="14" t="s">
        <v>290</v>
      </c>
      <c r="K159" s="15">
        <v>142.6</v>
      </c>
      <c r="L159" s="15">
        <v>7878</v>
      </c>
      <c r="M159" s="15">
        <v>508</v>
      </c>
      <c r="N159" s="16">
        <v>0.0645</v>
      </c>
      <c r="O159" s="15">
        <v>0.28</v>
      </c>
      <c r="P159" s="15">
        <v>18.1</v>
      </c>
      <c r="Q159" s="15">
        <v>4</v>
      </c>
      <c r="R159" s="15">
        <v>0</v>
      </c>
      <c r="S159" s="15">
        <v>4</v>
      </c>
      <c r="T159" s="15">
        <v>1</v>
      </c>
      <c r="U159" s="15">
        <v>0</v>
      </c>
      <c r="V159" s="15">
        <v>9</v>
      </c>
      <c r="W159" s="15">
        <v>15.84</v>
      </c>
      <c r="X159" s="15">
        <v>3</v>
      </c>
      <c r="Y159" s="16">
        <v>0.0059</v>
      </c>
      <c r="Z159" s="15">
        <v>8</v>
      </c>
      <c r="AA159" s="15">
        <v>8</v>
      </c>
      <c r="AB159" s="15">
        <v>4</v>
      </c>
      <c r="AC159" s="15">
        <v>4</v>
      </c>
      <c r="AD159" s="15">
        <v>4</v>
      </c>
      <c r="AE159" s="15">
        <v>0</v>
      </c>
      <c r="AF159" s="15">
        <v>35.65</v>
      </c>
      <c r="AG159" s="15">
        <v>0</v>
      </c>
      <c r="AH159" t="str">
        <f>VLOOKUP(E:E,笔记匹配!A:U,3,FALSE)</f>
        <v>保姆级✅翡翠知识‼️新手小白赶紧收藏👆</v>
      </c>
    </row>
    <row r="160" spans="1:34">
      <c r="A160" s="14" t="s">
        <v>32</v>
      </c>
      <c r="B160" s="14" t="s">
        <v>301</v>
      </c>
      <c r="C160" s="15">
        <v>23018730</v>
      </c>
      <c r="D160" s="14" t="s">
        <v>75</v>
      </c>
      <c r="E160" s="14" t="s">
        <v>76</v>
      </c>
      <c r="F160" s="14" t="s">
        <v>302</v>
      </c>
      <c r="G160" s="15">
        <v>5980131</v>
      </c>
      <c r="H160" s="14" t="s">
        <v>77</v>
      </c>
      <c r="I160" s="15">
        <v>4980197</v>
      </c>
      <c r="J160" s="14" t="s">
        <v>290</v>
      </c>
      <c r="K160" s="15">
        <v>89.77</v>
      </c>
      <c r="L160" s="15">
        <v>4711</v>
      </c>
      <c r="M160" s="15">
        <v>262</v>
      </c>
      <c r="N160" s="16">
        <v>0.0556</v>
      </c>
      <c r="O160" s="15">
        <v>0.34</v>
      </c>
      <c r="P160" s="15">
        <v>19.06</v>
      </c>
      <c r="Q160" s="15">
        <v>1</v>
      </c>
      <c r="R160" s="15">
        <v>1</v>
      </c>
      <c r="S160" s="15">
        <v>0</v>
      </c>
      <c r="T160" s="15">
        <v>5</v>
      </c>
      <c r="U160" s="15">
        <v>0</v>
      </c>
      <c r="V160" s="15">
        <v>7</v>
      </c>
      <c r="W160" s="15">
        <v>12.82</v>
      </c>
      <c r="X160" s="15">
        <v>3</v>
      </c>
      <c r="Y160" s="16">
        <v>0.0115</v>
      </c>
      <c r="Z160" s="15">
        <v>0</v>
      </c>
      <c r="AA160" s="15">
        <v>0</v>
      </c>
      <c r="AB160" s="15">
        <v>3</v>
      </c>
      <c r="AC160" s="15">
        <v>3</v>
      </c>
      <c r="AD160" s="15">
        <v>3</v>
      </c>
      <c r="AE160" s="15">
        <v>0</v>
      </c>
      <c r="AF160" s="15">
        <v>29.92</v>
      </c>
      <c r="AG160" s="15">
        <v>0</v>
      </c>
      <c r="AH160" t="str">
        <f>VLOOKUP(E:E,笔记匹配!A:U,3,FALSE)</f>
        <v>请大数据把我推荐给身价过亿的人‼️</v>
      </c>
    </row>
    <row r="161" spans="1:34">
      <c r="A161" s="14" t="s">
        <v>32</v>
      </c>
      <c r="B161" s="14" t="s">
        <v>303</v>
      </c>
      <c r="C161" s="15">
        <v>23071372</v>
      </c>
      <c r="D161" s="14" t="s">
        <v>75</v>
      </c>
      <c r="E161" s="14" t="s">
        <v>151</v>
      </c>
      <c r="F161" s="14" t="s">
        <v>152</v>
      </c>
      <c r="G161" s="15">
        <v>6006086</v>
      </c>
      <c r="H161" s="14" t="s">
        <v>152</v>
      </c>
      <c r="I161" s="15">
        <v>5000078</v>
      </c>
      <c r="J161" s="14" t="s">
        <v>290</v>
      </c>
      <c r="K161" s="15">
        <v>81.41</v>
      </c>
      <c r="L161" s="15">
        <v>5465</v>
      </c>
      <c r="M161" s="15">
        <v>427</v>
      </c>
      <c r="N161" s="16">
        <v>0.0781</v>
      </c>
      <c r="O161" s="15">
        <v>0.19</v>
      </c>
      <c r="P161" s="15">
        <v>14.9</v>
      </c>
      <c r="Q161" s="15">
        <v>2</v>
      </c>
      <c r="R161" s="15">
        <v>0</v>
      </c>
      <c r="S161" s="15">
        <v>0</v>
      </c>
      <c r="T161" s="15">
        <v>3</v>
      </c>
      <c r="U161" s="15">
        <v>0</v>
      </c>
      <c r="V161" s="15">
        <v>5</v>
      </c>
      <c r="W161" s="15">
        <v>16.28</v>
      </c>
      <c r="X161" s="15">
        <v>0</v>
      </c>
      <c r="Y161" s="16">
        <v>0</v>
      </c>
      <c r="Z161" s="15">
        <v>1</v>
      </c>
      <c r="AA161" s="15">
        <v>6</v>
      </c>
      <c r="AB161" s="15">
        <v>0</v>
      </c>
      <c r="AC161" s="15">
        <v>0</v>
      </c>
      <c r="AD161" s="15">
        <v>0</v>
      </c>
      <c r="AE161" s="15">
        <v>0</v>
      </c>
      <c r="AF161" s="15">
        <v>0</v>
      </c>
      <c r="AG161" s="15">
        <v>0</v>
      </c>
      <c r="AH161" t="str">
        <f>VLOOKUP(E:E,笔记匹配!A:U,3,FALSE)</f>
        <v>怀一颗虔诚的心，看世间风景🌿</v>
      </c>
    </row>
    <row r="162" spans="1:34">
      <c r="A162" s="14" t="s">
        <v>32</v>
      </c>
      <c r="B162" s="14" t="s">
        <v>303</v>
      </c>
      <c r="C162" s="15">
        <v>23071440</v>
      </c>
      <c r="D162" s="14" t="s">
        <v>75</v>
      </c>
      <c r="E162" s="14" t="s">
        <v>153</v>
      </c>
      <c r="F162" s="14" t="s">
        <v>154</v>
      </c>
      <c r="G162" s="15">
        <v>6006112</v>
      </c>
      <c r="H162" s="14" t="s">
        <v>154</v>
      </c>
      <c r="I162" s="15">
        <v>5000114</v>
      </c>
      <c r="J162" s="14" t="s">
        <v>290</v>
      </c>
      <c r="K162" s="15">
        <v>111.48</v>
      </c>
      <c r="L162" s="15">
        <v>3944</v>
      </c>
      <c r="M162" s="15">
        <v>222</v>
      </c>
      <c r="N162" s="16">
        <v>0.0563</v>
      </c>
      <c r="O162" s="15">
        <v>0.5</v>
      </c>
      <c r="P162" s="15">
        <v>28.27</v>
      </c>
      <c r="Q162" s="15">
        <v>0</v>
      </c>
      <c r="R162" s="15">
        <v>0</v>
      </c>
      <c r="S162" s="15">
        <v>2</v>
      </c>
      <c r="T162" s="15">
        <v>2</v>
      </c>
      <c r="U162" s="15">
        <v>0</v>
      </c>
      <c r="V162" s="15">
        <v>4</v>
      </c>
      <c r="W162" s="15">
        <v>27.87</v>
      </c>
      <c r="X162" s="15">
        <v>0</v>
      </c>
      <c r="Y162" s="16">
        <v>0</v>
      </c>
      <c r="Z162" s="15">
        <v>0</v>
      </c>
      <c r="AA162" s="15">
        <v>0</v>
      </c>
      <c r="AB162" s="15">
        <v>2</v>
      </c>
      <c r="AC162" s="15">
        <v>2</v>
      </c>
      <c r="AD162" s="15">
        <v>2</v>
      </c>
      <c r="AE162" s="15">
        <v>1</v>
      </c>
      <c r="AF162" s="15">
        <v>55.74</v>
      </c>
      <c r="AG162" s="15">
        <v>111.48</v>
      </c>
      <c r="AH162" t="str">
        <f>VLOOKUP(E:E,笔记匹配!A:U,3,FALSE)</f>
        <v>来店里看货的90后小姐姐😍喝茶赏翠🌿</v>
      </c>
    </row>
    <row r="163" spans="1:34">
      <c r="A163" s="14" t="s">
        <v>32</v>
      </c>
      <c r="B163" s="14" t="s">
        <v>303</v>
      </c>
      <c r="C163" s="15">
        <v>23071497</v>
      </c>
      <c r="D163" s="14" t="s">
        <v>75</v>
      </c>
      <c r="E163" s="14" t="s">
        <v>140</v>
      </c>
      <c r="F163" s="14" t="s">
        <v>141</v>
      </c>
      <c r="G163" s="15">
        <v>6006153</v>
      </c>
      <c r="H163" s="14" t="s">
        <v>141</v>
      </c>
      <c r="I163" s="15">
        <v>5000153</v>
      </c>
      <c r="J163" s="14" t="s">
        <v>290</v>
      </c>
      <c r="K163" s="15">
        <v>73.96</v>
      </c>
      <c r="L163" s="15">
        <v>3929</v>
      </c>
      <c r="M163" s="15">
        <v>116</v>
      </c>
      <c r="N163" s="16">
        <v>0.0295</v>
      </c>
      <c r="O163" s="15">
        <v>0.64</v>
      </c>
      <c r="P163" s="15">
        <v>18.82</v>
      </c>
      <c r="Q163" s="15">
        <v>2</v>
      </c>
      <c r="R163" s="15">
        <v>0</v>
      </c>
      <c r="S163" s="15">
        <v>0</v>
      </c>
      <c r="T163" s="15">
        <v>0</v>
      </c>
      <c r="U163" s="15">
        <v>0</v>
      </c>
      <c r="V163" s="15">
        <v>2</v>
      </c>
      <c r="W163" s="15">
        <v>36.98</v>
      </c>
      <c r="X163" s="15">
        <v>5</v>
      </c>
      <c r="Y163" s="16">
        <v>0.0431</v>
      </c>
      <c r="Z163" s="15">
        <v>1</v>
      </c>
      <c r="AA163" s="15">
        <v>0</v>
      </c>
      <c r="AB163" s="15">
        <v>3</v>
      </c>
      <c r="AC163" s="15">
        <v>3</v>
      </c>
      <c r="AD163" s="15">
        <v>3</v>
      </c>
      <c r="AE163" s="15">
        <v>1</v>
      </c>
      <c r="AF163" s="15">
        <v>24.65</v>
      </c>
      <c r="AG163" s="15">
        <v>73.96</v>
      </c>
      <c r="AH163" t="str">
        <f>VLOOKUP(E:E,笔记匹配!A:U,3,FALSE)</f>
        <v>喜欢翡翠的翠友👆这是不是你要的高品质😍</v>
      </c>
    </row>
    <row r="164" spans="1:34">
      <c r="A164" s="14" t="s">
        <v>33</v>
      </c>
      <c r="B164" s="14" t="s">
        <v>289</v>
      </c>
      <c r="C164" s="15">
        <v>14596181</v>
      </c>
      <c r="D164" s="14" t="s">
        <v>79</v>
      </c>
      <c r="E164" s="14" t="s">
        <v>80</v>
      </c>
      <c r="F164" s="14" t="s">
        <v>81</v>
      </c>
      <c r="G164" s="15">
        <v>2936476</v>
      </c>
      <c r="H164" s="14" t="s">
        <v>81</v>
      </c>
      <c r="I164" s="15">
        <v>2341327</v>
      </c>
      <c r="J164" s="14" t="s">
        <v>290</v>
      </c>
      <c r="K164" s="15">
        <v>115.46</v>
      </c>
      <c r="L164" s="15">
        <v>2858</v>
      </c>
      <c r="M164" s="15">
        <v>152</v>
      </c>
      <c r="N164" s="16">
        <v>0.0532</v>
      </c>
      <c r="O164" s="15">
        <v>0.76</v>
      </c>
      <c r="P164" s="15">
        <v>40.4</v>
      </c>
      <c r="Q164" s="15">
        <v>1</v>
      </c>
      <c r="R164" s="15">
        <v>0</v>
      </c>
      <c r="S164" s="15">
        <v>0</v>
      </c>
      <c r="T164" s="15">
        <v>2</v>
      </c>
      <c r="U164" s="15">
        <v>0</v>
      </c>
      <c r="V164" s="15">
        <v>3</v>
      </c>
      <c r="W164" s="15">
        <v>38.49</v>
      </c>
      <c r="X164" s="15">
        <v>6</v>
      </c>
      <c r="Y164" s="16">
        <v>0.0395</v>
      </c>
      <c r="Z164" s="15">
        <v>1</v>
      </c>
      <c r="AA164" s="15">
        <v>0</v>
      </c>
      <c r="AB164" s="15">
        <v>8</v>
      </c>
      <c r="AC164" s="15">
        <v>11</v>
      </c>
      <c r="AD164" s="15">
        <v>8</v>
      </c>
      <c r="AE164" s="15">
        <v>3</v>
      </c>
      <c r="AF164" s="15">
        <v>14.43</v>
      </c>
      <c r="AG164" s="15">
        <v>38.49</v>
      </c>
      <c r="AH164" t="str">
        <f>VLOOKUP(E:E,笔记匹配!A:U,3,FALSE)</f>
        <v>翡翠小米珠已经不多了❓听说你们都在找🧐🧐</v>
      </c>
    </row>
    <row r="165" spans="1:34">
      <c r="A165" s="14" t="s">
        <v>33</v>
      </c>
      <c r="B165" s="14" t="s">
        <v>291</v>
      </c>
      <c r="C165" s="15">
        <v>14619863</v>
      </c>
      <c r="D165" s="14" t="s">
        <v>79</v>
      </c>
      <c r="E165" s="14" t="s">
        <v>82</v>
      </c>
      <c r="F165" s="14" t="s">
        <v>83</v>
      </c>
      <c r="G165" s="15">
        <v>2939454</v>
      </c>
      <c r="H165" s="14" t="s">
        <v>83</v>
      </c>
      <c r="I165" s="15">
        <v>2343844</v>
      </c>
      <c r="J165" s="14" t="s">
        <v>290</v>
      </c>
      <c r="K165" s="15">
        <v>56.22</v>
      </c>
      <c r="L165" s="15">
        <v>1396</v>
      </c>
      <c r="M165" s="15">
        <v>94</v>
      </c>
      <c r="N165" s="16">
        <v>0.0673</v>
      </c>
      <c r="O165" s="15">
        <v>0.6</v>
      </c>
      <c r="P165" s="15">
        <v>40.27</v>
      </c>
      <c r="Q165" s="15">
        <v>0</v>
      </c>
      <c r="R165" s="15">
        <v>1</v>
      </c>
      <c r="S165" s="15">
        <v>1</v>
      </c>
      <c r="T165" s="15">
        <v>1</v>
      </c>
      <c r="U165" s="15">
        <v>0</v>
      </c>
      <c r="V165" s="15">
        <v>3</v>
      </c>
      <c r="W165" s="15">
        <v>18.74</v>
      </c>
      <c r="X165" s="15">
        <v>1</v>
      </c>
      <c r="Y165" s="16">
        <v>0.0106</v>
      </c>
      <c r="Z165" s="15">
        <v>0</v>
      </c>
      <c r="AA165" s="15">
        <v>1</v>
      </c>
      <c r="AB165" s="15">
        <v>1</v>
      </c>
      <c r="AC165" s="15">
        <v>1</v>
      </c>
      <c r="AD165" s="15">
        <v>1</v>
      </c>
      <c r="AE165" s="15">
        <v>0</v>
      </c>
      <c r="AF165" s="15">
        <v>56.22</v>
      </c>
      <c r="AG165" s="15">
        <v>0</v>
      </c>
      <c r="AH165" t="str">
        <f>VLOOKUP(E:E,笔记匹配!A:U,3,FALSE)</f>
        <v>必入翡翠无事牌👆任性挑选价位齐全❤️</v>
      </c>
    </row>
    <row r="166" spans="1:34">
      <c r="A166" s="14" t="s">
        <v>33</v>
      </c>
      <c r="B166" s="14" t="s">
        <v>292</v>
      </c>
      <c r="C166" s="15">
        <v>15170740</v>
      </c>
      <c r="D166" s="14" t="s">
        <v>79</v>
      </c>
      <c r="E166" s="14" t="s">
        <v>84</v>
      </c>
      <c r="F166" s="14" t="s">
        <v>293</v>
      </c>
      <c r="G166" s="15">
        <v>2978075</v>
      </c>
      <c r="H166" s="14" t="s">
        <v>85</v>
      </c>
      <c r="I166" s="15">
        <v>2380067</v>
      </c>
      <c r="J166" s="14" t="s">
        <v>290</v>
      </c>
      <c r="K166" s="15">
        <v>53.25</v>
      </c>
      <c r="L166" s="15">
        <v>2241</v>
      </c>
      <c r="M166" s="15">
        <v>123</v>
      </c>
      <c r="N166" s="16">
        <v>0.0549</v>
      </c>
      <c r="O166" s="15">
        <v>0.43</v>
      </c>
      <c r="P166" s="15">
        <v>23.76</v>
      </c>
      <c r="Q166" s="15">
        <v>0</v>
      </c>
      <c r="R166" s="15">
        <v>1</v>
      </c>
      <c r="S166" s="15">
        <v>0</v>
      </c>
      <c r="T166" s="15">
        <v>0</v>
      </c>
      <c r="U166" s="15">
        <v>1</v>
      </c>
      <c r="V166" s="15">
        <v>2</v>
      </c>
      <c r="W166" s="15">
        <v>26.62</v>
      </c>
      <c r="X166" s="15">
        <v>0</v>
      </c>
      <c r="Y166" s="16">
        <v>0</v>
      </c>
      <c r="Z166" s="15">
        <v>0</v>
      </c>
      <c r="AA166" s="15">
        <v>0</v>
      </c>
      <c r="AB166" s="15">
        <v>0</v>
      </c>
      <c r="AC166" s="15">
        <v>0</v>
      </c>
      <c r="AD166" s="15">
        <v>0</v>
      </c>
      <c r="AE166" s="15">
        <v>0</v>
      </c>
      <c r="AF166" s="15">
        <v>0</v>
      </c>
      <c r="AG166" s="15">
        <v>0</v>
      </c>
      <c r="AH166" t="str">
        <f>VLOOKUP(E:E,笔记匹配!A:U,3,FALSE)</f>
        <v>入门级的满绿翡翠，性价比也太高了！ 😍</v>
      </c>
    </row>
    <row r="167" spans="1:34">
      <c r="A167" s="14" t="s">
        <v>33</v>
      </c>
      <c r="B167" s="14" t="s">
        <v>292</v>
      </c>
      <c r="C167" s="15">
        <v>15170796</v>
      </c>
      <c r="D167" s="14" t="s">
        <v>79</v>
      </c>
      <c r="E167" s="14" t="s">
        <v>128</v>
      </c>
      <c r="F167" s="14" t="s">
        <v>129</v>
      </c>
      <c r="G167" s="15">
        <v>2977959</v>
      </c>
      <c r="H167" s="14" t="s">
        <v>129</v>
      </c>
      <c r="I167" s="15">
        <v>2379943</v>
      </c>
      <c r="J167" s="14" t="s">
        <v>290</v>
      </c>
      <c r="K167" s="15">
        <v>23.88</v>
      </c>
      <c r="L167" s="15">
        <v>538</v>
      </c>
      <c r="M167" s="15">
        <v>41</v>
      </c>
      <c r="N167" s="16">
        <v>0.0762</v>
      </c>
      <c r="O167" s="15">
        <v>0.58</v>
      </c>
      <c r="P167" s="15">
        <v>44.39</v>
      </c>
      <c r="Q167" s="15">
        <v>0</v>
      </c>
      <c r="R167" s="15">
        <v>0</v>
      </c>
      <c r="S167" s="15">
        <v>1</v>
      </c>
      <c r="T167" s="15">
        <v>0</v>
      </c>
      <c r="U167" s="15">
        <v>0</v>
      </c>
      <c r="V167" s="15">
        <v>1</v>
      </c>
      <c r="W167" s="15">
        <v>23.88</v>
      </c>
      <c r="X167" s="15">
        <v>0</v>
      </c>
      <c r="Y167" s="16">
        <v>0</v>
      </c>
      <c r="Z167" s="15">
        <v>0</v>
      </c>
      <c r="AA167" s="15">
        <v>0</v>
      </c>
      <c r="AB167" s="15">
        <v>1</v>
      </c>
      <c r="AC167" s="15">
        <v>1</v>
      </c>
      <c r="AD167" s="15">
        <v>1</v>
      </c>
      <c r="AE167" s="15">
        <v>0</v>
      </c>
      <c r="AF167" s="15">
        <v>23.88</v>
      </c>
      <c r="AG167" s="15">
        <v>0</v>
      </c>
      <c r="AH167" t="str">
        <f>VLOOKUP(E:E,笔记匹配!A:U,3,FALSE)</f>
        <v>请大数据推给喜欢翡翠耳钉的刘亦菲们‼️</v>
      </c>
    </row>
    <row r="168" spans="1:34">
      <c r="A168" s="14" t="s">
        <v>33</v>
      </c>
      <c r="B168" s="14" t="s">
        <v>294</v>
      </c>
      <c r="C168" s="15">
        <v>16499560</v>
      </c>
      <c r="D168" s="14" t="s">
        <v>79</v>
      </c>
      <c r="E168" s="14" t="s">
        <v>146</v>
      </c>
      <c r="F168" s="14" t="s">
        <v>295</v>
      </c>
      <c r="G168" s="15">
        <v>3092118</v>
      </c>
      <c r="H168" s="14" t="s">
        <v>147</v>
      </c>
      <c r="I168" s="15">
        <v>2477175</v>
      </c>
      <c r="J168" s="14" t="s">
        <v>290</v>
      </c>
      <c r="K168" s="15">
        <v>64.87</v>
      </c>
      <c r="L168" s="15">
        <v>1035</v>
      </c>
      <c r="M168" s="15">
        <v>57</v>
      </c>
      <c r="N168" s="16">
        <v>0.0551</v>
      </c>
      <c r="O168" s="15">
        <v>1.14</v>
      </c>
      <c r="P168" s="15">
        <v>62.68</v>
      </c>
      <c r="Q168" s="15">
        <v>1</v>
      </c>
      <c r="R168" s="15">
        <v>0</v>
      </c>
      <c r="S168" s="15">
        <v>0</v>
      </c>
      <c r="T168" s="15">
        <v>0</v>
      </c>
      <c r="U168" s="15">
        <v>0</v>
      </c>
      <c r="V168" s="15">
        <v>1</v>
      </c>
      <c r="W168" s="15">
        <v>64.87</v>
      </c>
      <c r="X168" s="15">
        <v>2</v>
      </c>
      <c r="Y168" s="16">
        <v>0.0351</v>
      </c>
      <c r="Z168" s="15">
        <v>2</v>
      </c>
      <c r="AA168" s="15">
        <v>0</v>
      </c>
      <c r="AB168" s="15">
        <v>2</v>
      </c>
      <c r="AC168" s="15">
        <v>3</v>
      </c>
      <c r="AD168" s="15">
        <v>2</v>
      </c>
      <c r="AE168" s="15">
        <v>1</v>
      </c>
      <c r="AF168" s="15">
        <v>32.44</v>
      </c>
      <c r="AG168" s="15">
        <v>64.87</v>
      </c>
      <c r="AH168" t="str">
        <f>VLOOKUP(E:E,笔记匹配!A:U,3,FALSE)</f>
        <v>被刷屏了‼️为什么翡翠珠串最近这么火🔥</v>
      </c>
    </row>
    <row r="169" spans="1:34">
      <c r="A169" s="14" t="s">
        <v>33</v>
      </c>
      <c r="B169" s="14" t="s">
        <v>296</v>
      </c>
      <c r="C169" s="15">
        <v>16755251</v>
      </c>
      <c r="D169" s="14" t="s">
        <v>79</v>
      </c>
      <c r="E169" s="14" t="s">
        <v>108</v>
      </c>
      <c r="F169" s="14" t="s">
        <v>109</v>
      </c>
      <c r="G169" s="15">
        <v>3251566</v>
      </c>
      <c r="H169" s="14" t="s">
        <v>109</v>
      </c>
      <c r="I169" s="15">
        <v>2637997</v>
      </c>
      <c r="J169" s="14" t="s">
        <v>290</v>
      </c>
      <c r="K169" s="15">
        <v>139.73</v>
      </c>
      <c r="L169" s="15">
        <v>3977</v>
      </c>
      <c r="M169" s="15">
        <v>160</v>
      </c>
      <c r="N169" s="16">
        <v>0.0402</v>
      </c>
      <c r="O169" s="15">
        <v>0.87</v>
      </c>
      <c r="P169" s="15">
        <v>35.13</v>
      </c>
      <c r="Q169" s="15">
        <v>4</v>
      </c>
      <c r="R169" s="15">
        <v>0</v>
      </c>
      <c r="S169" s="15">
        <v>2</v>
      </c>
      <c r="T169" s="15">
        <v>1</v>
      </c>
      <c r="U169" s="15">
        <v>0</v>
      </c>
      <c r="V169" s="15">
        <v>7</v>
      </c>
      <c r="W169" s="15">
        <v>19.96</v>
      </c>
      <c r="X169" s="15">
        <v>4</v>
      </c>
      <c r="Y169" s="16">
        <v>0.025</v>
      </c>
      <c r="Z169" s="15">
        <v>0</v>
      </c>
      <c r="AA169" s="15">
        <v>0</v>
      </c>
      <c r="AB169" s="15">
        <v>4</v>
      </c>
      <c r="AC169" s="15">
        <v>5</v>
      </c>
      <c r="AD169" s="15">
        <v>4</v>
      </c>
      <c r="AE169" s="15">
        <v>1</v>
      </c>
      <c r="AF169" s="15">
        <v>34.93</v>
      </c>
      <c r="AG169" s="15">
        <v>139.73</v>
      </c>
      <c r="AH169" t="str">
        <f>VLOOKUP(E:E,笔记匹配!A:U,3,FALSE)</f>
        <v>强烈安利‼️耳畔上的灵动✨美到窒息翡翠耳坠</v>
      </c>
    </row>
    <row r="170" spans="1:34">
      <c r="A170" s="14" t="s">
        <v>33</v>
      </c>
      <c r="B170" s="14" t="s">
        <v>298</v>
      </c>
      <c r="C170" s="15">
        <v>20245254</v>
      </c>
      <c r="D170" s="14" t="s">
        <v>79</v>
      </c>
      <c r="E170" s="14" t="s">
        <v>86</v>
      </c>
      <c r="F170" s="14" t="s">
        <v>87</v>
      </c>
      <c r="G170" s="15">
        <v>4628915</v>
      </c>
      <c r="H170" s="14" t="s">
        <v>87</v>
      </c>
      <c r="I170" s="15">
        <v>3960246</v>
      </c>
      <c r="J170" s="14" t="s">
        <v>290</v>
      </c>
      <c r="K170" s="15">
        <v>84.92</v>
      </c>
      <c r="L170" s="15">
        <v>4901</v>
      </c>
      <c r="M170" s="15">
        <v>294</v>
      </c>
      <c r="N170" s="16">
        <v>0.06</v>
      </c>
      <c r="O170" s="15">
        <v>0.29</v>
      </c>
      <c r="P170" s="15">
        <v>17.33</v>
      </c>
      <c r="Q170" s="15">
        <v>0</v>
      </c>
      <c r="R170" s="15">
        <v>0</v>
      </c>
      <c r="S170" s="15">
        <v>1</v>
      </c>
      <c r="T170" s="15">
        <v>3</v>
      </c>
      <c r="U170" s="15">
        <v>0</v>
      </c>
      <c r="V170" s="15">
        <v>4</v>
      </c>
      <c r="W170" s="15">
        <v>21.23</v>
      </c>
      <c r="X170" s="15">
        <v>7</v>
      </c>
      <c r="Y170" s="16">
        <v>0.0238</v>
      </c>
      <c r="Z170" s="15">
        <v>0</v>
      </c>
      <c r="AA170" s="15">
        <v>2</v>
      </c>
      <c r="AB170" s="15">
        <v>5</v>
      </c>
      <c r="AC170" s="15">
        <v>15</v>
      </c>
      <c r="AD170" s="15">
        <v>5</v>
      </c>
      <c r="AE170" s="15">
        <v>3</v>
      </c>
      <c r="AF170" s="15">
        <v>16.98</v>
      </c>
      <c r="AG170" s="15">
        <v>28.31</v>
      </c>
      <c r="AH170" t="str">
        <f>VLOOKUP(E:E,笔记匹配!A:U,3,FALSE)</f>
        <v>别找了‼️一口价的翡翠商家在这里👆</v>
      </c>
    </row>
    <row r="171" spans="1:34">
      <c r="A171" s="14" t="s">
        <v>33</v>
      </c>
      <c r="B171" s="14" t="s">
        <v>299</v>
      </c>
      <c r="C171" s="15">
        <v>21387444</v>
      </c>
      <c r="D171" s="14" t="s">
        <v>79</v>
      </c>
      <c r="E171" s="14" t="s">
        <v>88</v>
      </c>
      <c r="F171" s="14" t="s">
        <v>89</v>
      </c>
      <c r="G171" s="15">
        <v>5205193</v>
      </c>
      <c r="H171" s="14" t="s">
        <v>89</v>
      </c>
      <c r="I171" s="15">
        <v>4389137</v>
      </c>
      <c r="J171" s="14" t="s">
        <v>290</v>
      </c>
      <c r="K171" s="15">
        <v>73.16</v>
      </c>
      <c r="L171" s="15">
        <v>3156</v>
      </c>
      <c r="M171" s="15">
        <v>279</v>
      </c>
      <c r="N171" s="16">
        <v>0.0884</v>
      </c>
      <c r="O171" s="15">
        <v>0.26</v>
      </c>
      <c r="P171" s="15">
        <v>23.18</v>
      </c>
      <c r="Q171" s="15">
        <v>0</v>
      </c>
      <c r="R171" s="15">
        <v>1</v>
      </c>
      <c r="S171" s="15">
        <v>0</v>
      </c>
      <c r="T171" s="15">
        <v>1</v>
      </c>
      <c r="U171" s="15">
        <v>0</v>
      </c>
      <c r="V171" s="15">
        <v>2</v>
      </c>
      <c r="W171" s="15">
        <v>36.58</v>
      </c>
      <c r="X171" s="15">
        <v>5</v>
      </c>
      <c r="Y171" s="16">
        <v>0.0179</v>
      </c>
      <c r="Z171" s="15">
        <v>1</v>
      </c>
      <c r="AA171" s="15">
        <v>0</v>
      </c>
      <c r="AB171" s="15">
        <v>5</v>
      </c>
      <c r="AC171" s="15">
        <v>7</v>
      </c>
      <c r="AD171" s="15">
        <v>6</v>
      </c>
      <c r="AE171" s="15">
        <v>2</v>
      </c>
      <c r="AF171" s="15">
        <v>12.19</v>
      </c>
      <c r="AG171" s="15">
        <v>36.58</v>
      </c>
      <c r="AH171" t="str">
        <f>VLOOKUP(E:E,笔记匹配!A:U,3,FALSE)</f>
        <v>入门级翡翠戒指｜第一次买翡翠必入戒指合集</v>
      </c>
    </row>
    <row r="172" spans="1:34">
      <c r="A172" s="14" t="s">
        <v>33</v>
      </c>
      <c r="B172" s="14" t="s">
        <v>300</v>
      </c>
      <c r="C172" s="15">
        <v>22048778</v>
      </c>
      <c r="D172" s="14" t="s">
        <v>75</v>
      </c>
      <c r="E172" s="14" t="s">
        <v>114</v>
      </c>
      <c r="F172" s="14" t="s">
        <v>115</v>
      </c>
      <c r="G172" s="15">
        <v>5509802</v>
      </c>
      <c r="H172" s="14" t="s">
        <v>115</v>
      </c>
      <c r="I172" s="15">
        <v>4621049</v>
      </c>
      <c r="J172" s="14" t="s">
        <v>290</v>
      </c>
      <c r="K172" s="15">
        <v>138.7</v>
      </c>
      <c r="L172" s="15">
        <v>5517</v>
      </c>
      <c r="M172" s="15">
        <v>317</v>
      </c>
      <c r="N172" s="16">
        <v>0.0575</v>
      </c>
      <c r="O172" s="15">
        <v>0.44</v>
      </c>
      <c r="P172" s="15">
        <v>25.14</v>
      </c>
      <c r="Q172" s="15">
        <v>1</v>
      </c>
      <c r="R172" s="15">
        <v>0</v>
      </c>
      <c r="S172" s="15">
        <v>0</v>
      </c>
      <c r="T172" s="15">
        <v>3</v>
      </c>
      <c r="U172" s="15">
        <v>0</v>
      </c>
      <c r="V172" s="15">
        <v>4</v>
      </c>
      <c r="W172" s="15">
        <v>34.67</v>
      </c>
      <c r="X172" s="15">
        <v>2</v>
      </c>
      <c r="Y172" s="16">
        <v>0.0063</v>
      </c>
      <c r="Z172" s="15">
        <v>0</v>
      </c>
      <c r="AA172" s="15">
        <v>0</v>
      </c>
      <c r="AB172" s="15">
        <v>3</v>
      </c>
      <c r="AC172" s="15">
        <v>5</v>
      </c>
      <c r="AD172" s="15">
        <v>3</v>
      </c>
      <c r="AE172" s="15">
        <v>2</v>
      </c>
      <c r="AF172" s="15">
        <v>46.23</v>
      </c>
      <c r="AG172" s="15">
        <v>69.35</v>
      </c>
      <c r="AH172" t="str">
        <f>VLOOKUP(E:E,笔记匹配!A:U,3,FALSE)</f>
        <v>价值过亿😱这就是广州玉器街批发商家的实力</v>
      </c>
    </row>
    <row r="173" spans="1:34">
      <c r="A173" s="14" t="s">
        <v>33</v>
      </c>
      <c r="B173" s="14" t="s">
        <v>301</v>
      </c>
      <c r="C173" s="15">
        <v>23018617</v>
      </c>
      <c r="D173" s="14" t="s">
        <v>75</v>
      </c>
      <c r="E173" s="14" t="s">
        <v>138</v>
      </c>
      <c r="F173" s="14" t="s">
        <v>139</v>
      </c>
      <c r="G173" s="15">
        <v>5980098</v>
      </c>
      <c r="H173" s="14" t="s">
        <v>139</v>
      </c>
      <c r="I173" s="15">
        <v>4980162</v>
      </c>
      <c r="J173" s="14" t="s">
        <v>290</v>
      </c>
      <c r="K173" s="15">
        <v>165.23</v>
      </c>
      <c r="L173" s="15">
        <v>12548</v>
      </c>
      <c r="M173" s="15">
        <v>1035</v>
      </c>
      <c r="N173" s="16">
        <v>0.0825</v>
      </c>
      <c r="O173" s="15">
        <v>0.16</v>
      </c>
      <c r="P173" s="15">
        <v>13.17</v>
      </c>
      <c r="Q173" s="15">
        <v>13</v>
      </c>
      <c r="R173" s="15">
        <v>0</v>
      </c>
      <c r="S173" s="15">
        <v>5</v>
      </c>
      <c r="T173" s="15">
        <v>3</v>
      </c>
      <c r="U173" s="15">
        <v>1</v>
      </c>
      <c r="V173" s="15">
        <v>22</v>
      </c>
      <c r="W173" s="15">
        <v>7.51</v>
      </c>
      <c r="X173" s="15">
        <v>7</v>
      </c>
      <c r="Y173" s="16">
        <v>0.0068</v>
      </c>
      <c r="Z173" s="15">
        <v>5</v>
      </c>
      <c r="AA173" s="15">
        <v>10</v>
      </c>
      <c r="AB173" s="15">
        <v>8</v>
      </c>
      <c r="AC173" s="15">
        <v>9</v>
      </c>
      <c r="AD173" s="15">
        <v>8</v>
      </c>
      <c r="AE173" s="15">
        <v>1</v>
      </c>
      <c r="AF173" s="15">
        <v>20.65</v>
      </c>
      <c r="AG173" s="15">
        <v>165.23</v>
      </c>
      <c r="AH173" t="str">
        <f>VLOOKUP(E:E,笔记匹配!A:U,3,FALSE)</f>
        <v>保姆级✅翡翠知识‼️新手小白赶紧收藏👆</v>
      </c>
    </row>
    <row r="174" spans="1:34">
      <c r="A174" s="14" t="s">
        <v>33</v>
      </c>
      <c r="B174" s="14" t="s">
        <v>301</v>
      </c>
      <c r="C174" s="15">
        <v>23018730</v>
      </c>
      <c r="D174" s="14" t="s">
        <v>75</v>
      </c>
      <c r="E174" s="14" t="s">
        <v>76</v>
      </c>
      <c r="F174" s="14" t="s">
        <v>302</v>
      </c>
      <c r="G174" s="15">
        <v>5980131</v>
      </c>
      <c r="H174" s="14" t="s">
        <v>77</v>
      </c>
      <c r="I174" s="15">
        <v>4980197</v>
      </c>
      <c r="J174" s="14" t="s">
        <v>290</v>
      </c>
      <c r="K174" s="15">
        <v>86.32</v>
      </c>
      <c r="L174" s="15">
        <v>4606</v>
      </c>
      <c r="M174" s="15">
        <v>243</v>
      </c>
      <c r="N174" s="16">
        <v>0.0528</v>
      </c>
      <c r="O174" s="15">
        <v>0.36</v>
      </c>
      <c r="P174" s="15">
        <v>18.74</v>
      </c>
      <c r="Q174" s="15">
        <v>1</v>
      </c>
      <c r="R174" s="15">
        <v>0</v>
      </c>
      <c r="S174" s="15">
        <v>1</v>
      </c>
      <c r="T174" s="15">
        <v>1</v>
      </c>
      <c r="U174" s="15">
        <v>0</v>
      </c>
      <c r="V174" s="15">
        <v>3</v>
      </c>
      <c r="W174" s="15">
        <v>28.77</v>
      </c>
      <c r="X174" s="15">
        <v>1</v>
      </c>
      <c r="Y174" s="16">
        <v>0.0041</v>
      </c>
      <c r="Z174" s="15">
        <v>0</v>
      </c>
      <c r="AA174" s="15">
        <v>1</v>
      </c>
      <c r="AB174" s="15">
        <v>2</v>
      </c>
      <c r="AC174" s="15">
        <v>3</v>
      </c>
      <c r="AD174" s="15">
        <v>2</v>
      </c>
      <c r="AE174" s="15">
        <v>1</v>
      </c>
      <c r="AF174" s="15">
        <v>43.16</v>
      </c>
      <c r="AG174" s="15">
        <v>86.32</v>
      </c>
      <c r="AH174" t="str">
        <f>VLOOKUP(E:E,笔记匹配!A:U,3,FALSE)</f>
        <v>请大数据把我推荐给身价过亿的人‼️</v>
      </c>
    </row>
    <row r="175" spans="1:34">
      <c r="A175" s="14" t="s">
        <v>33</v>
      </c>
      <c r="B175" s="14" t="s">
        <v>303</v>
      </c>
      <c r="C175" s="15">
        <v>23071372</v>
      </c>
      <c r="D175" s="14" t="s">
        <v>75</v>
      </c>
      <c r="E175" s="14" t="s">
        <v>151</v>
      </c>
      <c r="F175" s="14" t="s">
        <v>152</v>
      </c>
      <c r="G175" s="15">
        <v>6006086</v>
      </c>
      <c r="H175" s="14" t="s">
        <v>152</v>
      </c>
      <c r="I175" s="15">
        <v>5000078</v>
      </c>
      <c r="J175" s="14" t="s">
        <v>290</v>
      </c>
      <c r="K175" s="15">
        <v>87.1</v>
      </c>
      <c r="L175" s="15">
        <v>7760</v>
      </c>
      <c r="M175" s="15">
        <v>635</v>
      </c>
      <c r="N175" s="16">
        <v>0.0818</v>
      </c>
      <c r="O175" s="15">
        <v>0.14</v>
      </c>
      <c r="P175" s="15">
        <v>11.22</v>
      </c>
      <c r="Q175" s="15">
        <v>3</v>
      </c>
      <c r="R175" s="15">
        <v>0</v>
      </c>
      <c r="S175" s="15">
        <v>1</v>
      </c>
      <c r="T175" s="15">
        <v>0</v>
      </c>
      <c r="U175" s="15">
        <v>0</v>
      </c>
      <c r="V175" s="15">
        <v>4</v>
      </c>
      <c r="W175" s="15">
        <v>21.78</v>
      </c>
      <c r="X175" s="15">
        <v>1</v>
      </c>
      <c r="Y175" s="16">
        <v>0.0016</v>
      </c>
      <c r="Z175" s="15">
        <v>2</v>
      </c>
      <c r="AA175" s="15">
        <v>3</v>
      </c>
      <c r="AB175" s="15">
        <v>1</v>
      </c>
      <c r="AC175" s="15">
        <v>1</v>
      </c>
      <c r="AD175" s="15">
        <v>1</v>
      </c>
      <c r="AE175" s="15">
        <v>0</v>
      </c>
      <c r="AF175" s="15">
        <v>87.1</v>
      </c>
      <c r="AG175" s="15">
        <v>0</v>
      </c>
      <c r="AH175" t="str">
        <f>VLOOKUP(E:E,笔记匹配!A:U,3,FALSE)</f>
        <v>怀一颗虔诚的心，看世间风景🌿</v>
      </c>
    </row>
    <row r="176" spans="1:34">
      <c r="A176" s="14" t="s">
        <v>33</v>
      </c>
      <c r="B176" s="14" t="s">
        <v>303</v>
      </c>
      <c r="C176" s="15">
        <v>23071440</v>
      </c>
      <c r="D176" s="14" t="s">
        <v>75</v>
      </c>
      <c r="E176" s="14" t="s">
        <v>153</v>
      </c>
      <c r="F176" s="14" t="s">
        <v>154</v>
      </c>
      <c r="G176" s="15">
        <v>6006112</v>
      </c>
      <c r="H176" s="14" t="s">
        <v>154</v>
      </c>
      <c r="I176" s="15">
        <v>5000114</v>
      </c>
      <c r="J176" s="14" t="s">
        <v>290</v>
      </c>
      <c r="K176" s="15">
        <v>55.16</v>
      </c>
      <c r="L176" s="15">
        <v>2964</v>
      </c>
      <c r="M176" s="15">
        <v>190</v>
      </c>
      <c r="N176" s="16">
        <v>0.0641</v>
      </c>
      <c r="O176" s="15">
        <v>0.29</v>
      </c>
      <c r="P176" s="15">
        <v>18.61</v>
      </c>
      <c r="Q176" s="15">
        <v>0</v>
      </c>
      <c r="R176" s="15">
        <v>0</v>
      </c>
      <c r="S176" s="15">
        <v>0</v>
      </c>
      <c r="T176" s="15">
        <v>1</v>
      </c>
      <c r="U176" s="15">
        <v>0</v>
      </c>
      <c r="V176" s="15">
        <v>1</v>
      </c>
      <c r="W176" s="15">
        <v>55.16</v>
      </c>
      <c r="X176" s="15">
        <v>0</v>
      </c>
      <c r="Y176" s="16">
        <v>0</v>
      </c>
      <c r="Z176" s="15">
        <v>0</v>
      </c>
      <c r="AA176" s="15">
        <v>0</v>
      </c>
      <c r="AB176" s="15">
        <v>1</v>
      </c>
      <c r="AC176" s="15">
        <v>1</v>
      </c>
      <c r="AD176" s="15">
        <v>1</v>
      </c>
      <c r="AE176" s="15">
        <v>1</v>
      </c>
      <c r="AF176" s="15">
        <v>55.16</v>
      </c>
      <c r="AG176" s="15">
        <v>55.16</v>
      </c>
      <c r="AH176" t="str">
        <f>VLOOKUP(E:E,笔记匹配!A:U,3,FALSE)</f>
        <v>来店里看货的90后小姐姐😍喝茶赏翠🌿</v>
      </c>
    </row>
    <row r="177" spans="1:34">
      <c r="A177" s="14" t="s">
        <v>33</v>
      </c>
      <c r="B177" s="14" t="s">
        <v>303</v>
      </c>
      <c r="C177" s="15">
        <v>23071497</v>
      </c>
      <c r="D177" s="14" t="s">
        <v>75</v>
      </c>
      <c r="E177" s="14" t="s">
        <v>140</v>
      </c>
      <c r="F177" s="14" t="s">
        <v>141</v>
      </c>
      <c r="G177" s="15">
        <v>6006153</v>
      </c>
      <c r="H177" s="14" t="s">
        <v>141</v>
      </c>
      <c r="I177" s="15">
        <v>5000153</v>
      </c>
      <c r="J177" s="14" t="s">
        <v>290</v>
      </c>
      <c r="K177" s="15">
        <v>77.33</v>
      </c>
      <c r="L177" s="15">
        <v>3791</v>
      </c>
      <c r="M177" s="15">
        <v>106</v>
      </c>
      <c r="N177" s="16">
        <v>0.028</v>
      </c>
      <c r="O177" s="15">
        <v>0.73</v>
      </c>
      <c r="P177" s="15">
        <v>20.4</v>
      </c>
      <c r="Q177" s="15">
        <v>2</v>
      </c>
      <c r="R177" s="15">
        <v>0</v>
      </c>
      <c r="S177" s="15">
        <v>2</v>
      </c>
      <c r="T177" s="15">
        <v>1</v>
      </c>
      <c r="U177" s="15">
        <v>0</v>
      </c>
      <c r="V177" s="15">
        <v>5</v>
      </c>
      <c r="W177" s="15">
        <v>15.47</v>
      </c>
      <c r="X177" s="15">
        <v>1</v>
      </c>
      <c r="Y177" s="16">
        <v>0.0094</v>
      </c>
      <c r="Z177" s="15">
        <v>0</v>
      </c>
      <c r="AA177" s="15">
        <v>1</v>
      </c>
      <c r="AB177" s="15">
        <v>1</v>
      </c>
      <c r="AC177" s="15">
        <v>1</v>
      </c>
      <c r="AD177" s="15">
        <v>1</v>
      </c>
      <c r="AE177" s="15">
        <v>0</v>
      </c>
      <c r="AF177" s="15">
        <v>77.33</v>
      </c>
      <c r="AG177" s="15">
        <v>0</v>
      </c>
      <c r="AH177" t="str">
        <f>VLOOKUP(E:E,笔记匹配!A:U,3,FALSE)</f>
        <v>喜欢翡翠的翠友👆这是不是你要的高品质😍</v>
      </c>
    </row>
    <row r="178" spans="1:34">
      <c r="A178" s="14" t="s">
        <v>34</v>
      </c>
      <c r="B178" s="14" t="s">
        <v>289</v>
      </c>
      <c r="C178" s="15">
        <v>14596181</v>
      </c>
      <c r="D178" s="14" t="s">
        <v>79</v>
      </c>
      <c r="E178" s="14" t="s">
        <v>80</v>
      </c>
      <c r="F178" s="14" t="s">
        <v>81</v>
      </c>
      <c r="G178" s="15">
        <v>2936476</v>
      </c>
      <c r="H178" s="14" t="s">
        <v>81</v>
      </c>
      <c r="I178" s="15">
        <v>2341327</v>
      </c>
      <c r="J178" s="14" t="s">
        <v>290</v>
      </c>
      <c r="K178" s="15">
        <v>133.94</v>
      </c>
      <c r="L178" s="15">
        <v>2506</v>
      </c>
      <c r="M178" s="15">
        <v>172</v>
      </c>
      <c r="N178" s="16">
        <v>0.0686</v>
      </c>
      <c r="O178" s="15">
        <v>0.78</v>
      </c>
      <c r="P178" s="15">
        <v>53.45</v>
      </c>
      <c r="Q178" s="15">
        <v>1</v>
      </c>
      <c r="R178" s="15">
        <v>3</v>
      </c>
      <c r="S178" s="15">
        <v>0</v>
      </c>
      <c r="T178" s="15">
        <v>2</v>
      </c>
      <c r="U178" s="15">
        <v>0</v>
      </c>
      <c r="V178" s="15">
        <v>6</v>
      </c>
      <c r="W178" s="15">
        <v>22.32</v>
      </c>
      <c r="X178" s="15">
        <v>7</v>
      </c>
      <c r="Y178" s="16">
        <v>0.0407</v>
      </c>
      <c r="Z178" s="15">
        <v>3</v>
      </c>
      <c r="AA178" s="15">
        <v>0</v>
      </c>
      <c r="AB178" s="15">
        <v>10</v>
      </c>
      <c r="AC178" s="15">
        <v>20</v>
      </c>
      <c r="AD178" s="15">
        <v>10</v>
      </c>
      <c r="AE178" s="15">
        <v>5</v>
      </c>
      <c r="AF178" s="15">
        <v>13.39</v>
      </c>
      <c r="AG178" s="15">
        <v>26.79</v>
      </c>
      <c r="AH178" t="str">
        <f>VLOOKUP(E:E,笔记匹配!A:U,3,FALSE)</f>
        <v>翡翠小米珠已经不多了❓听说你们都在找🧐🧐</v>
      </c>
    </row>
    <row r="179" spans="1:34">
      <c r="A179" s="14" t="s">
        <v>34</v>
      </c>
      <c r="B179" s="14" t="s">
        <v>291</v>
      </c>
      <c r="C179" s="15">
        <v>14619863</v>
      </c>
      <c r="D179" s="14" t="s">
        <v>79</v>
      </c>
      <c r="E179" s="14" t="s">
        <v>82</v>
      </c>
      <c r="F179" s="14" t="s">
        <v>83</v>
      </c>
      <c r="G179" s="15">
        <v>2939454</v>
      </c>
      <c r="H179" s="14" t="s">
        <v>83</v>
      </c>
      <c r="I179" s="15">
        <v>2343844</v>
      </c>
      <c r="J179" s="14" t="s">
        <v>290</v>
      </c>
      <c r="K179" s="15">
        <v>71.52</v>
      </c>
      <c r="L179" s="15">
        <v>2163</v>
      </c>
      <c r="M179" s="15">
        <v>142</v>
      </c>
      <c r="N179" s="16">
        <v>0.0656</v>
      </c>
      <c r="O179" s="15">
        <v>0.5</v>
      </c>
      <c r="P179" s="15">
        <v>33.07</v>
      </c>
      <c r="Q179" s="15">
        <v>1</v>
      </c>
      <c r="R179" s="15">
        <v>2</v>
      </c>
      <c r="S179" s="15">
        <v>0</v>
      </c>
      <c r="T179" s="15">
        <v>1</v>
      </c>
      <c r="U179" s="15">
        <v>0</v>
      </c>
      <c r="V179" s="15">
        <v>4</v>
      </c>
      <c r="W179" s="15">
        <v>17.88</v>
      </c>
      <c r="X179" s="15">
        <v>1</v>
      </c>
      <c r="Y179" s="16">
        <v>0.007</v>
      </c>
      <c r="Z179" s="15">
        <v>0</v>
      </c>
      <c r="AA179" s="15">
        <v>0</v>
      </c>
      <c r="AB179" s="15">
        <v>1</v>
      </c>
      <c r="AC179" s="15">
        <v>1</v>
      </c>
      <c r="AD179" s="15">
        <v>1</v>
      </c>
      <c r="AE179" s="15">
        <v>0</v>
      </c>
      <c r="AF179" s="15">
        <v>71.52</v>
      </c>
      <c r="AG179" s="15">
        <v>0</v>
      </c>
      <c r="AH179" t="str">
        <f>VLOOKUP(E:E,笔记匹配!A:U,3,FALSE)</f>
        <v>必入翡翠无事牌👆任性挑选价位齐全❤️</v>
      </c>
    </row>
    <row r="180" spans="1:34">
      <c r="A180" s="14" t="s">
        <v>34</v>
      </c>
      <c r="B180" s="14" t="s">
        <v>292</v>
      </c>
      <c r="C180" s="15">
        <v>15170740</v>
      </c>
      <c r="D180" s="14" t="s">
        <v>79</v>
      </c>
      <c r="E180" s="14" t="s">
        <v>84</v>
      </c>
      <c r="F180" s="14" t="s">
        <v>293</v>
      </c>
      <c r="G180" s="15">
        <v>2978075</v>
      </c>
      <c r="H180" s="14" t="s">
        <v>85</v>
      </c>
      <c r="I180" s="15">
        <v>2380067</v>
      </c>
      <c r="J180" s="14" t="s">
        <v>290</v>
      </c>
      <c r="K180" s="15">
        <v>75.62</v>
      </c>
      <c r="L180" s="15">
        <v>4286</v>
      </c>
      <c r="M180" s="15">
        <v>204</v>
      </c>
      <c r="N180" s="16">
        <v>0.0476</v>
      </c>
      <c r="O180" s="15">
        <v>0.37</v>
      </c>
      <c r="P180" s="15">
        <v>17.64</v>
      </c>
      <c r="Q180" s="15">
        <v>3</v>
      </c>
      <c r="R180" s="15">
        <v>1</v>
      </c>
      <c r="S180" s="15">
        <v>1</v>
      </c>
      <c r="T180" s="15">
        <v>3</v>
      </c>
      <c r="U180" s="15">
        <v>0</v>
      </c>
      <c r="V180" s="15">
        <v>8</v>
      </c>
      <c r="W180" s="15">
        <v>9.45</v>
      </c>
      <c r="X180" s="15">
        <v>5</v>
      </c>
      <c r="Y180" s="16">
        <v>0.0245</v>
      </c>
      <c r="Z180" s="15">
        <v>0</v>
      </c>
      <c r="AA180" s="15">
        <v>1</v>
      </c>
      <c r="AB180" s="15">
        <v>5</v>
      </c>
      <c r="AC180" s="15">
        <v>9</v>
      </c>
      <c r="AD180" s="15">
        <v>5</v>
      </c>
      <c r="AE180" s="15">
        <v>4</v>
      </c>
      <c r="AF180" s="15">
        <v>15.12</v>
      </c>
      <c r="AG180" s="15">
        <v>18.9</v>
      </c>
      <c r="AH180" t="str">
        <f>VLOOKUP(E:E,笔记匹配!A:U,3,FALSE)</f>
        <v>入门级的满绿翡翠，性价比也太高了！ 😍</v>
      </c>
    </row>
    <row r="181" spans="1:34">
      <c r="A181" s="14" t="s">
        <v>34</v>
      </c>
      <c r="B181" s="14" t="s">
        <v>292</v>
      </c>
      <c r="C181" s="15">
        <v>15170796</v>
      </c>
      <c r="D181" s="14" t="s">
        <v>79</v>
      </c>
      <c r="E181" s="14" t="s">
        <v>128</v>
      </c>
      <c r="F181" s="14" t="s">
        <v>129</v>
      </c>
      <c r="G181" s="15">
        <v>2977959</v>
      </c>
      <c r="H181" s="14" t="s">
        <v>129</v>
      </c>
      <c r="I181" s="15">
        <v>2379943</v>
      </c>
      <c r="J181" s="14" t="s">
        <v>290</v>
      </c>
      <c r="K181" s="15">
        <v>49.4</v>
      </c>
      <c r="L181" s="15">
        <v>1209</v>
      </c>
      <c r="M181" s="15">
        <v>79</v>
      </c>
      <c r="N181" s="16">
        <v>0.0653</v>
      </c>
      <c r="O181" s="15">
        <v>0.63</v>
      </c>
      <c r="P181" s="15">
        <v>40.86</v>
      </c>
      <c r="Q181" s="15">
        <v>0</v>
      </c>
      <c r="R181" s="15">
        <v>3</v>
      </c>
      <c r="S181" s="15">
        <v>0</v>
      </c>
      <c r="T181" s="15">
        <v>1</v>
      </c>
      <c r="U181" s="15">
        <v>0</v>
      </c>
      <c r="V181" s="15">
        <v>4</v>
      </c>
      <c r="W181" s="15">
        <v>12.35</v>
      </c>
      <c r="X181" s="15">
        <v>1</v>
      </c>
      <c r="Y181" s="16">
        <v>0.0127</v>
      </c>
      <c r="Z181" s="15">
        <v>2</v>
      </c>
      <c r="AA181" s="15">
        <v>4</v>
      </c>
      <c r="AB181" s="15">
        <v>1</v>
      </c>
      <c r="AC181" s="15">
        <v>1</v>
      </c>
      <c r="AD181" s="15">
        <v>1</v>
      </c>
      <c r="AE181" s="15">
        <v>0</v>
      </c>
      <c r="AF181" s="15">
        <v>49.4</v>
      </c>
      <c r="AG181" s="15">
        <v>0</v>
      </c>
      <c r="AH181" t="str">
        <f>VLOOKUP(E:E,笔记匹配!A:U,3,FALSE)</f>
        <v>请大数据推给喜欢翡翠耳钉的刘亦菲们‼️</v>
      </c>
    </row>
    <row r="182" spans="1:34">
      <c r="A182" s="14" t="s">
        <v>34</v>
      </c>
      <c r="B182" s="14" t="s">
        <v>294</v>
      </c>
      <c r="C182" s="15">
        <v>16499560</v>
      </c>
      <c r="D182" s="14" t="s">
        <v>79</v>
      </c>
      <c r="E182" s="14" t="s">
        <v>146</v>
      </c>
      <c r="F182" s="14" t="s">
        <v>295</v>
      </c>
      <c r="G182" s="15">
        <v>3092118</v>
      </c>
      <c r="H182" s="14" t="s">
        <v>147</v>
      </c>
      <c r="I182" s="15">
        <v>2477175</v>
      </c>
      <c r="J182" s="14" t="s">
        <v>290</v>
      </c>
      <c r="K182" s="15">
        <v>51.89</v>
      </c>
      <c r="L182" s="15">
        <v>991</v>
      </c>
      <c r="M182" s="15">
        <v>69</v>
      </c>
      <c r="N182" s="16">
        <v>0.0696</v>
      </c>
      <c r="O182" s="15">
        <v>0.75</v>
      </c>
      <c r="P182" s="15">
        <v>52.36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0</v>
      </c>
      <c r="W182" s="15">
        <v>0</v>
      </c>
      <c r="X182" s="15">
        <v>2</v>
      </c>
      <c r="Y182" s="16">
        <v>0.029</v>
      </c>
      <c r="Z182" s="15">
        <v>0</v>
      </c>
      <c r="AA182" s="15">
        <v>0</v>
      </c>
      <c r="AB182" s="15">
        <v>2</v>
      </c>
      <c r="AC182" s="15">
        <v>2</v>
      </c>
      <c r="AD182" s="15">
        <v>2</v>
      </c>
      <c r="AE182" s="15">
        <v>0</v>
      </c>
      <c r="AF182" s="15">
        <v>25.94</v>
      </c>
      <c r="AG182" s="15">
        <v>0</v>
      </c>
      <c r="AH182" t="str">
        <f>VLOOKUP(E:E,笔记匹配!A:U,3,FALSE)</f>
        <v>被刷屏了‼️为什么翡翠珠串最近这么火🔥</v>
      </c>
    </row>
    <row r="183" spans="1:34">
      <c r="A183" s="14" t="s">
        <v>34</v>
      </c>
      <c r="B183" s="14" t="s">
        <v>296</v>
      </c>
      <c r="C183" s="15">
        <v>16755251</v>
      </c>
      <c r="D183" s="14" t="s">
        <v>79</v>
      </c>
      <c r="E183" s="14" t="s">
        <v>108</v>
      </c>
      <c r="F183" s="14" t="s">
        <v>109</v>
      </c>
      <c r="G183" s="15">
        <v>3251566</v>
      </c>
      <c r="H183" s="14" t="s">
        <v>109</v>
      </c>
      <c r="I183" s="15">
        <v>2637997</v>
      </c>
      <c r="J183" s="14" t="s">
        <v>290</v>
      </c>
      <c r="K183" s="15">
        <v>154.28</v>
      </c>
      <c r="L183" s="15">
        <v>4760</v>
      </c>
      <c r="M183" s="15">
        <v>208</v>
      </c>
      <c r="N183" s="16">
        <v>0.0437</v>
      </c>
      <c r="O183" s="15">
        <v>0.74</v>
      </c>
      <c r="P183" s="15">
        <v>32.41</v>
      </c>
      <c r="Q183" s="15">
        <v>5</v>
      </c>
      <c r="R183" s="15">
        <v>0</v>
      </c>
      <c r="S183" s="15">
        <v>1</v>
      </c>
      <c r="T183" s="15">
        <v>5</v>
      </c>
      <c r="U183" s="15">
        <v>1</v>
      </c>
      <c r="V183" s="15">
        <v>12</v>
      </c>
      <c r="W183" s="15">
        <v>12.86</v>
      </c>
      <c r="X183" s="15">
        <v>6</v>
      </c>
      <c r="Y183" s="16">
        <v>0.0288</v>
      </c>
      <c r="Z183" s="15">
        <v>0</v>
      </c>
      <c r="AA183" s="15">
        <v>0</v>
      </c>
      <c r="AB183" s="15">
        <v>7</v>
      </c>
      <c r="AC183" s="15">
        <v>11</v>
      </c>
      <c r="AD183" s="15">
        <v>7</v>
      </c>
      <c r="AE183" s="15">
        <v>2</v>
      </c>
      <c r="AF183" s="15">
        <v>22.04</v>
      </c>
      <c r="AG183" s="15">
        <v>77.14</v>
      </c>
      <c r="AH183" t="str">
        <f>VLOOKUP(E:E,笔记匹配!A:U,3,FALSE)</f>
        <v>强烈安利‼️耳畔上的灵动✨美到窒息翡翠耳坠</v>
      </c>
    </row>
    <row r="184" spans="1:34">
      <c r="A184" s="14" t="s">
        <v>34</v>
      </c>
      <c r="B184" s="14" t="s">
        <v>298</v>
      </c>
      <c r="C184" s="15">
        <v>20245254</v>
      </c>
      <c r="D184" s="14" t="s">
        <v>79</v>
      </c>
      <c r="E184" s="14" t="s">
        <v>86</v>
      </c>
      <c r="F184" s="14" t="s">
        <v>87</v>
      </c>
      <c r="G184" s="15">
        <v>4628915</v>
      </c>
      <c r="H184" s="14" t="s">
        <v>87</v>
      </c>
      <c r="I184" s="15">
        <v>3960246</v>
      </c>
      <c r="J184" s="14" t="s">
        <v>290</v>
      </c>
      <c r="K184" s="15">
        <v>106.62</v>
      </c>
      <c r="L184" s="15">
        <v>6368</v>
      </c>
      <c r="M184" s="15">
        <v>351</v>
      </c>
      <c r="N184" s="16">
        <v>0.0551</v>
      </c>
      <c r="O184" s="15">
        <v>0.3</v>
      </c>
      <c r="P184" s="15">
        <v>16.74</v>
      </c>
      <c r="Q184" s="15">
        <v>2</v>
      </c>
      <c r="R184" s="15">
        <v>0</v>
      </c>
      <c r="S184" s="15">
        <v>0</v>
      </c>
      <c r="T184" s="15">
        <v>0</v>
      </c>
      <c r="U184" s="15">
        <v>0</v>
      </c>
      <c r="V184" s="15">
        <v>2</v>
      </c>
      <c r="W184" s="15">
        <v>53.31</v>
      </c>
      <c r="X184" s="15">
        <v>9</v>
      </c>
      <c r="Y184" s="16">
        <v>0.0256</v>
      </c>
      <c r="Z184" s="15">
        <v>0</v>
      </c>
      <c r="AA184" s="15">
        <v>0</v>
      </c>
      <c r="AB184" s="15">
        <v>9</v>
      </c>
      <c r="AC184" s="15">
        <v>15</v>
      </c>
      <c r="AD184" s="15">
        <v>9</v>
      </c>
      <c r="AE184" s="15">
        <v>2</v>
      </c>
      <c r="AF184" s="15">
        <v>11.85</v>
      </c>
      <c r="AG184" s="15">
        <v>53.31</v>
      </c>
      <c r="AH184" t="str">
        <f>VLOOKUP(E:E,笔记匹配!A:U,3,FALSE)</f>
        <v>别找了‼️一口价的翡翠商家在这里👆</v>
      </c>
    </row>
    <row r="185" spans="1:34">
      <c r="A185" s="14" t="s">
        <v>34</v>
      </c>
      <c r="B185" s="14" t="s">
        <v>299</v>
      </c>
      <c r="C185" s="15">
        <v>21387444</v>
      </c>
      <c r="D185" s="14" t="s">
        <v>79</v>
      </c>
      <c r="E185" s="14" t="s">
        <v>88</v>
      </c>
      <c r="F185" s="14" t="s">
        <v>89</v>
      </c>
      <c r="G185" s="15">
        <v>5205193</v>
      </c>
      <c r="H185" s="14" t="s">
        <v>89</v>
      </c>
      <c r="I185" s="15">
        <v>4389137</v>
      </c>
      <c r="J185" s="14" t="s">
        <v>290</v>
      </c>
      <c r="K185" s="15">
        <v>98.69</v>
      </c>
      <c r="L185" s="15">
        <v>4534</v>
      </c>
      <c r="M185" s="15">
        <v>373</v>
      </c>
      <c r="N185" s="16">
        <v>0.0823</v>
      </c>
      <c r="O185" s="15">
        <v>0.26</v>
      </c>
      <c r="P185" s="15">
        <v>21.77</v>
      </c>
      <c r="Q185" s="15">
        <v>2</v>
      </c>
      <c r="R185" s="15">
        <v>3</v>
      </c>
      <c r="S185" s="15">
        <v>1</v>
      </c>
      <c r="T185" s="15">
        <v>3</v>
      </c>
      <c r="U185" s="15">
        <v>0</v>
      </c>
      <c r="V185" s="15">
        <v>9</v>
      </c>
      <c r="W185" s="15">
        <v>10.97</v>
      </c>
      <c r="X185" s="15">
        <v>5</v>
      </c>
      <c r="Y185" s="16">
        <v>0.0134</v>
      </c>
      <c r="Z185" s="15">
        <v>1</v>
      </c>
      <c r="AA185" s="15">
        <v>2</v>
      </c>
      <c r="AB185" s="15">
        <v>7</v>
      </c>
      <c r="AC185" s="15">
        <v>7</v>
      </c>
      <c r="AD185" s="15">
        <v>7</v>
      </c>
      <c r="AE185" s="15">
        <v>2</v>
      </c>
      <c r="AF185" s="15">
        <v>14.1</v>
      </c>
      <c r="AG185" s="15">
        <v>49.34</v>
      </c>
      <c r="AH185" t="str">
        <f>VLOOKUP(E:E,笔记匹配!A:U,3,FALSE)</f>
        <v>入门级翡翠戒指｜第一次买翡翠必入戒指合集</v>
      </c>
    </row>
    <row r="186" spans="1:34">
      <c r="A186" s="14" t="s">
        <v>34</v>
      </c>
      <c r="B186" s="14" t="s">
        <v>300</v>
      </c>
      <c r="C186" s="15">
        <v>22048778</v>
      </c>
      <c r="D186" s="14" t="s">
        <v>75</v>
      </c>
      <c r="E186" s="14" t="s">
        <v>114</v>
      </c>
      <c r="F186" s="14" t="s">
        <v>115</v>
      </c>
      <c r="G186" s="15">
        <v>5509802</v>
      </c>
      <c r="H186" s="14" t="s">
        <v>115</v>
      </c>
      <c r="I186" s="15">
        <v>4621049</v>
      </c>
      <c r="J186" s="14" t="s">
        <v>290</v>
      </c>
      <c r="K186" s="15">
        <v>137.24</v>
      </c>
      <c r="L186" s="15">
        <v>6315</v>
      </c>
      <c r="M186" s="15">
        <v>339</v>
      </c>
      <c r="N186" s="16">
        <v>0.0537</v>
      </c>
      <c r="O186" s="15">
        <v>0.4</v>
      </c>
      <c r="P186" s="15">
        <v>21.73</v>
      </c>
      <c r="Q186" s="15">
        <v>3</v>
      </c>
      <c r="R186" s="15">
        <v>2</v>
      </c>
      <c r="S186" s="15">
        <v>0</v>
      </c>
      <c r="T186" s="15">
        <v>4</v>
      </c>
      <c r="U186" s="15">
        <v>1</v>
      </c>
      <c r="V186" s="15">
        <v>10</v>
      </c>
      <c r="W186" s="15">
        <v>13.72</v>
      </c>
      <c r="X186" s="15">
        <v>2</v>
      </c>
      <c r="Y186" s="16">
        <v>0.0059</v>
      </c>
      <c r="Z186" s="15">
        <v>5</v>
      </c>
      <c r="AA186" s="15">
        <v>0</v>
      </c>
      <c r="AB186" s="15">
        <v>3</v>
      </c>
      <c r="AC186" s="15">
        <v>5</v>
      </c>
      <c r="AD186" s="15">
        <v>3</v>
      </c>
      <c r="AE186" s="15">
        <v>1</v>
      </c>
      <c r="AF186" s="15">
        <v>45.75</v>
      </c>
      <c r="AG186" s="15">
        <v>137.24</v>
      </c>
      <c r="AH186" t="str">
        <f>VLOOKUP(E:E,笔记匹配!A:U,3,FALSE)</f>
        <v>价值过亿😱这就是广州玉器街批发商家的实力</v>
      </c>
    </row>
    <row r="187" spans="1:34">
      <c r="A187" s="14" t="s">
        <v>34</v>
      </c>
      <c r="B187" s="14" t="s">
        <v>301</v>
      </c>
      <c r="C187" s="15">
        <v>23018617</v>
      </c>
      <c r="D187" s="14" t="s">
        <v>75</v>
      </c>
      <c r="E187" s="14" t="s">
        <v>138</v>
      </c>
      <c r="F187" s="14" t="s">
        <v>139</v>
      </c>
      <c r="G187" s="15">
        <v>5980098</v>
      </c>
      <c r="H187" s="14" t="s">
        <v>139</v>
      </c>
      <c r="I187" s="15">
        <v>4980162</v>
      </c>
      <c r="J187" s="14" t="s">
        <v>290</v>
      </c>
      <c r="K187" s="15">
        <v>120.16</v>
      </c>
      <c r="L187" s="15">
        <v>21854</v>
      </c>
      <c r="M187" s="15">
        <v>1613</v>
      </c>
      <c r="N187" s="16">
        <v>0.0738</v>
      </c>
      <c r="O187" s="15">
        <v>0.07</v>
      </c>
      <c r="P187" s="15">
        <v>5.5</v>
      </c>
      <c r="Q187" s="15">
        <v>6</v>
      </c>
      <c r="R187" s="15">
        <v>0</v>
      </c>
      <c r="S187" s="15">
        <v>6</v>
      </c>
      <c r="T187" s="15">
        <v>0</v>
      </c>
      <c r="U187" s="15">
        <v>1</v>
      </c>
      <c r="V187" s="15">
        <v>13</v>
      </c>
      <c r="W187" s="15">
        <v>9.24</v>
      </c>
      <c r="X187" s="15">
        <v>12</v>
      </c>
      <c r="Y187" s="16">
        <v>0.0074</v>
      </c>
      <c r="Z187" s="15">
        <v>12</v>
      </c>
      <c r="AA187" s="15">
        <v>14</v>
      </c>
      <c r="AB187" s="15">
        <v>9</v>
      </c>
      <c r="AC187" s="15">
        <v>10</v>
      </c>
      <c r="AD187" s="15">
        <v>9</v>
      </c>
      <c r="AE187" s="15">
        <v>0</v>
      </c>
      <c r="AF187" s="15">
        <v>13.35</v>
      </c>
      <c r="AG187" s="15">
        <v>0</v>
      </c>
      <c r="AH187" t="str">
        <f>VLOOKUP(E:E,笔记匹配!A:U,3,FALSE)</f>
        <v>保姆级✅翡翠知识‼️新手小白赶紧收藏👆</v>
      </c>
    </row>
    <row r="188" spans="1:34">
      <c r="A188" s="14" t="s">
        <v>34</v>
      </c>
      <c r="B188" s="14" t="s">
        <v>301</v>
      </c>
      <c r="C188" s="15">
        <v>23018730</v>
      </c>
      <c r="D188" s="14" t="s">
        <v>75</v>
      </c>
      <c r="E188" s="14" t="s">
        <v>76</v>
      </c>
      <c r="F188" s="14" t="s">
        <v>302</v>
      </c>
      <c r="G188" s="15">
        <v>5980131</v>
      </c>
      <c r="H188" s="14" t="s">
        <v>77</v>
      </c>
      <c r="I188" s="15">
        <v>4980197</v>
      </c>
      <c r="J188" s="14" t="s">
        <v>290</v>
      </c>
      <c r="K188" s="15">
        <v>112.48</v>
      </c>
      <c r="L188" s="15">
        <v>8739</v>
      </c>
      <c r="M188" s="15">
        <v>397</v>
      </c>
      <c r="N188" s="16">
        <v>0.0454</v>
      </c>
      <c r="O188" s="15">
        <v>0.28</v>
      </c>
      <c r="P188" s="15">
        <v>12.87</v>
      </c>
      <c r="Q188" s="15">
        <v>1</v>
      </c>
      <c r="R188" s="15">
        <v>1</v>
      </c>
      <c r="S188" s="15">
        <v>0</v>
      </c>
      <c r="T188" s="15">
        <v>7</v>
      </c>
      <c r="U188" s="15">
        <v>0</v>
      </c>
      <c r="V188" s="15">
        <v>9</v>
      </c>
      <c r="W188" s="15">
        <v>12.5</v>
      </c>
      <c r="X188" s="15">
        <v>3</v>
      </c>
      <c r="Y188" s="16">
        <v>0.0076</v>
      </c>
      <c r="Z188" s="15">
        <v>3</v>
      </c>
      <c r="AA188" s="15">
        <v>0</v>
      </c>
      <c r="AB188" s="15">
        <v>6</v>
      </c>
      <c r="AC188" s="15">
        <v>8</v>
      </c>
      <c r="AD188" s="15">
        <v>6</v>
      </c>
      <c r="AE188" s="15">
        <v>3</v>
      </c>
      <c r="AF188" s="15">
        <v>18.75</v>
      </c>
      <c r="AG188" s="15">
        <v>37.49</v>
      </c>
      <c r="AH188" t="str">
        <f>VLOOKUP(E:E,笔记匹配!A:U,3,FALSE)</f>
        <v>请大数据把我推荐给身价过亿的人‼️</v>
      </c>
    </row>
    <row r="189" spans="1:34">
      <c r="A189" s="14" t="s">
        <v>34</v>
      </c>
      <c r="B189" s="14" t="s">
        <v>303</v>
      </c>
      <c r="C189" s="15">
        <v>23071497</v>
      </c>
      <c r="D189" s="14" t="s">
        <v>75</v>
      </c>
      <c r="E189" s="14" t="s">
        <v>140</v>
      </c>
      <c r="F189" s="14" t="s">
        <v>141</v>
      </c>
      <c r="G189" s="15">
        <v>6006153</v>
      </c>
      <c r="H189" s="14" t="s">
        <v>141</v>
      </c>
      <c r="I189" s="15">
        <v>5000153</v>
      </c>
      <c r="J189" s="14" t="s">
        <v>290</v>
      </c>
      <c r="K189" s="15">
        <v>105.7</v>
      </c>
      <c r="L189" s="15">
        <v>4974</v>
      </c>
      <c r="M189" s="15">
        <v>123</v>
      </c>
      <c r="N189" s="16">
        <v>0.0247</v>
      </c>
      <c r="O189" s="15">
        <v>0.86</v>
      </c>
      <c r="P189" s="15">
        <v>21.25</v>
      </c>
      <c r="Q189" s="15">
        <v>0</v>
      </c>
      <c r="R189" s="15">
        <v>0</v>
      </c>
      <c r="S189" s="15">
        <v>0</v>
      </c>
      <c r="T189" s="15">
        <v>2</v>
      </c>
      <c r="U189" s="15">
        <v>0</v>
      </c>
      <c r="V189" s="15">
        <v>2</v>
      </c>
      <c r="W189" s="15">
        <v>52.85</v>
      </c>
      <c r="X189" s="15">
        <v>2</v>
      </c>
      <c r="Y189" s="16">
        <v>0.0163</v>
      </c>
      <c r="Z189" s="15">
        <v>1</v>
      </c>
      <c r="AA189" s="15">
        <v>1</v>
      </c>
      <c r="AB189" s="15">
        <v>2</v>
      </c>
      <c r="AC189" s="15">
        <v>2</v>
      </c>
      <c r="AD189" s="15">
        <v>2</v>
      </c>
      <c r="AE189" s="15">
        <v>0</v>
      </c>
      <c r="AF189" s="15">
        <v>52.85</v>
      </c>
      <c r="AG189" s="15">
        <v>0</v>
      </c>
      <c r="AH189" t="str">
        <f>VLOOKUP(E:E,笔记匹配!A:U,3,FALSE)</f>
        <v>喜欢翡翠的翠友👆这是不是你要的高品质😍</v>
      </c>
    </row>
    <row r="190" spans="1:34">
      <c r="A190" s="14" t="s">
        <v>35</v>
      </c>
      <c r="B190" s="14" t="s">
        <v>289</v>
      </c>
      <c r="C190" s="15">
        <v>14596181</v>
      </c>
      <c r="D190" s="14" t="s">
        <v>79</v>
      </c>
      <c r="E190" s="14" t="s">
        <v>80</v>
      </c>
      <c r="F190" s="14" t="s">
        <v>81</v>
      </c>
      <c r="G190" s="15">
        <v>2936476</v>
      </c>
      <c r="H190" s="14" t="s">
        <v>81</v>
      </c>
      <c r="I190" s="15">
        <v>2341327</v>
      </c>
      <c r="J190" s="14" t="s">
        <v>290</v>
      </c>
      <c r="K190" s="15">
        <v>112.7</v>
      </c>
      <c r="L190" s="15">
        <v>1949</v>
      </c>
      <c r="M190" s="15">
        <v>133</v>
      </c>
      <c r="N190" s="16">
        <v>0.0682</v>
      </c>
      <c r="O190" s="15">
        <v>0.85</v>
      </c>
      <c r="P190" s="15">
        <v>57.82</v>
      </c>
      <c r="Q190" s="15">
        <v>1</v>
      </c>
      <c r="R190" s="15">
        <v>1</v>
      </c>
      <c r="S190" s="15">
        <v>0</v>
      </c>
      <c r="T190" s="15">
        <v>2</v>
      </c>
      <c r="U190" s="15">
        <v>1</v>
      </c>
      <c r="V190" s="15">
        <v>5</v>
      </c>
      <c r="W190" s="15">
        <v>22.54</v>
      </c>
      <c r="X190" s="15">
        <v>3</v>
      </c>
      <c r="Y190" s="16">
        <v>0.0226</v>
      </c>
      <c r="Z190" s="15">
        <v>1</v>
      </c>
      <c r="AA190" s="15">
        <v>0</v>
      </c>
      <c r="AB190" s="15">
        <v>3</v>
      </c>
      <c r="AC190" s="15">
        <v>4</v>
      </c>
      <c r="AD190" s="15">
        <v>3</v>
      </c>
      <c r="AE190" s="15">
        <v>1</v>
      </c>
      <c r="AF190" s="15">
        <v>37.57</v>
      </c>
      <c r="AG190" s="15">
        <v>112.7</v>
      </c>
      <c r="AH190" t="str">
        <f>VLOOKUP(E:E,笔记匹配!A:U,3,FALSE)</f>
        <v>翡翠小米珠已经不多了❓听说你们都在找🧐🧐</v>
      </c>
    </row>
    <row r="191" spans="1:34">
      <c r="A191" s="14" t="s">
        <v>35</v>
      </c>
      <c r="B191" s="14" t="s">
        <v>291</v>
      </c>
      <c r="C191" s="15">
        <v>14619863</v>
      </c>
      <c r="D191" s="14" t="s">
        <v>79</v>
      </c>
      <c r="E191" s="14" t="s">
        <v>82</v>
      </c>
      <c r="F191" s="14" t="s">
        <v>83</v>
      </c>
      <c r="G191" s="15">
        <v>2939454</v>
      </c>
      <c r="H191" s="14" t="s">
        <v>83</v>
      </c>
      <c r="I191" s="15">
        <v>2343844</v>
      </c>
      <c r="J191" s="14" t="s">
        <v>290</v>
      </c>
      <c r="K191" s="15">
        <v>25.58</v>
      </c>
      <c r="L191" s="15">
        <v>634</v>
      </c>
      <c r="M191" s="15">
        <v>62</v>
      </c>
      <c r="N191" s="16">
        <v>0.0978</v>
      </c>
      <c r="O191" s="15">
        <v>0.41</v>
      </c>
      <c r="P191" s="15">
        <v>40.35</v>
      </c>
      <c r="Q191" s="15">
        <v>1</v>
      </c>
      <c r="R191" s="15">
        <v>1</v>
      </c>
      <c r="S191" s="15">
        <v>0</v>
      </c>
      <c r="T191" s="15">
        <v>0</v>
      </c>
      <c r="U191" s="15">
        <v>0</v>
      </c>
      <c r="V191" s="15">
        <v>2</v>
      </c>
      <c r="W191" s="15">
        <v>12.79</v>
      </c>
      <c r="X191" s="15">
        <v>0</v>
      </c>
      <c r="Y191" s="16">
        <v>0</v>
      </c>
      <c r="Z191" s="15">
        <v>0</v>
      </c>
      <c r="AA191" s="15">
        <v>1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5">
        <v>0</v>
      </c>
      <c r="AH191" t="str">
        <f>VLOOKUP(E:E,笔记匹配!A:U,3,FALSE)</f>
        <v>必入翡翠无事牌👆任性挑选价位齐全❤️</v>
      </c>
    </row>
    <row r="192" spans="1:34">
      <c r="A192" s="14" t="s">
        <v>35</v>
      </c>
      <c r="B192" s="14" t="s">
        <v>292</v>
      </c>
      <c r="C192" s="15">
        <v>15170740</v>
      </c>
      <c r="D192" s="14" t="s">
        <v>79</v>
      </c>
      <c r="E192" s="14" t="s">
        <v>84</v>
      </c>
      <c r="F192" s="14" t="s">
        <v>293</v>
      </c>
      <c r="G192" s="15">
        <v>2978075</v>
      </c>
      <c r="H192" s="14" t="s">
        <v>85</v>
      </c>
      <c r="I192" s="15">
        <v>2380067</v>
      </c>
      <c r="J192" s="14" t="s">
        <v>290</v>
      </c>
      <c r="K192" s="15">
        <v>55.02</v>
      </c>
      <c r="L192" s="15">
        <v>2848</v>
      </c>
      <c r="M192" s="15">
        <v>144</v>
      </c>
      <c r="N192" s="16">
        <v>0.0506</v>
      </c>
      <c r="O192" s="15">
        <v>0.38</v>
      </c>
      <c r="P192" s="15">
        <v>19.32</v>
      </c>
      <c r="Q192" s="15">
        <v>0</v>
      </c>
      <c r="R192" s="15">
        <v>0</v>
      </c>
      <c r="S192" s="15">
        <v>0</v>
      </c>
      <c r="T192" s="15">
        <v>1</v>
      </c>
      <c r="U192" s="15">
        <v>0</v>
      </c>
      <c r="V192" s="15">
        <v>1</v>
      </c>
      <c r="W192" s="15">
        <v>55.02</v>
      </c>
      <c r="X192" s="15">
        <v>0</v>
      </c>
      <c r="Y192" s="16">
        <v>0</v>
      </c>
      <c r="Z192" s="15">
        <v>0</v>
      </c>
      <c r="AA192" s="15">
        <v>0</v>
      </c>
      <c r="AB192" s="15">
        <v>1</v>
      </c>
      <c r="AC192" s="15">
        <v>1</v>
      </c>
      <c r="AD192" s="15">
        <v>1</v>
      </c>
      <c r="AE192" s="15">
        <v>1</v>
      </c>
      <c r="AF192" s="15">
        <v>55.02</v>
      </c>
      <c r="AG192" s="15">
        <v>55.02</v>
      </c>
      <c r="AH192" t="str">
        <f>VLOOKUP(E:E,笔记匹配!A:U,3,FALSE)</f>
        <v>入门级的满绿翡翠，性价比也太高了！ 😍</v>
      </c>
    </row>
    <row r="193" spans="1:34">
      <c r="A193" s="14" t="s">
        <v>35</v>
      </c>
      <c r="B193" s="14" t="s">
        <v>292</v>
      </c>
      <c r="C193" s="15">
        <v>15170796</v>
      </c>
      <c r="D193" s="14" t="s">
        <v>79</v>
      </c>
      <c r="E193" s="14" t="s">
        <v>128</v>
      </c>
      <c r="F193" s="14" t="s">
        <v>129</v>
      </c>
      <c r="G193" s="15">
        <v>2977959</v>
      </c>
      <c r="H193" s="14" t="s">
        <v>129</v>
      </c>
      <c r="I193" s="15">
        <v>2379943</v>
      </c>
      <c r="J193" s="14" t="s">
        <v>290</v>
      </c>
      <c r="K193" s="15">
        <v>101.97</v>
      </c>
      <c r="L193" s="15">
        <v>2059</v>
      </c>
      <c r="M193" s="15">
        <v>135</v>
      </c>
      <c r="N193" s="16">
        <v>0.0656</v>
      </c>
      <c r="O193" s="15">
        <v>0.76</v>
      </c>
      <c r="P193" s="15">
        <v>49.52</v>
      </c>
      <c r="Q193" s="15">
        <v>0</v>
      </c>
      <c r="R193" s="15">
        <v>1</v>
      </c>
      <c r="S193" s="15">
        <v>0</v>
      </c>
      <c r="T193" s="15">
        <v>0</v>
      </c>
      <c r="U193" s="15">
        <v>0</v>
      </c>
      <c r="V193" s="15">
        <v>1</v>
      </c>
      <c r="W193" s="15">
        <v>101.97</v>
      </c>
      <c r="X193" s="15">
        <v>1</v>
      </c>
      <c r="Y193" s="16">
        <v>0.0074</v>
      </c>
      <c r="Z193" s="15">
        <v>1</v>
      </c>
      <c r="AA193" s="15">
        <v>0</v>
      </c>
      <c r="AB193" s="15">
        <v>2</v>
      </c>
      <c r="AC193" s="15">
        <v>5</v>
      </c>
      <c r="AD193" s="15">
        <v>2</v>
      </c>
      <c r="AE193" s="15">
        <v>2</v>
      </c>
      <c r="AF193" s="15">
        <v>50.98</v>
      </c>
      <c r="AG193" s="15">
        <v>50.98</v>
      </c>
      <c r="AH193" t="str">
        <f>VLOOKUP(E:E,笔记匹配!A:U,3,FALSE)</f>
        <v>请大数据推给喜欢翡翠耳钉的刘亦菲们‼️</v>
      </c>
    </row>
    <row r="194" spans="1:34">
      <c r="A194" s="14" t="s">
        <v>35</v>
      </c>
      <c r="B194" s="14" t="s">
        <v>294</v>
      </c>
      <c r="C194" s="15">
        <v>16499560</v>
      </c>
      <c r="D194" s="14" t="s">
        <v>79</v>
      </c>
      <c r="E194" s="14" t="s">
        <v>146</v>
      </c>
      <c r="F194" s="14" t="s">
        <v>295</v>
      </c>
      <c r="G194" s="15">
        <v>3092118</v>
      </c>
      <c r="H194" s="14" t="s">
        <v>147</v>
      </c>
      <c r="I194" s="15">
        <v>2477175</v>
      </c>
      <c r="J194" s="14" t="s">
        <v>290</v>
      </c>
      <c r="K194" s="15">
        <v>53.2</v>
      </c>
      <c r="L194" s="15">
        <v>720</v>
      </c>
      <c r="M194" s="15">
        <v>50</v>
      </c>
      <c r="N194" s="16">
        <v>0.0694</v>
      </c>
      <c r="O194" s="15">
        <v>1.06</v>
      </c>
      <c r="P194" s="15">
        <v>73.89</v>
      </c>
      <c r="Q194" s="15">
        <v>1</v>
      </c>
      <c r="R194" s="15">
        <v>0</v>
      </c>
      <c r="S194" s="15">
        <v>0</v>
      </c>
      <c r="T194" s="15">
        <v>1</v>
      </c>
      <c r="U194" s="15">
        <v>0</v>
      </c>
      <c r="V194" s="15">
        <v>2</v>
      </c>
      <c r="W194" s="15">
        <v>26.6</v>
      </c>
      <c r="X194" s="15">
        <v>1</v>
      </c>
      <c r="Y194" s="16">
        <v>0.02</v>
      </c>
      <c r="Z194" s="15">
        <v>1</v>
      </c>
      <c r="AA194" s="15">
        <v>0</v>
      </c>
      <c r="AB194" s="15">
        <v>1</v>
      </c>
      <c r="AC194" s="15">
        <v>1</v>
      </c>
      <c r="AD194" s="15">
        <v>1</v>
      </c>
      <c r="AE194" s="15">
        <v>0</v>
      </c>
      <c r="AF194" s="15">
        <v>53.2</v>
      </c>
      <c r="AG194" s="15">
        <v>0</v>
      </c>
      <c r="AH194" t="str">
        <f>VLOOKUP(E:E,笔记匹配!A:U,3,FALSE)</f>
        <v>被刷屏了‼️为什么翡翠珠串最近这么火🔥</v>
      </c>
    </row>
    <row r="195" spans="1:34">
      <c r="A195" s="14" t="s">
        <v>35</v>
      </c>
      <c r="B195" s="14" t="s">
        <v>296</v>
      </c>
      <c r="C195" s="15">
        <v>16755251</v>
      </c>
      <c r="D195" s="14" t="s">
        <v>79</v>
      </c>
      <c r="E195" s="14" t="s">
        <v>108</v>
      </c>
      <c r="F195" s="14" t="s">
        <v>109</v>
      </c>
      <c r="G195" s="15">
        <v>3251566</v>
      </c>
      <c r="H195" s="14" t="s">
        <v>109</v>
      </c>
      <c r="I195" s="15">
        <v>2637997</v>
      </c>
      <c r="J195" s="14" t="s">
        <v>290</v>
      </c>
      <c r="K195" s="15">
        <v>152.01</v>
      </c>
      <c r="L195" s="15">
        <v>4436</v>
      </c>
      <c r="M195" s="15">
        <v>195</v>
      </c>
      <c r="N195" s="16">
        <v>0.044</v>
      </c>
      <c r="O195" s="15">
        <v>0.78</v>
      </c>
      <c r="P195" s="15">
        <v>34.27</v>
      </c>
      <c r="Q195" s="15">
        <v>2</v>
      </c>
      <c r="R195" s="15">
        <v>0</v>
      </c>
      <c r="S195" s="15">
        <v>3</v>
      </c>
      <c r="T195" s="15">
        <v>7</v>
      </c>
      <c r="U195" s="15">
        <v>0</v>
      </c>
      <c r="V195" s="15">
        <v>12</v>
      </c>
      <c r="W195" s="15">
        <v>12.67</v>
      </c>
      <c r="X195" s="15">
        <v>7</v>
      </c>
      <c r="Y195" s="16">
        <v>0.0359</v>
      </c>
      <c r="Z195" s="15">
        <v>1</v>
      </c>
      <c r="AA195" s="15">
        <v>0</v>
      </c>
      <c r="AB195" s="15">
        <v>8</v>
      </c>
      <c r="AC195" s="15">
        <v>12</v>
      </c>
      <c r="AD195" s="15">
        <v>8</v>
      </c>
      <c r="AE195" s="15">
        <v>1</v>
      </c>
      <c r="AF195" s="15">
        <v>19</v>
      </c>
      <c r="AG195" s="15">
        <v>152.01</v>
      </c>
      <c r="AH195" t="str">
        <f>VLOOKUP(E:E,笔记匹配!A:U,3,FALSE)</f>
        <v>强烈安利‼️耳畔上的灵动✨美到窒息翡翠耳坠</v>
      </c>
    </row>
    <row r="196" spans="1:34">
      <c r="A196" s="14" t="s">
        <v>35</v>
      </c>
      <c r="B196" s="14" t="s">
        <v>298</v>
      </c>
      <c r="C196" s="15">
        <v>20245254</v>
      </c>
      <c r="D196" s="14" t="s">
        <v>79</v>
      </c>
      <c r="E196" s="14" t="s">
        <v>86</v>
      </c>
      <c r="F196" s="14" t="s">
        <v>87</v>
      </c>
      <c r="G196" s="15">
        <v>4628915</v>
      </c>
      <c r="H196" s="14" t="s">
        <v>87</v>
      </c>
      <c r="I196" s="15">
        <v>3960246</v>
      </c>
      <c r="J196" s="14" t="s">
        <v>290</v>
      </c>
      <c r="K196" s="15">
        <v>106.78</v>
      </c>
      <c r="L196" s="15">
        <v>5520</v>
      </c>
      <c r="M196" s="15">
        <v>358</v>
      </c>
      <c r="N196" s="16">
        <v>0.0649</v>
      </c>
      <c r="O196" s="15">
        <v>0.3</v>
      </c>
      <c r="P196" s="15">
        <v>19.34</v>
      </c>
      <c r="Q196" s="15">
        <v>2</v>
      </c>
      <c r="R196" s="15">
        <v>0</v>
      </c>
      <c r="S196" s="15">
        <v>1</v>
      </c>
      <c r="T196" s="15">
        <v>1</v>
      </c>
      <c r="U196" s="15">
        <v>0</v>
      </c>
      <c r="V196" s="15">
        <v>4</v>
      </c>
      <c r="W196" s="15">
        <v>26.7</v>
      </c>
      <c r="X196" s="15">
        <v>8</v>
      </c>
      <c r="Y196" s="16">
        <v>0.0223</v>
      </c>
      <c r="Z196" s="15">
        <v>0</v>
      </c>
      <c r="AA196" s="15">
        <v>0</v>
      </c>
      <c r="AB196" s="15">
        <v>9</v>
      </c>
      <c r="AC196" s="15">
        <v>16</v>
      </c>
      <c r="AD196" s="15">
        <v>9</v>
      </c>
      <c r="AE196" s="15">
        <v>3</v>
      </c>
      <c r="AF196" s="15">
        <v>11.86</v>
      </c>
      <c r="AG196" s="15">
        <v>35.59</v>
      </c>
      <c r="AH196" t="str">
        <f>VLOOKUP(E:E,笔记匹配!A:U,3,FALSE)</f>
        <v>别找了‼️一口价的翡翠商家在这里👆</v>
      </c>
    </row>
    <row r="197" spans="1:34">
      <c r="A197" s="14" t="s">
        <v>35</v>
      </c>
      <c r="B197" s="14" t="s">
        <v>299</v>
      </c>
      <c r="C197" s="15">
        <v>21387444</v>
      </c>
      <c r="D197" s="14" t="s">
        <v>79</v>
      </c>
      <c r="E197" s="14" t="s">
        <v>88</v>
      </c>
      <c r="F197" s="14" t="s">
        <v>89</v>
      </c>
      <c r="G197" s="15">
        <v>5205193</v>
      </c>
      <c r="H197" s="14" t="s">
        <v>89</v>
      </c>
      <c r="I197" s="15">
        <v>4389137</v>
      </c>
      <c r="J197" s="14" t="s">
        <v>290</v>
      </c>
      <c r="K197" s="15">
        <v>83.41</v>
      </c>
      <c r="L197" s="15">
        <v>3816</v>
      </c>
      <c r="M197" s="15">
        <v>317</v>
      </c>
      <c r="N197" s="16">
        <v>0.0831</v>
      </c>
      <c r="O197" s="15">
        <v>0.26</v>
      </c>
      <c r="P197" s="15">
        <v>21.86</v>
      </c>
      <c r="Q197" s="15">
        <v>3</v>
      </c>
      <c r="R197" s="15">
        <v>1</v>
      </c>
      <c r="S197" s="15">
        <v>0</v>
      </c>
      <c r="T197" s="15">
        <v>0</v>
      </c>
      <c r="U197" s="15">
        <v>0</v>
      </c>
      <c r="V197" s="15">
        <v>4</v>
      </c>
      <c r="W197" s="15">
        <v>20.85</v>
      </c>
      <c r="X197" s="15">
        <v>2</v>
      </c>
      <c r="Y197" s="16">
        <v>0.0063</v>
      </c>
      <c r="Z197" s="15">
        <v>3</v>
      </c>
      <c r="AA197" s="15">
        <v>0</v>
      </c>
      <c r="AB197" s="15">
        <v>3</v>
      </c>
      <c r="AC197" s="15">
        <v>8</v>
      </c>
      <c r="AD197" s="15">
        <v>3</v>
      </c>
      <c r="AE197" s="15">
        <v>2</v>
      </c>
      <c r="AF197" s="15">
        <v>27.8</v>
      </c>
      <c r="AG197" s="15">
        <v>41.7</v>
      </c>
      <c r="AH197" t="str">
        <f>VLOOKUP(E:E,笔记匹配!A:U,3,FALSE)</f>
        <v>入门级翡翠戒指｜第一次买翡翠必入戒指合集</v>
      </c>
    </row>
    <row r="198" spans="1:34">
      <c r="A198" s="14" t="s">
        <v>35</v>
      </c>
      <c r="B198" s="14" t="s">
        <v>300</v>
      </c>
      <c r="C198" s="15">
        <v>22048778</v>
      </c>
      <c r="D198" s="14" t="s">
        <v>75</v>
      </c>
      <c r="E198" s="14" t="s">
        <v>114</v>
      </c>
      <c r="F198" s="14" t="s">
        <v>115</v>
      </c>
      <c r="G198" s="15">
        <v>5509802</v>
      </c>
      <c r="H198" s="14" t="s">
        <v>115</v>
      </c>
      <c r="I198" s="15">
        <v>4621049</v>
      </c>
      <c r="J198" s="14" t="s">
        <v>290</v>
      </c>
      <c r="K198" s="15">
        <v>121.87</v>
      </c>
      <c r="L198" s="15">
        <v>6258</v>
      </c>
      <c r="M198" s="15">
        <v>287</v>
      </c>
      <c r="N198" s="16">
        <v>0.0459</v>
      </c>
      <c r="O198" s="15">
        <v>0.42</v>
      </c>
      <c r="P198" s="15">
        <v>19.47</v>
      </c>
      <c r="Q198" s="15">
        <v>2</v>
      </c>
      <c r="R198" s="15">
        <v>1</v>
      </c>
      <c r="S198" s="15">
        <v>0</v>
      </c>
      <c r="T198" s="15">
        <v>1</v>
      </c>
      <c r="U198" s="15">
        <v>0</v>
      </c>
      <c r="V198" s="15">
        <v>4</v>
      </c>
      <c r="W198" s="15">
        <v>30.47</v>
      </c>
      <c r="X198" s="15">
        <v>3</v>
      </c>
      <c r="Y198" s="16">
        <v>0.0105</v>
      </c>
      <c r="Z198" s="15">
        <v>1</v>
      </c>
      <c r="AA198" s="15">
        <v>4</v>
      </c>
      <c r="AB198" s="15">
        <v>3</v>
      </c>
      <c r="AC198" s="15">
        <v>3</v>
      </c>
      <c r="AD198" s="15">
        <v>3</v>
      </c>
      <c r="AE198" s="15">
        <v>0</v>
      </c>
      <c r="AF198" s="15">
        <v>40.62</v>
      </c>
      <c r="AG198" s="15">
        <v>0</v>
      </c>
      <c r="AH198" t="str">
        <f>VLOOKUP(E:E,笔记匹配!A:U,3,FALSE)</f>
        <v>价值过亿😱这就是广州玉器街批发商家的实力</v>
      </c>
    </row>
    <row r="199" spans="1:34">
      <c r="A199" s="14" t="s">
        <v>35</v>
      </c>
      <c r="B199" s="14" t="s">
        <v>301</v>
      </c>
      <c r="C199" s="15">
        <v>23018617</v>
      </c>
      <c r="D199" s="14" t="s">
        <v>75</v>
      </c>
      <c r="E199" s="14" t="s">
        <v>138</v>
      </c>
      <c r="F199" s="14" t="s">
        <v>139</v>
      </c>
      <c r="G199" s="15">
        <v>5980098</v>
      </c>
      <c r="H199" s="14" t="s">
        <v>139</v>
      </c>
      <c r="I199" s="15">
        <v>4980162</v>
      </c>
      <c r="J199" s="14" t="s">
        <v>290</v>
      </c>
      <c r="K199" s="15">
        <v>144.69</v>
      </c>
      <c r="L199" s="15">
        <v>22878</v>
      </c>
      <c r="M199" s="15">
        <v>1614</v>
      </c>
      <c r="N199" s="16">
        <v>0.0705</v>
      </c>
      <c r="O199" s="15">
        <v>0.09</v>
      </c>
      <c r="P199" s="15">
        <v>6.32</v>
      </c>
      <c r="Q199" s="15">
        <v>10</v>
      </c>
      <c r="R199" s="15">
        <v>0</v>
      </c>
      <c r="S199" s="15">
        <v>3</v>
      </c>
      <c r="T199" s="15">
        <v>2</v>
      </c>
      <c r="U199" s="15">
        <v>0</v>
      </c>
      <c r="V199" s="15">
        <v>15</v>
      </c>
      <c r="W199" s="15">
        <v>9.65</v>
      </c>
      <c r="X199" s="15">
        <v>8</v>
      </c>
      <c r="Y199" s="16">
        <v>0.005</v>
      </c>
      <c r="Z199" s="15">
        <v>2</v>
      </c>
      <c r="AA199" s="15">
        <v>5</v>
      </c>
      <c r="AB199" s="15">
        <v>7</v>
      </c>
      <c r="AC199" s="15">
        <v>8</v>
      </c>
      <c r="AD199" s="15">
        <v>7</v>
      </c>
      <c r="AE199" s="15">
        <v>0</v>
      </c>
      <c r="AF199" s="15">
        <v>20.67</v>
      </c>
      <c r="AG199" s="15">
        <v>0</v>
      </c>
      <c r="AH199" t="str">
        <f>VLOOKUP(E:E,笔记匹配!A:U,3,FALSE)</f>
        <v>保姆级✅翡翠知识‼️新手小白赶紧收藏👆</v>
      </c>
    </row>
    <row r="200" spans="1:34">
      <c r="A200" s="14" t="s">
        <v>35</v>
      </c>
      <c r="B200" s="14" t="s">
        <v>301</v>
      </c>
      <c r="C200" s="15">
        <v>23018730</v>
      </c>
      <c r="D200" s="14" t="s">
        <v>75</v>
      </c>
      <c r="E200" s="14" t="s">
        <v>76</v>
      </c>
      <c r="F200" s="14" t="s">
        <v>302</v>
      </c>
      <c r="G200" s="15">
        <v>5980131</v>
      </c>
      <c r="H200" s="14" t="s">
        <v>77</v>
      </c>
      <c r="I200" s="15">
        <v>4980197</v>
      </c>
      <c r="J200" s="14" t="s">
        <v>290</v>
      </c>
      <c r="K200" s="15">
        <v>112.22</v>
      </c>
      <c r="L200" s="15">
        <v>8619</v>
      </c>
      <c r="M200" s="15">
        <v>395</v>
      </c>
      <c r="N200" s="16">
        <v>0.0458</v>
      </c>
      <c r="O200" s="15">
        <v>0.28</v>
      </c>
      <c r="P200" s="15">
        <v>13.02</v>
      </c>
      <c r="Q200" s="15">
        <v>4</v>
      </c>
      <c r="R200" s="15">
        <v>4</v>
      </c>
      <c r="S200" s="15">
        <v>1</v>
      </c>
      <c r="T200" s="15">
        <v>3</v>
      </c>
      <c r="U200" s="15">
        <v>0</v>
      </c>
      <c r="V200" s="15">
        <v>12</v>
      </c>
      <c r="W200" s="15">
        <v>9.35</v>
      </c>
      <c r="X200" s="15">
        <v>1</v>
      </c>
      <c r="Y200" s="16">
        <v>0.0025</v>
      </c>
      <c r="Z200" s="15">
        <v>0</v>
      </c>
      <c r="AA200" s="15">
        <v>2</v>
      </c>
      <c r="AB200" s="15">
        <v>4</v>
      </c>
      <c r="AC200" s="15">
        <v>8</v>
      </c>
      <c r="AD200" s="15">
        <v>4</v>
      </c>
      <c r="AE200" s="15">
        <v>3</v>
      </c>
      <c r="AF200" s="15">
        <v>28.06</v>
      </c>
      <c r="AG200" s="15">
        <v>37.41</v>
      </c>
      <c r="AH200" t="str">
        <f>VLOOKUP(E:E,笔记匹配!A:U,3,FALSE)</f>
        <v>请大数据把我推荐给身价过亿的人‼️</v>
      </c>
    </row>
    <row r="201" spans="1:34">
      <c r="A201" s="14" t="s">
        <v>35</v>
      </c>
      <c r="B201" s="14" t="s">
        <v>303</v>
      </c>
      <c r="C201" s="15">
        <v>23071497</v>
      </c>
      <c r="D201" s="14" t="s">
        <v>75</v>
      </c>
      <c r="E201" s="14" t="s">
        <v>140</v>
      </c>
      <c r="F201" s="14" t="s">
        <v>141</v>
      </c>
      <c r="G201" s="15">
        <v>6006153</v>
      </c>
      <c r="H201" s="14" t="s">
        <v>141</v>
      </c>
      <c r="I201" s="15">
        <v>5000153</v>
      </c>
      <c r="J201" s="14" t="s">
        <v>290</v>
      </c>
      <c r="K201" s="15">
        <v>140.18</v>
      </c>
      <c r="L201" s="15">
        <v>5309</v>
      </c>
      <c r="M201" s="15">
        <v>140</v>
      </c>
      <c r="N201" s="16">
        <v>0.0264</v>
      </c>
      <c r="O201" s="15">
        <v>1</v>
      </c>
      <c r="P201" s="15">
        <v>26.4</v>
      </c>
      <c r="Q201" s="15">
        <v>7</v>
      </c>
      <c r="R201" s="15">
        <v>0</v>
      </c>
      <c r="S201" s="15">
        <v>1</v>
      </c>
      <c r="T201" s="15">
        <v>0</v>
      </c>
      <c r="U201" s="15">
        <v>0</v>
      </c>
      <c r="V201" s="15">
        <v>8</v>
      </c>
      <c r="W201" s="15">
        <v>17.52</v>
      </c>
      <c r="X201" s="15">
        <v>3</v>
      </c>
      <c r="Y201" s="16">
        <v>0.0214</v>
      </c>
      <c r="Z201" s="15">
        <v>1</v>
      </c>
      <c r="AA201" s="15">
        <v>0</v>
      </c>
      <c r="AB201" s="15">
        <v>4</v>
      </c>
      <c r="AC201" s="15">
        <v>9</v>
      </c>
      <c r="AD201" s="15">
        <v>4</v>
      </c>
      <c r="AE201" s="15">
        <v>3</v>
      </c>
      <c r="AF201" s="15">
        <v>35.04</v>
      </c>
      <c r="AG201" s="15">
        <v>46.73</v>
      </c>
      <c r="AH201" t="str">
        <f>VLOOKUP(E:E,笔记匹配!A:U,3,FALSE)</f>
        <v>喜欢翡翠的翠友👆这是不是你要的高品质😍</v>
      </c>
    </row>
    <row r="202" spans="1:34">
      <c r="A202" s="14" t="s">
        <v>36</v>
      </c>
      <c r="B202" s="14" t="s">
        <v>289</v>
      </c>
      <c r="C202" s="15">
        <v>14596181</v>
      </c>
      <c r="D202" s="14" t="s">
        <v>79</v>
      </c>
      <c r="E202" s="14" t="s">
        <v>80</v>
      </c>
      <c r="F202" s="14" t="s">
        <v>81</v>
      </c>
      <c r="G202" s="15">
        <v>2936476</v>
      </c>
      <c r="H202" s="14" t="s">
        <v>81</v>
      </c>
      <c r="I202" s="15">
        <v>2341327</v>
      </c>
      <c r="J202" s="14" t="s">
        <v>290</v>
      </c>
      <c r="K202" s="15">
        <v>174.49</v>
      </c>
      <c r="L202" s="15">
        <v>4171</v>
      </c>
      <c r="M202" s="15">
        <v>141</v>
      </c>
      <c r="N202" s="16">
        <v>0.0338</v>
      </c>
      <c r="O202" s="15">
        <v>1.24</v>
      </c>
      <c r="P202" s="15">
        <v>41.83</v>
      </c>
      <c r="Q202" s="15">
        <v>0</v>
      </c>
      <c r="R202" s="15">
        <v>0</v>
      </c>
      <c r="S202" s="15">
        <v>0</v>
      </c>
      <c r="T202" s="15">
        <v>2</v>
      </c>
      <c r="U202" s="15">
        <v>0</v>
      </c>
      <c r="V202" s="15">
        <v>2</v>
      </c>
      <c r="W202" s="15">
        <v>87.24</v>
      </c>
      <c r="X202" s="15">
        <v>3</v>
      </c>
      <c r="Y202" s="16">
        <v>0.0213</v>
      </c>
      <c r="Z202" s="15">
        <v>0</v>
      </c>
      <c r="AA202" s="15">
        <v>0</v>
      </c>
      <c r="AB202" s="15">
        <v>3</v>
      </c>
      <c r="AC202" s="15">
        <v>10</v>
      </c>
      <c r="AD202" s="15">
        <v>3</v>
      </c>
      <c r="AE202" s="15">
        <v>3</v>
      </c>
      <c r="AF202" s="15">
        <v>58.16</v>
      </c>
      <c r="AG202" s="15">
        <v>58.16</v>
      </c>
      <c r="AH202" t="str">
        <f>VLOOKUP(E:E,笔记匹配!A:U,3,FALSE)</f>
        <v>翡翠小米珠已经不多了❓听说你们都在找🧐🧐</v>
      </c>
    </row>
    <row r="203" spans="1:34">
      <c r="A203" s="14" t="s">
        <v>36</v>
      </c>
      <c r="B203" s="14" t="s">
        <v>291</v>
      </c>
      <c r="C203" s="15">
        <v>14619863</v>
      </c>
      <c r="D203" s="14" t="s">
        <v>79</v>
      </c>
      <c r="E203" s="14" t="s">
        <v>82</v>
      </c>
      <c r="F203" s="14" t="s">
        <v>83</v>
      </c>
      <c r="G203" s="15">
        <v>2939454</v>
      </c>
      <c r="H203" s="14" t="s">
        <v>83</v>
      </c>
      <c r="I203" s="15">
        <v>2343844</v>
      </c>
      <c r="J203" s="14" t="s">
        <v>290</v>
      </c>
      <c r="K203" s="15">
        <v>6.3</v>
      </c>
      <c r="L203" s="15">
        <v>281</v>
      </c>
      <c r="M203" s="15">
        <v>29</v>
      </c>
      <c r="N203" s="16">
        <v>0.1032</v>
      </c>
      <c r="O203" s="15">
        <v>0.22</v>
      </c>
      <c r="P203" s="15">
        <v>22.42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6">
        <v>0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t="str">
        <f>VLOOKUP(E:E,笔记匹配!A:U,3,FALSE)</f>
        <v>必入翡翠无事牌👆任性挑选价位齐全❤️</v>
      </c>
    </row>
    <row r="204" spans="1:34">
      <c r="A204" s="14" t="s">
        <v>36</v>
      </c>
      <c r="B204" s="14" t="s">
        <v>292</v>
      </c>
      <c r="C204" s="15">
        <v>15170740</v>
      </c>
      <c r="D204" s="14" t="s">
        <v>79</v>
      </c>
      <c r="E204" s="14" t="s">
        <v>84</v>
      </c>
      <c r="F204" s="14" t="s">
        <v>293</v>
      </c>
      <c r="G204" s="15">
        <v>2978075</v>
      </c>
      <c r="H204" s="14" t="s">
        <v>85</v>
      </c>
      <c r="I204" s="15">
        <v>2380067</v>
      </c>
      <c r="J204" s="14" t="s">
        <v>290</v>
      </c>
      <c r="K204" s="15">
        <v>74.96</v>
      </c>
      <c r="L204" s="15">
        <v>3818</v>
      </c>
      <c r="M204" s="15">
        <v>203</v>
      </c>
      <c r="N204" s="16">
        <v>0.0532</v>
      </c>
      <c r="O204" s="15">
        <v>0.37</v>
      </c>
      <c r="P204" s="15">
        <v>19.63</v>
      </c>
      <c r="Q204" s="15">
        <v>0</v>
      </c>
      <c r="R204" s="15">
        <v>1</v>
      </c>
      <c r="S204" s="15">
        <v>0</v>
      </c>
      <c r="T204" s="15">
        <v>2</v>
      </c>
      <c r="U204" s="15">
        <v>0</v>
      </c>
      <c r="V204" s="15">
        <v>3</v>
      </c>
      <c r="W204" s="15">
        <v>24.99</v>
      </c>
      <c r="X204" s="15">
        <v>2</v>
      </c>
      <c r="Y204" s="16">
        <v>0.0099</v>
      </c>
      <c r="Z204" s="15">
        <v>3</v>
      </c>
      <c r="AA204" s="15">
        <v>0</v>
      </c>
      <c r="AB204" s="15">
        <v>2</v>
      </c>
      <c r="AC204" s="15">
        <v>2</v>
      </c>
      <c r="AD204" s="15">
        <v>2</v>
      </c>
      <c r="AE204" s="15">
        <v>0</v>
      </c>
      <c r="AF204" s="15">
        <v>37.48</v>
      </c>
      <c r="AG204" s="15">
        <v>0</v>
      </c>
      <c r="AH204" t="str">
        <f>VLOOKUP(E:E,笔记匹配!A:U,3,FALSE)</f>
        <v>入门级的满绿翡翠，性价比也太高了！ 😍</v>
      </c>
    </row>
    <row r="205" spans="1:34">
      <c r="A205" s="14" t="s">
        <v>36</v>
      </c>
      <c r="B205" s="14" t="s">
        <v>292</v>
      </c>
      <c r="C205" s="15">
        <v>15170796</v>
      </c>
      <c r="D205" s="14" t="s">
        <v>79</v>
      </c>
      <c r="E205" s="14" t="s">
        <v>128</v>
      </c>
      <c r="F205" s="14" t="s">
        <v>129</v>
      </c>
      <c r="G205" s="15">
        <v>2977959</v>
      </c>
      <c r="H205" s="14" t="s">
        <v>129</v>
      </c>
      <c r="I205" s="15">
        <v>2379943</v>
      </c>
      <c r="J205" s="14" t="s">
        <v>290</v>
      </c>
      <c r="K205" s="15">
        <v>12.02</v>
      </c>
      <c r="L205" s="15">
        <v>421</v>
      </c>
      <c r="M205" s="15">
        <v>30</v>
      </c>
      <c r="N205" s="16">
        <v>0.0713</v>
      </c>
      <c r="O205" s="15">
        <v>0.4</v>
      </c>
      <c r="P205" s="15">
        <v>28.55</v>
      </c>
      <c r="Q205" s="15">
        <v>0</v>
      </c>
      <c r="R205" s="15">
        <v>1</v>
      </c>
      <c r="S205" s="15">
        <v>0</v>
      </c>
      <c r="T205" s="15">
        <v>0</v>
      </c>
      <c r="U205" s="15">
        <v>0</v>
      </c>
      <c r="V205" s="15">
        <v>1</v>
      </c>
      <c r="W205" s="15">
        <v>12.02</v>
      </c>
      <c r="X205" s="15">
        <v>0</v>
      </c>
      <c r="Y205" s="16">
        <v>0</v>
      </c>
      <c r="Z205" s="15">
        <v>0</v>
      </c>
      <c r="AA205" s="15">
        <v>5</v>
      </c>
      <c r="AB205" s="15">
        <v>0</v>
      </c>
      <c r="AC205" s="15">
        <v>0</v>
      </c>
      <c r="AD205" s="15">
        <v>0</v>
      </c>
      <c r="AE205" s="15">
        <v>0</v>
      </c>
      <c r="AF205" s="15">
        <v>0</v>
      </c>
      <c r="AG205" s="15">
        <v>0</v>
      </c>
      <c r="AH205" t="str">
        <f>VLOOKUP(E:E,笔记匹配!A:U,3,FALSE)</f>
        <v>请大数据推给喜欢翡翠耳钉的刘亦菲们‼️</v>
      </c>
    </row>
    <row r="206" spans="1:34">
      <c r="A206" s="14" t="s">
        <v>36</v>
      </c>
      <c r="B206" s="14" t="s">
        <v>294</v>
      </c>
      <c r="C206" s="15">
        <v>16499560</v>
      </c>
      <c r="D206" s="14" t="s">
        <v>79</v>
      </c>
      <c r="E206" s="14" t="s">
        <v>146</v>
      </c>
      <c r="F206" s="14" t="s">
        <v>295</v>
      </c>
      <c r="G206" s="15">
        <v>3092118</v>
      </c>
      <c r="H206" s="14" t="s">
        <v>147</v>
      </c>
      <c r="I206" s="15">
        <v>2477175</v>
      </c>
      <c r="J206" s="14" t="s">
        <v>290</v>
      </c>
      <c r="K206" s="15">
        <v>54.5</v>
      </c>
      <c r="L206" s="15">
        <v>915</v>
      </c>
      <c r="M206" s="15">
        <v>76</v>
      </c>
      <c r="N206" s="16">
        <v>0.0831</v>
      </c>
      <c r="O206" s="15">
        <v>0.72</v>
      </c>
      <c r="P206" s="15">
        <v>59.56</v>
      </c>
      <c r="Q206" s="15">
        <v>0</v>
      </c>
      <c r="R206" s="15">
        <v>2</v>
      </c>
      <c r="S206" s="15">
        <v>2</v>
      </c>
      <c r="T206" s="15">
        <v>1</v>
      </c>
      <c r="U206" s="15">
        <v>1</v>
      </c>
      <c r="V206" s="15">
        <v>6</v>
      </c>
      <c r="W206" s="15">
        <v>9.08</v>
      </c>
      <c r="X206" s="15">
        <v>6</v>
      </c>
      <c r="Y206" s="16">
        <v>0.0789</v>
      </c>
      <c r="Z206" s="15">
        <v>0</v>
      </c>
      <c r="AA206" s="15">
        <v>0</v>
      </c>
      <c r="AB206" s="15">
        <v>6</v>
      </c>
      <c r="AC206" s="15">
        <v>7</v>
      </c>
      <c r="AD206" s="15">
        <v>6</v>
      </c>
      <c r="AE206" s="15">
        <v>1</v>
      </c>
      <c r="AF206" s="15">
        <v>9.08</v>
      </c>
      <c r="AG206" s="15">
        <v>54.5</v>
      </c>
      <c r="AH206" t="str">
        <f>VLOOKUP(E:E,笔记匹配!A:U,3,FALSE)</f>
        <v>被刷屏了‼️为什么翡翠珠串最近这么火🔥</v>
      </c>
    </row>
    <row r="207" spans="1:34">
      <c r="A207" s="14" t="s">
        <v>36</v>
      </c>
      <c r="B207" s="14" t="s">
        <v>296</v>
      </c>
      <c r="C207" s="15">
        <v>16755251</v>
      </c>
      <c r="D207" s="14" t="s">
        <v>79</v>
      </c>
      <c r="E207" s="14" t="s">
        <v>108</v>
      </c>
      <c r="F207" s="14" t="s">
        <v>109</v>
      </c>
      <c r="G207" s="15">
        <v>3251566</v>
      </c>
      <c r="H207" s="14" t="s">
        <v>109</v>
      </c>
      <c r="I207" s="15">
        <v>2637997</v>
      </c>
      <c r="J207" s="14" t="s">
        <v>290</v>
      </c>
      <c r="K207" s="15">
        <v>151.1</v>
      </c>
      <c r="L207" s="15">
        <v>5721</v>
      </c>
      <c r="M207" s="15">
        <v>212</v>
      </c>
      <c r="N207" s="16">
        <v>0.0371</v>
      </c>
      <c r="O207" s="15">
        <v>0.71</v>
      </c>
      <c r="P207" s="15">
        <v>26.41</v>
      </c>
      <c r="Q207" s="15">
        <v>3</v>
      </c>
      <c r="R207" s="15">
        <v>0</v>
      </c>
      <c r="S207" s="15">
        <v>2</v>
      </c>
      <c r="T207" s="15">
        <v>6</v>
      </c>
      <c r="U207" s="15">
        <v>0</v>
      </c>
      <c r="V207" s="15">
        <v>11</v>
      </c>
      <c r="W207" s="15">
        <v>13.74</v>
      </c>
      <c r="X207" s="15">
        <v>3</v>
      </c>
      <c r="Y207" s="16">
        <v>0.0142</v>
      </c>
      <c r="Z207" s="15">
        <v>6</v>
      </c>
      <c r="AA207" s="15">
        <v>1</v>
      </c>
      <c r="AB207" s="15">
        <v>3</v>
      </c>
      <c r="AC207" s="15">
        <v>3</v>
      </c>
      <c r="AD207" s="15">
        <v>3</v>
      </c>
      <c r="AE207" s="15">
        <v>0</v>
      </c>
      <c r="AF207" s="15">
        <v>50.37</v>
      </c>
      <c r="AG207" s="15">
        <v>0</v>
      </c>
      <c r="AH207" t="str">
        <f>VLOOKUP(E:E,笔记匹配!A:U,3,FALSE)</f>
        <v>强烈安利‼️耳畔上的灵动✨美到窒息翡翠耳坠</v>
      </c>
    </row>
    <row r="208" spans="1:34">
      <c r="A208" s="14" t="s">
        <v>36</v>
      </c>
      <c r="B208" s="14" t="s">
        <v>298</v>
      </c>
      <c r="C208" s="15">
        <v>20245254</v>
      </c>
      <c r="D208" s="14" t="s">
        <v>79</v>
      </c>
      <c r="E208" s="14" t="s">
        <v>86</v>
      </c>
      <c r="F208" s="14" t="s">
        <v>87</v>
      </c>
      <c r="G208" s="15">
        <v>4628915</v>
      </c>
      <c r="H208" s="14" t="s">
        <v>87</v>
      </c>
      <c r="I208" s="15">
        <v>3960246</v>
      </c>
      <c r="J208" s="14" t="s">
        <v>290</v>
      </c>
      <c r="K208" s="15">
        <v>83.72</v>
      </c>
      <c r="L208" s="15">
        <v>4304</v>
      </c>
      <c r="M208" s="15">
        <v>297</v>
      </c>
      <c r="N208" s="16">
        <v>0.069</v>
      </c>
      <c r="O208" s="15">
        <v>0.28</v>
      </c>
      <c r="P208" s="15">
        <v>19.45</v>
      </c>
      <c r="Q208" s="15">
        <v>0</v>
      </c>
      <c r="R208" s="15">
        <v>1</v>
      </c>
      <c r="S208" s="15">
        <v>1</v>
      </c>
      <c r="T208" s="15">
        <v>0</v>
      </c>
      <c r="U208" s="15">
        <v>0</v>
      </c>
      <c r="V208" s="15">
        <v>2</v>
      </c>
      <c r="W208" s="15">
        <v>41.86</v>
      </c>
      <c r="X208" s="15">
        <v>3</v>
      </c>
      <c r="Y208" s="16">
        <v>0.0101</v>
      </c>
      <c r="Z208" s="15">
        <v>3</v>
      </c>
      <c r="AA208" s="15">
        <v>0</v>
      </c>
      <c r="AB208" s="15">
        <v>3</v>
      </c>
      <c r="AC208" s="15">
        <v>7</v>
      </c>
      <c r="AD208" s="15">
        <v>3</v>
      </c>
      <c r="AE208" s="15">
        <v>2</v>
      </c>
      <c r="AF208" s="15">
        <v>27.91</v>
      </c>
      <c r="AG208" s="15">
        <v>41.86</v>
      </c>
      <c r="AH208" t="str">
        <f>VLOOKUP(E:E,笔记匹配!A:U,3,FALSE)</f>
        <v>别找了‼️一口价的翡翠商家在这里👆</v>
      </c>
    </row>
    <row r="209" spans="1:34">
      <c r="A209" s="14" t="s">
        <v>36</v>
      </c>
      <c r="B209" s="14" t="s">
        <v>299</v>
      </c>
      <c r="C209" s="15">
        <v>21387444</v>
      </c>
      <c r="D209" s="14" t="s">
        <v>79</v>
      </c>
      <c r="E209" s="14" t="s">
        <v>88</v>
      </c>
      <c r="F209" s="14" t="s">
        <v>89</v>
      </c>
      <c r="G209" s="15">
        <v>5205193</v>
      </c>
      <c r="H209" s="14" t="s">
        <v>89</v>
      </c>
      <c r="I209" s="15">
        <v>4389137</v>
      </c>
      <c r="J209" s="14" t="s">
        <v>290</v>
      </c>
      <c r="K209" s="15">
        <v>58.26</v>
      </c>
      <c r="L209" s="15">
        <v>2879</v>
      </c>
      <c r="M209" s="15">
        <v>239</v>
      </c>
      <c r="N209" s="16">
        <v>0.083</v>
      </c>
      <c r="O209" s="15">
        <v>0.24</v>
      </c>
      <c r="P209" s="15">
        <v>20.24</v>
      </c>
      <c r="Q209" s="15">
        <v>2</v>
      </c>
      <c r="R209" s="15">
        <v>1</v>
      </c>
      <c r="S209" s="15">
        <v>1</v>
      </c>
      <c r="T209" s="15">
        <v>0</v>
      </c>
      <c r="U209" s="15">
        <v>0</v>
      </c>
      <c r="V209" s="15">
        <v>4</v>
      </c>
      <c r="W209" s="15">
        <v>14.56</v>
      </c>
      <c r="X209" s="15">
        <v>0</v>
      </c>
      <c r="Y209" s="16">
        <v>0</v>
      </c>
      <c r="Z209" s="15">
        <v>0</v>
      </c>
      <c r="AA209" s="15">
        <v>0</v>
      </c>
      <c r="AB209" s="15">
        <v>1</v>
      </c>
      <c r="AC209" s="15">
        <v>1</v>
      </c>
      <c r="AD209" s="15">
        <v>1</v>
      </c>
      <c r="AE209" s="15">
        <v>1</v>
      </c>
      <c r="AF209" s="15">
        <v>58.26</v>
      </c>
      <c r="AG209" s="15">
        <v>58.26</v>
      </c>
      <c r="AH209" t="str">
        <f>VLOOKUP(E:E,笔记匹配!A:U,3,FALSE)</f>
        <v>入门级翡翠戒指｜第一次买翡翠必入戒指合集</v>
      </c>
    </row>
    <row r="210" spans="1:34">
      <c r="A210" s="14" t="s">
        <v>36</v>
      </c>
      <c r="B210" s="14" t="s">
        <v>300</v>
      </c>
      <c r="C210" s="15">
        <v>22048778</v>
      </c>
      <c r="D210" s="14" t="s">
        <v>75</v>
      </c>
      <c r="E210" s="14" t="s">
        <v>114</v>
      </c>
      <c r="F210" s="14" t="s">
        <v>115</v>
      </c>
      <c r="G210" s="15">
        <v>5509802</v>
      </c>
      <c r="H210" s="14" t="s">
        <v>115</v>
      </c>
      <c r="I210" s="15">
        <v>4621049</v>
      </c>
      <c r="J210" s="14" t="s">
        <v>290</v>
      </c>
      <c r="K210" s="15">
        <v>149.79</v>
      </c>
      <c r="L210" s="15">
        <v>6560</v>
      </c>
      <c r="M210" s="15">
        <v>322</v>
      </c>
      <c r="N210" s="16">
        <v>0.0491</v>
      </c>
      <c r="O210" s="15">
        <v>0.47</v>
      </c>
      <c r="P210" s="15">
        <v>22.83</v>
      </c>
      <c r="Q210" s="15">
        <v>3</v>
      </c>
      <c r="R210" s="15">
        <v>1</v>
      </c>
      <c r="S210" s="15">
        <v>1</v>
      </c>
      <c r="T210" s="15">
        <v>2</v>
      </c>
      <c r="U210" s="15">
        <v>0</v>
      </c>
      <c r="V210" s="15">
        <v>7</v>
      </c>
      <c r="W210" s="15">
        <v>21.4</v>
      </c>
      <c r="X210" s="15">
        <v>4</v>
      </c>
      <c r="Y210" s="16">
        <v>0.0124</v>
      </c>
      <c r="Z210" s="15">
        <v>4</v>
      </c>
      <c r="AA210" s="15">
        <v>0</v>
      </c>
      <c r="AB210" s="15">
        <v>6</v>
      </c>
      <c r="AC210" s="15">
        <v>9</v>
      </c>
      <c r="AD210" s="15">
        <v>6</v>
      </c>
      <c r="AE210" s="15">
        <v>2</v>
      </c>
      <c r="AF210" s="15">
        <v>24.96</v>
      </c>
      <c r="AG210" s="15">
        <v>74.9</v>
      </c>
      <c r="AH210" t="str">
        <f>VLOOKUP(E:E,笔记匹配!A:U,3,FALSE)</f>
        <v>价值过亿😱这就是广州玉器街批发商家的实力</v>
      </c>
    </row>
    <row r="211" spans="1:34">
      <c r="A211" s="14" t="s">
        <v>36</v>
      </c>
      <c r="B211" s="14" t="s">
        <v>301</v>
      </c>
      <c r="C211" s="15">
        <v>23018617</v>
      </c>
      <c r="D211" s="14" t="s">
        <v>75</v>
      </c>
      <c r="E211" s="14" t="s">
        <v>138</v>
      </c>
      <c r="F211" s="14" t="s">
        <v>139</v>
      </c>
      <c r="G211" s="15">
        <v>5980098</v>
      </c>
      <c r="H211" s="14" t="s">
        <v>139</v>
      </c>
      <c r="I211" s="15">
        <v>4980162</v>
      </c>
      <c r="J211" s="14" t="s">
        <v>290</v>
      </c>
      <c r="K211" s="15">
        <v>186.68</v>
      </c>
      <c r="L211" s="15">
        <v>19194</v>
      </c>
      <c r="M211" s="15">
        <v>1170</v>
      </c>
      <c r="N211" s="16">
        <v>0.061</v>
      </c>
      <c r="O211" s="15">
        <v>0.16</v>
      </c>
      <c r="P211" s="15">
        <v>9.73</v>
      </c>
      <c r="Q211" s="15">
        <v>14</v>
      </c>
      <c r="R211" s="15">
        <v>0</v>
      </c>
      <c r="S211" s="15">
        <v>8</v>
      </c>
      <c r="T211" s="15">
        <v>4</v>
      </c>
      <c r="U211" s="15">
        <v>0</v>
      </c>
      <c r="V211" s="15">
        <v>26</v>
      </c>
      <c r="W211" s="15">
        <v>7.18</v>
      </c>
      <c r="X211" s="15">
        <v>11</v>
      </c>
      <c r="Y211" s="16">
        <v>0.0094</v>
      </c>
      <c r="Z211" s="15">
        <v>4</v>
      </c>
      <c r="AA211" s="15">
        <v>16</v>
      </c>
      <c r="AB211" s="15">
        <v>9</v>
      </c>
      <c r="AC211" s="15">
        <v>11</v>
      </c>
      <c r="AD211" s="15">
        <v>9</v>
      </c>
      <c r="AE211" s="15">
        <v>0</v>
      </c>
      <c r="AF211" s="15">
        <v>20.74</v>
      </c>
      <c r="AG211" s="15">
        <v>0</v>
      </c>
      <c r="AH211" t="str">
        <f>VLOOKUP(E:E,笔记匹配!A:U,3,FALSE)</f>
        <v>保姆级✅翡翠知识‼️新手小白赶紧收藏👆</v>
      </c>
    </row>
    <row r="212" spans="1:34">
      <c r="A212" s="14" t="s">
        <v>36</v>
      </c>
      <c r="B212" s="14" t="s">
        <v>301</v>
      </c>
      <c r="C212" s="15">
        <v>23018730</v>
      </c>
      <c r="D212" s="14" t="s">
        <v>75</v>
      </c>
      <c r="E212" s="14" t="s">
        <v>76</v>
      </c>
      <c r="F212" s="14" t="s">
        <v>302</v>
      </c>
      <c r="G212" s="15">
        <v>5980131</v>
      </c>
      <c r="H212" s="14" t="s">
        <v>77</v>
      </c>
      <c r="I212" s="15">
        <v>4980197</v>
      </c>
      <c r="J212" s="14" t="s">
        <v>290</v>
      </c>
      <c r="K212" s="15">
        <v>143.59</v>
      </c>
      <c r="L212" s="15">
        <v>11747</v>
      </c>
      <c r="M212" s="15">
        <v>397</v>
      </c>
      <c r="N212" s="16">
        <v>0.0338</v>
      </c>
      <c r="O212" s="15">
        <v>0.36</v>
      </c>
      <c r="P212" s="15">
        <v>12.22</v>
      </c>
      <c r="Q212" s="15">
        <v>1</v>
      </c>
      <c r="R212" s="15">
        <v>7</v>
      </c>
      <c r="S212" s="15">
        <v>0</v>
      </c>
      <c r="T212" s="15">
        <v>5</v>
      </c>
      <c r="U212" s="15">
        <v>0</v>
      </c>
      <c r="V212" s="15">
        <v>13</v>
      </c>
      <c r="W212" s="15">
        <v>11.05</v>
      </c>
      <c r="X212" s="15">
        <v>0</v>
      </c>
      <c r="Y212" s="16">
        <v>0</v>
      </c>
      <c r="Z212" s="15">
        <v>0</v>
      </c>
      <c r="AA212" s="15">
        <v>0</v>
      </c>
      <c r="AB212" s="15">
        <v>1</v>
      </c>
      <c r="AC212" s="15">
        <v>3</v>
      </c>
      <c r="AD212" s="15">
        <v>1</v>
      </c>
      <c r="AE212" s="15">
        <v>1</v>
      </c>
      <c r="AF212" s="15">
        <v>143.59</v>
      </c>
      <c r="AG212" s="15">
        <v>143.59</v>
      </c>
      <c r="AH212" t="str">
        <f>VLOOKUP(E:E,笔记匹配!A:U,3,FALSE)</f>
        <v>请大数据把我推荐给身价过亿的人‼️</v>
      </c>
    </row>
    <row r="213" spans="1:34">
      <c r="A213" s="14" t="s">
        <v>36</v>
      </c>
      <c r="B213" s="14" t="s">
        <v>303</v>
      </c>
      <c r="C213" s="15">
        <v>23071497</v>
      </c>
      <c r="D213" s="14" t="s">
        <v>75</v>
      </c>
      <c r="E213" s="14" t="s">
        <v>140</v>
      </c>
      <c r="F213" s="14" t="s">
        <v>141</v>
      </c>
      <c r="G213" s="15">
        <v>6006153</v>
      </c>
      <c r="H213" s="14" t="s">
        <v>141</v>
      </c>
      <c r="I213" s="15">
        <v>5000153</v>
      </c>
      <c r="J213" s="14" t="s">
        <v>290</v>
      </c>
      <c r="K213" s="15">
        <v>150.12</v>
      </c>
      <c r="L213" s="15">
        <v>6822</v>
      </c>
      <c r="M213" s="15">
        <v>150</v>
      </c>
      <c r="N213" s="16">
        <v>0.022</v>
      </c>
      <c r="O213" s="15">
        <v>1</v>
      </c>
      <c r="P213" s="15">
        <v>22.01</v>
      </c>
      <c r="Q213" s="15">
        <v>3</v>
      </c>
      <c r="R213" s="15">
        <v>0</v>
      </c>
      <c r="S213" s="15">
        <v>1</v>
      </c>
      <c r="T213" s="15">
        <v>1</v>
      </c>
      <c r="U213" s="15">
        <v>0</v>
      </c>
      <c r="V213" s="15">
        <v>5</v>
      </c>
      <c r="W213" s="15">
        <v>30.02</v>
      </c>
      <c r="X213" s="15">
        <v>1</v>
      </c>
      <c r="Y213" s="16">
        <v>0.0067</v>
      </c>
      <c r="Z213" s="15">
        <v>3</v>
      </c>
      <c r="AA213" s="15">
        <v>4</v>
      </c>
      <c r="AB213" s="15">
        <v>2</v>
      </c>
      <c r="AC213" s="15">
        <v>2</v>
      </c>
      <c r="AD213" s="15">
        <v>2</v>
      </c>
      <c r="AE213" s="15">
        <v>0</v>
      </c>
      <c r="AF213" s="15">
        <v>75.06</v>
      </c>
      <c r="AG213" s="15">
        <v>0</v>
      </c>
      <c r="AH213" t="str">
        <f>VLOOKUP(E:E,笔记匹配!A:U,3,FALSE)</f>
        <v>喜欢翡翠的翠友👆这是不是你要的高品质😍</v>
      </c>
    </row>
    <row r="214" spans="1:34">
      <c r="A214" s="14" t="s">
        <v>37</v>
      </c>
      <c r="B214" s="14" t="s">
        <v>289</v>
      </c>
      <c r="C214" s="15">
        <v>14596181</v>
      </c>
      <c r="D214" s="14" t="s">
        <v>79</v>
      </c>
      <c r="E214" s="14" t="s">
        <v>80</v>
      </c>
      <c r="F214" s="14" t="s">
        <v>81</v>
      </c>
      <c r="G214" s="15">
        <v>2936476</v>
      </c>
      <c r="H214" s="14" t="s">
        <v>81</v>
      </c>
      <c r="I214" s="15">
        <v>2341327</v>
      </c>
      <c r="J214" s="14" t="s">
        <v>290</v>
      </c>
      <c r="K214" s="15">
        <v>165.9</v>
      </c>
      <c r="L214" s="15">
        <v>3531</v>
      </c>
      <c r="M214" s="15">
        <v>189</v>
      </c>
      <c r="N214" s="16">
        <v>0.0535</v>
      </c>
      <c r="O214" s="15">
        <v>0.88</v>
      </c>
      <c r="P214" s="15">
        <v>46.98</v>
      </c>
      <c r="Q214" s="15">
        <v>2</v>
      </c>
      <c r="R214" s="15">
        <v>1</v>
      </c>
      <c r="S214" s="15">
        <v>0</v>
      </c>
      <c r="T214" s="15">
        <v>1</v>
      </c>
      <c r="U214" s="15">
        <v>1</v>
      </c>
      <c r="V214" s="15">
        <v>5</v>
      </c>
      <c r="W214" s="15">
        <v>33.18</v>
      </c>
      <c r="X214" s="15">
        <v>7</v>
      </c>
      <c r="Y214" s="16">
        <v>0.037</v>
      </c>
      <c r="Z214" s="15">
        <v>4</v>
      </c>
      <c r="AA214" s="15">
        <v>4</v>
      </c>
      <c r="AB214" s="15">
        <v>8</v>
      </c>
      <c r="AC214" s="15">
        <v>18</v>
      </c>
      <c r="AD214" s="15">
        <v>8</v>
      </c>
      <c r="AE214" s="15">
        <v>3</v>
      </c>
      <c r="AF214" s="15">
        <v>20.74</v>
      </c>
      <c r="AG214" s="15">
        <v>55.3</v>
      </c>
      <c r="AH214" t="str">
        <f>VLOOKUP(E:E,笔记匹配!A:U,3,FALSE)</f>
        <v>翡翠小米珠已经不多了❓听说你们都在找🧐🧐</v>
      </c>
    </row>
    <row r="215" spans="1:34">
      <c r="A215" s="14" t="s">
        <v>37</v>
      </c>
      <c r="B215" s="14" t="s">
        <v>291</v>
      </c>
      <c r="C215" s="15">
        <v>14619863</v>
      </c>
      <c r="D215" s="14" t="s">
        <v>79</v>
      </c>
      <c r="E215" s="14" t="s">
        <v>82</v>
      </c>
      <c r="F215" s="14" t="s">
        <v>83</v>
      </c>
      <c r="G215" s="15">
        <v>2939454</v>
      </c>
      <c r="H215" s="14" t="s">
        <v>83</v>
      </c>
      <c r="I215" s="15">
        <v>2343844</v>
      </c>
      <c r="J215" s="14" t="s">
        <v>290</v>
      </c>
      <c r="K215" s="15">
        <v>60.92</v>
      </c>
      <c r="L215" s="15">
        <v>1524</v>
      </c>
      <c r="M215" s="15">
        <v>118</v>
      </c>
      <c r="N215" s="16">
        <v>0.0774</v>
      </c>
      <c r="O215" s="15">
        <v>0.52</v>
      </c>
      <c r="P215" s="15">
        <v>39.97</v>
      </c>
      <c r="Q215" s="15">
        <v>2</v>
      </c>
      <c r="R215" s="15">
        <v>0</v>
      </c>
      <c r="S215" s="15">
        <v>1</v>
      </c>
      <c r="T215" s="15">
        <v>0</v>
      </c>
      <c r="U215" s="15">
        <v>0</v>
      </c>
      <c r="V215" s="15">
        <v>3</v>
      </c>
      <c r="W215" s="15">
        <v>20.31</v>
      </c>
      <c r="X215" s="15">
        <v>3</v>
      </c>
      <c r="Y215" s="16">
        <v>0.0254</v>
      </c>
      <c r="Z215" s="15">
        <v>0</v>
      </c>
      <c r="AA215" s="15">
        <v>0</v>
      </c>
      <c r="AB215" s="15">
        <v>3</v>
      </c>
      <c r="AC215" s="15">
        <v>7</v>
      </c>
      <c r="AD215" s="15">
        <v>3</v>
      </c>
      <c r="AE215" s="15">
        <v>2</v>
      </c>
      <c r="AF215" s="15">
        <v>20.31</v>
      </c>
      <c r="AG215" s="15">
        <v>30.46</v>
      </c>
      <c r="AH215" t="str">
        <f>VLOOKUP(E:E,笔记匹配!A:U,3,FALSE)</f>
        <v>必入翡翠无事牌👆任性挑选价位齐全❤️</v>
      </c>
    </row>
    <row r="216" spans="1:34">
      <c r="A216" s="14" t="s">
        <v>37</v>
      </c>
      <c r="B216" s="14" t="s">
        <v>292</v>
      </c>
      <c r="C216" s="15">
        <v>15170740</v>
      </c>
      <c r="D216" s="14" t="s">
        <v>79</v>
      </c>
      <c r="E216" s="14" t="s">
        <v>84</v>
      </c>
      <c r="F216" s="14" t="s">
        <v>293</v>
      </c>
      <c r="G216" s="15">
        <v>2978075</v>
      </c>
      <c r="H216" s="14" t="s">
        <v>85</v>
      </c>
      <c r="I216" s="15">
        <v>2380067</v>
      </c>
      <c r="J216" s="14" t="s">
        <v>290</v>
      </c>
      <c r="K216" s="15">
        <v>81.74</v>
      </c>
      <c r="L216" s="15">
        <v>3119</v>
      </c>
      <c r="M216" s="15">
        <v>213</v>
      </c>
      <c r="N216" s="16">
        <v>0.0683</v>
      </c>
      <c r="O216" s="15">
        <v>0.38</v>
      </c>
      <c r="P216" s="15">
        <v>26.21</v>
      </c>
      <c r="Q216" s="15">
        <v>2</v>
      </c>
      <c r="R216" s="15">
        <v>0</v>
      </c>
      <c r="S216" s="15">
        <v>0</v>
      </c>
      <c r="T216" s="15">
        <v>1</v>
      </c>
      <c r="U216" s="15">
        <v>1</v>
      </c>
      <c r="V216" s="15">
        <v>4</v>
      </c>
      <c r="W216" s="15">
        <v>20.43</v>
      </c>
      <c r="X216" s="15">
        <v>13</v>
      </c>
      <c r="Y216" s="16">
        <v>0.061</v>
      </c>
      <c r="Z216" s="15">
        <v>1</v>
      </c>
      <c r="AA216" s="15">
        <v>0</v>
      </c>
      <c r="AB216" s="15">
        <v>5</v>
      </c>
      <c r="AC216" s="15">
        <v>7</v>
      </c>
      <c r="AD216" s="15">
        <v>5</v>
      </c>
      <c r="AE216" s="15">
        <v>1</v>
      </c>
      <c r="AF216" s="15">
        <v>16.35</v>
      </c>
      <c r="AG216" s="15">
        <v>81.74</v>
      </c>
      <c r="AH216" t="str">
        <f>VLOOKUP(E:E,笔记匹配!A:U,3,FALSE)</f>
        <v>入门级的满绿翡翠，性价比也太高了！ 😍</v>
      </c>
    </row>
    <row r="217" spans="1:34">
      <c r="A217" s="14" t="s">
        <v>37</v>
      </c>
      <c r="B217" s="14" t="s">
        <v>292</v>
      </c>
      <c r="C217" s="15">
        <v>15170796</v>
      </c>
      <c r="D217" s="14" t="s">
        <v>79</v>
      </c>
      <c r="E217" s="14" t="s">
        <v>128</v>
      </c>
      <c r="F217" s="14" t="s">
        <v>129</v>
      </c>
      <c r="G217" s="15">
        <v>2977959</v>
      </c>
      <c r="H217" s="14" t="s">
        <v>129</v>
      </c>
      <c r="I217" s="15">
        <v>2379943</v>
      </c>
      <c r="J217" s="14" t="s">
        <v>290</v>
      </c>
      <c r="K217" s="15">
        <v>42.36</v>
      </c>
      <c r="L217" s="15">
        <v>1222</v>
      </c>
      <c r="M217" s="15">
        <v>93</v>
      </c>
      <c r="N217" s="16">
        <v>0.0761</v>
      </c>
      <c r="O217" s="15">
        <v>0.46</v>
      </c>
      <c r="P217" s="15">
        <v>34.66</v>
      </c>
      <c r="Q217" s="15">
        <v>0</v>
      </c>
      <c r="R217" s="15">
        <v>0</v>
      </c>
      <c r="S217" s="15">
        <v>0</v>
      </c>
      <c r="T217" s="15">
        <v>1</v>
      </c>
      <c r="U217" s="15">
        <v>0</v>
      </c>
      <c r="V217" s="15">
        <v>1</v>
      </c>
      <c r="W217" s="15">
        <v>42.36</v>
      </c>
      <c r="X217" s="15">
        <v>1</v>
      </c>
      <c r="Y217" s="16">
        <v>0.0108</v>
      </c>
      <c r="Z217" s="15">
        <v>0</v>
      </c>
      <c r="AA217" s="15">
        <v>1</v>
      </c>
      <c r="AB217" s="15">
        <v>1</v>
      </c>
      <c r="AC217" s="15">
        <v>1</v>
      </c>
      <c r="AD217" s="15">
        <v>1</v>
      </c>
      <c r="AE217" s="15">
        <v>0</v>
      </c>
      <c r="AF217" s="15">
        <v>42.36</v>
      </c>
      <c r="AG217" s="15">
        <v>0</v>
      </c>
      <c r="AH217" t="str">
        <f>VLOOKUP(E:E,笔记匹配!A:U,3,FALSE)</f>
        <v>请大数据推给喜欢翡翠耳钉的刘亦菲们‼️</v>
      </c>
    </row>
    <row r="218" spans="1:34">
      <c r="A218" s="14" t="s">
        <v>37</v>
      </c>
      <c r="B218" s="14" t="s">
        <v>296</v>
      </c>
      <c r="C218" s="15">
        <v>16755251</v>
      </c>
      <c r="D218" s="14" t="s">
        <v>79</v>
      </c>
      <c r="E218" s="14" t="s">
        <v>108</v>
      </c>
      <c r="F218" s="14" t="s">
        <v>109</v>
      </c>
      <c r="G218" s="15">
        <v>3251566</v>
      </c>
      <c r="H218" s="14" t="s">
        <v>109</v>
      </c>
      <c r="I218" s="15">
        <v>2637997</v>
      </c>
      <c r="J218" s="14" t="s">
        <v>290</v>
      </c>
      <c r="K218" s="15">
        <v>176.25</v>
      </c>
      <c r="L218" s="15">
        <v>6928</v>
      </c>
      <c r="M218" s="15">
        <v>269</v>
      </c>
      <c r="N218" s="16">
        <v>0.0388</v>
      </c>
      <c r="O218" s="15">
        <v>0.66</v>
      </c>
      <c r="P218" s="15">
        <v>25.44</v>
      </c>
      <c r="Q218" s="15">
        <v>3</v>
      </c>
      <c r="R218" s="15">
        <v>0</v>
      </c>
      <c r="S218" s="15">
        <v>3</v>
      </c>
      <c r="T218" s="15">
        <v>7</v>
      </c>
      <c r="U218" s="15">
        <v>1</v>
      </c>
      <c r="V218" s="15">
        <v>14</v>
      </c>
      <c r="W218" s="15">
        <v>12.59</v>
      </c>
      <c r="X218" s="15">
        <v>5</v>
      </c>
      <c r="Y218" s="16">
        <v>0.0186</v>
      </c>
      <c r="Z218" s="15">
        <v>3</v>
      </c>
      <c r="AA218" s="15">
        <v>0</v>
      </c>
      <c r="AB218" s="15">
        <v>5</v>
      </c>
      <c r="AC218" s="15">
        <v>5</v>
      </c>
      <c r="AD218" s="15">
        <v>5</v>
      </c>
      <c r="AE218" s="15">
        <v>0</v>
      </c>
      <c r="AF218" s="15">
        <v>35.25</v>
      </c>
      <c r="AG218" s="15">
        <v>0</v>
      </c>
      <c r="AH218" t="str">
        <f>VLOOKUP(E:E,笔记匹配!A:U,3,FALSE)</f>
        <v>强烈安利‼️耳畔上的灵动✨美到窒息翡翠耳坠</v>
      </c>
    </row>
    <row r="219" spans="1:34">
      <c r="A219" s="14" t="s">
        <v>37</v>
      </c>
      <c r="B219" s="14" t="s">
        <v>298</v>
      </c>
      <c r="C219" s="15">
        <v>20245254</v>
      </c>
      <c r="D219" s="14" t="s">
        <v>79</v>
      </c>
      <c r="E219" s="14" t="s">
        <v>86</v>
      </c>
      <c r="F219" s="14" t="s">
        <v>87</v>
      </c>
      <c r="G219" s="15">
        <v>4628915</v>
      </c>
      <c r="H219" s="14" t="s">
        <v>87</v>
      </c>
      <c r="I219" s="15">
        <v>3960246</v>
      </c>
      <c r="J219" s="14" t="s">
        <v>290</v>
      </c>
      <c r="K219" s="15">
        <v>122.74</v>
      </c>
      <c r="L219" s="15">
        <v>6656</v>
      </c>
      <c r="M219" s="15">
        <v>418</v>
      </c>
      <c r="N219" s="16">
        <v>0.0628</v>
      </c>
      <c r="O219" s="15">
        <v>0.29</v>
      </c>
      <c r="P219" s="15">
        <v>18.44</v>
      </c>
      <c r="Q219" s="15">
        <v>1</v>
      </c>
      <c r="R219" s="15">
        <v>1</v>
      </c>
      <c r="S219" s="15">
        <v>0</v>
      </c>
      <c r="T219" s="15">
        <v>2</v>
      </c>
      <c r="U219" s="15">
        <v>0</v>
      </c>
      <c r="V219" s="15">
        <v>4</v>
      </c>
      <c r="W219" s="15">
        <v>30.68</v>
      </c>
      <c r="X219" s="15">
        <v>8</v>
      </c>
      <c r="Y219" s="16">
        <v>0.0191</v>
      </c>
      <c r="Z219" s="15">
        <v>2</v>
      </c>
      <c r="AA219" s="15">
        <v>0</v>
      </c>
      <c r="AB219" s="15">
        <v>11</v>
      </c>
      <c r="AC219" s="15">
        <v>17</v>
      </c>
      <c r="AD219" s="15">
        <v>11</v>
      </c>
      <c r="AE219" s="15">
        <v>5</v>
      </c>
      <c r="AF219" s="15">
        <v>11.16</v>
      </c>
      <c r="AG219" s="15">
        <v>24.55</v>
      </c>
      <c r="AH219" t="str">
        <f>VLOOKUP(E:E,笔记匹配!A:U,3,FALSE)</f>
        <v>别找了‼️一口价的翡翠商家在这里👆</v>
      </c>
    </row>
    <row r="220" spans="1:34">
      <c r="A220" s="14" t="s">
        <v>37</v>
      </c>
      <c r="B220" s="14" t="s">
        <v>299</v>
      </c>
      <c r="C220" s="15">
        <v>21387444</v>
      </c>
      <c r="D220" s="14" t="s">
        <v>79</v>
      </c>
      <c r="E220" s="14" t="s">
        <v>88</v>
      </c>
      <c r="F220" s="14" t="s">
        <v>89</v>
      </c>
      <c r="G220" s="15">
        <v>5205193</v>
      </c>
      <c r="H220" s="14" t="s">
        <v>89</v>
      </c>
      <c r="I220" s="15">
        <v>4389137</v>
      </c>
      <c r="J220" s="14" t="s">
        <v>290</v>
      </c>
      <c r="K220" s="15">
        <v>95.34</v>
      </c>
      <c r="L220" s="15">
        <v>4125</v>
      </c>
      <c r="M220" s="15">
        <v>354</v>
      </c>
      <c r="N220" s="16">
        <v>0.0858</v>
      </c>
      <c r="O220" s="15">
        <v>0.27</v>
      </c>
      <c r="P220" s="15">
        <v>23.11</v>
      </c>
      <c r="Q220" s="15">
        <v>0</v>
      </c>
      <c r="R220" s="15">
        <v>0</v>
      </c>
      <c r="S220" s="15">
        <v>0</v>
      </c>
      <c r="T220" s="15">
        <v>3</v>
      </c>
      <c r="U220" s="15">
        <v>0</v>
      </c>
      <c r="V220" s="15">
        <v>3</v>
      </c>
      <c r="W220" s="15">
        <v>31.78</v>
      </c>
      <c r="X220" s="15">
        <v>4</v>
      </c>
      <c r="Y220" s="16">
        <v>0.0113</v>
      </c>
      <c r="Z220" s="15">
        <v>1</v>
      </c>
      <c r="AA220" s="15">
        <v>2</v>
      </c>
      <c r="AB220" s="15">
        <v>6</v>
      </c>
      <c r="AC220" s="15">
        <v>13</v>
      </c>
      <c r="AD220" s="15">
        <v>7</v>
      </c>
      <c r="AE220" s="15">
        <v>4</v>
      </c>
      <c r="AF220" s="15">
        <v>13.62</v>
      </c>
      <c r="AG220" s="15">
        <v>23.84</v>
      </c>
      <c r="AH220" t="str">
        <f>VLOOKUP(E:E,笔记匹配!A:U,3,FALSE)</f>
        <v>入门级翡翠戒指｜第一次买翡翠必入戒指合集</v>
      </c>
    </row>
    <row r="221" spans="1:34">
      <c r="A221" s="14" t="s">
        <v>37</v>
      </c>
      <c r="B221" s="14" t="s">
        <v>300</v>
      </c>
      <c r="C221" s="15">
        <v>22048778</v>
      </c>
      <c r="D221" s="14" t="s">
        <v>75</v>
      </c>
      <c r="E221" s="14" t="s">
        <v>114</v>
      </c>
      <c r="F221" s="14" t="s">
        <v>115</v>
      </c>
      <c r="G221" s="15">
        <v>5509802</v>
      </c>
      <c r="H221" s="14" t="s">
        <v>115</v>
      </c>
      <c r="I221" s="15">
        <v>4621049</v>
      </c>
      <c r="J221" s="14" t="s">
        <v>290</v>
      </c>
      <c r="K221" s="15">
        <v>132.88</v>
      </c>
      <c r="L221" s="15">
        <v>4804</v>
      </c>
      <c r="M221" s="15">
        <v>251</v>
      </c>
      <c r="N221" s="16">
        <v>0.0522</v>
      </c>
      <c r="O221" s="15">
        <v>0.53</v>
      </c>
      <c r="P221" s="15">
        <v>27.66</v>
      </c>
      <c r="Q221" s="15">
        <v>3</v>
      </c>
      <c r="R221" s="15">
        <v>1</v>
      </c>
      <c r="S221" s="15">
        <v>1</v>
      </c>
      <c r="T221" s="15">
        <v>3</v>
      </c>
      <c r="U221" s="15">
        <v>0</v>
      </c>
      <c r="V221" s="15">
        <v>8</v>
      </c>
      <c r="W221" s="15">
        <v>16.61</v>
      </c>
      <c r="X221" s="15">
        <v>2</v>
      </c>
      <c r="Y221" s="16">
        <v>0.008</v>
      </c>
      <c r="Z221" s="15">
        <v>2</v>
      </c>
      <c r="AA221" s="15">
        <v>3</v>
      </c>
      <c r="AB221" s="15">
        <v>5</v>
      </c>
      <c r="AC221" s="15">
        <v>7</v>
      </c>
      <c r="AD221" s="15">
        <v>5</v>
      </c>
      <c r="AE221" s="15">
        <v>4</v>
      </c>
      <c r="AF221" s="15">
        <v>26.58</v>
      </c>
      <c r="AG221" s="15">
        <v>33.22</v>
      </c>
      <c r="AH221" t="str">
        <f>VLOOKUP(E:E,笔记匹配!A:U,3,FALSE)</f>
        <v>价值过亿😱这就是广州玉器街批发商家的实力</v>
      </c>
    </row>
    <row r="222" spans="1:34">
      <c r="A222" s="14" t="s">
        <v>37</v>
      </c>
      <c r="B222" s="14" t="s">
        <v>301</v>
      </c>
      <c r="C222" s="15">
        <v>23018617</v>
      </c>
      <c r="D222" s="14" t="s">
        <v>75</v>
      </c>
      <c r="E222" s="14" t="s">
        <v>138</v>
      </c>
      <c r="F222" s="14" t="s">
        <v>139</v>
      </c>
      <c r="G222" s="15">
        <v>5980098</v>
      </c>
      <c r="H222" s="14" t="s">
        <v>139</v>
      </c>
      <c r="I222" s="15">
        <v>4980162</v>
      </c>
      <c r="J222" s="14" t="s">
        <v>290</v>
      </c>
      <c r="K222" s="15">
        <v>168.56</v>
      </c>
      <c r="L222" s="15">
        <v>19610</v>
      </c>
      <c r="M222" s="15">
        <v>1375</v>
      </c>
      <c r="N222" s="16">
        <v>0.0701</v>
      </c>
      <c r="O222" s="15">
        <v>0.12</v>
      </c>
      <c r="P222" s="15">
        <v>8.6</v>
      </c>
      <c r="Q222" s="15">
        <v>8</v>
      </c>
      <c r="R222" s="15">
        <v>0</v>
      </c>
      <c r="S222" s="15">
        <v>6</v>
      </c>
      <c r="T222" s="15">
        <v>0</v>
      </c>
      <c r="U222" s="15">
        <v>0</v>
      </c>
      <c r="V222" s="15">
        <v>14</v>
      </c>
      <c r="W222" s="15">
        <v>12.04</v>
      </c>
      <c r="X222" s="15">
        <v>11</v>
      </c>
      <c r="Y222" s="16">
        <v>0.008</v>
      </c>
      <c r="Z222" s="15">
        <v>6</v>
      </c>
      <c r="AA222" s="15">
        <v>3</v>
      </c>
      <c r="AB222" s="15">
        <v>10</v>
      </c>
      <c r="AC222" s="15">
        <v>16</v>
      </c>
      <c r="AD222" s="15">
        <v>10</v>
      </c>
      <c r="AE222" s="15">
        <v>2</v>
      </c>
      <c r="AF222" s="15">
        <v>16.86</v>
      </c>
      <c r="AG222" s="15">
        <v>84.28</v>
      </c>
      <c r="AH222" t="str">
        <f>VLOOKUP(E:E,笔记匹配!A:U,3,FALSE)</f>
        <v>保姆级✅翡翠知识‼️新手小白赶紧收藏👆</v>
      </c>
    </row>
    <row r="223" spans="1:34">
      <c r="A223" s="14" t="s">
        <v>37</v>
      </c>
      <c r="B223" s="14" t="s">
        <v>301</v>
      </c>
      <c r="C223" s="15">
        <v>23018730</v>
      </c>
      <c r="D223" s="14" t="s">
        <v>75</v>
      </c>
      <c r="E223" s="14" t="s">
        <v>76</v>
      </c>
      <c r="F223" s="14" t="s">
        <v>302</v>
      </c>
      <c r="G223" s="15">
        <v>5980131</v>
      </c>
      <c r="H223" s="14" t="s">
        <v>77</v>
      </c>
      <c r="I223" s="15">
        <v>4980197</v>
      </c>
      <c r="J223" s="14" t="s">
        <v>290</v>
      </c>
      <c r="K223" s="15">
        <v>95.65</v>
      </c>
      <c r="L223" s="15">
        <v>8311</v>
      </c>
      <c r="M223" s="15">
        <v>399</v>
      </c>
      <c r="N223" s="16">
        <v>0.048</v>
      </c>
      <c r="O223" s="15">
        <v>0.24</v>
      </c>
      <c r="P223" s="15">
        <v>11.51</v>
      </c>
      <c r="Q223" s="15">
        <v>5</v>
      </c>
      <c r="R223" s="15">
        <v>3</v>
      </c>
      <c r="S223" s="15">
        <v>2</v>
      </c>
      <c r="T223" s="15">
        <v>4</v>
      </c>
      <c r="U223" s="15">
        <v>1</v>
      </c>
      <c r="V223" s="15">
        <v>15</v>
      </c>
      <c r="W223" s="15">
        <v>6.38</v>
      </c>
      <c r="X223" s="15">
        <v>2</v>
      </c>
      <c r="Y223" s="16">
        <v>0.005</v>
      </c>
      <c r="Z223" s="15">
        <v>2</v>
      </c>
      <c r="AA223" s="15">
        <v>0</v>
      </c>
      <c r="AB223" s="15">
        <v>3</v>
      </c>
      <c r="AC223" s="15">
        <v>3</v>
      </c>
      <c r="AD223" s="15">
        <v>3</v>
      </c>
      <c r="AE223" s="15">
        <v>1</v>
      </c>
      <c r="AF223" s="15">
        <v>31.88</v>
      </c>
      <c r="AG223" s="15">
        <v>95.65</v>
      </c>
      <c r="AH223" t="str">
        <f>VLOOKUP(E:E,笔记匹配!A:U,3,FALSE)</f>
        <v>请大数据把我推荐给身价过亿的人‼️</v>
      </c>
    </row>
    <row r="224" spans="1:34">
      <c r="A224" s="14" t="s">
        <v>37</v>
      </c>
      <c r="B224" s="14" t="s">
        <v>303</v>
      </c>
      <c r="C224" s="15">
        <v>23071497</v>
      </c>
      <c r="D224" s="14" t="s">
        <v>75</v>
      </c>
      <c r="E224" s="14" t="s">
        <v>140</v>
      </c>
      <c r="F224" s="14" t="s">
        <v>141</v>
      </c>
      <c r="G224" s="15">
        <v>6006153</v>
      </c>
      <c r="H224" s="14" t="s">
        <v>141</v>
      </c>
      <c r="I224" s="15">
        <v>5000153</v>
      </c>
      <c r="J224" s="14" t="s">
        <v>290</v>
      </c>
      <c r="K224" s="15">
        <v>80.34</v>
      </c>
      <c r="L224" s="15">
        <v>3314</v>
      </c>
      <c r="M224" s="15">
        <v>93</v>
      </c>
      <c r="N224" s="16">
        <v>0.0281</v>
      </c>
      <c r="O224" s="15">
        <v>0.86</v>
      </c>
      <c r="P224" s="15">
        <v>24.24</v>
      </c>
      <c r="Q224" s="15">
        <v>0</v>
      </c>
      <c r="R224" s="15">
        <v>0</v>
      </c>
      <c r="S224" s="15">
        <v>1</v>
      </c>
      <c r="T224" s="15">
        <v>2</v>
      </c>
      <c r="U224" s="15">
        <v>0</v>
      </c>
      <c r="V224" s="15">
        <v>3</v>
      </c>
      <c r="W224" s="15">
        <v>26.78</v>
      </c>
      <c r="X224" s="15">
        <v>1</v>
      </c>
      <c r="Y224" s="16">
        <v>0.0108</v>
      </c>
      <c r="Z224" s="15">
        <v>1</v>
      </c>
      <c r="AA224" s="15">
        <v>0</v>
      </c>
      <c r="AB224" s="15">
        <v>1</v>
      </c>
      <c r="AC224" s="15">
        <v>1</v>
      </c>
      <c r="AD224" s="15">
        <v>1</v>
      </c>
      <c r="AE224" s="15">
        <v>0</v>
      </c>
      <c r="AF224" s="15">
        <v>80.34</v>
      </c>
      <c r="AG224" s="15">
        <v>0</v>
      </c>
      <c r="AH224" t="str">
        <f>VLOOKUP(E:E,笔记匹配!A:U,3,FALSE)</f>
        <v>喜欢翡翠的翠友👆这是不是你要的高品质😍</v>
      </c>
    </row>
    <row r="225" spans="1:34">
      <c r="A225" s="14" t="s">
        <v>38</v>
      </c>
      <c r="B225" s="14" t="s">
        <v>289</v>
      </c>
      <c r="C225" s="15">
        <v>14596181</v>
      </c>
      <c r="D225" s="14" t="s">
        <v>79</v>
      </c>
      <c r="E225" s="14" t="s">
        <v>80</v>
      </c>
      <c r="F225" s="14" t="s">
        <v>81</v>
      </c>
      <c r="G225" s="15">
        <v>2936476</v>
      </c>
      <c r="H225" s="14" t="s">
        <v>81</v>
      </c>
      <c r="I225" s="15">
        <v>2341327</v>
      </c>
      <c r="J225" s="14" t="s">
        <v>290</v>
      </c>
      <c r="K225" s="15">
        <v>170.98</v>
      </c>
      <c r="L225" s="15">
        <v>3446</v>
      </c>
      <c r="M225" s="15">
        <v>210</v>
      </c>
      <c r="N225" s="16">
        <v>0.0609</v>
      </c>
      <c r="O225" s="15">
        <v>0.81</v>
      </c>
      <c r="P225" s="15">
        <v>49.62</v>
      </c>
      <c r="Q225" s="15">
        <v>3</v>
      </c>
      <c r="R225" s="15">
        <v>3</v>
      </c>
      <c r="S225" s="15">
        <v>1</v>
      </c>
      <c r="T225" s="15">
        <v>1</v>
      </c>
      <c r="U225" s="15">
        <v>0</v>
      </c>
      <c r="V225" s="15">
        <v>8</v>
      </c>
      <c r="W225" s="15">
        <v>21.37</v>
      </c>
      <c r="X225" s="15">
        <v>10</v>
      </c>
      <c r="Y225" s="16">
        <v>0.0476</v>
      </c>
      <c r="Z225" s="15">
        <v>1</v>
      </c>
      <c r="AA225" s="15">
        <v>3</v>
      </c>
      <c r="AB225" s="15">
        <v>12</v>
      </c>
      <c r="AC225" s="15">
        <v>19</v>
      </c>
      <c r="AD225" s="15">
        <v>12</v>
      </c>
      <c r="AE225" s="15">
        <v>6</v>
      </c>
      <c r="AF225" s="15">
        <v>14.25</v>
      </c>
      <c r="AG225" s="15">
        <v>28.5</v>
      </c>
      <c r="AH225" t="str">
        <f>VLOOKUP(E:E,笔记匹配!A:U,3,FALSE)</f>
        <v>翡翠小米珠已经不多了❓听说你们都在找🧐🧐</v>
      </c>
    </row>
    <row r="226" spans="1:34">
      <c r="A226" s="14" t="s">
        <v>38</v>
      </c>
      <c r="B226" s="14" t="s">
        <v>291</v>
      </c>
      <c r="C226" s="15">
        <v>14619863</v>
      </c>
      <c r="D226" s="14" t="s">
        <v>79</v>
      </c>
      <c r="E226" s="14" t="s">
        <v>82</v>
      </c>
      <c r="F226" s="14" t="s">
        <v>83</v>
      </c>
      <c r="G226" s="15">
        <v>2939454</v>
      </c>
      <c r="H226" s="14" t="s">
        <v>83</v>
      </c>
      <c r="I226" s="15">
        <v>2343844</v>
      </c>
      <c r="J226" s="14" t="s">
        <v>290</v>
      </c>
      <c r="K226" s="15">
        <v>77.37</v>
      </c>
      <c r="L226" s="15">
        <v>2255</v>
      </c>
      <c r="M226" s="15">
        <v>164</v>
      </c>
      <c r="N226" s="16">
        <v>0.0727</v>
      </c>
      <c r="O226" s="15">
        <v>0.47</v>
      </c>
      <c r="P226" s="15">
        <v>34.31</v>
      </c>
      <c r="Q226" s="15">
        <v>1</v>
      </c>
      <c r="R226" s="15">
        <v>0</v>
      </c>
      <c r="S226" s="15">
        <v>0</v>
      </c>
      <c r="T226" s="15">
        <v>0</v>
      </c>
      <c r="U226" s="15">
        <v>1</v>
      </c>
      <c r="V226" s="15">
        <v>2</v>
      </c>
      <c r="W226" s="15">
        <v>38.68</v>
      </c>
      <c r="X226" s="15">
        <v>2</v>
      </c>
      <c r="Y226" s="16">
        <v>0.0122</v>
      </c>
      <c r="Z226" s="15">
        <v>4</v>
      </c>
      <c r="AA226" s="15">
        <v>0</v>
      </c>
      <c r="AB226" s="15">
        <v>2</v>
      </c>
      <c r="AC226" s="15">
        <v>3</v>
      </c>
      <c r="AD226" s="15">
        <v>2</v>
      </c>
      <c r="AE226" s="15">
        <v>1</v>
      </c>
      <c r="AF226" s="15">
        <v>38.68</v>
      </c>
      <c r="AG226" s="15">
        <v>77.37</v>
      </c>
      <c r="AH226" t="str">
        <f>VLOOKUP(E:E,笔记匹配!A:U,3,FALSE)</f>
        <v>必入翡翠无事牌👆任性挑选价位齐全❤️</v>
      </c>
    </row>
    <row r="227" spans="1:34">
      <c r="A227" s="14" t="s">
        <v>38</v>
      </c>
      <c r="B227" s="14" t="s">
        <v>292</v>
      </c>
      <c r="C227" s="15">
        <v>15170740</v>
      </c>
      <c r="D227" s="14" t="s">
        <v>79</v>
      </c>
      <c r="E227" s="14" t="s">
        <v>84</v>
      </c>
      <c r="F227" s="14" t="s">
        <v>293</v>
      </c>
      <c r="G227" s="15">
        <v>2978075</v>
      </c>
      <c r="H227" s="14" t="s">
        <v>85</v>
      </c>
      <c r="I227" s="15">
        <v>2380067</v>
      </c>
      <c r="J227" s="14" t="s">
        <v>290</v>
      </c>
      <c r="K227" s="15">
        <v>92.95</v>
      </c>
      <c r="L227" s="15">
        <v>4432</v>
      </c>
      <c r="M227" s="15">
        <v>248</v>
      </c>
      <c r="N227" s="16">
        <v>0.056</v>
      </c>
      <c r="O227" s="15">
        <v>0.37</v>
      </c>
      <c r="P227" s="15">
        <v>20.97</v>
      </c>
      <c r="Q227" s="15">
        <v>2</v>
      </c>
      <c r="R227" s="15">
        <v>0</v>
      </c>
      <c r="S227" s="15">
        <v>0</v>
      </c>
      <c r="T227" s="15">
        <v>1</v>
      </c>
      <c r="U227" s="15">
        <v>2</v>
      </c>
      <c r="V227" s="15">
        <v>5</v>
      </c>
      <c r="W227" s="15">
        <v>18.59</v>
      </c>
      <c r="X227" s="15">
        <v>14</v>
      </c>
      <c r="Y227" s="16">
        <v>0.0565</v>
      </c>
      <c r="Z227" s="15">
        <v>0</v>
      </c>
      <c r="AA227" s="15">
        <v>1</v>
      </c>
      <c r="AB227" s="15">
        <v>6</v>
      </c>
      <c r="AC227" s="15">
        <v>11</v>
      </c>
      <c r="AD227" s="15">
        <v>7</v>
      </c>
      <c r="AE227" s="15">
        <v>2</v>
      </c>
      <c r="AF227" s="15">
        <v>13.28</v>
      </c>
      <c r="AG227" s="15">
        <v>46.48</v>
      </c>
      <c r="AH227" t="str">
        <f>VLOOKUP(E:E,笔记匹配!A:U,3,FALSE)</f>
        <v>入门级的满绿翡翠，性价比也太高了！ 😍</v>
      </c>
    </row>
    <row r="228" spans="1:34">
      <c r="A228" s="14" t="s">
        <v>38</v>
      </c>
      <c r="B228" s="14" t="s">
        <v>292</v>
      </c>
      <c r="C228" s="15">
        <v>15170796</v>
      </c>
      <c r="D228" s="14" t="s">
        <v>79</v>
      </c>
      <c r="E228" s="14" t="s">
        <v>128</v>
      </c>
      <c r="F228" s="14" t="s">
        <v>129</v>
      </c>
      <c r="G228" s="15">
        <v>2977959</v>
      </c>
      <c r="H228" s="14" t="s">
        <v>129</v>
      </c>
      <c r="I228" s="15">
        <v>2379943</v>
      </c>
      <c r="J228" s="14" t="s">
        <v>290</v>
      </c>
      <c r="K228" s="15">
        <v>41.48</v>
      </c>
      <c r="L228" s="15">
        <v>1108</v>
      </c>
      <c r="M228" s="15">
        <v>88</v>
      </c>
      <c r="N228" s="16">
        <v>0.0794</v>
      </c>
      <c r="O228" s="15">
        <v>0.47</v>
      </c>
      <c r="P228" s="15">
        <v>37.44</v>
      </c>
      <c r="Q228" s="15">
        <v>0</v>
      </c>
      <c r="R228" s="15">
        <v>2</v>
      </c>
      <c r="S228" s="15">
        <v>0</v>
      </c>
      <c r="T228" s="15">
        <v>0</v>
      </c>
      <c r="U228" s="15">
        <v>0</v>
      </c>
      <c r="V228" s="15">
        <v>2</v>
      </c>
      <c r="W228" s="15">
        <v>20.74</v>
      </c>
      <c r="X228" s="15">
        <v>0</v>
      </c>
      <c r="Y228" s="16">
        <v>0</v>
      </c>
      <c r="Z228" s="15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  <c r="AG228" s="15">
        <v>0</v>
      </c>
      <c r="AH228" t="str">
        <f>VLOOKUP(E:E,笔记匹配!A:U,3,FALSE)</f>
        <v>请大数据推给喜欢翡翠耳钉的刘亦菲们‼️</v>
      </c>
    </row>
    <row r="229" spans="1:34">
      <c r="A229" s="14" t="s">
        <v>38</v>
      </c>
      <c r="B229" s="14" t="s">
        <v>296</v>
      </c>
      <c r="C229" s="15">
        <v>16755251</v>
      </c>
      <c r="D229" s="14" t="s">
        <v>79</v>
      </c>
      <c r="E229" s="14" t="s">
        <v>108</v>
      </c>
      <c r="F229" s="14" t="s">
        <v>109</v>
      </c>
      <c r="G229" s="15">
        <v>3251566</v>
      </c>
      <c r="H229" s="14" t="s">
        <v>109</v>
      </c>
      <c r="I229" s="15">
        <v>2637997</v>
      </c>
      <c r="J229" s="14" t="s">
        <v>290</v>
      </c>
      <c r="K229" s="15">
        <v>168.16</v>
      </c>
      <c r="L229" s="15">
        <v>6353</v>
      </c>
      <c r="M229" s="15">
        <v>274</v>
      </c>
      <c r="N229" s="16">
        <v>0.0431</v>
      </c>
      <c r="O229" s="15">
        <v>0.61</v>
      </c>
      <c r="P229" s="15">
        <v>26.47</v>
      </c>
      <c r="Q229" s="15">
        <v>1</v>
      </c>
      <c r="R229" s="15">
        <v>0</v>
      </c>
      <c r="S229" s="15">
        <v>0</v>
      </c>
      <c r="T229" s="15">
        <v>4</v>
      </c>
      <c r="U229" s="15">
        <v>0</v>
      </c>
      <c r="V229" s="15">
        <v>5</v>
      </c>
      <c r="W229" s="15">
        <v>33.63</v>
      </c>
      <c r="X229" s="15">
        <v>3</v>
      </c>
      <c r="Y229" s="16">
        <v>0.0109</v>
      </c>
      <c r="Z229" s="15">
        <v>4</v>
      </c>
      <c r="AA229" s="15">
        <v>0</v>
      </c>
      <c r="AB229" s="15">
        <v>4</v>
      </c>
      <c r="AC229" s="15">
        <v>11</v>
      </c>
      <c r="AD229" s="15">
        <v>4</v>
      </c>
      <c r="AE229" s="15">
        <v>4</v>
      </c>
      <c r="AF229" s="15">
        <v>42.04</v>
      </c>
      <c r="AG229" s="15">
        <v>42.04</v>
      </c>
      <c r="AH229" t="str">
        <f>VLOOKUP(E:E,笔记匹配!A:U,3,FALSE)</f>
        <v>强烈安利‼️耳畔上的灵动✨美到窒息翡翠耳坠</v>
      </c>
    </row>
    <row r="230" spans="1:34">
      <c r="A230" s="14" t="s">
        <v>38</v>
      </c>
      <c r="B230" s="14" t="s">
        <v>298</v>
      </c>
      <c r="C230" s="15">
        <v>20245254</v>
      </c>
      <c r="D230" s="14" t="s">
        <v>79</v>
      </c>
      <c r="E230" s="14" t="s">
        <v>86</v>
      </c>
      <c r="F230" s="14" t="s">
        <v>87</v>
      </c>
      <c r="G230" s="15">
        <v>4628915</v>
      </c>
      <c r="H230" s="14" t="s">
        <v>87</v>
      </c>
      <c r="I230" s="15">
        <v>3960246</v>
      </c>
      <c r="J230" s="14" t="s">
        <v>290</v>
      </c>
      <c r="K230" s="15">
        <v>140.51</v>
      </c>
      <c r="L230" s="15">
        <v>6896</v>
      </c>
      <c r="M230" s="15">
        <v>467</v>
      </c>
      <c r="N230" s="16">
        <v>0.0677</v>
      </c>
      <c r="O230" s="15">
        <v>0.3</v>
      </c>
      <c r="P230" s="15">
        <v>20.38</v>
      </c>
      <c r="Q230" s="15">
        <v>1</v>
      </c>
      <c r="R230" s="15">
        <v>1</v>
      </c>
      <c r="S230" s="15">
        <v>1</v>
      </c>
      <c r="T230" s="15">
        <v>2</v>
      </c>
      <c r="U230" s="15">
        <v>1</v>
      </c>
      <c r="V230" s="15">
        <v>6</v>
      </c>
      <c r="W230" s="15">
        <v>23.42</v>
      </c>
      <c r="X230" s="15">
        <v>1</v>
      </c>
      <c r="Y230" s="16">
        <v>0.0021</v>
      </c>
      <c r="Z230" s="15">
        <v>1</v>
      </c>
      <c r="AA230" s="15">
        <v>1</v>
      </c>
      <c r="AB230" s="15">
        <v>2</v>
      </c>
      <c r="AC230" s="15">
        <v>2</v>
      </c>
      <c r="AD230" s="15">
        <v>2</v>
      </c>
      <c r="AE230" s="15">
        <v>1</v>
      </c>
      <c r="AF230" s="15">
        <v>70.26</v>
      </c>
      <c r="AG230" s="15">
        <v>140.51</v>
      </c>
      <c r="AH230" t="str">
        <f>VLOOKUP(E:E,笔记匹配!A:U,3,FALSE)</f>
        <v>别找了‼️一口价的翡翠商家在这里👆</v>
      </c>
    </row>
    <row r="231" spans="1:34">
      <c r="A231" s="14" t="s">
        <v>38</v>
      </c>
      <c r="B231" s="14" t="s">
        <v>299</v>
      </c>
      <c r="C231" s="15">
        <v>21387444</v>
      </c>
      <c r="D231" s="14" t="s">
        <v>79</v>
      </c>
      <c r="E231" s="14" t="s">
        <v>88</v>
      </c>
      <c r="F231" s="14" t="s">
        <v>89</v>
      </c>
      <c r="G231" s="15">
        <v>5205193</v>
      </c>
      <c r="H231" s="14" t="s">
        <v>89</v>
      </c>
      <c r="I231" s="15">
        <v>4389137</v>
      </c>
      <c r="J231" s="14" t="s">
        <v>290</v>
      </c>
      <c r="K231" s="15">
        <v>60.66</v>
      </c>
      <c r="L231" s="15">
        <v>2171</v>
      </c>
      <c r="M231" s="15">
        <v>202</v>
      </c>
      <c r="N231" s="16">
        <v>0.093</v>
      </c>
      <c r="O231" s="15">
        <v>0.3</v>
      </c>
      <c r="P231" s="15">
        <v>27.94</v>
      </c>
      <c r="Q231" s="15">
        <v>2</v>
      </c>
      <c r="R231" s="15">
        <v>0</v>
      </c>
      <c r="S231" s="15">
        <v>1</v>
      </c>
      <c r="T231" s="15">
        <v>0</v>
      </c>
      <c r="U231" s="15">
        <v>2</v>
      </c>
      <c r="V231" s="15">
        <v>5</v>
      </c>
      <c r="W231" s="15">
        <v>12.13</v>
      </c>
      <c r="X231" s="15">
        <v>3</v>
      </c>
      <c r="Y231" s="16">
        <v>0.0149</v>
      </c>
      <c r="Z231" s="15">
        <v>1</v>
      </c>
      <c r="AA231" s="15">
        <v>0</v>
      </c>
      <c r="AB231" s="15">
        <v>2</v>
      </c>
      <c r="AC231" s="15">
        <v>4</v>
      </c>
      <c r="AD231" s="15">
        <v>2</v>
      </c>
      <c r="AE231" s="15">
        <v>1</v>
      </c>
      <c r="AF231" s="15">
        <v>30.33</v>
      </c>
      <c r="AG231" s="15">
        <v>60.66</v>
      </c>
      <c r="AH231" t="str">
        <f>VLOOKUP(E:E,笔记匹配!A:U,3,FALSE)</f>
        <v>入门级翡翠戒指｜第一次买翡翠必入戒指合集</v>
      </c>
    </row>
    <row r="232" spans="1:34">
      <c r="A232" s="14" t="s">
        <v>38</v>
      </c>
      <c r="B232" s="14" t="s">
        <v>300</v>
      </c>
      <c r="C232" s="15">
        <v>22048778</v>
      </c>
      <c r="D232" s="14" t="s">
        <v>75</v>
      </c>
      <c r="E232" s="14" t="s">
        <v>114</v>
      </c>
      <c r="F232" s="14" t="s">
        <v>115</v>
      </c>
      <c r="G232" s="15">
        <v>5509802</v>
      </c>
      <c r="H232" s="14" t="s">
        <v>115</v>
      </c>
      <c r="I232" s="15">
        <v>4621049</v>
      </c>
      <c r="J232" s="14" t="s">
        <v>290</v>
      </c>
      <c r="K232" s="15">
        <v>92.49</v>
      </c>
      <c r="L232" s="15">
        <v>4192</v>
      </c>
      <c r="M232" s="15">
        <v>220</v>
      </c>
      <c r="N232" s="16">
        <v>0.0525</v>
      </c>
      <c r="O232" s="15">
        <v>0.42</v>
      </c>
      <c r="P232" s="15">
        <v>22.06</v>
      </c>
      <c r="Q232" s="15">
        <v>1</v>
      </c>
      <c r="R232" s="15">
        <v>0</v>
      </c>
      <c r="S232" s="15">
        <v>0</v>
      </c>
      <c r="T232" s="15">
        <v>0</v>
      </c>
      <c r="U232" s="15">
        <v>1</v>
      </c>
      <c r="V232" s="15">
        <v>2</v>
      </c>
      <c r="W232" s="15">
        <v>46.24</v>
      </c>
      <c r="X232" s="15">
        <v>1</v>
      </c>
      <c r="Y232" s="16">
        <v>0.0045</v>
      </c>
      <c r="Z232" s="15">
        <v>0</v>
      </c>
      <c r="AA232" s="15">
        <v>1</v>
      </c>
      <c r="AB232" s="15">
        <v>1</v>
      </c>
      <c r="AC232" s="15">
        <v>1</v>
      </c>
      <c r="AD232" s="15">
        <v>1</v>
      </c>
      <c r="AE232" s="15">
        <v>0</v>
      </c>
      <c r="AF232" s="15">
        <v>92.49</v>
      </c>
      <c r="AG232" s="15">
        <v>0</v>
      </c>
      <c r="AH232" t="str">
        <f>VLOOKUP(E:E,笔记匹配!A:U,3,FALSE)</f>
        <v>价值过亿😱这就是广州玉器街批发商家的实力</v>
      </c>
    </row>
    <row r="233" spans="1:34">
      <c r="A233" s="14" t="s">
        <v>38</v>
      </c>
      <c r="B233" s="14" t="s">
        <v>301</v>
      </c>
      <c r="C233" s="15">
        <v>23018617</v>
      </c>
      <c r="D233" s="14" t="s">
        <v>75</v>
      </c>
      <c r="E233" s="14" t="s">
        <v>138</v>
      </c>
      <c r="F233" s="14" t="s">
        <v>139</v>
      </c>
      <c r="G233" s="15">
        <v>5980098</v>
      </c>
      <c r="H233" s="14" t="s">
        <v>139</v>
      </c>
      <c r="I233" s="15">
        <v>4980162</v>
      </c>
      <c r="J233" s="14" t="s">
        <v>290</v>
      </c>
      <c r="K233" s="15">
        <v>144.88</v>
      </c>
      <c r="L233" s="15">
        <v>18861</v>
      </c>
      <c r="M233" s="15">
        <v>1147</v>
      </c>
      <c r="N233" s="16">
        <v>0.0608</v>
      </c>
      <c r="O233" s="15">
        <v>0.13</v>
      </c>
      <c r="P233" s="15">
        <v>7.68</v>
      </c>
      <c r="Q233" s="15">
        <v>6</v>
      </c>
      <c r="R233" s="15">
        <v>1</v>
      </c>
      <c r="S233" s="15">
        <v>3</v>
      </c>
      <c r="T233" s="15">
        <v>1</v>
      </c>
      <c r="U233" s="15">
        <v>1</v>
      </c>
      <c r="V233" s="15">
        <v>12</v>
      </c>
      <c r="W233" s="15">
        <v>12.07</v>
      </c>
      <c r="X233" s="15">
        <v>12</v>
      </c>
      <c r="Y233" s="16">
        <v>0.0105</v>
      </c>
      <c r="Z233" s="15">
        <v>4</v>
      </c>
      <c r="AA233" s="15">
        <v>11</v>
      </c>
      <c r="AB233" s="15">
        <v>12</v>
      </c>
      <c r="AC233" s="15">
        <v>13</v>
      </c>
      <c r="AD233" s="15">
        <v>12</v>
      </c>
      <c r="AE233" s="15">
        <v>1</v>
      </c>
      <c r="AF233" s="15">
        <v>12.07</v>
      </c>
      <c r="AG233" s="15">
        <v>144.88</v>
      </c>
      <c r="AH233" t="str">
        <f>VLOOKUP(E:E,笔记匹配!A:U,3,FALSE)</f>
        <v>保姆级✅翡翠知识‼️新手小白赶紧收藏👆</v>
      </c>
    </row>
    <row r="234" spans="1:34">
      <c r="A234" s="14" t="s">
        <v>38</v>
      </c>
      <c r="B234" s="14" t="s">
        <v>301</v>
      </c>
      <c r="C234" s="15">
        <v>23018730</v>
      </c>
      <c r="D234" s="14" t="s">
        <v>75</v>
      </c>
      <c r="E234" s="14" t="s">
        <v>76</v>
      </c>
      <c r="F234" s="14" t="s">
        <v>302</v>
      </c>
      <c r="G234" s="15">
        <v>5980131</v>
      </c>
      <c r="H234" s="14" t="s">
        <v>77</v>
      </c>
      <c r="I234" s="15">
        <v>4980197</v>
      </c>
      <c r="J234" s="14" t="s">
        <v>290</v>
      </c>
      <c r="K234" s="15">
        <v>141.19</v>
      </c>
      <c r="L234" s="15">
        <v>8383</v>
      </c>
      <c r="M234" s="15">
        <v>371</v>
      </c>
      <c r="N234" s="16">
        <v>0.0443</v>
      </c>
      <c r="O234" s="15">
        <v>0.38</v>
      </c>
      <c r="P234" s="15">
        <v>16.84</v>
      </c>
      <c r="Q234" s="15">
        <v>3</v>
      </c>
      <c r="R234" s="15">
        <v>1</v>
      </c>
      <c r="S234" s="15">
        <v>1</v>
      </c>
      <c r="T234" s="15">
        <v>0</v>
      </c>
      <c r="U234" s="15">
        <v>1</v>
      </c>
      <c r="V234" s="15">
        <v>6</v>
      </c>
      <c r="W234" s="15">
        <v>23.53</v>
      </c>
      <c r="X234" s="15">
        <v>1</v>
      </c>
      <c r="Y234" s="16">
        <v>0.0027</v>
      </c>
      <c r="Z234" s="15">
        <v>0</v>
      </c>
      <c r="AA234" s="15">
        <v>0</v>
      </c>
      <c r="AB234" s="15">
        <v>2</v>
      </c>
      <c r="AC234" s="15">
        <v>5</v>
      </c>
      <c r="AD234" s="15">
        <v>2</v>
      </c>
      <c r="AE234" s="15">
        <v>1</v>
      </c>
      <c r="AF234" s="15">
        <v>70.6</v>
      </c>
      <c r="AG234" s="15">
        <v>141.19</v>
      </c>
      <c r="AH234" t="str">
        <f>VLOOKUP(E:E,笔记匹配!A:U,3,FALSE)</f>
        <v>请大数据把我推荐给身价过亿的人‼️</v>
      </c>
    </row>
    <row r="235" spans="1:34">
      <c r="A235" s="14" t="s">
        <v>38</v>
      </c>
      <c r="B235" s="14" t="s">
        <v>303</v>
      </c>
      <c r="C235" s="15">
        <v>23071497</v>
      </c>
      <c r="D235" s="14" t="s">
        <v>75</v>
      </c>
      <c r="E235" s="14" t="s">
        <v>140</v>
      </c>
      <c r="F235" s="14" t="s">
        <v>141</v>
      </c>
      <c r="G235" s="15">
        <v>6006153</v>
      </c>
      <c r="H235" s="14" t="s">
        <v>141</v>
      </c>
      <c r="I235" s="15">
        <v>5000153</v>
      </c>
      <c r="J235" s="14" t="s">
        <v>290</v>
      </c>
      <c r="K235" s="15">
        <v>92.95</v>
      </c>
      <c r="L235" s="15">
        <v>3333</v>
      </c>
      <c r="M235" s="15">
        <v>95</v>
      </c>
      <c r="N235" s="16">
        <v>0.0285</v>
      </c>
      <c r="O235" s="15">
        <v>0.98</v>
      </c>
      <c r="P235" s="15">
        <v>27.89</v>
      </c>
      <c r="Q235" s="15">
        <v>3</v>
      </c>
      <c r="R235" s="15">
        <v>0</v>
      </c>
      <c r="S235" s="15">
        <v>0</v>
      </c>
      <c r="T235" s="15">
        <v>0</v>
      </c>
      <c r="U235" s="15">
        <v>0</v>
      </c>
      <c r="V235" s="15">
        <v>3</v>
      </c>
      <c r="W235" s="15">
        <v>30.98</v>
      </c>
      <c r="X235" s="15">
        <v>3</v>
      </c>
      <c r="Y235" s="16">
        <v>0.0316</v>
      </c>
      <c r="Z235" s="15">
        <v>1</v>
      </c>
      <c r="AA235" s="15">
        <v>0</v>
      </c>
      <c r="AB235" s="15">
        <v>1</v>
      </c>
      <c r="AC235" s="15">
        <v>2</v>
      </c>
      <c r="AD235" s="15">
        <v>1</v>
      </c>
      <c r="AE235" s="15">
        <v>0</v>
      </c>
      <c r="AF235" s="15">
        <v>92.95</v>
      </c>
      <c r="AG235" s="15">
        <v>0</v>
      </c>
      <c r="AH235" t="str">
        <f>VLOOKUP(E:E,笔记匹配!A:U,3,FALSE)</f>
        <v>喜欢翡翠的翠友👆这是不是你要的高品质😍</v>
      </c>
    </row>
    <row r="236" spans="1:34">
      <c r="A236" s="14" t="s">
        <v>39</v>
      </c>
      <c r="B236" s="14" t="s">
        <v>289</v>
      </c>
      <c r="C236" s="15">
        <v>14596181</v>
      </c>
      <c r="D236" s="14" t="s">
        <v>79</v>
      </c>
      <c r="E236" s="14" t="s">
        <v>80</v>
      </c>
      <c r="F236" s="14" t="s">
        <v>81</v>
      </c>
      <c r="G236" s="15">
        <v>2936476</v>
      </c>
      <c r="H236" s="14" t="s">
        <v>81</v>
      </c>
      <c r="I236" s="15">
        <v>2341327</v>
      </c>
      <c r="J236" s="14" t="s">
        <v>290</v>
      </c>
      <c r="K236" s="15">
        <v>145.91</v>
      </c>
      <c r="L236" s="15">
        <v>3194</v>
      </c>
      <c r="M236" s="15">
        <v>191</v>
      </c>
      <c r="N236" s="16">
        <v>0.0598</v>
      </c>
      <c r="O236" s="15">
        <v>0.76</v>
      </c>
      <c r="P236" s="15">
        <v>45.68</v>
      </c>
      <c r="Q236" s="15">
        <v>1</v>
      </c>
      <c r="R236" s="15">
        <v>1</v>
      </c>
      <c r="S236" s="15">
        <v>0</v>
      </c>
      <c r="T236" s="15">
        <v>2</v>
      </c>
      <c r="U236" s="15">
        <v>0</v>
      </c>
      <c r="V236" s="15">
        <v>4</v>
      </c>
      <c r="W236" s="15">
        <v>36.48</v>
      </c>
      <c r="X236" s="15">
        <v>8</v>
      </c>
      <c r="Y236" s="16">
        <v>0.0419</v>
      </c>
      <c r="Z236" s="15">
        <v>2</v>
      </c>
      <c r="AA236" s="15">
        <v>0</v>
      </c>
      <c r="AB236" s="15">
        <v>6</v>
      </c>
      <c r="AC236" s="15">
        <v>13</v>
      </c>
      <c r="AD236" s="15">
        <v>6</v>
      </c>
      <c r="AE236" s="15">
        <v>2</v>
      </c>
      <c r="AF236" s="15">
        <v>24.32</v>
      </c>
      <c r="AG236" s="15">
        <v>72.96</v>
      </c>
      <c r="AH236" t="str">
        <f>VLOOKUP(E:E,笔记匹配!A:U,3,FALSE)</f>
        <v>翡翠小米珠已经不多了❓听说你们都在找🧐🧐</v>
      </c>
    </row>
    <row r="237" spans="1:34">
      <c r="A237" s="14" t="s">
        <v>39</v>
      </c>
      <c r="B237" s="14" t="s">
        <v>291</v>
      </c>
      <c r="C237" s="15">
        <v>14619863</v>
      </c>
      <c r="D237" s="14" t="s">
        <v>79</v>
      </c>
      <c r="E237" s="14" t="s">
        <v>82</v>
      </c>
      <c r="F237" s="14" t="s">
        <v>83</v>
      </c>
      <c r="G237" s="15">
        <v>2939454</v>
      </c>
      <c r="H237" s="14" t="s">
        <v>83</v>
      </c>
      <c r="I237" s="15">
        <v>2343844</v>
      </c>
      <c r="J237" s="14" t="s">
        <v>290</v>
      </c>
      <c r="K237" s="15">
        <v>83.24</v>
      </c>
      <c r="L237" s="15">
        <v>2246</v>
      </c>
      <c r="M237" s="15">
        <v>161</v>
      </c>
      <c r="N237" s="16">
        <v>0.0717</v>
      </c>
      <c r="O237" s="15">
        <v>0.52</v>
      </c>
      <c r="P237" s="15">
        <v>37.06</v>
      </c>
      <c r="Q237" s="15">
        <v>0</v>
      </c>
      <c r="R237" s="15">
        <v>1</v>
      </c>
      <c r="S237" s="15">
        <v>0</v>
      </c>
      <c r="T237" s="15">
        <v>1</v>
      </c>
      <c r="U237" s="15">
        <v>0</v>
      </c>
      <c r="V237" s="15">
        <v>2</v>
      </c>
      <c r="W237" s="15">
        <v>41.62</v>
      </c>
      <c r="X237" s="15">
        <v>2</v>
      </c>
      <c r="Y237" s="16">
        <v>0.0124</v>
      </c>
      <c r="Z237" s="15">
        <v>0</v>
      </c>
      <c r="AA237" s="15">
        <v>0</v>
      </c>
      <c r="AB237" s="15">
        <v>3</v>
      </c>
      <c r="AC237" s="15">
        <v>3</v>
      </c>
      <c r="AD237" s="15">
        <v>3</v>
      </c>
      <c r="AE237" s="15">
        <v>1</v>
      </c>
      <c r="AF237" s="15">
        <v>27.75</v>
      </c>
      <c r="AG237" s="15">
        <v>83.24</v>
      </c>
      <c r="AH237" t="str">
        <f>VLOOKUP(E:E,笔记匹配!A:U,3,FALSE)</f>
        <v>必入翡翠无事牌👆任性挑选价位齐全❤️</v>
      </c>
    </row>
    <row r="238" spans="1:34">
      <c r="A238" s="14" t="s">
        <v>39</v>
      </c>
      <c r="B238" s="14" t="s">
        <v>292</v>
      </c>
      <c r="C238" s="15">
        <v>15170740</v>
      </c>
      <c r="D238" s="14" t="s">
        <v>79</v>
      </c>
      <c r="E238" s="14" t="s">
        <v>84</v>
      </c>
      <c r="F238" s="14" t="s">
        <v>293</v>
      </c>
      <c r="G238" s="15">
        <v>2978075</v>
      </c>
      <c r="H238" s="14" t="s">
        <v>85</v>
      </c>
      <c r="I238" s="15">
        <v>2380067</v>
      </c>
      <c r="J238" s="14" t="s">
        <v>290</v>
      </c>
      <c r="K238" s="15">
        <v>76.45</v>
      </c>
      <c r="L238" s="15">
        <v>3499</v>
      </c>
      <c r="M238" s="15">
        <v>195</v>
      </c>
      <c r="N238" s="16">
        <v>0.0557</v>
      </c>
      <c r="O238" s="15">
        <v>0.39</v>
      </c>
      <c r="P238" s="15">
        <v>21.85</v>
      </c>
      <c r="Q238" s="15">
        <v>1</v>
      </c>
      <c r="R238" s="15">
        <v>1</v>
      </c>
      <c r="S238" s="15">
        <v>1</v>
      </c>
      <c r="T238" s="15">
        <v>0</v>
      </c>
      <c r="U238" s="15">
        <v>0</v>
      </c>
      <c r="V238" s="15">
        <v>3</v>
      </c>
      <c r="W238" s="15">
        <v>25.48</v>
      </c>
      <c r="X238" s="15">
        <v>6</v>
      </c>
      <c r="Y238" s="16">
        <v>0.0308</v>
      </c>
      <c r="Z238" s="15">
        <v>0</v>
      </c>
      <c r="AA238" s="15">
        <v>0</v>
      </c>
      <c r="AB238" s="15">
        <v>2</v>
      </c>
      <c r="AC238" s="15">
        <v>2</v>
      </c>
      <c r="AD238" s="15">
        <v>2</v>
      </c>
      <c r="AE238" s="15">
        <v>0</v>
      </c>
      <c r="AF238" s="15">
        <v>38.22</v>
      </c>
      <c r="AG238" s="15">
        <v>0</v>
      </c>
      <c r="AH238" t="str">
        <f>VLOOKUP(E:E,笔记匹配!A:U,3,FALSE)</f>
        <v>入门级的满绿翡翠，性价比也太高了！ 😍</v>
      </c>
    </row>
    <row r="239" spans="1:34">
      <c r="A239" s="14" t="s">
        <v>39</v>
      </c>
      <c r="B239" s="14" t="s">
        <v>292</v>
      </c>
      <c r="C239" s="15">
        <v>15170796</v>
      </c>
      <c r="D239" s="14" t="s">
        <v>79</v>
      </c>
      <c r="E239" s="14" t="s">
        <v>128</v>
      </c>
      <c r="F239" s="14" t="s">
        <v>129</v>
      </c>
      <c r="G239" s="15">
        <v>2977959</v>
      </c>
      <c r="H239" s="14" t="s">
        <v>129</v>
      </c>
      <c r="I239" s="15">
        <v>2379943</v>
      </c>
      <c r="J239" s="14" t="s">
        <v>290</v>
      </c>
      <c r="K239" s="15">
        <v>122.62</v>
      </c>
      <c r="L239" s="15">
        <v>3038</v>
      </c>
      <c r="M239" s="15">
        <v>176</v>
      </c>
      <c r="N239" s="16">
        <v>0.0579</v>
      </c>
      <c r="O239" s="15">
        <v>0.7</v>
      </c>
      <c r="P239" s="15">
        <v>40.36</v>
      </c>
      <c r="Q239" s="15">
        <v>2</v>
      </c>
      <c r="R239" s="15">
        <v>0</v>
      </c>
      <c r="S239" s="15">
        <v>0</v>
      </c>
      <c r="T239" s="15">
        <v>0</v>
      </c>
      <c r="U239" s="15">
        <v>0</v>
      </c>
      <c r="V239" s="15">
        <v>2</v>
      </c>
      <c r="W239" s="15">
        <v>61.31</v>
      </c>
      <c r="X239" s="15">
        <v>3</v>
      </c>
      <c r="Y239" s="16">
        <v>0.017</v>
      </c>
      <c r="Z239" s="15">
        <v>0</v>
      </c>
      <c r="AA239" s="15">
        <v>0</v>
      </c>
      <c r="AB239" s="15">
        <v>3</v>
      </c>
      <c r="AC239" s="15">
        <v>6</v>
      </c>
      <c r="AD239" s="15">
        <v>3</v>
      </c>
      <c r="AE239" s="15">
        <v>1</v>
      </c>
      <c r="AF239" s="15">
        <v>40.87</v>
      </c>
      <c r="AG239" s="15">
        <v>122.62</v>
      </c>
      <c r="AH239" t="str">
        <f>VLOOKUP(E:E,笔记匹配!A:U,3,FALSE)</f>
        <v>请大数据推给喜欢翡翠耳钉的刘亦菲们‼️</v>
      </c>
    </row>
    <row r="240" spans="1:34">
      <c r="A240" s="14" t="s">
        <v>39</v>
      </c>
      <c r="B240" s="14" t="s">
        <v>296</v>
      </c>
      <c r="C240" s="15">
        <v>16755251</v>
      </c>
      <c r="D240" s="14" t="s">
        <v>79</v>
      </c>
      <c r="E240" s="14" t="s">
        <v>108</v>
      </c>
      <c r="F240" s="14" t="s">
        <v>109</v>
      </c>
      <c r="G240" s="15">
        <v>3251566</v>
      </c>
      <c r="H240" s="14" t="s">
        <v>109</v>
      </c>
      <c r="I240" s="15">
        <v>2637997</v>
      </c>
      <c r="J240" s="14" t="s">
        <v>290</v>
      </c>
      <c r="K240" s="15">
        <v>158.51</v>
      </c>
      <c r="L240" s="15">
        <v>5995</v>
      </c>
      <c r="M240" s="15">
        <v>257</v>
      </c>
      <c r="N240" s="16">
        <v>0.0429</v>
      </c>
      <c r="O240" s="15">
        <v>0.62</v>
      </c>
      <c r="P240" s="15">
        <v>26.44</v>
      </c>
      <c r="Q240" s="15">
        <v>6</v>
      </c>
      <c r="R240" s="15">
        <v>0</v>
      </c>
      <c r="S240" s="15">
        <v>2</v>
      </c>
      <c r="T240" s="15">
        <v>7</v>
      </c>
      <c r="U240" s="15">
        <v>0</v>
      </c>
      <c r="V240" s="15">
        <v>15</v>
      </c>
      <c r="W240" s="15">
        <v>10.57</v>
      </c>
      <c r="X240" s="15">
        <v>4</v>
      </c>
      <c r="Y240" s="16">
        <v>0.0156</v>
      </c>
      <c r="Z240" s="15">
        <v>3</v>
      </c>
      <c r="AA240" s="15">
        <v>0</v>
      </c>
      <c r="AB240" s="15">
        <v>4</v>
      </c>
      <c r="AC240" s="15">
        <v>8</v>
      </c>
      <c r="AD240" s="15">
        <v>4</v>
      </c>
      <c r="AE240" s="15">
        <v>2</v>
      </c>
      <c r="AF240" s="15">
        <v>39.63</v>
      </c>
      <c r="AG240" s="15">
        <v>79.26</v>
      </c>
      <c r="AH240" t="str">
        <f>VLOOKUP(E:E,笔记匹配!A:U,3,FALSE)</f>
        <v>强烈安利‼️耳畔上的灵动✨美到窒息翡翠耳坠</v>
      </c>
    </row>
    <row r="241" spans="1:34">
      <c r="A241" s="14" t="s">
        <v>39</v>
      </c>
      <c r="B241" s="14" t="s">
        <v>298</v>
      </c>
      <c r="C241" s="15">
        <v>20245254</v>
      </c>
      <c r="D241" s="14" t="s">
        <v>79</v>
      </c>
      <c r="E241" s="14" t="s">
        <v>86</v>
      </c>
      <c r="F241" s="14" t="s">
        <v>87</v>
      </c>
      <c r="G241" s="15">
        <v>4628915</v>
      </c>
      <c r="H241" s="14" t="s">
        <v>87</v>
      </c>
      <c r="I241" s="15">
        <v>3960246</v>
      </c>
      <c r="J241" s="14" t="s">
        <v>290</v>
      </c>
      <c r="K241" s="15">
        <v>160.12</v>
      </c>
      <c r="L241" s="15">
        <v>7610</v>
      </c>
      <c r="M241" s="15">
        <v>546</v>
      </c>
      <c r="N241" s="16">
        <v>0.0717</v>
      </c>
      <c r="O241" s="15">
        <v>0.29</v>
      </c>
      <c r="P241" s="15">
        <v>21.04</v>
      </c>
      <c r="Q241" s="15">
        <v>1</v>
      </c>
      <c r="R241" s="15">
        <v>0</v>
      </c>
      <c r="S241" s="15">
        <v>2</v>
      </c>
      <c r="T241" s="15">
        <v>3</v>
      </c>
      <c r="U241" s="15">
        <v>0</v>
      </c>
      <c r="V241" s="15">
        <v>6</v>
      </c>
      <c r="W241" s="15">
        <v>26.69</v>
      </c>
      <c r="X241" s="15">
        <v>5</v>
      </c>
      <c r="Y241" s="16">
        <v>0.0092</v>
      </c>
      <c r="Z241" s="15">
        <v>0</v>
      </c>
      <c r="AA241" s="15">
        <v>0</v>
      </c>
      <c r="AB241" s="15">
        <v>6</v>
      </c>
      <c r="AC241" s="15">
        <v>8</v>
      </c>
      <c r="AD241" s="15">
        <v>6</v>
      </c>
      <c r="AE241" s="15">
        <v>2</v>
      </c>
      <c r="AF241" s="15">
        <v>26.69</v>
      </c>
      <c r="AG241" s="15">
        <v>80.06</v>
      </c>
      <c r="AH241" t="str">
        <f>VLOOKUP(E:E,笔记匹配!A:U,3,FALSE)</f>
        <v>别找了‼️一口价的翡翠商家在这里👆</v>
      </c>
    </row>
    <row r="242" spans="1:34">
      <c r="A242" s="14" t="s">
        <v>39</v>
      </c>
      <c r="B242" s="14" t="s">
        <v>299</v>
      </c>
      <c r="C242" s="15">
        <v>21387444</v>
      </c>
      <c r="D242" s="14" t="s">
        <v>79</v>
      </c>
      <c r="E242" s="14" t="s">
        <v>88</v>
      </c>
      <c r="F242" s="14" t="s">
        <v>89</v>
      </c>
      <c r="G242" s="15">
        <v>5205193</v>
      </c>
      <c r="H242" s="14" t="s">
        <v>89</v>
      </c>
      <c r="I242" s="15">
        <v>4389137</v>
      </c>
      <c r="J242" s="14" t="s">
        <v>290</v>
      </c>
      <c r="K242" s="15">
        <v>83.35</v>
      </c>
      <c r="L242" s="15">
        <v>3174</v>
      </c>
      <c r="M242" s="15">
        <v>278</v>
      </c>
      <c r="N242" s="16">
        <v>0.0876</v>
      </c>
      <c r="O242" s="15">
        <v>0.3</v>
      </c>
      <c r="P242" s="15">
        <v>26.26</v>
      </c>
      <c r="Q242" s="15">
        <v>1</v>
      </c>
      <c r="R242" s="15">
        <v>0</v>
      </c>
      <c r="S242" s="15">
        <v>0</v>
      </c>
      <c r="T242" s="15">
        <v>0</v>
      </c>
      <c r="U242" s="15">
        <v>0</v>
      </c>
      <c r="V242" s="15">
        <v>1</v>
      </c>
      <c r="W242" s="15">
        <v>83.35</v>
      </c>
      <c r="X242" s="15">
        <v>1</v>
      </c>
      <c r="Y242" s="16">
        <v>0.0036</v>
      </c>
      <c r="Z242" s="15">
        <v>2</v>
      </c>
      <c r="AA242" s="15">
        <v>2</v>
      </c>
      <c r="AB242" s="15">
        <v>2</v>
      </c>
      <c r="AC242" s="15">
        <v>2</v>
      </c>
      <c r="AD242" s="15">
        <v>2</v>
      </c>
      <c r="AE242" s="15">
        <v>0</v>
      </c>
      <c r="AF242" s="15">
        <v>41.68</v>
      </c>
      <c r="AG242" s="15">
        <v>0</v>
      </c>
      <c r="AH242" t="str">
        <f>VLOOKUP(E:E,笔记匹配!A:U,3,FALSE)</f>
        <v>入门级翡翠戒指｜第一次买翡翠必入戒指合集</v>
      </c>
    </row>
    <row r="243" spans="1:34">
      <c r="A243" s="14" t="s">
        <v>39</v>
      </c>
      <c r="B243" s="14" t="s">
        <v>300</v>
      </c>
      <c r="C243" s="15">
        <v>22048778</v>
      </c>
      <c r="D243" s="14" t="s">
        <v>75</v>
      </c>
      <c r="E243" s="14" t="s">
        <v>114</v>
      </c>
      <c r="F243" s="14" t="s">
        <v>115</v>
      </c>
      <c r="G243" s="15">
        <v>5509802</v>
      </c>
      <c r="H243" s="14" t="s">
        <v>115</v>
      </c>
      <c r="I243" s="15">
        <v>4621049</v>
      </c>
      <c r="J243" s="14" t="s">
        <v>290</v>
      </c>
      <c r="K243" s="15">
        <v>91.37</v>
      </c>
      <c r="L243" s="15">
        <v>4182</v>
      </c>
      <c r="M243" s="15">
        <v>231</v>
      </c>
      <c r="N243" s="16">
        <v>0.0552</v>
      </c>
      <c r="O243" s="15">
        <v>0.4</v>
      </c>
      <c r="P243" s="15">
        <v>21.85</v>
      </c>
      <c r="Q243" s="15">
        <v>0</v>
      </c>
      <c r="R243" s="15">
        <v>0</v>
      </c>
      <c r="S243" s="15">
        <v>0</v>
      </c>
      <c r="T243" s="15">
        <v>1</v>
      </c>
      <c r="U243" s="15">
        <v>0</v>
      </c>
      <c r="V243" s="15">
        <v>1</v>
      </c>
      <c r="W243" s="15">
        <v>91.37</v>
      </c>
      <c r="X243" s="15">
        <v>0</v>
      </c>
      <c r="Y243" s="16">
        <v>0</v>
      </c>
      <c r="Z243" s="15">
        <v>1</v>
      </c>
      <c r="AA243" s="15">
        <v>0</v>
      </c>
      <c r="AB243" s="15">
        <v>1</v>
      </c>
      <c r="AC243" s="15">
        <v>1</v>
      </c>
      <c r="AD243" s="15">
        <v>1</v>
      </c>
      <c r="AE243" s="15">
        <v>1</v>
      </c>
      <c r="AF243" s="15">
        <v>91.37</v>
      </c>
      <c r="AG243" s="15">
        <v>91.37</v>
      </c>
      <c r="AH243" t="str">
        <f>VLOOKUP(E:E,笔记匹配!A:U,3,FALSE)</f>
        <v>价值过亿😱这就是广州玉器街批发商家的实力</v>
      </c>
    </row>
    <row r="244" spans="1:34">
      <c r="A244" s="14" t="s">
        <v>39</v>
      </c>
      <c r="B244" s="14" t="s">
        <v>301</v>
      </c>
      <c r="C244" s="15">
        <v>23018617</v>
      </c>
      <c r="D244" s="14" t="s">
        <v>75</v>
      </c>
      <c r="E244" s="14" t="s">
        <v>138</v>
      </c>
      <c r="F244" s="14" t="s">
        <v>139</v>
      </c>
      <c r="G244" s="15">
        <v>5980098</v>
      </c>
      <c r="H244" s="14" t="s">
        <v>139</v>
      </c>
      <c r="I244" s="15">
        <v>4980162</v>
      </c>
      <c r="J244" s="14" t="s">
        <v>290</v>
      </c>
      <c r="K244" s="15">
        <v>104.79</v>
      </c>
      <c r="L244" s="15">
        <v>16343</v>
      </c>
      <c r="M244" s="15">
        <v>1110</v>
      </c>
      <c r="N244" s="16">
        <v>0.0679</v>
      </c>
      <c r="O244" s="15">
        <v>0.09</v>
      </c>
      <c r="P244" s="15">
        <v>6.41</v>
      </c>
      <c r="Q244" s="15">
        <v>9</v>
      </c>
      <c r="R244" s="15">
        <v>0</v>
      </c>
      <c r="S244" s="15">
        <v>3</v>
      </c>
      <c r="T244" s="15">
        <v>0</v>
      </c>
      <c r="U244" s="15">
        <v>1</v>
      </c>
      <c r="V244" s="15">
        <v>13</v>
      </c>
      <c r="W244" s="15">
        <v>8.06</v>
      </c>
      <c r="X244" s="15">
        <v>11</v>
      </c>
      <c r="Y244" s="16">
        <v>0.0099</v>
      </c>
      <c r="Z244" s="15">
        <v>6</v>
      </c>
      <c r="AA244" s="15">
        <v>8</v>
      </c>
      <c r="AB244" s="15">
        <v>10</v>
      </c>
      <c r="AC244" s="15">
        <v>10</v>
      </c>
      <c r="AD244" s="15">
        <v>10</v>
      </c>
      <c r="AE244" s="15">
        <v>0</v>
      </c>
      <c r="AF244" s="15">
        <v>10.48</v>
      </c>
      <c r="AG244" s="15">
        <v>0</v>
      </c>
      <c r="AH244" t="str">
        <f>VLOOKUP(E:E,笔记匹配!A:U,3,FALSE)</f>
        <v>保姆级✅翡翠知识‼️新手小白赶紧收藏👆</v>
      </c>
    </row>
    <row r="245" spans="1:34">
      <c r="A245" s="14" t="s">
        <v>39</v>
      </c>
      <c r="B245" s="14" t="s">
        <v>301</v>
      </c>
      <c r="C245" s="15">
        <v>23018730</v>
      </c>
      <c r="D245" s="14" t="s">
        <v>75</v>
      </c>
      <c r="E245" s="14" t="s">
        <v>76</v>
      </c>
      <c r="F245" s="14" t="s">
        <v>302</v>
      </c>
      <c r="G245" s="15">
        <v>5980131</v>
      </c>
      <c r="H245" s="14" t="s">
        <v>77</v>
      </c>
      <c r="I245" s="15">
        <v>4980197</v>
      </c>
      <c r="J245" s="14" t="s">
        <v>290</v>
      </c>
      <c r="K245" s="15">
        <v>107.63</v>
      </c>
      <c r="L245" s="15">
        <v>7815</v>
      </c>
      <c r="M245" s="15">
        <v>315</v>
      </c>
      <c r="N245" s="16">
        <v>0.0403</v>
      </c>
      <c r="O245" s="15">
        <v>0.34</v>
      </c>
      <c r="P245" s="15">
        <v>13.77</v>
      </c>
      <c r="Q245" s="15">
        <v>3</v>
      </c>
      <c r="R245" s="15">
        <v>1</v>
      </c>
      <c r="S245" s="15">
        <v>1</v>
      </c>
      <c r="T245" s="15">
        <v>1</v>
      </c>
      <c r="U245" s="15">
        <v>0</v>
      </c>
      <c r="V245" s="15">
        <v>6</v>
      </c>
      <c r="W245" s="15">
        <v>17.94</v>
      </c>
      <c r="X245" s="15">
        <v>2</v>
      </c>
      <c r="Y245" s="16">
        <v>0.0063</v>
      </c>
      <c r="Z245" s="15">
        <v>1</v>
      </c>
      <c r="AA245" s="15">
        <v>0</v>
      </c>
      <c r="AB245" s="15">
        <v>2</v>
      </c>
      <c r="AC245" s="15">
        <v>2</v>
      </c>
      <c r="AD245" s="15">
        <v>2</v>
      </c>
      <c r="AE245" s="15">
        <v>1</v>
      </c>
      <c r="AF245" s="15">
        <v>53.82</v>
      </c>
      <c r="AG245" s="15">
        <v>107.63</v>
      </c>
      <c r="AH245" t="str">
        <f>VLOOKUP(E:E,笔记匹配!A:U,3,FALSE)</f>
        <v>请大数据把我推荐给身价过亿的人‼️</v>
      </c>
    </row>
    <row r="246" spans="1:34">
      <c r="A246" s="14" t="s">
        <v>39</v>
      </c>
      <c r="B246" s="14" t="s">
        <v>303</v>
      </c>
      <c r="C246" s="15">
        <v>23071497</v>
      </c>
      <c r="D246" s="14" t="s">
        <v>75</v>
      </c>
      <c r="E246" s="14" t="s">
        <v>140</v>
      </c>
      <c r="F246" s="14" t="s">
        <v>141</v>
      </c>
      <c r="G246" s="15">
        <v>6006153</v>
      </c>
      <c r="H246" s="14" t="s">
        <v>141</v>
      </c>
      <c r="I246" s="15">
        <v>5000153</v>
      </c>
      <c r="J246" s="14" t="s">
        <v>290</v>
      </c>
      <c r="K246" s="15">
        <v>82.4</v>
      </c>
      <c r="L246" s="15">
        <v>2659</v>
      </c>
      <c r="M246" s="15">
        <v>95</v>
      </c>
      <c r="N246" s="16">
        <v>0.0357</v>
      </c>
      <c r="O246" s="15">
        <v>0.87</v>
      </c>
      <c r="P246" s="15">
        <v>30.99</v>
      </c>
      <c r="Q246" s="15">
        <v>4</v>
      </c>
      <c r="R246" s="15">
        <v>0</v>
      </c>
      <c r="S246" s="15">
        <v>1</v>
      </c>
      <c r="T246" s="15">
        <v>0</v>
      </c>
      <c r="U246" s="15">
        <v>0</v>
      </c>
      <c r="V246" s="15">
        <v>5</v>
      </c>
      <c r="W246" s="15">
        <v>16.48</v>
      </c>
      <c r="X246" s="15">
        <v>1</v>
      </c>
      <c r="Y246" s="16">
        <v>0.0105</v>
      </c>
      <c r="Z246" s="15">
        <v>2</v>
      </c>
      <c r="AA246" s="15">
        <v>0</v>
      </c>
      <c r="AB246" s="15">
        <v>1</v>
      </c>
      <c r="AC246" s="15">
        <v>1</v>
      </c>
      <c r="AD246" s="15">
        <v>1</v>
      </c>
      <c r="AE246" s="15">
        <v>0</v>
      </c>
      <c r="AF246" s="15">
        <v>82.4</v>
      </c>
      <c r="AG246" s="15">
        <v>0</v>
      </c>
      <c r="AH246" t="str">
        <f>VLOOKUP(E:E,笔记匹配!A:U,3,FALSE)</f>
        <v>喜欢翡翠的翠友👆这是不是你要的高品质😍</v>
      </c>
    </row>
    <row r="247" spans="1:34">
      <c r="A247" s="14" t="s">
        <v>40</v>
      </c>
      <c r="B247" s="14" t="s">
        <v>289</v>
      </c>
      <c r="C247" s="15">
        <v>14596181</v>
      </c>
      <c r="D247" s="14" t="s">
        <v>79</v>
      </c>
      <c r="E247" s="14" t="s">
        <v>80</v>
      </c>
      <c r="F247" s="14" t="s">
        <v>81</v>
      </c>
      <c r="G247" s="15">
        <v>2936476</v>
      </c>
      <c r="H247" s="14" t="s">
        <v>81</v>
      </c>
      <c r="I247" s="15">
        <v>2341327</v>
      </c>
      <c r="J247" s="14" t="s">
        <v>290</v>
      </c>
      <c r="K247" s="15">
        <v>153.87</v>
      </c>
      <c r="L247" s="15">
        <v>2934</v>
      </c>
      <c r="M247" s="15">
        <v>188</v>
      </c>
      <c r="N247" s="16">
        <v>0.0641</v>
      </c>
      <c r="O247" s="15">
        <v>0.82</v>
      </c>
      <c r="P247" s="15">
        <v>52.44</v>
      </c>
      <c r="Q247" s="15">
        <v>1</v>
      </c>
      <c r="R247" s="15">
        <v>1</v>
      </c>
      <c r="S247" s="15">
        <v>2</v>
      </c>
      <c r="T247" s="15">
        <v>4</v>
      </c>
      <c r="U247" s="15">
        <v>0</v>
      </c>
      <c r="V247" s="15">
        <v>8</v>
      </c>
      <c r="W247" s="15">
        <v>19.23</v>
      </c>
      <c r="X247" s="15">
        <v>9</v>
      </c>
      <c r="Y247" s="16">
        <v>0.0479</v>
      </c>
      <c r="Z247" s="15">
        <v>2</v>
      </c>
      <c r="AA247" s="15">
        <v>0</v>
      </c>
      <c r="AB247" s="15">
        <v>13</v>
      </c>
      <c r="AC247" s="15">
        <v>34</v>
      </c>
      <c r="AD247" s="15">
        <v>13</v>
      </c>
      <c r="AE247" s="15">
        <v>8</v>
      </c>
      <c r="AF247" s="15">
        <v>11.84</v>
      </c>
      <c r="AG247" s="15">
        <v>19.23</v>
      </c>
      <c r="AH247" t="str">
        <f>VLOOKUP(E:E,笔记匹配!A:U,3,FALSE)</f>
        <v>翡翠小米珠已经不多了❓听说你们都在找🧐🧐</v>
      </c>
    </row>
    <row r="248" spans="1:34">
      <c r="A248" s="14" t="s">
        <v>40</v>
      </c>
      <c r="B248" s="14" t="s">
        <v>291</v>
      </c>
      <c r="C248" s="15">
        <v>14619863</v>
      </c>
      <c r="D248" s="14" t="s">
        <v>79</v>
      </c>
      <c r="E248" s="14" t="s">
        <v>82</v>
      </c>
      <c r="F248" s="14" t="s">
        <v>83</v>
      </c>
      <c r="G248" s="15">
        <v>2939454</v>
      </c>
      <c r="H248" s="14" t="s">
        <v>83</v>
      </c>
      <c r="I248" s="15">
        <v>2343844</v>
      </c>
      <c r="J248" s="14" t="s">
        <v>290</v>
      </c>
      <c r="K248" s="15">
        <v>82.84</v>
      </c>
      <c r="L248" s="15">
        <v>2273</v>
      </c>
      <c r="M248" s="15">
        <v>153</v>
      </c>
      <c r="N248" s="16">
        <v>0.0673</v>
      </c>
      <c r="O248" s="15">
        <v>0.54</v>
      </c>
      <c r="P248" s="15">
        <v>36.45</v>
      </c>
      <c r="Q248" s="15">
        <v>0</v>
      </c>
      <c r="R248" s="15">
        <v>1</v>
      </c>
      <c r="S248" s="15">
        <v>1</v>
      </c>
      <c r="T248" s="15">
        <v>0</v>
      </c>
      <c r="U248" s="15">
        <v>0</v>
      </c>
      <c r="V248" s="15">
        <v>2</v>
      </c>
      <c r="W248" s="15">
        <v>41.42</v>
      </c>
      <c r="X248" s="15">
        <v>2</v>
      </c>
      <c r="Y248" s="16">
        <v>0.0131</v>
      </c>
      <c r="Z248" s="15">
        <v>0</v>
      </c>
      <c r="AA248" s="15">
        <v>0</v>
      </c>
      <c r="AB248" s="15">
        <v>2</v>
      </c>
      <c r="AC248" s="15">
        <v>7</v>
      </c>
      <c r="AD248" s="15">
        <v>2</v>
      </c>
      <c r="AE248" s="15">
        <v>2</v>
      </c>
      <c r="AF248" s="15">
        <v>41.42</v>
      </c>
      <c r="AG248" s="15">
        <v>41.42</v>
      </c>
      <c r="AH248" t="str">
        <f>VLOOKUP(E:E,笔记匹配!A:U,3,FALSE)</f>
        <v>必入翡翠无事牌👆任性挑选价位齐全❤️</v>
      </c>
    </row>
    <row r="249" spans="1:34">
      <c r="A249" s="14" t="s">
        <v>40</v>
      </c>
      <c r="B249" s="14" t="s">
        <v>292</v>
      </c>
      <c r="C249" s="15">
        <v>15170740</v>
      </c>
      <c r="D249" s="14" t="s">
        <v>79</v>
      </c>
      <c r="E249" s="14" t="s">
        <v>84</v>
      </c>
      <c r="F249" s="14" t="s">
        <v>293</v>
      </c>
      <c r="G249" s="15">
        <v>2978075</v>
      </c>
      <c r="H249" s="14" t="s">
        <v>85</v>
      </c>
      <c r="I249" s="15">
        <v>2380067</v>
      </c>
      <c r="J249" s="14" t="s">
        <v>290</v>
      </c>
      <c r="K249" s="15">
        <v>70.12</v>
      </c>
      <c r="L249" s="15">
        <v>3221</v>
      </c>
      <c r="M249" s="15">
        <v>185</v>
      </c>
      <c r="N249" s="16">
        <v>0.0574</v>
      </c>
      <c r="O249" s="15">
        <v>0.38</v>
      </c>
      <c r="P249" s="15">
        <v>21.77</v>
      </c>
      <c r="Q249" s="15">
        <v>0</v>
      </c>
      <c r="R249" s="15">
        <v>1</v>
      </c>
      <c r="S249" s="15">
        <v>0</v>
      </c>
      <c r="T249" s="15">
        <v>1</v>
      </c>
      <c r="U249" s="15">
        <v>0</v>
      </c>
      <c r="V249" s="15">
        <v>2</v>
      </c>
      <c r="W249" s="15">
        <v>35.06</v>
      </c>
      <c r="X249" s="15">
        <v>1</v>
      </c>
      <c r="Y249" s="16">
        <v>0.0054</v>
      </c>
      <c r="Z249" s="15">
        <v>1</v>
      </c>
      <c r="AA249" s="15">
        <v>5</v>
      </c>
      <c r="AB249" s="15">
        <v>1</v>
      </c>
      <c r="AC249" s="15">
        <v>4</v>
      </c>
      <c r="AD249" s="15">
        <v>1</v>
      </c>
      <c r="AE249" s="15">
        <v>1</v>
      </c>
      <c r="AF249" s="15">
        <v>70.12</v>
      </c>
      <c r="AG249" s="15">
        <v>70.12</v>
      </c>
      <c r="AH249" t="str">
        <f>VLOOKUP(E:E,笔记匹配!A:U,3,FALSE)</f>
        <v>入门级的满绿翡翠，性价比也太高了！ 😍</v>
      </c>
    </row>
    <row r="250" spans="1:34">
      <c r="A250" s="14" t="s">
        <v>40</v>
      </c>
      <c r="B250" s="14" t="s">
        <v>292</v>
      </c>
      <c r="C250" s="15">
        <v>15170796</v>
      </c>
      <c r="D250" s="14" t="s">
        <v>79</v>
      </c>
      <c r="E250" s="14" t="s">
        <v>128</v>
      </c>
      <c r="F250" s="14" t="s">
        <v>129</v>
      </c>
      <c r="G250" s="15">
        <v>2977959</v>
      </c>
      <c r="H250" s="14" t="s">
        <v>129</v>
      </c>
      <c r="I250" s="15">
        <v>2379943</v>
      </c>
      <c r="J250" s="14" t="s">
        <v>290</v>
      </c>
      <c r="K250" s="15">
        <v>33.03</v>
      </c>
      <c r="L250" s="15">
        <v>840</v>
      </c>
      <c r="M250" s="15">
        <v>68</v>
      </c>
      <c r="N250" s="16">
        <v>0.081</v>
      </c>
      <c r="O250" s="15">
        <v>0.49</v>
      </c>
      <c r="P250" s="15">
        <v>39.32</v>
      </c>
      <c r="Q250" s="15">
        <v>0</v>
      </c>
      <c r="R250" s="15">
        <v>0</v>
      </c>
      <c r="S250" s="15">
        <v>0</v>
      </c>
      <c r="T250" s="15">
        <v>0</v>
      </c>
      <c r="U250" s="15">
        <v>0</v>
      </c>
      <c r="V250" s="15">
        <v>0</v>
      </c>
      <c r="W250" s="15">
        <v>0</v>
      </c>
      <c r="X250" s="15">
        <v>0</v>
      </c>
      <c r="Y250" s="16">
        <v>0</v>
      </c>
      <c r="Z250" s="15">
        <v>1</v>
      </c>
      <c r="AA250" s="15">
        <v>0</v>
      </c>
      <c r="AB250" s="15">
        <v>0</v>
      </c>
      <c r="AC250" s="15">
        <v>0</v>
      </c>
      <c r="AD250" s="15">
        <v>0</v>
      </c>
      <c r="AE250" s="15">
        <v>0</v>
      </c>
      <c r="AF250" s="15">
        <v>0</v>
      </c>
      <c r="AG250" s="15">
        <v>0</v>
      </c>
      <c r="AH250" t="str">
        <f>VLOOKUP(E:E,笔记匹配!A:U,3,FALSE)</f>
        <v>请大数据推给喜欢翡翠耳钉的刘亦菲们‼️</v>
      </c>
    </row>
    <row r="251" spans="1:34">
      <c r="A251" s="14" t="s">
        <v>40</v>
      </c>
      <c r="B251" s="14" t="s">
        <v>296</v>
      </c>
      <c r="C251" s="15">
        <v>16755251</v>
      </c>
      <c r="D251" s="14" t="s">
        <v>79</v>
      </c>
      <c r="E251" s="14" t="s">
        <v>108</v>
      </c>
      <c r="F251" s="14" t="s">
        <v>109</v>
      </c>
      <c r="G251" s="15">
        <v>3251566</v>
      </c>
      <c r="H251" s="14" t="s">
        <v>109</v>
      </c>
      <c r="I251" s="15">
        <v>2637997</v>
      </c>
      <c r="J251" s="14" t="s">
        <v>290</v>
      </c>
      <c r="K251" s="15">
        <v>157.39</v>
      </c>
      <c r="L251" s="15">
        <v>5743</v>
      </c>
      <c r="M251" s="15">
        <v>249</v>
      </c>
      <c r="N251" s="16">
        <v>0.0434</v>
      </c>
      <c r="O251" s="15">
        <v>0.63</v>
      </c>
      <c r="P251" s="15">
        <v>27.41</v>
      </c>
      <c r="Q251" s="15">
        <v>3</v>
      </c>
      <c r="R251" s="15">
        <v>2</v>
      </c>
      <c r="S251" s="15">
        <v>3</v>
      </c>
      <c r="T251" s="15">
        <v>5</v>
      </c>
      <c r="U251" s="15">
        <v>1</v>
      </c>
      <c r="V251" s="15">
        <v>14</v>
      </c>
      <c r="W251" s="15">
        <v>11.24</v>
      </c>
      <c r="X251" s="15">
        <v>2</v>
      </c>
      <c r="Y251" s="16">
        <v>0.008</v>
      </c>
      <c r="Z251" s="15">
        <v>0</v>
      </c>
      <c r="AA251" s="15">
        <v>0</v>
      </c>
      <c r="AB251" s="15">
        <v>4</v>
      </c>
      <c r="AC251" s="15">
        <v>6</v>
      </c>
      <c r="AD251" s="15">
        <v>4</v>
      </c>
      <c r="AE251" s="15">
        <v>1</v>
      </c>
      <c r="AF251" s="15">
        <v>39.35</v>
      </c>
      <c r="AG251" s="15">
        <v>157.39</v>
      </c>
      <c r="AH251" t="str">
        <f>VLOOKUP(E:E,笔记匹配!A:U,3,FALSE)</f>
        <v>强烈安利‼️耳畔上的灵动✨美到窒息翡翠耳坠</v>
      </c>
    </row>
    <row r="252" spans="1:34">
      <c r="A252" s="14" t="s">
        <v>40</v>
      </c>
      <c r="B252" s="14" t="s">
        <v>298</v>
      </c>
      <c r="C252" s="15">
        <v>20245254</v>
      </c>
      <c r="D252" s="14" t="s">
        <v>79</v>
      </c>
      <c r="E252" s="14" t="s">
        <v>86</v>
      </c>
      <c r="F252" s="14" t="s">
        <v>87</v>
      </c>
      <c r="G252" s="15">
        <v>4628915</v>
      </c>
      <c r="H252" s="14" t="s">
        <v>87</v>
      </c>
      <c r="I252" s="15">
        <v>3960246</v>
      </c>
      <c r="J252" s="14" t="s">
        <v>290</v>
      </c>
      <c r="K252" s="15">
        <v>159.02</v>
      </c>
      <c r="L252" s="15">
        <v>9043</v>
      </c>
      <c r="M252" s="15">
        <v>555</v>
      </c>
      <c r="N252" s="16">
        <v>0.0614</v>
      </c>
      <c r="O252" s="15">
        <v>0.29</v>
      </c>
      <c r="P252" s="15">
        <v>17.58</v>
      </c>
      <c r="Q252" s="15">
        <v>4</v>
      </c>
      <c r="R252" s="15">
        <v>0</v>
      </c>
      <c r="S252" s="15">
        <v>0</v>
      </c>
      <c r="T252" s="15">
        <v>8</v>
      </c>
      <c r="U252" s="15">
        <v>0</v>
      </c>
      <c r="V252" s="15">
        <v>12</v>
      </c>
      <c r="W252" s="15">
        <v>13.25</v>
      </c>
      <c r="X252" s="15">
        <v>5</v>
      </c>
      <c r="Y252" s="16">
        <v>0.009</v>
      </c>
      <c r="Z252" s="15">
        <v>0</v>
      </c>
      <c r="AA252" s="15">
        <v>0</v>
      </c>
      <c r="AB252" s="15">
        <v>7</v>
      </c>
      <c r="AC252" s="15">
        <v>13</v>
      </c>
      <c r="AD252" s="15">
        <v>8</v>
      </c>
      <c r="AE252" s="15">
        <v>6</v>
      </c>
      <c r="AF252" s="15">
        <v>19.88</v>
      </c>
      <c r="AG252" s="15">
        <v>26.5</v>
      </c>
      <c r="AH252" t="str">
        <f>VLOOKUP(E:E,笔记匹配!A:U,3,FALSE)</f>
        <v>别找了‼️一口价的翡翠商家在这里👆</v>
      </c>
    </row>
    <row r="253" spans="1:34">
      <c r="A253" s="14" t="s">
        <v>40</v>
      </c>
      <c r="B253" s="14" t="s">
        <v>299</v>
      </c>
      <c r="C253" s="15">
        <v>21387444</v>
      </c>
      <c r="D253" s="14" t="s">
        <v>79</v>
      </c>
      <c r="E253" s="14" t="s">
        <v>88</v>
      </c>
      <c r="F253" s="14" t="s">
        <v>89</v>
      </c>
      <c r="G253" s="15">
        <v>5205193</v>
      </c>
      <c r="H253" s="14" t="s">
        <v>89</v>
      </c>
      <c r="I253" s="15">
        <v>4389137</v>
      </c>
      <c r="J253" s="14" t="s">
        <v>290</v>
      </c>
      <c r="K253" s="15">
        <v>52.32</v>
      </c>
      <c r="L253" s="15">
        <v>2327</v>
      </c>
      <c r="M253" s="15">
        <v>185</v>
      </c>
      <c r="N253" s="16">
        <v>0.0795</v>
      </c>
      <c r="O253" s="15">
        <v>0.28</v>
      </c>
      <c r="P253" s="15">
        <v>22.48</v>
      </c>
      <c r="Q253" s="15">
        <v>0</v>
      </c>
      <c r="R253" s="15">
        <v>0</v>
      </c>
      <c r="S253" s="15">
        <v>1</v>
      </c>
      <c r="T253" s="15">
        <v>0</v>
      </c>
      <c r="U253" s="15">
        <v>0</v>
      </c>
      <c r="V253" s="15">
        <v>1</v>
      </c>
      <c r="W253" s="15">
        <v>52.32</v>
      </c>
      <c r="X253" s="15">
        <v>1</v>
      </c>
      <c r="Y253" s="16">
        <v>0.0054</v>
      </c>
      <c r="Z253" s="15">
        <v>1</v>
      </c>
      <c r="AA253" s="15">
        <v>2</v>
      </c>
      <c r="AB253" s="15">
        <v>3</v>
      </c>
      <c r="AC253" s="15">
        <v>3</v>
      </c>
      <c r="AD253" s="15">
        <v>3</v>
      </c>
      <c r="AE253" s="15">
        <v>2</v>
      </c>
      <c r="AF253" s="15">
        <v>17.44</v>
      </c>
      <c r="AG253" s="15">
        <v>26.16</v>
      </c>
      <c r="AH253" t="str">
        <f>VLOOKUP(E:E,笔记匹配!A:U,3,FALSE)</f>
        <v>入门级翡翠戒指｜第一次买翡翠必入戒指合集</v>
      </c>
    </row>
    <row r="254" spans="1:34">
      <c r="A254" s="14" t="s">
        <v>40</v>
      </c>
      <c r="B254" s="14" t="s">
        <v>300</v>
      </c>
      <c r="C254" s="15">
        <v>22048778</v>
      </c>
      <c r="D254" s="14" t="s">
        <v>75</v>
      </c>
      <c r="E254" s="14" t="s">
        <v>114</v>
      </c>
      <c r="F254" s="14" t="s">
        <v>115</v>
      </c>
      <c r="G254" s="15">
        <v>5509802</v>
      </c>
      <c r="H254" s="14" t="s">
        <v>115</v>
      </c>
      <c r="I254" s="15">
        <v>4621049</v>
      </c>
      <c r="J254" s="14" t="s">
        <v>290</v>
      </c>
      <c r="K254" s="15">
        <v>98.09</v>
      </c>
      <c r="L254" s="15">
        <v>3968</v>
      </c>
      <c r="M254" s="15">
        <v>225</v>
      </c>
      <c r="N254" s="16">
        <v>0.0567</v>
      </c>
      <c r="O254" s="15">
        <v>0.44</v>
      </c>
      <c r="P254" s="15">
        <v>24.72</v>
      </c>
      <c r="Q254" s="15">
        <v>2</v>
      </c>
      <c r="R254" s="15">
        <v>2</v>
      </c>
      <c r="S254" s="15">
        <v>0</v>
      </c>
      <c r="T254" s="15">
        <v>1</v>
      </c>
      <c r="U254" s="15">
        <v>0</v>
      </c>
      <c r="V254" s="15">
        <v>5</v>
      </c>
      <c r="W254" s="15">
        <v>19.62</v>
      </c>
      <c r="X254" s="15">
        <v>1</v>
      </c>
      <c r="Y254" s="16">
        <v>0.0044</v>
      </c>
      <c r="Z254" s="15">
        <v>3</v>
      </c>
      <c r="AA254" s="15">
        <v>1</v>
      </c>
      <c r="AB254" s="15">
        <v>4</v>
      </c>
      <c r="AC254" s="15">
        <v>6</v>
      </c>
      <c r="AD254" s="15">
        <v>4</v>
      </c>
      <c r="AE254" s="15">
        <v>3</v>
      </c>
      <c r="AF254" s="15">
        <v>24.52</v>
      </c>
      <c r="AG254" s="15">
        <v>32.7</v>
      </c>
      <c r="AH254" t="str">
        <f>VLOOKUP(E:E,笔记匹配!A:U,3,FALSE)</f>
        <v>价值过亿😱这就是广州玉器街批发商家的实力</v>
      </c>
    </row>
    <row r="255" spans="1:34">
      <c r="A255" s="14" t="s">
        <v>40</v>
      </c>
      <c r="B255" s="14" t="s">
        <v>301</v>
      </c>
      <c r="C255" s="15">
        <v>23018617</v>
      </c>
      <c r="D255" s="14" t="s">
        <v>75</v>
      </c>
      <c r="E255" s="14" t="s">
        <v>138</v>
      </c>
      <c r="F255" s="14" t="s">
        <v>139</v>
      </c>
      <c r="G255" s="15">
        <v>5980098</v>
      </c>
      <c r="H255" s="14" t="s">
        <v>139</v>
      </c>
      <c r="I255" s="15">
        <v>4980162</v>
      </c>
      <c r="J255" s="14" t="s">
        <v>290</v>
      </c>
      <c r="K255" s="15">
        <v>82.91</v>
      </c>
      <c r="L255" s="15">
        <v>16848</v>
      </c>
      <c r="M255" s="15">
        <v>1055</v>
      </c>
      <c r="N255" s="16">
        <v>0.0626</v>
      </c>
      <c r="O255" s="15">
        <v>0.08</v>
      </c>
      <c r="P255" s="15">
        <v>4.92</v>
      </c>
      <c r="Q255" s="15">
        <v>3</v>
      </c>
      <c r="R255" s="15">
        <v>0</v>
      </c>
      <c r="S255" s="15">
        <v>1</v>
      </c>
      <c r="T255" s="15">
        <v>3</v>
      </c>
      <c r="U255" s="15">
        <v>2</v>
      </c>
      <c r="V255" s="15">
        <v>9</v>
      </c>
      <c r="W255" s="15">
        <v>9.21</v>
      </c>
      <c r="X255" s="15">
        <v>5</v>
      </c>
      <c r="Y255" s="16">
        <v>0.0047</v>
      </c>
      <c r="Z255" s="15">
        <v>0</v>
      </c>
      <c r="AA255" s="15">
        <v>7</v>
      </c>
      <c r="AB255" s="15">
        <v>5</v>
      </c>
      <c r="AC255" s="15">
        <v>5</v>
      </c>
      <c r="AD255" s="15">
        <v>5</v>
      </c>
      <c r="AE255" s="15">
        <v>1</v>
      </c>
      <c r="AF255" s="15">
        <v>16.58</v>
      </c>
      <c r="AG255" s="15">
        <v>82.91</v>
      </c>
      <c r="AH255" t="str">
        <f>VLOOKUP(E:E,笔记匹配!A:U,3,FALSE)</f>
        <v>保姆级✅翡翠知识‼️新手小白赶紧收藏👆</v>
      </c>
    </row>
    <row r="256" spans="1:34">
      <c r="A256" s="14" t="s">
        <v>40</v>
      </c>
      <c r="B256" s="14" t="s">
        <v>301</v>
      </c>
      <c r="C256" s="15">
        <v>23018730</v>
      </c>
      <c r="D256" s="14" t="s">
        <v>75</v>
      </c>
      <c r="E256" s="14" t="s">
        <v>76</v>
      </c>
      <c r="F256" s="14" t="s">
        <v>302</v>
      </c>
      <c r="G256" s="15">
        <v>5980131</v>
      </c>
      <c r="H256" s="14" t="s">
        <v>77</v>
      </c>
      <c r="I256" s="15">
        <v>4980197</v>
      </c>
      <c r="J256" s="14" t="s">
        <v>290</v>
      </c>
      <c r="K256" s="15">
        <v>67.4</v>
      </c>
      <c r="L256" s="15">
        <v>5071</v>
      </c>
      <c r="M256" s="15">
        <v>268</v>
      </c>
      <c r="N256" s="16">
        <v>0.0528</v>
      </c>
      <c r="O256" s="15">
        <v>0.25</v>
      </c>
      <c r="P256" s="15">
        <v>13.29</v>
      </c>
      <c r="Q256" s="15">
        <v>1</v>
      </c>
      <c r="R256" s="15">
        <v>0</v>
      </c>
      <c r="S256" s="15">
        <v>0</v>
      </c>
      <c r="T256" s="15">
        <v>2</v>
      </c>
      <c r="U256" s="15">
        <v>0</v>
      </c>
      <c r="V256" s="15">
        <v>3</v>
      </c>
      <c r="W256" s="15">
        <v>22.47</v>
      </c>
      <c r="X256" s="15">
        <v>0</v>
      </c>
      <c r="Y256" s="16">
        <v>0</v>
      </c>
      <c r="Z256" s="15">
        <v>0</v>
      </c>
      <c r="AA256" s="15">
        <v>0</v>
      </c>
      <c r="AB256" s="15">
        <v>1</v>
      </c>
      <c r="AC256" s="15">
        <v>1</v>
      </c>
      <c r="AD256" s="15">
        <v>1</v>
      </c>
      <c r="AE256" s="15">
        <v>1</v>
      </c>
      <c r="AF256" s="15">
        <v>67.4</v>
      </c>
      <c r="AG256" s="15">
        <v>67.4</v>
      </c>
      <c r="AH256" t="str">
        <f>VLOOKUP(E:E,笔记匹配!A:U,3,FALSE)</f>
        <v>请大数据把我推荐给身价过亿的人‼️</v>
      </c>
    </row>
    <row r="257" spans="1:34">
      <c r="A257" s="14" t="s">
        <v>40</v>
      </c>
      <c r="B257" s="14" t="s">
        <v>303</v>
      </c>
      <c r="C257" s="15">
        <v>23071497</v>
      </c>
      <c r="D257" s="14" t="s">
        <v>75</v>
      </c>
      <c r="E257" s="14" t="s">
        <v>140</v>
      </c>
      <c r="F257" s="14" t="s">
        <v>141</v>
      </c>
      <c r="G257" s="15">
        <v>6006153</v>
      </c>
      <c r="H257" s="14" t="s">
        <v>141</v>
      </c>
      <c r="I257" s="15">
        <v>5000153</v>
      </c>
      <c r="J257" s="14" t="s">
        <v>290</v>
      </c>
      <c r="K257" s="15">
        <v>64.63</v>
      </c>
      <c r="L257" s="15">
        <v>2359</v>
      </c>
      <c r="M257" s="15">
        <v>74</v>
      </c>
      <c r="N257" s="16">
        <v>0.0314</v>
      </c>
      <c r="O257" s="15">
        <v>0.87</v>
      </c>
      <c r="P257" s="15">
        <v>27.4</v>
      </c>
      <c r="Q257" s="15">
        <v>1</v>
      </c>
      <c r="R257" s="15">
        <v>1</v>
      </c>
      <c r="S257" s="15">
        <v>1</v>
      </c>
      <c r="T257" s="15">
        <v>2</v>
      </c>
      <c r="U257" s="15">
        <v>1</v>
      </c>
      <c r="V257" s="15">
        <v>6</v>
      </c>
      <c r="W257" s="15">
        <v>10.77</v>
      </c>
      <c r="X257" s="15">
        <v>1</v>
      </c>
      <c r="Y257" s="16">
        <v>0.0135</v>
      </c>
      <c r="Z257" s="15">
        <v>1</v>
      </c>
      <c r="AA257" s="15">
        <v>3</v>
      </c>
      <c r="AB257" s="15">
        <v>1</v>
      </c>
      <c r="AC257" s="15">
        <v>1</v>
      </c>
      <c r="AD257" s="15">
        <v>1</v>
      </c>
      <c r="AE257" s="15">
        <v>0</v>
      </c>
      <c r="AF257" s="15">
        <v>64.63</v>
      </c>
      <c r="AG257" s="15">
        <v>0</v>
      </c>
      <c r="AH257" t="str">
        <f>VLOOKUP(E:E,笔记匹配!A:U,3,FALSE)</f>
        <v>喜欢翡翠的翠友👆这是不是你要的高品质😍</v>
      </c>
    </row>
    <row r="258" spans="1:34">
      <c r="A258" s="14" t="s">
        <v>41</v>
      </c>
      <c r="B258" s="14" t="s">
        <v>289</v>
      </c>
      <c r="C258" s="15">
        <v>14596181</v>
      </c>
      <c r="D258" s="14" t="s">
        <v>79</v>
      </c>
      <c r="E258" s="14" t="s">
        <v>80</v>
      </c>
      <c r="F258" s="14" t="s">
        <v>81</v>
      </c>
      <c r="G258" s="15">
        <v>2936476</v>
      </c>
      <c r="H258" s="14" t="s">
        <v>81</v>
      </c>
      <c r="I258" s="15">
        <v>2341327</v>
      </c>
      <c r="J258" s="14" t="s">
        <v>290</v>
      </c>
      <c r="K258" s="15">
        <v>177.98</v>
      </c>
      <c r="L258" s="15">
        <v>3805</v>
      </c>
      <c r="M258" s="15">
        <v>220</v>
      </c>
      <c r="N258" s="16">
        <v>0.0578</v>
      </c>
      <c r="O258" s="15">
        <v>0.81</v>
      </c>
      <c r="P258" s="15">
        <v>46.78</v>
      </c>
      <c r="Q258" s="15">
        <v>0</v>
      </c>
      <c r="R258" s="15">
        <v>2</v>
      </c>
      <c r="S258" s="15">
        <v>0</v>
      </c>
      <c r="T258" s="15">
        <v>1</v>
      </c>
      <c r="U258" s="15">
        <v>1</v>
      </c>
      <c r="V258" s="15">
        <v>4</v>
      </c>
      <c r="W258" s="15">
        <v>44.5</v>
      </c>
      <c r="X258" s="15">
        <v>2</v>
      </c>
      <c r="Y258" s="16">
        <v>0.0091</v>
      </c>
      <c r="Z258" s="15">
        <v>1</v>
      </c>
      <c r="AA258" s="15">
        <v>0</v>
      </c>
      <c r="AB258" s="15">
        <v>3</v>
      </c>
      <c r="AC258" s="15">
        <v>10</v>
      </c>
      <c r="AD258" s="15">
        <v>3</v>
      </c>
      <c r="AE258" s="15">
        <v>3</v>
      </c>
      <c r="AF258" s="15">
        <v>59.33</v>
      </c>
      <c r="AG258" s="15">
        <v>59.33</v>
      </c>
      <c r="AH258" t="str">
        <f>VLOOKUP(E:E,笔记匹配!A:U,3,FALSE)</f>
        <v>翡翠小米珠已经不多了❓听说你们都在找🧐🧐</v>
      </c>
    </row>
    <row r="259" spans="1:34">
      <c r="A259" s="14" t="s">
        <v>41</v>
      </c>
      <c r="B259" s="14" t="s">
        <v>291</v>
      </c>
      <c r="C259" s="15">
        <v>14619863</v>
      </c>
      <c r="D259" s="14" t="s">
        <v>79</v>
      </c>
      <c r="E259" s="14" t="s">
        <v>82</v>
      </c>
      <c r="F259" s="14" t="s">
        <v>83</v>
      </c>
      <c r="G259" s="15">
        <v>2939454</v>
      </c>
      <c r="H259" s="14" t="s">
        <v>83</v>
      </c>
      <c r="I259" s="15">
        <v>2343844</v>
      </c>
      <c r="J259" s="14" t="s">
        <v>290</v>
      </c>
      <c r="K259" s="15">
        <v>23.93</v>
      </c>
      <c r="L259" s="15">
        <v>915</v>
      </c>
      <c r="M259" s="15">
        <v>78</v>
      </c>
      <c r="N259" s="16">
        <v>0.0852</v>
      </c>
      <c r="O259" s="15">
        <v>0.31</v>
      </c>
      <c r="P259" s="15">
        <v>26.15</v>
      </c>
      <c r="Q259" s="15">
        <v>0</v>
      </c>
      <c r="R259" s="15">
        <v>1</v>
      </c>
      <c r="S259" s="15">
        <v>1</v>
      </c>
      <c r="T259" s="15">
        <v>0</v>
      </c>
      <c r="U259" s="15">
        <v>0</v>
      </c>
      <c r="V259" s="15">
        <v>2</v>
      </c>
      <c r="W259" s="15">
        <v>11.96</v>
      </c>
      <c r="X259" s="15">
        <v>0</v>
      </c>
      <c r="Y259" s="16">
        <v>0</v>
      </c>
      <c r="Z259" s="15">
        <v>0</v>
      </c>
      <c r="AA259" s="15">
        <v>0</v>
      </c>
      <c r="AB259" s="15">
        <v>0</v>
      </c>
      <c r="AC259" s="15">
        <v>0</v>
      </c>
      <c r="AD259" s="15">
        <v>0</v>
      </c>
      <c r="AE259" s="15">
        <v>0</v>
      </c>
      <c r="AF259" s="15">
        <v>0</v>
      </c>
      <c r="AG259" s="15">
        <v>0</v>
      </c>
      <c r="AH259" t="str">
        <f>VLOOKUP(E:E,笔记匹配!A:U,3,FALSE)</f>
        <v>必入翡翠无事牌👆任性挑选价位齐全❤️</v>
      </c>
    </row>
    <row r="260" spans="1:34">
      <c r="A260" s="14" t="s">
        <v>41</v>
      </c>
      <c r="B260" s="14" t="s">
        <v>292</v>
      </c>
      <c r="C260" s="15">
        <v>15170740</v>
      </c>
      <c r="D260" s="14" t="s">
        <v>79</v>
      </c>
      <c r="E260" s="14" t="s">
        <v>84</v>
      </c>
      <c r="F260" s="14" t="s">
        <v>293</v>
      </c>
      <c r="G260" s="15">
        <v>2978075</v>
      </c>
      <c r="H260" s="14" t="s">
        <v>85</v>
      </c>
      <c r="I260" s="15">
        <v>2380067</v>
      </c>
      <c r="J260" s="14" t="s">
        <v>290</v>
      </c>
      <c r="K260" s="15">
        <v>102.46</v>
      </c>
      <c r="L260" s="15">
        <v>4938</v>
      </c>
      <c r="M260" s="15">
        <v>294</v>
      </c>
      <c r="N260" s="16">
        <v>0.0595</v>
      </c>
      <c r="O260" s="15">
        <v>0.35</v>
      </c>
      <c r="P260" s="15">
        <v>20.75</v>
      </c>
      <c r="Q260" s="15">
        <v>4</v>
      </c>
      <c r="R260" s="15">
        <v>2</v>
      </c>
      <c r="S260" s="15">
        <v>1</v>
      </c>
      <c r="T260" s="15">
        <v>1</v>
      </c>
      <c r="U260" s="15">
        <v>0</v>
      </c>
      <c r="V260" s="15">
        <v>8</v>
      </c>
      <c r="W260" s="15">
        <v>12.81</v>
      </c>
      <c r="X260" s="15">
        <v>9</v>
      </c>
      <c r="Y260" s="16">
        <v>0.0306</v>
      </c>
      <c r="Z260" s="15">
        <v>0</v>
      </c>
      <c r="AA260" s="15">
        <v>1</v>
      </c>
      <c r="AB260" s="15">
        <v>2</v>
      </c>
      <c r="AC260" s="15">
        <v>6</v>
      </c>
      <c r="AD260" s="15">
        <v>2</v>
      </c>
      <c r="AE260" s="15">
        <v>1</v>
      </c>
      <c r="AF260" s="15">
        <v>51.23</v>
      </c>
      <c r="AG260" s="15">
        <v>102.46</v>
      </c>
      <c r="AH260" t="str">
        <f>VLOOKUP(E:E,笔记匹配!A:U,3,FALSE)</f>
        <v>入门级的满绿翡翠，性价比也太高了！ 😍</v>
      </c>
    </row>
    <row r="261" spans="1:34">
      <c r="A261" s="14" t="s">
        <v>41</v>
      </c>
      <c r="B261" s="14" t="s">
        <v>292</v>
      </c>
      <c r="C261" s="15">
        <v>15170796</v>
      </c>
      <c r="D261" s="14" t="s">
        <v>79</v>
      </c>
      <c r="E261" s="14" t="s">
        <v>128</v>
      </c>
      <c r="F261" s="14" t="s">
        <v>129</v>
      </c>
      <c r="G261" s="15">
        <v>2977959</v>
      </c>
      <c r="H261" s="14" t="s">
        <v>129</v>
      </c>
      <c r="I261" s="15">
        <v>2379943</v>
      </c>
      <c r="J261" s="14" t="s">
        <v>290</v>
      </c>
      <c r="K261" s="15">
        <v>83.55</v>
      </c>
      <c r="L261" s="15">
        <v>2212</v>
      </c>
      <c r="M261" s="15">
        <v>123</v>
      </c>
      <c r="N261" s="16">
        <v>0.0556</v>
      </c>
      <c r="O261" s="15">
        <v>0.68</v>
      </c>
      <c r="P261" s="15">
        <v>37.77</v>
      </c>
      <c r="Q261" s="15">
        <v>4</v>
      </c>
      <c r="R261" s="15">
        <v>1</v>
      </c>
      <c r="S261" s="15">
        <v>0</v>
      </c>
      <c r="T261" s="15">
        <v>1</v>
      </c>
      <c r="U261" s="15">
        <v>0</v>
      </c>
      <c r="V261" s="15">
        <v>6</v>
      </c>
      <c r="W261" s="15">
        <v>13.92</v>
      </c>
      <c r="X261" s="15">
        <v>2</v>
      </c>
      <c r="Y261" s="16">
        <v>0.0163</v>
      </c>
      <c r="Z261" s="15">
        <v>1</v>
      </c>
      <c r="AA261" s="15">
        <v>4</v>
      </c>
      <c r="AB261" s="15">
        <v>2</v>
      </c>
      <c r="AC261" s="15">
        <v>2</v>
      </c>
      <c r="AD261" s="15">
        <v>2</v>
      </c>
      <c r="AE261" s="15">
        <v>0</v>
      </c>
      <c r="AF261" s="15">
        <v>41.78</v>
      </c>
      <c r="AG261" s="15">
        <v>0</v>
      </c>
      <c r="AH261" t="str">
        <f>VLOOKUP(E:E,笔记匹配!A:U,3,FALSE)</f>
        <v>请大数据推给喜欢翡翠耳钉的刘亦菲们‼️</v>
      </c>
    </row>
    <row r="262" spans="1:34">
      <c r="A262" s="14" t="s">
        <v>41</v>
      </c>
      <c r="B262" s="14" t="s">
        <v>296</v>
      </c>
      <c r="C262" s="15">
        <v>16755251</v>
      </c>
      <c r="D262" s="14" t="s">
        <v>79</v>
      </c>
      <c r="E262" s="14" t="s">
        <v>108</v>
      </c>
      <c r="F262" s="14" t="s">
        <v>109</v>
      </c>
      <c r="G262" s="15">
        <v>3251566</v>
      </c>
      <c r="H262" s="14" t="s">
        <v>109</v>
      </c>
      <c r="I262" s="15">
        <v>2637997</v>
      </c>
      <c r="J262" s="14" t="s">
        <v>290</v>
      </c>
      <c r="K262" s="15">
        <v>135.01</v>
      </c>
      <c r="L262" s="15">
        <v>5218</v>
      </c>
      <c r="M262" s="15">
        <v>257</v>
      </c>
      <c r="N262" s="16">
        <v>0.0493</v>
      </c>
      <c r="O262" s="15">
        <v>0.53</v>
      </c>
      <c r="P262" s="15">
        <v>25.87</v>
      </c>
      <c r="Q262" s="15">
        <v>2</v>
      </c>
      <c r="R262" s="15">
        <v>0</v>
      </c>
      <c r="S262" s="15">
        <v>2</v>
      </c>
      <c r="T262" s="15">
        <v>7</v>
      </c>
      <c r="U262" s="15">
        <v>0</v>
      </c>
      <c r="V262" s="15">
        <v>11</v>
      </c>
      <c r="W262" s="15">
        <v>12.27</v>
      </c>
      <c r="X262" s="15">
        <v>12</v>
      </c>
      <c r="Y262" s="16">
        <v>0.0467</v>
      </c>
      <c r="Z262" s="15">
        <v>0</v>
      </c>
      <c r="AA262" s="15">
        <v>1</v>
      </c>
      <c r="AB262" s="15">
        <v>6</v>
      </c>
      <c r="AC262" s="15">
        <v>11</v>
      </c>
      <c r="AD262" s="15">
        <v>6</v>
      </c>
      <c r="AE262" s="15">
        <v>1</v>
      </c>
      <c r="AF262" s="15">
        <v>22.5</v>
      </c>
      <c r="AG262" s="15">
        <v>135.01</v>
      </c>
      <c r="AH262" t="str">
        <f>VLOOKUP(E:E,笔记匹配!A:U,3,FALSE)</f>
        <v>强烈安利‼️耳畔上的灵动✨美到窒息翡翠耳坠</v>
      </c>
    </row>
    <row r="263" spans="1:34">
      <c r="A263" s="14" t="s">
        <v>41</v>
      </c>
      <c r="B263" s="14" t="s">
        <v>298</v>
      </c>
      <c r="C263" s="15">
        <v>20245254</v>
      </c>
      <c r="D263" s="14" t="s">
        <v>79</v>
      </c>
      <c r="E263" s="14" t="s">
        <v>86</v>
      </c>
      <c r="F263" s="14" t="s">
        <v>87</v>
      </c>
      <c r="G263" s="15">
        <v>4628915</v>
      </c>
      <c r="H263" s="14" t="s">
        <v>87</v>
      </c>
      <c r="I263" s="15">
        <v>3960246</v>
      </c>
      <c r="J263" s="14" t="s">
        <v>290</v>
      </c>
      <c r="K263" s="15">
        <v>183.75</v>
      </c>
      <c r="L263" s="15">
        <v>9032</v>
      </c>
      <c r="M263" s="15">
        <v>630</v>
      </c>
      <c r="N263" s="16">
        <v>0.0698</v>
      </c>
      <c r="O263" s="15">
        <v>0.29</v>
      </c>
      <c r="P263" s="15">
        <v>20.34</v>
      </c>
      <c r="Q263" s="15">
        <v>0</v>
      </c>
      <c r="R263" s="15">
        <v>0</v>
      </c>
      <c r="S263" s="15">
        <v>1</v>
      </c>
      <c r="T263" s="15">
        <v>6</v>
      </c>
      <c r="U263" s="15">
        <v>0</v>
      </c>
      <c r="V263" s="15">
        <v>7</v>
      </c>
      <c r="W263" s="15">
        <v>26.25</v>
      </c>
      <c r="X263" s="15">
        <v>7</v>
      </c>
      <c r="Y263" s="16">
        <v>0.0111</v>
      </c>
      <c r="Z263" s="15">
        <v>0</v>
      </c>
      <c r="AA263" s="15">
        <v>0</v>
      </c>
      <c r="AB263" s="15">
        <v>12</v>
      </c>
      <c r="AC263" s="15">
        <v>19</v>
      </c>
      <c r="AD263" s="15">
        <v>12</v>
      </c>
      <c r="AE263" s="15">
        <v>5</v>
      </c>
      <c r="AF263" s="15">
        <v>15.31</v>
      </c>
      <c r="AG263" s="15">
        <v>36.75</v>
      </c>
      <c r="AH263" t="str">
        <f>VLOOKUP(E:E,笔记匹配!A:U,3,FALSE)</f>
        <v>别找了‼️一口价的翡翠商家在这里👆</v>
      </c>
    </row>
    <row r="264" spans="1:34">
      <c r="A264" s="14" t="s">
        <v>41</v>
      </c>
      <c r="B264" s="14" t="s">
        <v>299</v>
      </c>
      <c r="C264" s="15">
        <v>21387444</v>
      </c>
      <c r="D264" s="14" t="s">
        <v>79</v>
      </c>
      <c r="E264" s="14" t="s">
        <v>88</v>
      </c>
      <c r="F264" s="14" t="s">
        <v>89</v>
      </c>
      <c r="G264" s="15">
        <v>5205193</v>
      </c>
      <c r="H264" s="14" t="s">
        <v>89</v>
      </c>
      <c r="I264" s="15">
        <v>4389137</v>
      </c>
      <c r="J264" s="14" t="s">
        <v>290</v>
      </c>
      <c r="K264" s="15">
        <v>53.81</v>
      </c>
      <c r="L264" s="15">
        <v>2171</v>
      </c>
      <c r="M264" s="15">
        <v>202</v>
      </c>
      <c r="N264" s="16">
        <v>0.093</v>
      </c>
      <c r="O264" s="15">
        <v>0.27</v>
      </c>
      <c r="P264" s="15">
        <v>24.79</v>
      </c>
      <c r="Q264" s="15">
        <v>0</v>
      </c>
      <c r="R264" s="15">
        <v>1</v>
      </c>
      <c r="S264" s="15">
        <v>0</v>
      </c>
      <c r="T264" s="15">
        <v>0</v>
      </c>
      <c r="U264" s="15">
        <v>0</v>
      </c>
      <c r="V264" s="15">
        <v>1</v>
      </c>
      <c r="W264" s="15">
        <v>53.81</v>
      </c>
      <c r="X264" s="15">
        <v>0</v>
      </c>
      <c r="Y264" s="16">
        <v>0</v>
      </c>
      <c r="Z264" s="15">
        <v>1</v>
      </c>
      <c r="AA264" s="15">
        <v>2</v>
      </c>
      <c r="AB264" s="15">
        <v>0</v>
      </c>
      <c r="AC264" s="15">
        <v>0</v>
      </c>
      <c r="AD264" s="15">
        <v>0</v>
      </c>
      <c r="AE264" s="15">
        <v>0</v>
      </c>
      <c r="AF264" s="15">
        <v>0</v>
      </c>
      <c r="AG264" s="15">
        <v>0</v>
      </c>
      <c r="AH264" t="str">
        <f>VLOOKUP(E:E,笔记匹配!A:U,3,FALSE)</f>
        <v>入门级翡翠戒指｜第一次买翡翠必入戒指合集</v>
      </c>
    </row>
    <row r="265" spans="1:34">
      <c r="A265" s="14" t="s">
        <v>41</v>
      </c>
      <c r="B265" s="14" t="s">
        <v>300</v>
      </c>
      <c r="C265" s="15">
        <v>22048778</v>
      </c>
      <c r="D265" s="14" t="s">
        <v>75</v>
      </c>
      <c r="E265" s="14" t="s">
        <v>114</v>
      </c>
      <c r="F265" s="14" t="s">
        <v>115</v>
      </c>
      <c r="G265" s="15">
        <v>5509802</v>
      </c>
      <c r="H265" s="14" t="s">
        <v>115</v>
      </c>
      <c r="I265" s="15">
        <v>4621049</v>
      </c>
      <c r="J265" s="14" t="s">
        <v>290</v>
      </c>
      <c r="K265" s="15">
        <v>179.46</v>
      </c>
      <c r="L265" s="15">
        <v>5843</v>
      </c>
      <c r="M265" s="15">
        <v>329</v>
      </c>
      <c r="N265" s="16">
        <v>0.0563</v>
      </c>
      <c r="O265" s="15">
        <v>0.55</v>
      </c>
      <c r="P265" s="15">
        <v>30.71</v>
      </c>
      <c r="Q265" s="15">
        <v>2</v>
      </c>
      <c r="R265" s="15">
        <v>0</v>
      </c>
      <c r="S265" s="15">
        <v>2</v>
      </c>
      <c r="T265" s="15">
        <v>2</v>
      </c>
      <c r="U265" s="15">
        <v>0</v>
      </c>
      <c r="V265" s="15">
        <v>6</v>
      </c>
      <c r="W265" s="15">
        <v>29.91</v>
      </c>
      <c r="X265" s="15">
        <v>3</v>
      </c>
      <c r="Y265" s="16">
        <v>0.0091</v>
      </c>
      <c r="Z265" s="15">
        <v>4</v>
      </c>
      <c r="AA265" s="15">
        <v>0</v>
      </c>
      <c r="AB265" s="15">
        <v>3</v>
      </c>
      <c r="AC265" s="15">
        <v>3</v>
      </c>
      <c r="AD265" s="15">
        <v>3</v>
      </c>
      <c r="AE265" s="15">
        <v>0</v>
      </c>
      <c r="AF265" s="15">
        <v>59.82</v>
      </c>
      <c r="AG265" s="15">
        <v>0</v>
      </c>
      <c r="AH265" t="str">
        <f>VLOOKUP(E:E,笔记匹配!A:U,3,FALSE)</f>
        <v>价值过亿😱这就是广州玉器街批发商家的实力</v>
      </c>
    </row>
    <row r="266" spans="1:34">
      <c r="A266" s="14" t="s">
        <v>41</v>
      </c>
      <c r="B266" s="14" t="s">
        <v>301</v>
      </c>
      <c r="C266" s="15">
        <v>23018730</v>
      </c>
      <c r="D266" s="14" t="s">
        <v>75</v>
      </c>
      <c r="E266" s="14" t="s">
        <v>76</v>
      </c>
      <c r="F266" s="14" t="s">
        <v>302</v>
      </c>
      <c r="G266" s="15">
        <v>5980131</v>
      </c>
      <c r="H266" s="14" t="s">
        <v>77</v>
      </c>
      <c r="I266" s="15">
        <v>4980197</v>
      </c>
      <c r="J266" s="14" t="s">
        <v>290</v>
      </c>
      <c r="K266" s="15">
        <v>76.65</v>
      </c>
      <c r="L266" s="15">
        <v>5971</v>
      </c>
      <c r="M266" s="15">
        <v>328</v>
      </c>
      <c r="N266" s="16">
        <v>0.0549</v>
      </c>
      <c r="O266" s="15">
        <v>0.23</v>
      </c>
      <c r="P266" s="15">
        <v>12.84</v>
      </c>
      <c r="Q266" s="15">
        <v>0</v>
      </c>
      <c r="R266" s="15">
        <v>1</v>
      </c>
      <c r="S266" s="15">
        <v>1</v>
      </c>
      <c r="T266" s="15">
        <v>2</v>
      </c>
      <c r="U266" s="15">
        <v>1</v>
      </c>
      <c r="V266" s="15">
        <v>5</v>
      </c>
      <c r="W266" s="15">
        <v>15.33</v>
      </c>
      <c r="X266" s="15">
        <v>3</v>
      </c>
      <c r="Y266" s="16">
        <v>0.0091</v>
      </c>
      <c r="Z266" s="15">
        <v>0</v>
      </c>
      <c r="AA266" s="15">
        <v>0</v>
      </c>
      <c r="AB266" s="15">
        <v>3</v>
      </c>
      <c r="AC266" s="15">
        <v>3</v>
      </c>
      <c r="AD266" s="15">
        <v>3</v>
      </c>
      <c r="AE266" s="15">
        <v>0</v>
      </c>
      <c r="AF266" s="15">
        <v>25.55</v>
      </c>
      <c r="AG266" s="15">
        <v>0</v>
      </c>
      <c r="AH266" t="str">
        <f>VLOOKUP(E:E,笔记匹配!A:U,3,FALSE)</f>
        <v>请大数据把我推荐给身价过亿的人‼️</v>
      </c>
    </row>
    <row r="267" spans="1:34">
      <c r="A267" s="14" t="s">
        <v>42</v>
      </c>
      <c r="B267" s="14" t="s">
        <v>80</v>
      </c>
      <c r="C267" s="15">
        <v>14596181</v>
      </c>
      <c r="D267" s="14" t="s">
        <v>79</v>
      </c>
      <c r="E267" s="14" t="s">
        <v>80</v>
      </c>
      <c r="F267" s="14" t="s">
        <v>81</v>
      </c>
      <c r="G267" s="15">
        <v>2936476</v>
      </c>
      <c r="H267" s="14" t="s">
        <v>81</v>
      </c>
      <c r="I267" s="15">
        <v>2341327</v>
      </c>
      <c r="J267" s="14" t="s">
        <v>290</v>
      </c>
      <c r="K267" s="15">
        <v>285.2</v>
      </c>
      <c r="L267" s="15">
        <v>5111</v>
      </c>
      <c r="M267" s="15">
        <v>375</v>
      </c>
      <c r="N267" s="16">
        <v>0.0734</v>
      </c>
      <c r="O267" s="15">
        <v>0.76</v>
      </c>
      <c r="P267" s="15">
        <v>55.8</v>
      </c>
      <c r="Q267" s="15">
        <v>2</v>
      </c>
      <c r="R267" s="15">
        <v>6</v>
      </c>
      <c r="S267" s="15">
        <v>0</v>
      </c>
      <c r="T267" s="15">
        <v>4</v>
      </c>
      <c r="U267" s="15">
        <v>0</v>
      </c>
      <c r="V267" s="15">
        <v>12</v>
      </c>
      <c r="W267" s="15">
        <v>23.77</v>
      </c>
      <c r="X267" s="15">
        <v>12</v>
      </c>
      <c r="Y267" s="16">
        <v>0.032</v>
      </c>
      <c r="Z267" s="15">
        <v>4</v>
      </c>
      <c r="AA267" s="15">
        <v>0</v>
      </c>
      <c r="AB267" s="15">
        <v>14</v>
      </c>
      <c r="AC267" s="15">
        <v>24</v>
      </c>
      <c r="AD267" s="15">
        <v>14</v>
      </c>
      <c r="AE267" s="15">
        <v>6</v>
      </c>
      <c r="AF267" s="15">
        <v>20.37</v>
      </c>
      <c r="AG267" s="15">
        <v>47.53</v>
      </c>
      <c r="AH267" t="str">
        <f>VLOOKUP(E:E,笔记匹配!A:U,3,FALSE)</f>
        <v>翡翠小米珠已经不多了❓听说你们都在找🧐🧐</v>
      </c>
    </row>
    <row r="268" spans="1:34">
      <c r="A268" s="14" t="s">
        <v>42</v>
      </c>
      <c r="B268" s="14" t="s">
        <v>82</v>
      </c>
      <c r="C268" s="15">
        <v>14619863</v>
      </c>
      <c r="D268" s="14" t="s">
        <v>79</v>
      </c>
      <c r="E268" s="14" t="s">
        <v>82</v>
      </c>
      <c r="F268" s="14" t="s">
        <v>83</v>
      </c>
      <c r="G268" s="15">
        <v>2939454</v>
      </c>
      <c r="H268" s="14" t="s">
        <v>83</v>
      </c>
      <c r="I268" s="15">
        <v>2343844</v>
      </c>
      <c r="J268" s="14" t="s">
        <v>290</v>
      </c>
      <c r="K268" s="15">
        <v>55.14</v>
      </c>
      <c r="L268" s="15">
        <v>1669</v>
      </c>
      <c r="M268" s="15">
        <v>147</v>
      </c>
      <c r="N268" s="16">
        <v>0.0881</v>
      </c>
      <c r="O268" s="15">
        <v>0.38</v>
      </c>
      <c r="P268" s="15">
        <v>33.04</v>
      </c>
      <c r="Q268" s="15">
        <v>2</v>
      </c>
      <c r="R268" s="15">
        <v>0</v>
      </c>
      <c r="S268" s="15">
        <v>0</v>
      </c>
      <c r="T268" s="15">
        <v>1</v>
      </c>
      <c r="U268" s="15">
        <v>0</v>
      </c>
      <c r="V268" s="15">
        <v>3</v>
      </c>
      <c r="W268" s="15">
        <v>18.38</v>
      </c>
      <c r="X268" s="15">
        <v>2</v>
      </c>
      <c r="Y268" s="16">
        <v>0.0136</v>
      </c>
      <c r="Z268" s="15">
        <v>0</v>
      </c>
      <c r="AA268" s="15">
        <v>0</v>
      </c>
      <c r="AB268" s="15">
        <v>2</v>
      </c>
      <c r="AC268" s="15">
        <v>4</v>
      </c>
      <c r="AD268" s="15">
        <v>2</v>
      </c>
      <c r="AE268" s="15">
        <v>1</v>
      </c>
      <c r="AF268" s="15">
        <v>27.57</v>
      </c>
      <c r="AG268" s="15">
        <v>55.14</v>
      </c>
      <c r="AH268" t="str">
        <f>VLOOKUP(E:E,笔记匹配!A:U,3,FALSE)</f>
        <v>必入翡翠无事牌👆任性挑选价位齐全❤️</v>
      </c>
    </row>
    <row r="269" spans="1:34">
      <c r="A269" s="14" t="s">
        <v>42</v>
      </c>
      <c r="B269" s="14" t="s">
        <v>84</v>
      </c>
      <c r="C269" s="15">
        <v>15170740</v>
      </c>
      <c r="D269" s="14" t="s">
        <v>79</v>
      </c>
      <c r="E269" s="14" t="s">
        <v>84</v>
      </c>
      <c r="F269" s="14" t="s">
        <v>293</v>
      </c>
      <c r="G269" s="15">
        <v>2978075</v>
      </c>
      <c r="H269" s="14" t="s">
        <v>85</v>
      </c>
      <c r="I269" s="15">
        <v>2380067</v>
      </c>
      <c r="J269" s="14" t="s">
        <v>290</v>
      </c>
      <c r="K269" s="15">
        <v>82.89</v>
      </c>
      <c r="L269" s="15">
        <v>4678</v>
      </c>
      <c r="M269" s="15">
        <v>283</v>
      </c>
      <c r="N269" s="16">
        <v>0.0605</v>
      </c>
      <c r="O269" s="15">
        <v>0.29</v>
      </c>
      <c r="P269" s="15">
        <v>17.72</v>
      </c>
      <c r="Q269" s="15">
        <v>2</v>
      </c>
      <c r="R269" s="15">
        <v>0</v>
      </c>
      <c r="S269" s="15">
        <v>1</v>
      </c>
      <c r="T269" s="15">
        <v>2</v>
      </c>
      <c r="U269" s="15">
        <v>1</v>
      </c>
      <c r="V269" s="15">
        <v>6</v>
      </c>
      <c r="W269" s="15">
        <v>13.82</v>
      </c>
      <c r="X269" s="15">
        <v>3</v>
      </c>
      <c r="Y269" s="16">
        <v>0.0106</v>
      </c>
      <c r="Z269" s="15">
        <v>1</v>
      </c>
      <c r="AA269" s="15">
        <v>0</v>
      </c>
      <c r="AB269" s="15">
        <v>1</v>
      </c>
      <c r="AC269" s="15">
        <v>1</v>
      </c>
      <c r="AD269" s="15">
        <v>1</v>
      </c>
      <c r="AE269" s="15">
        <v>0</v>
      </c>
      <c r="AF269" s="15">
        <v>82.89</v>
      </c>
      <c r="AG269" s="15">
        <v>0</v>
      </c>
      <c r="AH269" t="str">
        <f>VLOOKUP(E:E,笔记匹配!A:U,3,FALSE)</f>
        <v>入门级的满绿翡翠，性价比也太高了！ 😍</v>
      </c>
    </row>
    <row r="270" spans="1:34">
      <c r="A270" s="14" t="s">
        <v>42</v>
      </c>
      <c r="B270" s="14" t="s">
        <v>128</v>
      </c>
      <c r="C270" s="15">
        <v>15170796</v>
      </c>
      <c r="D270" s="14" t="s">
        <v>79</v>
      </c>
      <c r="E270" s="14" t="s">
        <v>128</v>
      </c>
      <c r="F270" s="14" t="s">
        <v>129</v>
      </c>
      <c r="G270" s="15">
        <v>2977959</v>
      </c>
      <c r="H270" s="14" t="s">
        <v>129</v>
      </c>
      <c r="I270" s="15">
        <v>2379943</v>
      </c>
      <c r="J270" s="14" t="s">
        <v>290</v>
      </c>
      <c r="K270" s="15">
        <v>8.84</v>
      </c>
      <c r="L270" s="15">
        <v>387</v>
      </c>
      <c r="M270" s="15">
        <v>29</v>
      </c>
      <c r="N270" s="16">
        <v>0.0749</v>
      </c>
      <c r="O270" s="15">
        <v>0.3</v>
      </c>
      <c r="P270" s="15">
        <v>22.84</v>
      </c>
      <c r="Q270" s="15">
        <v>0</v>
      </c>
      <c r="R270" s="15">
        <v>0</v>
      </c>
      <c r="S270" s="15">
        <v>0</v>
      </c>
      <c r="T270" s="15">
        <v>0</v>
      </c>
      <c r="U270" s="15">
        <v>0</v>
      </c>
      <c r="V270" s="15">
        <v>0</v>
      </c>
      <c r="W270" s="15">
        <v>0</v>
      </c>
      <c r="X270" s="15">
        <v>0</v>
      </c>
      <c r="Y270" s="16">
        <v>0</v>
      </c>
      <c r="Z270" s="15">
        <v>0</v>
      </c>
      <c r="AA270" s="15">
        <v>1</v>
      </c>
      <c r="AB270" s="15">
        <v>0</v>
      </c>
      <c r="AC270" s="15">
        <v>0</v>
      </c>
      <c r="AD270" s="15">
        <v>0</v>
      </c>
      <c r="AE270" s="15">
        <v>0</v>
      </c>
      <c r="AF270" s="15">
        <v>0</v>
      </c>
      <c r="AG270" s="15">
        <v>0</v>
      </c>
      <c r="AH270" t="str">
        <f>VLOOKUP(E:E,笔记匹配!A:U,3,FALSE)</f>
        <v>请大数据推给喜欢翡翠耳钉的刘亦菲们‼️</v>
      </c>
    </row>
    <row r="271" spans="1:34">
      <c r="A271" s="14" t="s">
        <v>42</v>
      </c>
      <c r="B271" s="14" t="s">
        <v>108</v>
      </c>
      <c r="C271" s="15">
        <v>16755251</v>
      </c>
      <c r="D271" s="14" t="s">
        <v>79</v>
      </c>
      <c r="E271" s="14" t="s">
        <v>108</v>
      </c>
      <c r="F271" s="14" t="s">
        <v>109</v>
      </c>
      <c r="G271" s="15">
        <v>3251566</v>
      </c>
      <c r="H271" s="14" t="s">
        <v>109</v>
      </c>
      <c r="I271" s="15">
        <v>2637997</v>
      </c>
      <c r="J271" s="14" t="s">
        <v>290</v>
      </c>
      <c r="K271" s="15">
        <v>32.76</v>
      </c>
      <c r="L271" s="15">
        <v>1688</v>
      </c>
      <c r="M271" s="15">
        <v>95</v>
      </c>
      <c r="N271" s="16">
        <v>0.0563</v>
      </c>
      <c r="O271" s="15">
        <v>0.34</v>
      </c>
      <c r="P271" s="15">
        <v>19.41</v>
      </c>
      <c r="Q271" s="15">
        <v>2</v>
      </c>
      <c r="R271" s="15">
        <v>0</v>
      </c>
      <c r="S271" s="15">
        <v>1</v>
      </c>
      <c r="T271" s="15">
        <v>2</v>
      </c>
      <c r="U271" s="15">
        <v>2</v>
      </c>
      <c r="V271" s="15">
        <v>7</v>
      </c>
      <c r="W271" s="15">
        <v>4.68</v>
      </c>
      <c r="X271" s="15">
        <v>0</v>
      </c>
      <c r="Y271" s="16">
        <v>0</v>
      </c>
      <c r="Z271" s="15">
        <v>5</v>
      </c>
      <c r="AA271" s="15">
        <v>0</v>
      </c>
      <c r="AB271" s="15">
        <v>0</v>
      </c>
      <c r="AC271" s="15">
        <v>0</v>
      </c>
      <c r="AD271" s="15">
        <v>0</v>
      </c>
      <c r="AE271" s="15">
        <v>0</v>
      </c>
      <c r="AF271" s="15">
        <v>0</v>
      </c>
      <c r="AG271" s="15">
        <v>0</v>
      </c>
      <c r="AH271" t="str">
        <f>VLOOKUP(E:E,笔记匹配!A:U,3,FALSE)</f>
        <v>强烈安利‼️耳畔上的灵动✨美到窒息翡翠耳坠</v>
      </c>
    </row>
    <row r="272" spans="1:34">
      <c r="A272" s="14" t="s">
        <v>42</v>
      </c>
      <c r="B272" s="14" t="s">
        <v>86</v>
      </c>
      <c r="C272" s="15">
        <v>20245254</v>
      </c>
      <c r="D272" s="14" t="s">
        <v>79</v>
      </c>
      <c r="E272" s="14" t="s">
        <v>86</v>
      </c>
      <c r="F272" s="14" t="s">
        <v>87</v>
      </c>
      <c r="G272" s="15">
        <v>4628915</v>
      </c>
      <c r="H272" s="14" t="s">
        <v>87</v>
      </c>
      <c r="I272" s="15">
        <v>3960246</v>
      </c>
      <c r="J272" s="14" t="s">
        <v>290</v>
      </c>
      <c r="K272" s="15">
        <v>234.13</v>
      </c>
      <c r="L272" s="15">
        <v>12455</v>
      </c>
      <c r="M272" s="15">
        <v>779</v>
      </c>
      <c r="N272" s="16">
        <v>0.0625</v>
      </c>
      <c r="O272" s="15">
        <v>0.3</v>
      </c>
      <c r="P272" s="15">
        <v>18.8</v>
      </c>
      <c r="Q272" s="15">
        <v>2</v>
      </c>
      <c r="R272" s="15">
        <v>3</v>
      </c>
      <c r="S272" s="15">
        <v>3</v>
      </c>
      <c r="T272" s="15">
        <v>7</v>
      </c>
      <c r="U272" s="15">
        <v>1</v>
      </c>
      <c r="V272" s="15">
        <v>16</v>
      </c>
      <c r="W272" s="15">
        <v>14.63</v>
      </c>
      <c r="X272" s="15">
        <v>10</v>
      </c>
      <c r="Y272" s="16">
        <v>0.0128</v>
      </c>
      <c r="Z272" s="15">
        <v>0</v>
      </c>
      <c r="AA272" s="15">
        <v>1</v>
      </c>
      <c r="AB272" s="15">
        <v>13</v>
      </c>
      <c r="AC272" s="15">
        <v>46</v>
      </c>
      <c r="AD272" s="15">
        <v>13</v>
      </c>
      <c r="AE272" s="15">
        <v>8</v>
      </c>
      <c r="AF272" s="15">
        <v>18.01</v>
      </c>
      <c r="AG272" s="15">
        <v>29.27</v>
      </c>
      <c r="AH272" t="str">
        <f>VLOOKUP(E:E,笔记匹配!A:U,3,FALSE)</f>
        <v>别找了‼️一口价的翡翠商家在这里👆</v>
      </c>
    </row>
    <row r="273" spans="1:34">
      <c r="A273" s="14" t="s">
        <v>42</v>
      </c>
      <c r="B273" s="14" t="s">
        <v>88</v>
      </c>
      <c r="C273" s="15">
        <v>21387444</v>
      </c>
      <c r="D273" s="14" t="s">
        <v>79</v>
      </c>
      <c r="E273" s="14" t="s">
        <v>88</v>
      </c>
      <c r="F273" s="14" t="s">
        <v>89</v>
      </c>
      <c r="G273" s="15">
        <v>5205193</v>
      </c>
      <c r="H273" s="14" t="s">
        <v>89</v>
      </c>
      <c r="I273" s="15">
        <v>4389137</v>
      </c>
      <c r="J273" s="14" t="s">
        <v>290</v>
      </c>
      <c r="K273" s="15">
        <v>105.27</v>
      </c>
      <c r="L273" s="15">
        <v>4619</v>
      </c>
      <c r="M273" s="15">
        <v>418</v>
      </c>
      <c r="N273" s="16">
        <v>0.0905</v>
      </c>
      <c r="O273" s="15">
        <v>0.25</v>
      </c>
      <c r="P273" s="15">
        <v>22.79</v>
      </c>
      <c r="Q273" s="15">
        <v>2</v>
      </c>
      <c r="R273" s="15">
        <v>0</v>
      </c>
      <c r="S273" s="15">
        <v>2</v>
      </c>
      <c r="T273" s="15">
        <v>0</v>
      </c>
      <c r="U273" s="15">
        <v>0</v>
      </c>
      <c r="V273" s="15">
        <v>4</v>
      </c>
      <c r="W273" s="15">
        <v>26.32</v>
      </c>
      <c r="X273" s="15">
        <v>1</v>
      </c>
      <c r="Y273" s="16">
        <v>0.0024</v>
      </c>
      <c r="Z273" s="15">
        <v>3</v>
      </c>
      <c r="AA273" s="15">
        <v>2</v>
      </c>
      <c r="AB273" s="15">
        <v>1</v>
      </c>
      <c r="AC273" s="15">
        <v>1</v>
      </c>
      <c r="AD273" s="15">
        <v>1</v>
      </c>
      <c r="AE273" s="15">
        <v>0</v>
      </c>
      <c r="AF273" s="15">
        <v>105.27</v>
      </c>
      <c r="AG273" s="15">
        <v>0</v>
      </c>
      <c r="AH273" t="str">
        <f>VLOOKUP(E:E,笔记匹配!A:U,3,FALSE)</f>
        <v>入门级翡翠戒指｜第一次买翡翠必入戒指合集</v>
      </c>
    </row>
    <row r="274" spans="1:34">
      <c r="A274" s="14" t="s">
        <v>42</v>
      </c>
      <c r="B274" s="14" t="s">
        <v>114</v>
      </c>
      <c r="C274" s="15">
        <v>22048778</v>
      </c>
      <c r="D274" s="14" t="s">
        <v>75</v>
      </c>
      <c r="E274" s="14" t="s">
        <v>114</v>
      </c>
      <c r="F274" s="14" t="s">
        <v>115</v>
      </c>
      <c r="G274" s="15">
        <v>5509802</v>
      </c>
      <c r="H274" s="14" t="s">
        <v>115</v>
      </c>
      <c r="I274" s="15">
        <v>4621049</v>
      </c>
      <c r="J274" s="14" t="s">
        <v>290</v>
      </c>
      <c r="K274" s="15">
        <v>139.13</v>
      </c>
      <c r="L274" s="15">
        <v>7617</v>
      </c>
      <c r="M274" s="15">
        <v>449</v>
      </c>
      <c r="N274" s="16">
        <v>0.0589</v>
      </c>
      <c r="O274" s="15">
        <v>0.31</v>
      </c>
      <c r="P274" s="15">
        <v>18.27</v>
      </c>
      <c r="Q274" s="15">
        <v>3</v>
      </c>
      <c r="R274" s="15">
        <v>1</v>
      </c>
      <c r="S274" s="15">
        <v>2</v>
      </c>
      <c r="T274" s="15">
        <v>2</v>
      </c>
      <c r="U274" s="15">
        <v>0</v>
      </c>
      <c r="V274" s="15">
        <v>8</v>
      </c>
      <c r="W274" s="15">
        <v>17.39</v>
      </c>
      <c r="X274" s="15">
        <v>7</v>
      </c>
      <c r="Y274" s="16">
        <v>0.0156</v>
      </c>
      <c r="Z274" s="15">
        <v>1</v>
      </c>
      <c r="AA274" s="15">
        <v>5</v>
      </c>
      <c r="AB274" s="15">
        <v>6</v>
      </c>
      <c r="AC274" s="15">
        <v>9</v>
      </c>
      <c r="AD274" s="15">
        <v>6</v>
      </c>
      <c r="AE274" s="15">
        <v>1</v>
      </c>
      <c r="AF274" s="15">
        <v>23.19</v>
      </c>
      <c r="AG274" s="15">
        <v>139.13</v>
      </c>
      <c r="AH274" t="str">
        <f>VLOOKUP(E:E,笔记匹配!A:U,3,FALSE)</f>
        <v>价值过亿😱这就是广州玉器街批发商家的实力</v>
      </c>
    </row>
    <row r="275" spans="1:34">
      <c r="A275" s="14" t="s">
        <v>42</v>
      </c>
      <c r="B275" s="14" t="s">
        <v>76</v>
      </c>
      <c r="C275" s="15">
        <v>23018730</v>
      </c>
      <c r="D275" s="14" t="s">
        <v>75</v>
      </c>
      <c r="E275" s="14" t="s">
        <v>76</v>
      </c>
      <c r="F275" s="14" t="s">
        <v>302</v>
      </c>
      <c r="G275" s="15">
        <v>5980131</v>
      </c>
      <c r="H275" s="14" t="s">
        <v>77</v>
      </c>
      <c r="I275" s="15">
        <v>4980197</v>
      </c>
      <c r="J275" s="14" t="s">
        <v>290</v>
      </c>
      <c r="K275" s="15">
        <v>67.71</v>
      </c>
      <c r="L275" s="15">
        <v>4824</v>
      </c>
      <c r="M275" s="15">
        <v>307</v>
      </c>
      <c r="N275" s="16">
        <v>0.0636</v>
      </c>
      <c r="O275" s="15">
        <v>0.22</v>
      </c>
      <c r="P275" s="15">
        <v>14.04</v>
      </c>
      <c r="Q275" s="15">
        <v>1</v>
      </c>
      <c r="R275" s="15">
        <v>2</v>
      </c>
      <c r="S275" s="15">
        <v>0</v>
      </c>
      <c r="T275" s="15">
        <v>3</v>
      </c>
      <c r="U275" s="15">
        <v>0</v>
      </c>
      <c r="V275" s="15">
        <v>6</v>
      </c>
      <c r="W275" s="15">
        <v>11.28</v>
      </c>
      <c r="X275" s="15">
        <v>1</v>
      </c>
      <c r="Y275" s="16">
        <v>0.0033</v>
      </c>
      <c r="Z275" s="15">
        <v>0</v>
      </c>
      <c r="AA275" s="15">
        <v>0</v>
      </c>
      <c r="AB275" s="15">
        <v>1</v>
      </c>
      <c r="AC275" s="15">
        <v>1</v>
      </c>
      <c r="AD275" s="15">
        <v>1</v>
      </c>
      <c r="AE275" s="15">
        <v>0</v>
      </c>
      <c r="AF275" s="15">
        <v>67.71</v>
      </c>
      <c r="AG275" s="15">
        <v>0</v>
      </c>
      <c r="AH275" t="str">
        <f>VLOOKUP(E:E,笔记匹配!A:U,3,FALSE)</f>
        <v>请大数据把我推荐给身价过亿的人‼️</v>
      </c>
    </row>
    <row r="276" spans="1:34">
      <c r="A276" s="14" t="s">
        <v>43</v>
      </c>
      <c r="B276" s="14" t="s">
        <v>80</v>
      </c>
      <c r="C276" s="15">
        <v>14596181</v>
      </c>
      <c r="D276" s="14" t="s">
        <v>79</v>
      </c>
      <c r="E276" s="14" t="s">
        <v>80</v>
      </c>
      <c r="F276" s="14" t="s">
        <v>81</v>
      </c>
      <c r="G276" s="15">
        <v>2936476</v>
      </c>
      <c r="H276" s="14" t="s">
        <v>81</v>
      </c>
      <c r="I276" s="15">
        <v>2341327</v>
      </c>
      <c r="J276" s="14" t="s">
        <v>290</v>
      </c>
      <c r="K276" s="15">
        <v>251.88</v>
      </c>
      <c r="L276" s="15">
        <v>4394</v>
      </c>
      <c r="M276" s="15">
        <v>300</v>
      </c>
      <c r="N276" s="16">
        <v>0.0683</v>
      </c>
      <c r="O276" s="15">
        <v>0.84</v>
      </c>
      <c r="P276" s="15">
        <v>57.32</v>
      </c>
      <c r="Q276" s="15">
        <v>3</v>
      </c>
      <c r="R276" s="15">
        <v>4</v>
      </c>
      <c r="S276" s="15">
        <v>0</v>
      </c>
      <c r="T276" s="15">
        <v>1</v>
      </c>
      <c r="U276" s="15">
        <v>0</v>
      </c>
      <c r="V276" s="15">
        <v>8</v>
      </c>
      <c r="W276" s="15">
        <v>31.48</v>
      </c>
      <c r="X276" s="15">
        <v>14</v>
      </c>
      <c r="Y276" s="16">
        <v>0.0467</v>
      </c>
      <c r="Z276" s="15">
        <v>0</v>
      </c>
      <c r="AA276" s="15">
        <v>1</v>
      </c>
      <c r="AB276" s="15">
        <v>14</v>
      </c>
      <c r="AC276" s="15">
        <v>34</v>
      </c>
      <c r="AD276" s="15">
        <v>16</v>
      </c>
      <c r="AE276" s="15">
        <v>7</v>
      </c>
      <c r="AF276" s="15">
        <v>15.74</v>
      </c>
      <c r="AG276" s="15">
        <v>35.98</v>
      </c>
      <c r="AH276" t="str">
        <f>VLOOKUP(E:E,笔记匹配!A:U,3,FALSE)</f>
        <v>翡翠小米珠已经不多了❓听说你们都在找🧐🧐</v>
      </c>
    </row>
    <row r="277" spans="1:34">
      <c r="A277" s="14" t="s">
        <v>43</v>
      </c>
      <c r="B277" s="14" t="s">
        <v>82</v>
      </c>
      <c r="C277" s="15">
        <v>14619863</v>
      </c>
      <c r="D277" s="14" t="s">
        <v>79</v>
      </c>
      <c r="E277" s="14" t="s">
        <v>82</v>
      </c>
      <c r="F277" s="14" t="s">
        <v>83</v>
      </c>
      <c r="G277" s="15">
        <v>2939454</v>
      </c>
      <c r="H277" s="14" t="s">
        <v>83</v>
      </c>
      <c r="I277" s="15">
        <v>2343844</v>
      </c>
      <c r="J277" s="14" t="s">
        <v>290</v>
      </c>
      <c r="K277" s="15">
        <v>16.86</v>
      </c>
      <c r="L277" s="15">
        <v>492</v>
      </c>
      <c r="M277" s="15">
        <v>62</v>
      </c>
      <c r="N277" s="16">
        <v>0.126</v>
      </c>
      <c r="O277" s="15">
        <v>0.27</v>
      </c>
      <c r="P277" s="15">
        <v>34.27</v>
      </c>
      <c r="Q277" s="15">
        <v>0</v>
      </c>
      <c r="R277" s="15">
        <v>0</v>
      </c>
      <c r="S277" s="15">
        <v>0</v>
      </c>
      <c r="T277" s="15">
        <v>3</v>
      </c>
      <c r="U277" s="15">
        <v>0</v>
      </c>
      <c r="V277" s="15">
        <v>3</v>
      </c>
      <c r="W277" s="15">
        <v>5.62</v>
      </c>
      <c r="X277" s="15">
        <v>0</v>
      </c>
      <c r="Y277" s="16">
        <v>0</v>
      </c>
      <c r="Z277" s="15">
        <v>1</v>
      </c>
      <c r="AA277" s="15">
        <v>0</v>
      </c>
      <c r="AB277" s="15">
        <v>0</v>
      </c>
      <c r="AC277" s="15">
        <v>0</v>
      </c>
      <c r="AD277" s="15">
        <v>0</v>
      </c>
      <c r="AE277" s="15">
        <v>0</v>
      </c>
      <c r="AF277" s="15">
        <v>0</v>
      </c>
      <c r="AG277" s="15">
        <v>0</v>
      </c>
      <c r="AH277" t="str">
        <f>VLOOKUP(E:E,笔记匹配!A:U,3,FALSE)</f>
        <v>必入翡翠无事牌👆任性挑选价位齐全❤️</v>
      </c>
    </row>
    <row r="278" spans="1:34">
      <c r="A278" s="14" t="s">
        <v>43</v>
      </c>
      <c r="B278" s="14" t="s">
        <v>84</v>
      </c>
      <c r="C278" s="15">
        <v>15170740</v>
      </c>
      <c r="D278" s="14" t="s">
        <v>79</v>
      </c>
      <c r="E278" s="14" t="s">
        <v>84</v>
      </c>
      <c r="F278" s="14" t="s">
        <v>293</v>
      </c>
      <c r="G278" s="15">
        <v>2978075</v>
      </c>
      <c r="H278" s="14" t="s">
        <v>85</v>
      </c>
      <c r="I278" s="15">
        <v>2380067</v>
      </c>
      <c r="J278" s="14" t="s">
        <v>290</v>
      </c>
      <c r="K278" s="15">
        <v>173.24</v>
      </c>
      <c r="L278" s="15">
        <v>8867</v>
      </c>
      <c r="M278" s="15">
        <v>496</v>
      </c>
      <c r="N278" s="16">
        <v>0.0559</v>
      </c>
      <c r="O278" s="15">
        <v>0.35</v>
      </c>
      <c r="P278" s="15">
        <v>19.54</v>
      </c>
      <c r="Q278" s="15">
        <v>3</v>
      </c>
      <c r="R278" s="15">
        <v>0</v>
      </c>
      <c r="S278" s="15">
        <v>3</v>
      </c>
      <c r="T278" s="15">
        <v>1</v>
      </c>
      <c r="U278" s="15">
        <v>2</v>
      </c>
      <c r="V278" s="15">
        <v>9</v>
      </c>
      <c r="W278" s="15">
        <v>19.25</v>
      </c>
      <c r="X278" s="15">
        <v>20</v>
      </c>
      <c r="Y278" s="16">
        <v>0.0403</v>
      </c>
      <c r="Z278" s="15">
        <v>2</v>
      </c>
      <c r="AA278" s="15">
        <v>0</v>
      </c>
      <c r="AB278" s="15">
        <v>10</v>
      </c>
      <c r="AC278" s="15">
        <v>15</v>
      </c>
      <c r="AD278" s="15">
        <v>11</v>
      </c>
      <c r="AE278" s="15">
        <v>4</v>
      </c>
      <c r="AF278" s="15">
        <v>15.75</v>
      </c>
      <c r="AG278" s="15">
        <v>43.31</v>
      </c>
      <c r="AH278" t="str">
        <f>VLOOKUP(E:E,笔记匹配!A:U,3,FALSE)</f>
        <v>入门级的满绿翡翠，性价比也太高了！ 😍</v>
      </c>
    </row>
    <row r="279" spans="1:34">
      <c r="A279" s="14" t="s">
        <v>43</v>
      </c>
      <c r="B279" s="14" t="s">
        <v>128</v>
      </c>
      <c r="C279" s="15">
        <v>15170796</v>
      </c>
      <c r="D279" s="14" t="s">
        <v>79</v>
      </c>
      <c r="E279" s="14" t="s">
        <v>128</v>
      </c>
      <c r="F279" s="14" t="s">
        <v>129</v>
      </c>
      <c r="G279" s="15">
        <v>2977959</v>
      </c>
      <c r="H279" s="14" t="s">
        <v>129</v>
      </c>
      <c r="I279" s="15">
        <v>2379943</v>
      </c>
      <c r="J279" s="14" t="s">
        <v>290</v>
      </c>
      <c r="K279" s="15">
        <v>81.3</v>
      </c>
      <c r="L279" s="15">
        <v>2076</v>
      </c>
      <c r="M279" s="15">
        <v>155</v>
      </c>
      <c r="N279" s="16">
        <v>0.0747</v>
      </c>
      <c r="O279" s="15">
        <v>0.52</v>
      </c>
      <c r="P279" s="15">
        <v>39.16</v>
      </c>
      <c r="Q279" s="15">
        <v>0</v>
      </c>
      <c r="R279" s="15">
        <v>0</v>
      </c>
      <c r="S279" s="15">
        <v>0</v>
      </c>
      <c r="T279" s="15">
        <v>1</v>
      </c>
      <c r="U279" s="15">
        <v>0</v>
      </c>
      <c r="V279" s="15">
        <v>1</v>
      </c>
      <c r="W279" s="15">
        <v>81.3</v>
      </c>
      <c r="X279" s="15">
        <v>3</v>
      </c>
      <c r="Y279" s="16">
        <v>0.0194</v>
      </c>
      <c r="Z279" s="15">
        <v>0</v>
      </c>
      <c r="AA279" s="15">
        <v>3</v>
      </c>
      <c r="AB279" s="15">
        <v>4</v>
      </c>
      <c r="AC279" s="15">
        <v>4</v>
      </c>
      <c r="AD279" s="15">
        <v>4</v>
      </c>
      <c r="AE279" s="15">
        <v>1</v>
      </c>
      <c r="AF279" s="15">
        <v>20.32</v>
      </c>
      <c r="AG279" s="15">
        <v>81.3</v>
      </c>
      <c r="AH279" t="str">
        <f>VLOOKUP(E:E,笔记匹配!A:U,3,FALSE)</f>
        <v>请大数据推给喜欢翡翠耳钉的刘亦菲们‼️</v>
      </c>
    </row>
    <row r="280" spans="1:34">
      <c r="A280" s="14" t="s">
        <v>43</v>
      </c>
      <c r="B280" s="14" t="s">
        <v>108</v>
      </c>
      <c r="C280" s="15">
        <v>16755251</v>
      </c>
      <c r="D280" s="14" t="s">
        <v>79</v>
      </c>
      <c r="E280" s="14" t="s">
        <v>108</v>
      </c>
      <c r="F280" s="14" t="s">
        <v>109</v>
      </c>
      <c r="G280" s="15">
        <v>3251566</v>
      </c>
      <c r="H280" s="14" t="s">
        <v>109</v>
      </c>
      <c r="I280" s="15">
        <v>2637997</v>
      </c>
      <c r="J280" s="14" t="s">
        <v>290</v>
      </c>
      <c r="K280" s="15">
        <v>15.45</v>
      </c>
      <c r="L280" s="15">
        <v>768</v>
      </c>
      <c r="M280" s="15">
        <v>47</v>
      </c>
      <c r="N280" s="16">
        <v>0.0612</v>
      </c>
      <c r="O280" s="15">
        <v>0.33</v>
      </c>
      <c r="P280" s="15">
        <v>20.12</v>
      </c>
      <c r="Q280" s="15">
        <v>4</v>
      </c>
      <c r="R280" s="15">
        <v>2</v>
      </c>
      <c r="S280" s="15">
        <v>0</v>
      </c>
      <c r="T280" s="15">
        <v>1</v>
      </c>
      <c r="U280" s="15">
        <v>0</v>
      </c>
      <c r="V280" s="15">
        <v>7</v>
      </c>
      <c r="W280" s="15">
        <v>2.21</v>
      </c>
      <c r="X280" s="15">
        <v>0</v>
      </c>
      <c r="Y280" s="16">
        <v>0</v>
      </c>
      <c r="Z280" s="15">
        <v>0</v>
      </c>
      <c r="AA280" s="15">
        <v>1</v>
      </c>
      <c r="AB280" s="15">
        <v>0</v>
      </c>
      <c r="AC280" s="15">
        <v>0</v>
      </c>
      <c r="AD280" s="15">
        <v>0</v>
      </c>
      <c r="AE280" s="15">
        <v>0</v>
      </c>
      <c r="AF280" s="15">
        <v>0</v>
      </c>
      <c r="AG280" s="15">
        <v>0</v>
      </c>
      <c r="AH280" t="str">
        <f>VLOOKUP(E:E,笔记匹配!A:U,3,FALSE)</f>
        <v>强烈安利‼️耳畔上的灵动✨美到窒息翡翠耳坠</v>
      </c>
    </row>
    <row r="281" spans="1:34">
      <c r="A281" s="14" t="s">
        <v>43</v>
      </c>
      <c r="B281" s="14" t="s">
        <v>86</v>
      </c>
      <c r="C281" s="15">
        <v>20245254</v>
      </c>
      <c r="D281" s="14" t="s">
        <v>79</v>
      </c>
      <c r="E281" s="14" t="s">
        <v>86</v>
      </c>
      <c r="F281" s="14" t="s">
        <v>87</v>
      </c>
      <c r="G281" s="15">
        <v>4628915</v>
      </c>
      <c r="H281" s="14" t="s">
        <v>87</v>
      </c>
      <c r="I281" s="15">
        <v>3960246</v>
      </c>
      <c r="J281" s="14" t="s">
        <v>290</v>
      </c>
      <c r="K281" s="15">
        <v>187.69</v>
      </c>
      <c r="L281" s="15">
        <v>9412</v>
      </c>
      <c r="M281" s="15">
        <v>620</v>
      </c>
      <c r="N281" s="16">
        <v>0.0659</v>
      </c>
      <c r="O281" s="15">
        <v>0.3</v>
      </c>
      <c r="P281" s="15">
        <v>19.94</v>
      </c>
      <c r="Q281" s="15">
        <v>1</v>
      </c>
      <c r="R281" s="15">
        <v>0</v>
      </c>
      <c r="S281" s="15">
        <v>2</v>
      </c>
      <c r="T281" s="15">
        <v>2</v>
      </c>
      <c r="U281" s="15">
        <v>0</v>
      </c>
      <c r="V281" s="15">
        <v>5</v>
      </c>
      <c r="W281" s="15">
        <v>37.54</v>
      </c>
      <c r="X281" s="15">
        <v>4</v>
      </c>
      <c r="Y281" s="16">
        <v>0.0065</v>
      </c>
      <c r="Z281" s="15">
        <v>2</v>
      </c>
      <c r="AA281" s="15">
        <v>1</v>
      </c>
      <c r="AB281" s="15">
        <v>4</v>
      </c>
      <c r="AC281" s="15">
        <v>4</v>
      </c>
      <c r="AD281" s="15">
        <v>4</v>
      </c>
      <c r="AE281" s="15">
        <v>0</v>
      </c>
      <c r="AF281" s="15">
        <v>46.92</v>
      </c>
      <c r="AG281" s="15">
        <v>0</v>
      </c>
      <c r="AH281" t="str">
        <f>VLOOKUP(E:E,笔记匹配!A:U,3,FALSE)</f>
        <v>别找了‼️一口价的翡翠商家在这里👆</v>
      </c>
    </row>
    <row r="282" spans="1:34">
      <c r="A282" s="14" t="s">
        <v>43</v>
      </c>
      <c r="B282" s="14" t="s">
        <v>88</v>
      </c>
      <c r="C282" s="15">
        <v>21387444</v>
      </c>
      <c r="D282" s="14" t="s">
        <v>79</v>
      </c>
      <c r="E282" s="14" t="s">
        <v>88</v>
      </c>
      <c r="F282" s="14" t="s">
        <v>89</v>
      </c>
      <c r="G282" s="15">
        <v>5205193</v>
      </c>
      <c r="H282" s="14" t="s">
        <v>89</v>
      </c>
      <c r="I282" s="15">
        <v>4389137</v>
      </c>
      <c r="J282" s="14" t="s">
        <v>290</v>
      </c>
      <c r="K282" s="15">
        <v>64.17</v>
      </c>
      <c r="L282" s="15">
        <v>2764</v>
      </c>
      <c r="M282" s="15">
        <v>266</v>
      </c>
      <c r="N282" s="16">
        <v>0.0962</v>
      </c>
      <c r="O282" s="15">
        <v>0.24</v>
      </c>
      <c r="P282" s="15">
        <v>23.22</v>
      </c>
      <c r="Q282" s="15">
        <v>1</v>
      </c>
      <c r="R282" s="15">
        <v>0</v>
      </c>
      <c r="S282" s="15">
        <v>0</v>
      </c>
      <c r="T282" s="15">
        <v>0</v>
      </c>
      <c r="U282" s="15">
        <v>0</v>
      </c>
      <c r="V282" s="15">
        <v>1</v>
      </c>
      <c r="W282" s="15">
        <v>64.17</v>
      </c>
      <c r="X282" s="15">
        <v>0</v>
      </c>
      <c r="Y282" s="16">
        <v>0</v>
      </c>
      <c r="Z282" s="15">
        <v>2</v>
      </c>
      <c r="AA282" s="15">
        <v>1</v>
      </c>
      <c r="AB282" s="15">
        <v>1</v>
      </c>
      <c r="AC282" s="15">
        <v>3</v>
      </c>
      <c r="AD282" s="15">
        <v>1</v>
      </c>
      <c r="AE282" s="15">
        <v>1</v>
      </c>
      <c r="AF282" s="15">
        <v>64.17</v>
      </c>
      <c r="AG282" s="15">
        <v>64.17</v>
      </c>
      <c r="AH282" t="str">
        <f>VLOOKUP(E:E,笔记匹配!A:U,3,FALSE)</f>
        <v>入门级翡翠戒指｜第一次买翡翠必入戒指合集</v>
      </c>
    </row>
    <row r="283" spans="1:34">
      <c r="A283" s="14" t="s">
        <v>43</v>
      </c>
      <c r="B283" s="14" t="s">
        <v>114</v>
      </c>
      <c r="C283" s="15">
        <v>22048778</v>
      </c>
      <c r="D283" s="14" t="s">
        <v>75</v>
      </c>
      <c r="E283" s="14" t="s">
        <v>114</v>
      </c>
      <c r="F283" s="14" t="s">
        <v>115</v>
      </c>
      <c r="G283" s="15">
        <v>5509802</v>
      </c>
      <c r="H283" s="14" t="s">
        <v>115</v>
      </c>
      <c r="I283" s="15">
        <v>4621049</v>
      </c>
      <c r="J283" s="14" t="s">
        <v>290</v>
      </c>
      <c r="K283" s="15">
        <v>178.82</v>
      </c>
      <c r="L283" s="15">
        <v>8154</v>
      </c>
      <c r="M283" s="15">
        <v>388</v>
      </c>
      <c r="N283" s="16">
        <v>0.0476</v>
      </c>
      <c r="O283" s="15">
        <v>0.46</v>
      </c>
      <c r="P283" s="15">
        <v>21.93</v>
      </c>
      <c r="Q283" s="15">
        <v>6</v>
      </c>
      <c r="R283" s="15">
        <v>1</v>
      </c>
      <c r="S283" s="15">
        <v>1</v>
      </c>
      <c r="T283" s="15">
        <v>3</v>
      </c>
      <c r="U283" s="15">
        <v>3</v>
      </c>
      <c r="V283" s="15">
        <v>14</v>
      </c>
      <c r="W283" s="15">
        <v>12.77</v>
      </c>
      <c r="X283" s="15">
        <v>6</v>
      </c>
      <c r="Y283" s="16">
        <v>0.0155</v>
      </c>
      <c r="Z283" s="15">
        <v>2</v>
      </c>
      <c r="AA283" s="15">
        <v>2</v>
      </c>
      <c r="AB283" s="15">
        <v>8</v>
      </c>
      <c r="AC283" s="15">
        <v>21</v>
      </c>
      <c r="AD283" s="15">
        <v>8</v>
      </c>
      <c r="AE283" s="15">
        <v>3</v>
      </c>
      <c r="AF283" s="15">
        <v>22.35</v>
      </c>
      <c r="AG283" s="15">
        <v>59.61</v>
      </c>
      <c r="AH283" t="str">
        <f>VLOOKUP(E:E,笔记匹配!A:U,3,FALSE)</f>
        <v>价值过亿😱这就是广州玉器街批发商家的实力</v>
      </c>
    </row>
    <row r="284" spans="1:34">
      <c r="A284" s="14" t="s">
        <v>43</v>
      </c>
      <c r="B284" s="14" t="s">
        <v>76</v>
      </c>
      <c r="C284" s="15">
        <v>23018730</v>
      </c>
      <c r="D284" s="14" t="s">
        <v>75</v>
      </c>
      <c r="E284" s="14" t="s">
        <v>76</v>
      </c>
      <c r="F284" s="14" t="s">
        <v>302</v>
      </c>
      <c r="G284" s="15">
        <v>5980131</v>
      </c>
      <c r="H284" s="14" t="s">
        <v>77</v>
      </c>
      <c r="I284" s="15">
        <v>4980197</v>
      </c>
      <c r="J284" s="14" t="s">
        <v>290</v>
      </c>
      <c r="K284" s="15">
        <v>32.03</v>
      </c>
      <c r="L284" s="15">
        <v>2878</v>
      </c>
      <c r="M284" s="15">
        <v>177</v>
      </c>
      <c r="N284" s="16">
        <v>0.0615</v>
      </c>
      <c r="O284" s="15">
        <v>0.18</v>
      </c>
      <c r="P284" s="15">
        <v>11.13</v>
      </c>
      <c r="Q284" s="15">
        <v>2</v>
      </c>
      <c r="R284" s="15">
        <v>0</v>
      </c>
      <c r="S284" s="15">
        <v>1</v>
      </c>
      <c r="T284" s="15">
        <v>3</v>
      </c>
      <c r="U284" s="15">
        <v>1</v>
      </c>
      <c r="V284" s="15">
        <v>7</v>
      </c>
      <c r="W284" s="15">
        <v>4.58</v>
      </c>
      <c r="X284" s="15">
        <v>1</v>
      </c>
      <c r="Y284" s="16">
        <v>0.0056</v>
      </c>
      <c r="Z284" s="15">
        <v>0</v>
      </c>
      <c r="AA284" s="15">
        <v>0</v>
      </c>
      <c r="AB284" s="15">
        <v>3</v>
      </c>
      <c r="AC284" s="15">
        <v>3</v>
      </c>
      <c r="AD284" s="15">
        <v>3</v>
      </c>
      <c r="AE284" s="15">
        <v>2</v>
      </c>
      <c r="AF284" s="15">
        <v>10.68</v>
      </c>
      <c r="AG284" s="15">
        <v>16.02</v>
      </c>
      <c r="AH284" t="str">
        <f>VLOOKUP(E:E,笔记匹配!A:U,3,FALSE)</f>
        <v>请大数据把我推荐给身价过亿的人‼️</v>
      </c>
    </row>
    <row r="285" spans="1:34">
      <c r="A285" s="14" t="s">
        <v>44</v>
      </c>
      <c r="B285" s="14" t="s">
        <v>80</v>
      </c>
      <c r="C285" s="15">
        <v>14596181</v>
      </c>
      <c r="D285" s="14" t="s">
        <v>79</v>
      </c>
      <c r="E285" s="14" t="s">
        <v>80</v>
      </c>
      <c r="F285" s="14" t="s">
        <v>81</v>
      </c>
      <c r="G285" s="15">
        <v>2936476</v>
      </c>
      <c r="H285" s="14" t="s">
        <v>81</v>
      </c>
      <c r="I285" s="15">
        <v>2341327</v>
      </c>
      <c r="J285" s="14" t="s">
        <v>290</v>
      </c>
      <c r="K285" s="15">
        <v>296.48</v>
      </c>
      <c r="L285" s="15">
        <v>4780</v>
      </c>
      <c r="M285" s="15">
        <v>382</v>
      </c>
      <c r="N285" s="16">
        <v>0.0799</v>
      </c>
      <c r="O285" s="15">
        <v>0.78</v>
      </c>
      <c r="P285" s="15">
        <v>62.03</v>
      </c>
      <c r="Q285" s="15">
        <v>3</v>
      </c>
      <c r="R285" s="15">
        <v>4</v>
      </c>
      <c r="S285" s="15">
        <v>0</v>
      </c>
      <c r="T285" s="15">
        <v>1</v>
      </c>
      <c r="U285" s="15">
        <v>1</v>
      </c>
      <c r="V285" s="15">
        <v>9</v>
      </c>
      <c r="W285" s="15">
        <v>32.94</v>
      </c>
      <c r="X285" s="15">
        <v>16</v>
      </c>
      <c r="Y285" s="16">
        <v>0.0419</v>
      </c>
      <c r="Z285" s="15">
        <v>2</v>
      </c>
      <c r="AA285" s="15">
        <v>0</v>
      </c>
      <c r="AB285" s="15">
        <v>17</v>
      </c>
      <c r="AC285" s="15">
        <v>28</v>
      </c>
      <c r="AD285" s="15">
        <v>17</v>
      </c>
      <c r="AE285" s="15">
        <v>5</v>
      </c>
      <c r="AF285" s="15">
        <v>17.44</v>
      </c>
      <c r="AG285" s="15">
        <v>59.3</v>
      </c>
      <c r="AH285" t="str">
        <f>VLOOKUP(E:E,笔记匹配!A:U,3,FALSE)</f>
        <v>翡翠小米珠已经不多了❓听说你们都在找🧐🧐</v>
      </c>
    </row>
    <row r="286" spans="1:34">
      <c r="A286" s="14" t="s">
        <v>44</v>
      </c>
      <c r="B286" s="14" t="s">
        <v>82</v>
      </c>
      <c r="C286" s="15">
        <v>14619863</v>
      </c>
      <c r="D286" s="14" t="s">
        <v>79</v>
      </c>
      <c r="E286" s="14" t="s">
        <v>82</v>
      </c>
      <c r="F286" s="14" t="s">
        <v>83</v>
      </c>
      <c r="G286" s="15">
        <v>2939454</v>
      </c>
      <c r="H286" s="14" t="s">
        <v>83</v>
      </c>
      <c r="I286" s="15">
        <v>2343844</v>
      </c>
      <c r="J286" s="14" t="s">
        <v>290</v>
      </c>
      <c r="K286" s="15">
        <v>4.13</v>
      </c>
      <c r="L286" s="15">
        <v>264</v>
      </c>
      <c r="M286" s="15">
        <v>32</v>
      </c>
      <c r="N286" s="16">
        <v>0.1212</v>
      </c>
      <c r="O286" s="15">
        <v>0.13</v>
      </c>
      <c r="P286" s="15">
        <v>15.64</v>
      </c>
      <c r="Q286" s="15">
        <v>0</v>
      </c>
      <c r="R286" s="15">
        <v>0</v>
      </c>
      <c r="S286" s="15">
        <v>0</v>
      </c>
      <c r="T286" s="15">
        <v>0</v>
      </c>
      <c r="U286" s="15">
        <v>0</v>
      </c>
      <c r="V286" s="15">
        <v>0</v>
      </c>
      <c r="W286" s="15">
        <v>0</v>
      </c>
      <c r="X286" s="15">
        <v>0</v>
      </c>
      <c r="Y286" s="16">
        <v>0</v>
      </c>
      <c r="Z286" s="15">
        <v>0</v>
      </c>
      <c r="AA286" s="15">
        <v>0</v>
      </c>
      <c r="AB286" s="15">
        <v>0</v>
      </c>
      <c r="AC286" s="15">
        <v>0</v>
      </c>
      <c r="AD286" s="15">
        <v>0</v>
      </c>
      <c r="AE286" s="15">
        <v>0</v>
      </c>
      <c r="AF286" s="15">
        <v>0</v>
      </c>
      <c r="AG286" s="15">
        <v>0</v>
      </c>
      <c r="AH286" t="str">
        <f>VLOOKUP(E:E,笔记匹配!A:U,3,FALSE)</f>
        <v>必入翡翠无事牌👆任性挑选价位齐全❤️</v>
      </c>
    </row>
    <row r="287" spans="1:34">
      <c r="A287" s="14" t="s">
        <v>44</v>
      </c>
      <c r="B287" s="14" t="s">
        <v>84</v>
      </c>
      <c r="C287" s="15">
        <v>15170740</v>
      </c>
      <c r="D287" s="14" t="s">
        <v>79</v>
      </c>
      <c r="E287" s="14" t="s">
        <v>84</v>
      </c>
      <c r="F287" s="14" t="s">
        <v>293</v>
      </c>
      <c r="G287" s="15">
        <v>2978075</v>
      </c>
      <c r="H287" s="14" t="s">
        <v>85</v>
      </c>
      <c r="I287" s="15">
        <v>2380067</v>
      </c>
      <c r="J287" s="14" t="s">
        <v>290</v>
      </c>
      <c r="K287" s="15">
        <v>77.19</v>
      </c>
      <c r="L287" s="15">
        <v>3177</v>
      </c>
      <c r="M287" s="15">
        <v>228</v>
      </c>
      <c r="N287" s="16">
        <v>0.0718</v>
      </c>
      <c r="O287" s="15">
        <v>0.34</v>
      </c>
      <c r="P287" s="15">
        <v>24.3</v>
      </c>
      <c r="Q287" s="15">
        <v>1</v>
      </c>
      <c r="R287" s="15">
        <v>0</v>
      </c>
      <c r="S287" s="15">
        <v>0</v>
      </c>
      <c r="T287" s="15">
        <v>1</v>
      </c>
      <c r="U287" s="15">
        <v>1</v>
      </c>
      <c r="V287" s="15">
        <v>3</v>
      </c>
      <c r="W287" s="15">
        <v>25.73</v>
      </c>
      <c r="X287" s="15">
        <v>8</v>
      </c>
      <c r="Y287" s="16">
        <v>0.0351</v>
      </c>
      <c r="Z287" s="15">
        <v>2</v>
      </c>
      <c r="AA287" s="15">
        <v>9</v>
      </c>
      <c r="AB287" s="15">
        <v>4</v>
      </c>
      <c r="AC287" s="15">
        <v>7</v>
      </c>
      <c r="AD287" s="15">
        <v>4</v>
      </c>
      <c r="AE287" s="15">
        <v>1</v>
      </c>
      <c r="AF287" s="15">
        <v>19.3</v>
      </c>
      <c r="AG287" s="15">
        <v>77.19</v>
      </c>
      <c r="AH287" t="str">
        <f>VLOOKUP(E:E,笔记匹配!A:U,3,FALSE)</f>
        <v>入门级的满绿翡翠，性价比也太高了！ 😍</v>
      </c>
    </row>
    <row r="288" spans="1:34">
      <c r="A288" s="14" t="s">
        <v>44</v>
      </c>
      <c r="B288" s="14" t="s">
        <v>128</v>
      </c>
      <c r="C288" s="15">
        <v>15170796</v>
      </c>
      <c r="D288" s="14" t="s">
        <v>79</v>
      </c>
      <c r="E288" s="14" t="s">
        <v>128</v>
      </c>
      <c r="F288" s="14" t="s">
        <v>129</v>
      </c>
      <c r="G288" s="15">
        <v>2977959</v>
      </c>
      <c r="H288" s="14" t="s">
        <v>129</v>
      </c>
      <c r="I288" s="15">
        <v>2379943</v>
      </c>
      <c r="J288" s="14" t="s">
        <v>290</v>
      </c>
      <c r="K288" s="15">
        <v>6.01</v>
      </c>
      <c r="L288" s="15">
        <v>210</v>
      </c>
      <c r="M288" s="15">
        <v>21</v>
      </c>
      <c r="N288" s="16">
        <v>0.1</v>
      </c>
      <c r="O288" s="15">
        <v>0.29</v>
      </c>
      <c r="P288" s="15">
        <v>28.62</v>
      </c>
      <c r="Q288" s="15">
        <v>0</v>
      </c>
      <c r="R288" s="15">
        <v>0</v>
      </c>
      <c r="S288" s="15">
        <v>0</v>
      </c>
      <c r="T288" s="15">
        <v>0</v>
      </c>
      <c r="U288" s="15">
        <v>0</v>
      </c>
      <c r="V288" s="15">
        <v>0</v>
      </c>
      <c r="W288" s="15">
        <v>0</v>
      </c>
      <c r="X288" s="15">
        <v>0</v>
      </c>
      <c r="Y288" s="16">
        <v>0</v>
      </c>
      <c r="Z288" s="15">
        <v>1</v>
      </c>
      <c r="AA288" s="15">
        <v>2</v>
      </c>
      <c r="AB288" s="15">
        <v>0</v>
      </c>
      <c r="AC288" s="15">
        <v>0</v>
      </c>
      <c r="AD288" s="15">
        <v>0</v>
      </c>
      <c r="AE288" s="15">
        <v>0</v>
      </c>
      <c r="AF288" s="15">
        <v>0</v>
      </c>
      <c r="AG288" s="15">
        <v>0</v>
      </c>
      <c r="AH288" t="str">
        <f>VLOOKUP(E:E,笔记匹配!A:U,3,FALSE)</f>
        <v>请大数据推给喜欢翡翠耳钉的刘亦菲们‼️</v>
      </c>
    </row>
    <row r="289" spans="1:34">
      <c r="A289" s="14" t="s">
        <v>44</v>
      </c>
      <c r="B289" s="14" t="s">
        <v>108</v>
      </c>
      <c r="C289" s="15">
        <v>16755251</v>
      </c>
      <c r="D289" s="14" t="s">
        <v>79</v>
      </c>
      <c r="E289" s="14" t="s">
        <v>108</v>
      </c>
      <c r="F289" s="14" t="s">
        <v>109</v>
      </c>
      <c r="G289" s="15">
        <v>3251566</v>
      </c>
      <c r="H289" s="14" t="s">
        <v>109</v>
      </c>
      <c r="I289" s="15">
        <v>2637997</v>
      </c>
      <c r="J289" s="14" t="s">
        <v>290</v>
      </c>
      <c r="K289" s="15">
        <v>114.37</v>
      </c>
      <c r="L289" s="15">
        <v>4652</v>
      </c>
      <c r="M289" s="15">
        <v>241</v>
      </c>
      <c r="N289" s="16">
        <v>0.0518</v>
      </c>
      <c r="O289" s="15">
        <v>0.47</v>
      </c>
      <c r="P289" s="15">
        <v>24.59</v>
      </c>
      <c r="Q289" s="15">
        <v>5</v>
      </c>
      <c r="R289" s="15">
        <v>0</v>
      </c>
      <c r="S289" s="15">
        <v>0</v>
      </c>
      <c r="T289" s="15">
        <v>6</v>
      </c>
      <c r="U289" s="15">
        <v>0</v>
      </c>
      <c r="V289" s="15">
        <v>11</v>
      </c>
      <c r="W289" s="15">
        <v>10.4</v>
      </c>
      <c r="X289" s="15">
        <v>6</v>
      </c>
      <c r="Y289" s="16">
        <v>0.0249</v>
      </c>
      <c r="Z289" s="15">
        <v>1</v>
      </c>
      <c r="AA289" s="15">
        <v>0</v>
      </c>
      <c r="AB289" s="15">
        <v>6</v>
      </c>
      <c r="AC289" s="15">
        <v>8</v>
      </c>
      <c r="AD289" s="15">
        <v>6</v>
      </c>
      <c r="AE289" s="15">
        <v>1</v>
      </c>
      <c r="AF289" s="15">
        <v>19.06</v>
      </c>
      <c r="AG289" s="15">
        <v>114.37</v>
      </c>
      <c r="AH289" t="str">
        <f>VLOOKUP(E:E,笔记匹配!A:U,3,FALSE)</f>
        <v>强烈安利‼️耳畔上的灵动✨美到窒息翡翠耳坠</v>
      </c>
    </row>
    <row r="290" spans="1:34">
      <c r="A290" s="14" t="s">
        <v>44</v>
      </c>
      <c r="B290" s="14" t="s">
        <v>86</v>
      </c>
      <c r="C290" s="15">
        <v>20245254</v>
      </c>
      <c r="D290" s="14" t="s">
        <v>79</v>
      </c>
      <c r="E290" s="14" t="s">
        <v>86</v>
      </c>
      <c r="F290" s="14" t="s">
        <v>87</v>
      </c>
      <c r="G290" s="15">
        <v>4628915</v>
      </c>
      <c r="H290" s="14" t="s">
        <v>87</v>
      </c>
      <c r="I290" s="15">
        <v>3960246</v>
      </c>
      <c r="J290" s="14" t="s">
        <v>290</v>
      </c>
      <c r="K290" s="15">
        <v>242.08</v>
      </c>
      <c r="L290" s="15">
        <v>11352</v>
      </c>
      <c r="M290" s="15">
        <v>785</v>
      </c>
      <c r="N290" s="16">
        <v>0.0692</v>
      </c>
      <c r="O290" s="15">
        <v>0.31</v>
      </c>
      <c r="P290" s="15">
        <v>21.32</v>
      </c>
      <c r="Q290" s="15">
        <v>5</v>
      </c>
      <c r="R290" s="15">
        <v>0</v>
      </c>
      <c r="S290" s="15">
        <v>3</v>
      </c>
      <c r="T290" s="15">
        <v>7</v>
      </c>
      <c r="U290" s="15">
        <v>0</v>
      </c>
      <c r="V290" s="15">
        <v>15</v>
      </c>
      <c r="W290" s="15">
        <v>16.14</v>
      </c>
      <c r="X290" s="15">
        <v>8</v>
      </c>
      <c r="Y290" s="16">
        <v>0.0102</v>
      </c>
      <c r="Z290" s="15">
        <v>1</v>
      </c>
      <c r="AA290" s="15">
        <v>1</v>
      </c>
      <c r="AB290" s="15">
        <v>10</v>
      </c>
      <c r="AC290" s="15">
        <v>16</v>
      </c>
      <c r="AD290" s="15">
        <v>10</v>
      </c>
      <c r="AE290" s="15">
        <v>4</v>
      </c>
      <c r="AF290" s="15">
        <v>24.21</v>
      </c>
      <c r="AG290" s="15">
        <v>60.52</v>
      </c>
      <c r="AH290" t="str">
        <f>VLOOKUP(E:E,笔记匹配!A:U,3,FALSE)</f>
        <v>别找了‼️一口价的翡翠商家在这里👆</v>
      </c>
    </row>
    <row r="291" spans="1:34">
      <c r="A291" s="14" t="s">
        <v>44</v>
      </c>
      <c r="B291" s="14" t="s">
        <v>88</v>
      </c>
      <c r="C291" s="15">
        <v>21387444</v>
      </c>
      <c r="D291" s="14" t="s">
        <v>79</v>
      </c>
      <c r="E291" s="14" t="s">
        <v>88</v>
      </c>
      <c r="F291" s="14" t="s">
        <v>89</v>
      </c>
      <c r="G291" s="15">
        <v>5205193</v>
      </c>
      <c r="H291" s="14" t="s">
        <v>89</v>
      </c>
      <c r="I291" s="15">
        <v>4389137</v>
      </c>
      <c r="J291" s="14" t="s">
        <v>290</v>
      </c>
      <c r="K291" s="15">
        <v>79.42</v>
      </c>
      <c r="L291" s="15">
        <v>3396</v>
      </c>
      <c r="M291" s="16">
        <v>325</v>
      </c>
      <c r="N291" s="16">
        <v>0.0957</v>
      </c>
      <c r="O291" s="15">
        <v>0.24</v>
      </c>
      <c r="P291" s="15">
        <v>23.39</v>
      </c>
      <c r="Q291" s="15">
        <v>3</v>
      </c>
      <c r="R291" s="15">
        <v>1</v>
      </c>
      <c r="S291" s="15">
        <v>0</v>
      </c>
      <c r="T291" s="15">
        <v>1</v>
      </c>
      <c r="U291" s="15">
        <v>0</v>
      </c>
      <c r="V291" s="15">
        <v>5</v>
      </c>
      <c r="W291" s="15">
        <v>15.88</v>
      </c>
      <c r="X291" s="15">
        <v>2</v>
      </c>
      <c r="Y291" s="16">
        <v>0.0062</v>
      </c>
      <c r="Z291" s="15">
        <v>4</v>
      </c>
      <c r="AA291" s="15">
        <v>2</v>
      </c>
      <c r="AB291" s="15">
        <v>3</v>
      </c>
      <c r="AC291" s="15">
        <v>9</v>
      </c>
      <c r="AD291" s="15">
        <v>3</v>
      </c>
      <c r="AE291" s="15">
        <v>1</v>
      </c>
      <c r="AF291" s="15">
        <v>26.47</v>
      </c>
      <c r="AG291" s="15">
        <v>79.42</v>
      </c>
      <c r="AH291" t="str">
        <f>VLOOKUP(E:E,笔记匹配!A:U,3,FALSE)</f>
        <v>入门级翡翠戒指｜第一次买翡翠必入戒指合集</v>
      </c>
    </row>
    <row r="292" spans="1:34">
      <c r="A292" s="14" t="s">
        <v>44</v>
      </c>
      <c r="B292" s="14" t="s">
        <v>114</v>
      </c>
      <c r="C292" s="15">
        <v>22048778</v>
      </c>
      <c r="D292" s="14" t="s">
        <v>75</v>
      </c>
      <c r="E292" s="14" t="s">
        <v>114</v>
      </c>
      <c r="F292" s="14" t="s">
        <v>115</v>
      </c>
      <c r="G292" s="15">
        <v>5509802</v>
      </c>
      <c r="H292" s="14" t="s">
        <v>115</v>
      </c>
      <c r="I292" s="15">
        <v>4621049</v>
      </c>
      <c r="J292" s="14" t="s">
        <v>290</v>
      </c>
      <c r="K292" s="15">
        <v>173.56</v>
      </c>
      <c r="L292" s="15">
        <v>6950</v>
      </c>
      <c r="M292" s="15">
        <v>372</v>
      </c>
      <c r="N292" s="16">
        <v>0.0535</v>
      </c>
      <c r="O292" s="15">
        <v>0.47</v>
      </c>
      <c r="P292" s="15">
        <v>24.97</v>
      </c>
      <c r="Q292" s="15">
        <v>1</v>
      </c>
      <c r="R292" s="15">
        <v>0</v>
      </c>
      <c r="S292" s="15">
        <v>0</v>
      </c>
      <c r="T292" s="15">
        <v>4</v>
      </c>
      <c r="U292" s="15">
        <v>0</v>
      </c>
      <c r="V292" s="15">
        <v>5</v>
      </c>
      <c r="W292" s="15">
        <v>34.71</v>
      </c>
      <c r="X292" s="15">
        <v>1</v>
      </c>
      <c r="Y292" s="16">
        <v>0.0027</v>
      </c>
      <c r="Z292" s="15">
        <v>1</v>
      </c>
      <c r="AA292" s="15">
        <v>5</v>
      </c>
      <c r="AB292" s="15">
        <v>3</v>
      </c>
      <c r="AC292" s="15">
        <v>8</v>
      </c>
      <c r="AD292" s="15">
        <v>3</v>
      </c>
      <c r="AE292" s="15">
        <v>3</v>
      </c>
      <c r="AF292" s="15">
        <v>57.85</v>
      </c>
      <c r="AG292" s="15">
        <v>57.85</v>
      </c>
      <c r="AH292" t="str">
        <f>VLOOKUP(E:E,笔记匹配!A:U,3,FALSE)</f>
        <v>价值过亿😱这就是广州玉器街批发商家的实力</v>
      </c>
    </row>
    <row r="293" spans="1:34">
      <c r="A293" s="14" t="s">
        <v>44</v>
      </c>
      <c r="B293" s="14" t="s">
        <v>76</v>
      </c>
      <c r="C293" s="15">
        <v>23018730</v>
      </c>
      <c r="D293" s="14" t="s">
        <v>75</v>
      </c>
      <c r="E293" s="14" t="s">
        <v>76</v>
      </c>
      <c r="F293" s="14" t="s">
        <v>302</v>
      </c>
      <c r="G293" s="15">
        <v>5980131</v>
      </c>
      <c r="H293" s="14" t="s">
        <v>77</v>
      </c>
      <c r="I293" s="15">
        <v>4980197</v>
      </c>
      <c r="J293" s="14" t="s">
        <v>290</v>
      </c>
      <c r="K293" s="15">
        <v>17.4</v>
      </c>
      <c r="L293" s="15">
        <v>1531</v>
      </c>
      <c r="M293" s="15">
        <v>95</v>
      </c>
      <c r="N293" s="16">
        <v>0.0621</v>
      </c>
      <c r="O293" s="15">
        <v>0.18</v>
      </c>
      <c r="P293" s="15">
        <v>11.37</v>
      </c>
      <c r="Q293" s="15">
        <v>0</v>
      </c>
      <c r="R293" s="15">
        <v>0</v>
      </c>
      <c r="S293" s="15">
        <v>0</v>
      </c>
      <c r="T293" s="15">
        <v>0</v>
      </c>
      <c r="U293" s="15">
        <v>0</v>
      </c>
      <c r="V293" s="15">
        <v>0</v>
      </c>
      <c r="W293" s="15">
        <v>0</v>
      </c>
      <c r="X293" s="15">
        <v>0</v>
      </c>
      <c r="Y293" s="16">
        <v>0</v>
      </c>
      <c r="Z293" s="15">
        <v>1</v>
      </c>
      <c r="AA293" s="15">
        <v>0</v>
      </c>
      <c r="AB293" s="15">
        <v>0</v>
      </c>
      <c r="AC293" s="15">
        <v>0</v>
      </c>
      <c r="AD293" s="15">
        <v>0</v>
      </c>
      <c r="AE293" s="15">
        <v>0</v>
      </c>
      <c r="AF293" s="15">
        <v>0</v>
      </c>
      <c r="AG293" s="15">
        <v>0</v>
      </c>
      <c r="AH293" t="str">
        <f>VLOOKUP(E:E,笔记匹配!A:U,3,FALSE)</f>
        <v>请大数据把我推荐给身价过亿的人‼️</v>
      </c>
    </row>
    <row r="294" spans="1:34">
      <c r="A294" s="14" t="s">
        <v>45</v>
      </c>
      <c r="B294" s="14" t="s">
        <v>80</v>
      </c>
      <c r="C294" s="15">
        <v>14596181</v>
      </c>
      <c r="D294" s="14" t="s">
        <v>79</v>
      </c>
      <c r="E294" s="14" t="s">
        <v>80</v>
      </c>
      <c r="F294" s="14" t="s">
        <v>81</v>
      </c>
      <c r="G294" s="15">
        <v>2936476</v>
      </c>
      <c r="H294" s="14" t="s">
        <v>81</v>
      </c>
      <c r="I294" s="15">
        <v>2341327</v>
      </c>
      <c r="J294" s="14" t="s">
        <v>290</v>
      </c>
      <c r="K294" s="15">
        <v>187.95</v>
      </c>
      <c r="L294" s="15">
        <v>2752</v>
      </c>
      <c r="M294" s="15">
        <v>215</v>
      </c>
      <c r="N294" s="16">
        <v>0.0781</v>
      </c>
      <c r="O294" s="15">
        <v>0.87</v>
      </c>
      <c r="P294" s="15">
        <v>68.3</v>
      </c>
      <c r="Q294" s="15">
        <v>3</v>
      </c>
      <c r="R294" s="15">
        <v>1</v>
      </c>
      <c r="S294" s="15">
        <v>0</v>
      </c>
      <c r="T294" s="15">
        <v>1</v>
      </c>
      <c r="U294" s="15">
        <v>0</v>
      </c>
      <c r="V294" s="15">
        <v>5</v>
      </c>
      <c r="W294" s="15">
        <v>37.59</v>
      </c>
      <c r="X294" s="15">
        <v>10</v>
      </c>
      <c r="Y294" s="16">
        <v>0.0465</v>
      </c>
      <c r="Z294" s="15">
        <v>3</v>
      </c>
      <c r="AA294" s="15">
        <v>0</v>
      </c>
      <c r="AB294" s="15">
        <v>8</v>
      </c>
      <c r="AC294" s="15">
        <v>17</v>
      </c>
      <c r="AD294" s="15">
        <v>9</v>
      </c>
      <c r="AE294" s="15">
        <v>4</v>
      </c>
      <c r="AF294" s="15">
        <v>20.88</v>
      </c>
      <c r="AG294" s="15">
        <v>46.99</v>
      </c>
      <c r="AH294" t="str">
        <f>VLOOKUP(E:E,笔记匹配!A:U,3,FALSE)</f>
        <v>翡翠小米珠已经不多了❓听说你们都在找🧐🧐</v>
      </c>
    </row>
    <row r="295" spans="1:34">
      <c r="A295" s="14" t="s">
        <v>45</v>
      </c>
      <c r="B295" s="14" t="s">
        <v>82</v>
      </c>
      <c r="C295" s="15">
        <v>14619863</v>
      </c>
      <c r="D295" s="14" t="s">
        <v>79</v>
      </c>
      <c r="E295" s="14" t="s">
        <v>82</v>
      </c>
      <c r="F295" s="14" t="s">
        <v>83</v>
      </c>
      <c r="G295" s="15">
        <v>2939454</v>
      </c>
      <c r="H295" s="14" t="s">
        <v>83</v>
      </c>
      <c r="I295" s="15">
        <v>2343844</v>
      </c>
      <c r="J295" s="14" t="s">
        <v>290</v>
      </c>
      <c r="K295" s="15">
        <v>72.57</v>
      </c>
      <c r="L295" s="15">
        <v>1296</v>
      </c>
      <c r="M295" s="15">
        <v>121</v>
      </c>
      <c r="N295" s="16">
        <v>0.0934</v>
      </c>
      <c r="O295" s="15">
        <v>0.6</v>
      </c>
      <c r="P295" s="15">
        <v>56</v>
      </c>
      <c r="Q295" s="15">
        <v>1</v>
      </c>
      <c r="R295" s="15">
        <v>1</v>
      </c>
      <c r="S295" s="15">
        <v>1</v>
      </c>
      <c r="T295" s="15">
        <v>0</v>
      </c>
      <c r="U295" s="15">
        <v>1</v>
      </c>
      <c r="V295" s="15">
        <v>4</v>
      </c>
      <c r="W295" s="15">
        <v>18.14</v>
      </c>
      <c r="X295" s="15">
        <v>0</v>
      </c>
      <c r="Y295" s="16">
        <v>0</v>
      </c>
      <c r="Z295" s="15">
        <v>1</v>
      </c>
      <c r="AA295" s="15">
        <v>0</v>
      </c>
      <c r="AB295" s="15">
        <v>0</v>
      </c>
      <c r="AC295" s="15">
        <v>0</v>
      </c>
      <c r="AD295" s="15">
        <v>0</v>
      </c>
      <c r="AE295" s="15">
        <v>0</v>
      </c>
      <c r="AF295" s="15">
        <v>0</v>
      </c>
      <c r="AG295" s="15">
        <v>0</v>
      </c>
      <c r="AH295" t="str">
        <f>VLOOKUP(E:E,笔记匹配!A:U,3,FALSE)</f>
        <v>必入翡翠无事牌👆任性挑选价位齐全❤️</v>
      </c>
    </row>
    <row r="296" spans="1:34">
      <c r="A296" s="14" t="s">
        <v>45</v>
      </c>
      <c r="B296" s="14" t="s">
        <v>84</v>
      </c>
      <c r="C296" s="15">
        <v>15170740</v>
      </c>
      <c r="D296" s="14" t="s">
        <v>79</v>
      </c>
      <c r="E296" s="14" t="s">
        <v>84</v>
      </c>
      <c r="F296" s="14" t="s">
        <v>293</v>
      </c>
      <c r="G296" s="15">
        <v>2978075</v>
      </c>
      <c r="H296" s="14" t="s">
        <v>85</v>
      </c>
      <c r="I296" s="15">
        <v>2380067</v>
      </c>
      <c r="J296" s="14" t="s">
        <v>290</v>
      </c>
      <c r="K296" s="15">
        <v>109.04</v>
      </c>
      <c r="L296" s="15">
        <v>3846</v>
      </c>
      <c r="M296" s="15">
        <v>254</v>
      </c>
      <c r="N296" s="16">
        <v>0.066</v>
      </c>
      <c r="O296" s="15">
        <v>0.43</v>
      </c>
      <c r="P296" s="15">
        <v>28.35</v>
      </c>
      <c r="Q296" s="15">
        <v>2</v>
      </c>
      <c r="R296" s="15">
        <v>0</v>
      </c>
      <c r="S296" s="15">
        <v>0</v>
      </c>
      <c r="T296" s="15">
        <v>1</v>
      </c>
      <c r="U296" s="15">
        <v>0</v>
      </c>
      <c r="V296" s="15">
        <v>3</v>
      </c>
      <c r="W296" s="15">
        <v>36.35</v>
      </c>
      <c r="X296" s="15">
        <v>6</v>
      </c>
      <c r="Y296" s="16">
        <v>0.0236</v>
      </c>
      <c r="Z296" s="15">
        <v>2</v>
      </c>
      <c r="AA296" s="15">
        <v>0</v>
      </c>
      <c r="AB296" s="15">
        <v>3</v>
      </c>
      <c r="AC296" s="15">
        <v>6</v>
      </c>
      <c r="AD296" s="15">
        <v>3</v>
      </c>
      <c r="AE296" s="15">
        <v>1</v>
      </c>
      <c r="AF296" s="15">
        <v>36.35</v>
      </c>
      <c r="AG296" s="15">
        <v>109.04</v>
      </c>
      <c r="AH296" t="str">
        <f>VLOOKUP(E:E,笔记匹配!A:U,3,FALSE)</f>
        <v>入门级的满绿翡翠，性价比也太高了！ 😍</v>
      </c>
    </row>
    <row r="297" spans="1:34">
      <c r="A297" s="14" t="s">
        <v>45</v>
      </c>
      <c r="B297" s="14" t="s">
        <v>128</v>
      </c>
      <c r="C297" s="15">
        <v>15170796</v>
      </c>
      <c r="D297" s="14" t="s">
        <v>79</v>
      </c>
      <c r="E297" s="14" t="s">
        <v>128</v>
      </c>
      <c r="F297" s="14" t="s">
        <v>129</v>
      </c>
      <c r="G297" s="15">
        <v>2977959</v>
      </c>
      <c r="H297" s="14" t="s">
        <v>129</v>
      </c>
      <c r="I297" s="15">
        <v>2379943</v>
      </c>
      <c r="J297" s="14" t="s">
        <v>290</v>
      </c>
      <c r="K297" s="15">
        <v>114.58</v>
      </c>
      <c r="L297" s="15">
        <v>2424</v>
      </c>
      <c r="M297" s="15">
        <v>160</v>
      </c>
      <c r="N297" s="16">
        <v>0.066</v>
      </c>
      <c r="O297" s="15">
        <v>0.72</v>
      </c>
      <c r="P297" s="15">
        <v>47.27</v>
      </c>
      <c r="Q297" s="15">
        <v>0</v>
      </c>
      <c r="R297" s="15">
        <v>0</v>
      </c>
      <c r="S297" s="15">
        <v>0</v>
      </c>
      <c r="T297" s="15">
        <v>1</v>
      </c>
      <c r="U297" s="15">
        <v>0</v>
      </c>
      <c r="V297" s="15">
        <v>1</v>
      </c>
      <c r="W297" s="15">
        <v>114.58</v>
      </c>
      <c r="X297" s="15">
        <v>3</v>
      </c>
      <c r="Y297" s="16">
        <v>0.0188</v>
      </c>
      <c r="Z297" s="15">
        <v>0</v>
      </c>
      <c r="AA297" s="15">
        <v>0</v>
      </c>
      <c r="AB297" s="15">
        <v>4</v>
      </c>
      <c r="AC297" s="15">
        <v>14</v>
      </c>
      <c r="AD297" s="15">
        <v>4</v>
      </c>
      <c r="AE297" s="15">
        <v>3</v>
      </c>
      <c r="AF297" s="15">
        <v>28.64</v>
      </c>
      <c r="AG297" s="15">
        <v>38.19</v>
      </c>
      <c r="AH297" t="str">
        <f>VLOOKUP(E:E,笔记匹配!A:U,3,FALSE)</f>
        <v>请大数据推给喜欢翡翠耳钉的刘亦菲们‼️</v>
      </c>
    </row>
    <row r="298" spans="1:34">
      <c r="A298" s="14" t="s">
        <v>45</v>
      </c>
      <c r="B298" s="14" t="s">
        <v>108</v>
      </c>
      <c r="C298" s="15">
        <v>16755251</v>
      </c>
      <c r="D298" s="14" t="s">
        <v>79</v>
      </c>
      <c r="E298" s="14" t="s">
        <v>108</v>
      </c>
      <c r="F298" s="14" t="s">
        <v>109</v>
      </c>
      <c r="G298" s="15">
        <v>3251566</v>
      </c>
      <c r="H298" s="14" t="s">
        <v>109</v>
      </c>
      <c r="I298" s="15">
        <v>2637997</v>
      </c>
      <c r="J298" s="14" t="s">
        <v>290</v>
      </c>
      <c r="K298" s="15">
        <v>197.86</v>
      </c>
      <c r="L298" s="15">
        <v>5884</v>
      </c>
      <c r="M298" s="15">
        <v>262</v>
      </c>
      <c r="N298" s="16">
        <v>0.0445</v>
      </c>
      <c r="O298" s="15">
        <v>0.76</v>
      </c>
      <c r="P298" s="15">
        <v>33.63</v>
      </c>
      <c r="Q298" s="15">
        <v>1</v>
      </c>
      <c r="R298" s="15">
        <v>0</v>
      </c>
      <c r="S298" s="15">
        <v>1</v>
      </c>
      <c r="T298" s="15">
        <v>8</v>
      </c>
      <c r="U298" s="15">
        <v>2</v>
      </c>
      <c r="V298" s="15">
        <v>12</v>
      </c>
      <c r="W298" s="15">
        <v>16.49</v>
      </c>
      <c r="X298" s="15">
        <v>14</v>
      </c>
      <c r="Y298" s="16">
        <v>0.0534</v>
      </c>
      <c r="Z298" s="15">
        <v>1</v>
      </c>
      <c r="AA298" s="15">
        <v>0</v>
      </c>
      <c r="AB298" s="15">
        <v>11</v>
      </c>
      <c r="AC298" s="15">
        <v>23</v>
      </c>
      <c r="AD298" s="15">
        <v>11</v>
      </c>
      <c r="AE298" s="15">
        <v>4</v>
      </c>
      <c r="AF298" s="15">
        <v>17.99</v>
      </c>
      <c r="AG298" s="15">
        <v>49.46</v>
      </c>
      <c r="AH298" t="str">
        <f>VLOOKUP(E:E,笔记匹配!A:U,3,FALSE)</f>
        <v>强烈安利‼️耳畔上的灵动✨美到窒息翡翠耳坠</v>
      </c>
    </row>
    <row r="299" spans="1:34">
      <c r="A299" s="14" t="s">
        <v>45</v>
      </c>
      <c r="B299" s="14" t="s">
        <v>86</v>
      </c>
      <c r="C299" s="15">
        <v>20245254</v>
      </c>
      <c r="D299" s="14" t="s">
        <v>79</v>
      </c>
      <c r="E299" s="14" t="s">
        <v>86</v>
      </c>
      <c r="F299" s="14" t="s">
        <v>87</v>
      </c>
      <c r="G299" s="15">
        <v>4628915</v>
      </c>
      <c r="H299" s="14" t="s">
        <v>87</v>
      </c>
      <c r="I299" s="15">
        <v>3960246</v>
      </c>
      <c r="J299" s="14" t="s">
        <v>290</v>
      </c>
      <c r="K299" s="15">
        <v>121.67</v>
      </c>
      <c r="L299" s="15">
        <v>5092</v>
      </c>
      <c r="M299" s="15">
        <v>397</v>
      </c>
      <c r="N299" s="16">
        <v>0.078</v>
      </c>
      <c r="O299" s="15">
        <v>0.31</v>
      </c>
      <c r="P299" s="15">
        <v>23.89</v>
      </c>
      <c r="Q299" s="15">
        <v>2</v>
      </c>
      <c r="R299" s="15">
        <v>2</v>
      </c>
      <c r="S299" s="15">
        <v>1</v>
      </c>
      <c r="T299" s="15">
        <v>5</v>
      </c>
      <c r="U299" s="15">
        <v>1</v>
      </c>
      <c r="V299" s="15">
        <v>11</v>
      </c>
      <c r="W299" s="15">
        <v>11.06</v>
      </c>
      <c r="X299" s="15">
        <v>5</v>
      </c>
      <c r="Y299" s="16">
        <v>0.0126</v>
      </c>
      <c r="Z299" s="15">
        <v>0</v>
      </c>
      <c r="AA299" s="15">
        <v>0</v>
      </c>
      <c r="AB299" s="15">
        <v>7</v>
      </c>
      <c r="AC299" s="15">
        <v>7</v>
      </c>
      <c r="AD299" s="15">
        <v>7</v>
      </c>
      <c r="AE299" s="15">
        <v>2</v>
      </c>
      <c r="AF299" s="15">
        <v>17.38</v>
      </c>
      <c r="AG299" s="15">
        <v>60.84</v>
      </c>
      <c r="AH299" t="str">
        <f>VLOOKUP(E:E,笔记匹配!A:U,3,FALSE)</f>
        <v>别找了‼️一口价的翡翠商家在这里👆</v>
      </c>
    </row>
    <row r="300" spans="1:34">
      <c r="A300" s="14" t="s">
        <v>45</v>
      </c>
      <c r="B300" s="14" t="s">
        <v>88</v>
      </c>
      <c r="C300" s="15">
        <v>21387444</v>
      </c>
      <c r="D300" s="14" t="s">
        <v>79</v>
      </c>
      <c r="E300" s="14" t="s">
        <v>88</v>
      </c>
      <c r="F300" s="14" t="s">
        <v>89</v>
      </c>
      <c r="G300" s="15">
        <v>5205193</v>
      </c>
      <c r="H300" s="14" t="s">
        <v>89</v>
      </c>
      <c r="I300" s="15">
        <v>4389137</v>
      </c>
      <c r="J300" s="14" t="s">
        <v>290</v>
      </c>
      <c r="K300" s="15">
        <v>30.57</v>
      </c>
      <c r="L300" s="15">
        <v>1138</v>
      </c>
      <c r="M300" s="15">
        <v>123</v>
      </c>
      <c r="N300" s="16">
        <v>0.1081</v>
      </c>
      <c r="O300" s="15">
        <v>0.25</v>
      </c>
      <c r="P300" s="15">
        <v>26.86</v>
      </c>
      <c r="Q300" s="15">
        <v>0</v>
      </c>
      <c r="R300" s="15">
        <v>0</v>
      </c>
      <c r="S300" s="15">
        <v>0</v>
      </c>
      <c r="T300" s="15">
        <v>0</v>
      </c>
      <c r="U300" s="15">
        <v>0</v>
      </c>
      <c r="V300" s="15">
        <v>0</v>
      </c>
      <c r="W300" s="15">
        <v>0</v>
      </c>
      <c r="X300" s="15">
        <v>0</v>
      </c>
      <c r="Y300" s="16">
        <v>0</v>
      </c>
      <c r="Z300" s="15">
        <v>1</v>
      </c>
      <c r="AA300" s="15">
        <v>1</v>
      </c>
      <c r="AB300" s="15">
        <v>0</v>
      </c>
      <c r="AC300" s="15">
        <v>0</v>
      </c>
      <c r="AD300" s="15">
        <v>0</v>
      </c>
      <c r="AE300" s="15">
        <v>0</v>
      </c>
      <c r="AF300" s="15">
        <v>0</v>
      </c>
      <c r="AG300" s="15">
        <v>0</v>
      </c>
      <c r="AH300" t="str">
        <f>VLOOKUP(E:E,笔记匹配!A:U,3,FALSE)</f>
        <v>入门级翡翠戒指｜第一次买翡翠必入戒指合集</v>
      </c>
    </row>
    <row r="301" spans="1:34">
      <c r="A301" s="14" t="s">
        <v>45</v>
      </c>
      <c r="B301" s="14" t="s">
        <v>114</v>
      </c>
      <c r="C301" s="15">
        <v>22048778</v>
      </c>
      <c r="D301" s="14" t="s">
        <v>75</v>
      </c>
      <c r="E301" s="14" t="s">
        <v>114</v>
      </c>
      <c r="F301" s="14" t="s">
        <v>115</v>
      </c>
      <c r="G301" s="15">
        <v>5509802</v>
      </c>
      <c r="H301" s="14" t="s">
        <v>115</v>
      </c>
      <c r="I301" s="15">
        <v>4621049</v>
      </c>
      <c r="J301" s="14" t="s">
        <v>290</v>
      </c>
      <c r="K301" s="15">
        <v>136.62</v>
      </c>
      <c r="L301" s="15">
        <v>4789</v>
      </c>
      <c r="M301" s="15">
        <v>229</v>
      </c>
      <c r="N301" s="16">
        <v>0.0478</v>
      </c>
      <c r="O301" s="15">
        <v>0.6</v>
      </c>
      <c r="P301" s="15">
        <v>28.53</v>
      </c>
      <c r="Q301" s="15">
        <v>0</v>
      </c>
      <c r="R301" s="15">
        <v>1</v>
      </c>
      <c r="S301" s="15">
        <v>0</v>
      </c>
      <c r="T301" s="15">
        <v>3</v>
      </c>
      <c r="U301" s="15">
        <v>2</v>
      </c>
      <c r="V301" s="15">
        <v>6</v>
      </c>
      <c r="W301" s="15">
        <v>22.77</v>
      </c>
      <c r="X301" s="15">
        <v>4</v>
      </c>
      <c r="Y301" s="16">
        <v>0.0175</v>
      </c>
      <c r="Z301" s="15">
        <v>0</v>
      </c>
      <c r="AA301" s="15">
        <v>1</v>
      </c>
      <c r="AB301" s="15">
        <v>3</v>
      </c>
      <c r="AC301" s="15">
        <v>3</v>
      </c>
      <c r="AD301" s="15">
        <v>3</v>
      </c>
      <c r="AE301" s="15">
        <v>0</v>
      </c>
      <c r="AF301" s="15">
        <v>45.54</v>
      </c>
      <c r="AG301" s="15">
        <v>0</v>
      </c>
      <c r="AH301" t="str">
        <f>VLOOKUP(E:E,笔记匹配!A:U,3,FALSE)</f>
        <v>价值过亿😱这就是广州玉器街批发商家的实力</v>
      </c>
    </row>
    <row r="302" spans="1:34">
      <c r="A302" s="14" t="s">
        <v>45</v>
      </c>
      <c r="B302" s="14" t="s">
        <v>76</v>
      </c>
      <c r="C302" s="15">
        <v>23018730</v>
      </c>
      <c r="D302" s="14" t="s">
        <v>75</v>
      </c>
      <c r="E302" s="14" t="s">
        <v>76</v>
      </c>
      <c r="F302" s="14" t="s">
        <v>302</v>
      </c>
      <c r="G302" s="15">
        <v>5980131</v>
      </c>
      <c r="H302" s="14" t="s">
        <v>77</v>
      </c>
      <c r="I302" s="15">
        <v>4980197</v>
      </c>
      <c r="J302" s="14" t="s">
        <v>290</v>
      </c>
      <c r="K302" s="15">
        <v>33.83</v>
      </c>
      <c r="L302" s="15">
        <v>2099</v>
      </c>
      <c r="M302" s="15">
        <v>139</v>
      </c>
      <c r="N302" s="16">
        <v>0.0662</v>
      </c>
      <c r="O302" s="15">
        <v>0.24</v>
      </c>
      <c r="P302" s="15">
        <v>16.12</v>
      </c>
      <c r="Q302" s="15">
        <v>0</v>
      </c>
      <c r="R302" s="15">
        <v>0</v>
      </c>
      <c r="S302" s="15">
        <v>0</v>
      </c>
      <c r="T302" s="15">
        <v>3</v>
      </c>
      <c r="U302" s="15">
        <v>0</v>
      </c>
      <c r="V302" s="15">
        <v>3</v>
      </c>
      <c r="W302" s="15">
        <v>11.28</v>
      </c>
      <c r="X302" s="15">
        <v>0</v>
      </c>
      <c r="Y302" s="16">
        <v>0</v>
      </c>
      <c r="Z302" s="15">
        <v>0</v>
      </c>
      <c r="AA302" s="15">
        <v>0</v>
      </c>
      <c r="AB302" s="15">
        <v>1</v>
      </c>
      <c r="AC302" s="15">
        <v>2</v>
      </c>
      <c r="AD302" s="15">
        <v>1</v>
      </c>
      <c r="AE302" s="15">
        <v>1</v>
      </c>
      <c r="AF302" s="15">
        <v>33.83</v>
      </c>
      <c r="AG302" s="15">
        <v>33.83</v>
      </c>
      <c r="AH302" t="str">
        <f>VLOOKUP(E:E,笔记匹配!A:U,3,FALSE)</f>
        <v>请大数据把我推荐给身价过亿的人‼️</v>
      </c>
    </row>
    <row r="303" spans="1:34">
      <c r="A303" s="14" t="s">
        <v>46</v>
      </c>
      <c r="B303" s="14" t="s">
        <v>80</v>
      </c>
      <c r="C303" s="15">
        <v>14596181</v>
      </c>
      <c r="D303" s="14" t="s">
        <v>79</v>
      </c>
      <c r="E303" s="14" t="s">
        <v>80</v>
      </c>
      <c r="F303" s="14" t="s">
        <v>81</v>
      </c>
      <c r="G303" s="15">
        <v>2936476</v>
      </c>
      <c r="H303" s="14" t="s">
        <v>81</v>
      </c>
      <c r="I303" s="15">
        <v>2341327</v>
      </c>
      <c r="J303" s="14" t="s">
        <v>290</v>
      </c>
      <c r="K303" s="15">
        <v>154.05</v>
      </c>
      <c r="L303" s="15">
        <v>3376</v>
      </c>
      <c r="M303" s="15">
        <v>236</v>
      </c>
      <c r="N303" s="16">
        <v>0.0699</v>
      </c>
      <c r="O303" s="15">
        <v>0.65</v>
      </c>
      <c r="P303" s="15">
        <v>45.63</v>
      </c>
      <c r="Q303" s="15">
        <v>0</v>
      </c>
      <c r="R303" s="15">
        <v>3</v>
      </c>
      <c r="S303" s="15">
        <v>1</v>
      </c>
      <c r="T303" s="15">
        <v>1</v>
      </c>
      <c r="U303" s="15">
        <v>1</v>
      </c>
      <c r="V303" s="15">
        <v>6</v>
      </c>
      <c r="W303" s="15">
        <v>25.68</v>
      </c>
      <c r="X303" s="15">
        <v>5</v>
      </c>
      <c r="Y303" s="16">
        <v>0.0212</v>
      </c>
      <c r="Z303" s="15">
        <v>1</v>
      </c>
      <c r="AA303" s="15">
        <v>1</v>
      </c>
      <c r="AB303" s="15">
        <v>5</v>
      </c>
      <c r="AC303" s="15">
        <v>13</v>
      </c>
      <c r="AD303" s="15">
        <v>5</v>
      </c>
      <c r="AE303" s="15">
        <v>3</v>
      </c>
      <c r="AF303" s="15">
        <v>30.81</v>
      </c>
      <c r="AG303" s="15">
        <v>51.35</v>
      </c>
      <c r="AH303" t="str">
        <f>VLOOKUP(E:E,笔记匹配!A:U,3,FALSE)</f>
        <v>翡翠小米珠已经不多了❓听说你们都在找🧐🧐</v>
      </c>
    </row>
    <row r="304" spans="1:34">
      <c r="A304" s="14" t="s">
        <v>46</v>
      </c>
      <c r="B304" s="14" t="s">
        <v>82</v>
      </c>
      <c r="C304" s="15">
        <v>14619863</v>
      </c>
      <c r="D304" s="14" t="s">
        <v>79</v>
      </c>
      <c r="E304" s="14" t="s">
        <v>82</v>
      </c>
      <c r="F304" s="14" t="s">
        <v>83</v>
      </c>
      <c r="G304" s="15">
        <v>2939454</v>
      </c>
      <c r="H304" s="14" t="s">
        <v>83</v>
      </c>
      <c r="I304" s="15">
        <v>2343844</v>
      </c>
      <c r="J304" s="14" t="s">
        <v>290</v>
      </c>
      <c r="K304" s="15">
        <v>142.27</v>
      </c>
      <c r="L304" s="15">
        <v>3251</v>
      </c>
      <c r="M304" s="15">
        <v>267</v>
      </c>
      <c r="N304" s="16">
        <v>0.0821</v>
      </c>
      <c r="O304" s="15">
        <v>0.53</v>
      </c>
      <c r="P304" s="15">
        <v>43.76</v>
      </c>
      <c r="Q304" s="15">
        <v>0</v>
      </c>
      <c r="R304" s="15">
        <v>1</v>
      </c>
      <c r="S304" s="15">
        <v>1</v>
      </c>
      <c r="T304" s="15">
        <v>0</v>
      </c>
      <c r="U304" s="15">
        <v>0</v>
      </c>
      <c r="V304" s="15">
        <v>2</v>
      </c>
      <c r="W304" s="15">
        <v>71.14</v>
      </c>
      <c r="X304" s="15">
        <v>7</v>
      </c>
      <c r="Y304" s="16">
        <v>0.0262</v>
      </c>
      <c r="Z304" s="15">
        <v>1</v>
      </c>
      <c r="AA304" s="15">
        <v>2</v>
      </c>
      <c r="AB304" s="15">
        <v>6</v>
      </c>
      <c r="AC304" s="15">
        <v>14</v>
      </c>
      <c r="AD304" s="15">
        <v>6</v>
      </c>
      <c r="AE304" s="15">
        <v>3</v>
      </c>
      <c r="AF304" s="15">
        <v>23.71</v>
      </c>
      <c r="AG304" s="15">
        <v>47.42</v>
      </c>
      <c r="AH304" t="str">
        <f>VLOOKUP(E:E,笔记匹配!A:U,3,FALSE)</f>
        <v>必入翡翠无事牌👆任性挑选价位齐全❤️</v>
      </c>
    </row>
    <row r="305" spans="1:34">
      <c r="A305" s="14" t="s">
        <v>46</v>
      </c>
      <c r="B305" s="14" t="s">
        <v>84</v>
      </c>
      <c r="C305" s="15">
        <v>15170740</v>
      </c>
      <c r="D305" s="14" t="s">
        <v>79</v>
      </c>
      <c r="E305" s="14" t="s">
        <v>84</v>
      </c>
      <c r="F305" s="14" t="s">
        <v>293</v>
      </c>
      <c r="G305" s="15">
        <v>2978075</v>
      </c>
      <c r="H305" s="14" t="s">
        <v>85</v>
      </c>
      <c r="I305" s="15">
        <v>2380067</v>
      </c>
      <c r="J305" s="14" t="s">
        <v>290</v>
      </c>
      <c r="K305" s="15">
        <v>97.58</v>
      </c>
      <c r="L305" s="15">
        <v>5254</v>
      </c>
      <c r="M305" s="15">
        <v>263</v>
      </c>
      <c r="N305" s="16">
        <v>0.0501</v>
      </c>
      <c r="O305" s="15">
        <v>0.37</v>
      </c>
      <c r="P305" s="15">
        <v>18.57</v>
      </c>
      <c r="Q305" s="15">
        <v>4</v>
      </c>
      <c r="R305" s="15">
        <v>0</v>
      </c>
      <c r="S305" s="15">
        <v>0</v>
      </c>
      <c r="T305" s="15">
        <v>0</v>
      </c>
      <c r="U305" s="15">
        <v>1</v>
      </c>
      <c r="V305" s="15">
        <v>5</v>
      </c>
      <c r="W305" s="15">
        <v>19.52</v>
      </c>
      <c r="X305" s="15">
        <v>2</v>
      </c>
      <c r="Y305" s="16">
        <v>0.0076</v>
      </c>
      <c r="Z305" s="15">
        <v>0</v>
      </c>
      <c r="AA305" s="15">
        <v>0</v>
      </c>
      <c r="AB305" s="15">
        <v>1</v>
      </c>
      <c r="AC305" s="15">
        <v>1</v>
      </c>
      <c r="AD305" s="15">
        <v>1</v>
      </c>
      <c r="AE305" s="15">
        <v>0</v>
      </c>
      <c r="AF305" s="15">
        <v>97.58</v>
      </c>
      <c r="AG305" s="15">
        <v>0</v>
      </c>
      <c r="AH305" t="str">
        <f>VLOOKUP(E:E,笔记匹配!A:U,3,FALSE)</f>
        <v>入门级的满绿翡翠，性价比也太高了！ 😍</v>
      </c>
    </row>
    <row r="306" spans="1:34">
      <c r="A306" s="14" t="s">
        <v>46</v>
      </c>
      <c r="B306" s="14" t="s">
        <v>128</v>
      </c>
      <c r="C306" s="15">
        <v>15170796</v>
      </c>
      <c r="D306" s="14" t="s">
        <v>79</v>
      </c>
      <c r="E306" s="14" t="s">
        <v>128</v>
      </c>
      <c r="F306" s="14" t="s">
        <v>129</v>
      </c>
      <c r="G306" s="15">
        <v>2977959</v>
      </c>
      <c r="H306" s="14" t="s">
        <v>129</v>
      </c>
      <c r="I306" s="15">
        <v>2379943</v>
      </c>
      <c r="J306" s="14" t="s">
        <v>290</v>
      </c>
      <c r="K306" s="15">
        <v>58.53</v>
      </c>
      <c r="L306" s="15">
        <v>1106</v>
      </c>
      <c r="M306" s="15">
        <v>92</v>
      </c>
      <c r="N306" s="16">
        <v>0.0832</v>
      </c>
      <c r="O306" s="15">
        <v>0.64</v>
      </c>
      <c r="P306" s="15">
        <v>52.92</v>
      </c>
      <c r="Q306" s="15">
        <v>0</v>
      </c>
      <c r="R306" s="15">
        <v>0</v>
      </c>
      <c r="S306" s="15">
        <v>1</v>
      </c>
      <c r="T306" s="15">
        <v>1</v>
      </c>
      <c r="U306" s="15">
        <v>0</v>
      </c>
      <c r="V306" s="15">
        <v>2</v>
      </c>
      <c r="W306" s="15">
        <v>29.26</v>
      </c>
      <c r="X306" s="15">
        <v>0</v>
      </c>
      <c r="Y306" s="16">
        <v>0</v>
      </c>
      <c r="Z306" s="15">
        <v>0</v>
      </c>
      <c r="AA306" s="15">
        <v>5</v>
      </c>
      <c r="AB306" s="15">
        <v>0</v>
      </c>
      <c r="AC306" s="15">
        <v>0</v>
      </c>
      <c r="AD306" s="15">
        <v>0</v>
      </c>
      <c r="AE306" s="15">
        <v>0</v>
      </c>
      <c r="AF306" s="15">
        <v>0</v>
      </c>
      <c r="AG306" s="15">
        <v>0</v>
      </c>
      <c r="AH306" t="str">
        <f>VLOOKUP(E:E,笔记匹配!A:U,3,FALSE)</f>
        <v>请大数据推给喜欢翡翠耳钉的刘亦菲们‼️</v>
      </c>
    </row>
    <row r="307" spans="1:34">
      <c r="A307" s="14" t="s">
        <v>46</v>
      </c>
      <c r="B307" s="14" t="s">
        <v>108</v>
      </c>
      <c r="C307" s="15">
        <v>16755251</v>
      </c>
      <c r="D307" s="14" t="s">
        <v>79</v>
      </c>
      <c r="E307" s="14" t="s">
        <v>108</v>
      </c>
      <c r="F307" s="14" t="s">
        <v>109</v>
      </c>
      <c r="G307" s="15">
        <v>3251566</v>
      </c>
      <c r="H307" s="14" t="s">
        <v>109</v>
      </c>
      <c r="I307" s="15">
        <v>2637997</v>
      </c>
      <c r="J307" s="14" t="s">
        <v>290</v>
      </c>
      <c r="K307" s="15">
        <v>174.86</v>
      </c>
      <c r="L307" s="15">
        <v>6124</v>
      </c>
      <c r="M307" s="15">
        <v>305</v>
      </c>
      <c r="N307" s="16">
        <v>0.0498</v>
      </c>
      <c r="O307" s="15">
        <v>0.57</v>
      </c>
      <c r="P307" s="15">
        <v>28.55</v>
      </c>
      <c r="Q307" s="15">
        <v>4</v>
      </c>
      <c r="R307" s="15">
        <v>0</v>
      </c>
      <c r="S307" s="15">
        <v>2</v>
      </c>
      <c r="T307" s="15">
        <v>4</v>
      </c>
      <c r="U307" s="15">
        <v>4</v>
      </c>
      <c r="V307" s="15">
        <v>14</v>
      </c>
      <c r="W307" s="15">
        <v>12.49</v>
      </c>
      <c r="X307" s="15">
        <v>7</v>
      </c>
      <c r="Y307" s="16">
        <v>0.023</v>
      </c>
      <c r="Z307" s="15">
        <v>8</v>
      </c>
      <c r="AA307" s="15">
        <v>1</v>
      </c>
      <c r="AB307" s="15">
        <v>7</v>
      </c>
      <c r="AC307" s="15">
        <v>11</v>
      </c>
      <c r="AD307" s="15">
        <v>7</v>
      </c>
      <c r="AE307" s="15">
        <v>2</v>
      </c>
      <c r="AF307" s="15">
        <v>24.98</v>
      </c>
      <c r="AG307" s="15">
        <v>87.43</v>
      </c>
      <c r="AH307" t="str">
        <f>VLOOKUP(E:E,笔记匹配!A:U,3,FALSE)</f>
        <v>强烈安利‼️耳畔上的灵动✨美到窒息翡翠耳坠</v>
      </c>
    </row>
    <row r="308" spans="1:34">
      <c r="A308" s="14" t="s">
        <v>46</v>
      </c>
      <c r="B308" s="14" t="s">
        <v>86</v>
      </c>
      <c r="C308" s="15">
        <v>20245254</v>
      </c>
      <c r="D308" s="14" t="s">
        <v>79</v>
      </c>
      <c r="E308" s="14" t="s">
        <v>86</v>
      </c>
      <c r="F308" s="14" t="s">
        <v>87</v>
      </c>
      <c r="G308" s="15">
        <v>4628915</v>
      </c>
      <c r="H308" s="14" t="s">
        <v>87</v>
      </c>
      <c r="I308" s="15">
        <v>3960246</v>
      </c>
      <c r="J308" s="14" t="s">
        <v>290</v>
      </c>
      <c r="K308" s="15">
        <v>152.57</v>
      </c>
      <c r="L308" s="15">
        <v>7156</v>
      </c>
      <c r="M308" s="15">
        <v>509</v>
      </c>
      <c r="N308" s="16">
        <v>0.0711</v>
      </c>
      <c r="O308" s="15">
        <v>0.3</v>
      </c>
      <c r="P308" s="15">
        <v>21.32</v>
      </c>
      <c r="Q308" s="15">
        <v>0</v>
      </c>
      <c r="R308" s="15">
        <v>1</v>
      </c>
      <c r="S308" s="15">
        <v>0</v>
      </c>
      <c r="T308" s="15">
        <v>5</v>
      </c>
      <c r="U308" s="15">
        <v>0</v>
      </c>
      <c r="V308" s="15">
        <v>6</v>
      </c>
      <c r="W308" s="15">
        <v>25.43</v>
      </c>
      <c r="X308" s="15">
        <v>5</v>
      </c>
      <c r="Y308" s="16">
        <v>0.0098</v>
      </c>
      <c r="Z308" s="15">
        <v>0</v>
      </c>
      <c r="AA308" s="15">
        <v>0</v>
      </c>
      <c r="AB308" s="15">
        <v>5</v>
      </c>
      <c r="AC308" s="15">
        <v>11</v>
      </c>
      <c r="AD308" s="15">
        <v>5</v>
      </c>
      <c r="AE308" s="15">
        <v>3</v>
      </c>
      <c r="AF308" s="15">
        <v>30.51</v>
      </c>
      <c r="AG308" s="15">
        <v>50.86</v>
      </c>
      <c r="AH308" t="str">
        <f>VLOOKUP(E:E,笔记匹配!A:U,3,FALSE)</f>
        <v>别找了‼️一口价的翡翠商家在这里👆</v>
      </c>
    </row>
    <row r="309" spans="1:34">
      <c r="A309" s="14" t="s">
        <v>46</v>
      </c>
      <c r="B309" s="14" t="s">
        <v>88</v>
      </c>
      <c r="C309" s="15">
        <v>21387444</v>
      </c>
      <c r="D309" s="14" t="s">
        <v>79</v>
      </c>
      <c r="E309" s="14" t="s">
        <v>88</v>
      </c>
      <c r="F309" s="14" t="s">
        <v>89</v>
      </c>
      <c r="G309" s="15">
        <v>5205193</v>
      </c>
      <c r="H309" s="14" t="s">
        <v>89</v>
      </c>
      <c r="I309" s="15">
        <v>4389137</v>
      </c>
      <c r="J309" s="14" t="s">
        <v>290</v>
      </c>
      <c r="K309" s="15">
        <v>38.1</v>
      </c>
      <c r="L309" s="15">
        <v>1656</v>
      </c>
      <c r="M309" s="15">
        <v>181</v>
      </c>
      <c r="N309" s="16">
        <v>0.1093</v>
      </c>
      <c r="O309" s="15">
        <v>0.21</v>
      </c>
      <c r="P309" s="15">
        <v>23.01</v>
      </c>
      <c r="Q309" s="15">
        <v>2</v>
      </c>
      <c r="R309" s="15">
        <v>1</v>
      </c>
      <c r="S309" s="15">
        <v>1</v>
      </c>
      <c r="T309" s="15">
        <v>0</v>
      </c>
      <c r="U309" s="15">
        <v>1</v>
      </c>
      <c r="V309" s="15">
        <v>5</v>
      </c>
      <c r="W309" s="15">
        <v>7.62</v>
      </c>
      <c r="X309" s="15">
        <v>0</v>
      </c>
      <c r="Y309" s="16">
        <v>0</v>
      </c>
      <c r="Z309" s="15">
        <v>1</v>
      </c>
      <c r="AA309" s="15">
        <v>1</v>
      </c>
      <c r="AB309" s="15">
        <v>2</v>
      </c>
      <c r="AC309" s="15">
        <v>3</v>
      </c>
      <c r="AD309" s="15">
        <v>2</v>
      </c>
      <c r="AE309" s="15">
        <v>1</v>
      </c>
      <c r="AF309" s="15">
        <v>19.05</v>
      </c>
      <c r="AG309" s="15">
        <v>38.1</v>
      </c>
      <c r="AH309" t="str">
        <f>VLOOKUP(E:E,笔记匹配!A:U,3,FALSE)</f>
        <v>入门级翡翠戒指｜第一次买翡翠必入戒指合集</v>
      </c>
    </row>
    <row r="310" spans="1:34">
      <c r="A310" s="14" t="s">
        <v>46</v>
      </c>
      <c r="B310" s="14" t="s">
        <v>114</v>
      </c>
      <c r="C310" s="15">
        <v>22048778</v>
      </c>
      <c r="D310" s="14" t="s">
        <v>75</v>
      </c>
      <c r="E310" s="14" t="s">
        <v>114</v>
      </c>
      <c r="F310" s="14" t="s">
        <v>115</v>
      </c>
      <c r="G310" s="15">
        <v>5509802</v>
      </c>
      <c r="H310" s="14" t="s">
        <v>115</v>
      </c>
      <c r="I310" s="15">
        <v>4621049</v>
      </c>
      <c r="J310" s="14" t="s">
        <v>290</v>
      </c>
      <c r="K310" s="15">
        <v>144.18</v>
      </c>
      <c r="L310" s="15">
        <v>4730</v>
      </c>
      <c r="M310" s="15">
        <v>228</v>
      </c>
      <c r="N310" s="16">
        <v>0.0482</v>
      </c>
      <c r="O310" s="15">
        <v>0.63</v>
      </c>
      <c r="P310" s="15">
        <v>30.48</v>
      </c>
      <c r="Q310" s="15">
        <v>4</v>
      </c>
      <c r="R310" s="15">
        <v>0</v>
      </c>
      <c r="S310" s="15">
        <v>2</v>
      </c>
      <c r="T310" s="15">
        <v>3</v>
      </c>
      <c r="U310" s="15">
        <v>0</v>
      </c>
      <c r="V310" s="15">
        <v>9</v>
      </c>
      <c r="W310" s="15">
        <v>16.02</v>
      </c>
      <c r="X310" s="15">
        <v>8</v>
      </c>
      <c r="Y310" s="16">
        <v>0.0351</v>
      </c>
      <c r="Z310" s="15">
        <v>12</v>
      </c>
      <c r="AA310" s="15">
        <v>1</v>
      </c>
      <c r="AB310" s="15">
        <v>7</v>
      </c>
      <c r="AC310" s="15">
        <v>10</v>
      </c>
      <c r="AD310" s="15">
        <v>7</v>
      </c>
      <c r="AE310" s="15">
        <v>2</v>
      </c>
      <c r="AF310" s="15">
        <v>20.6</v>
      </c>
      <c r="AG310" s="15">
        <v>72.09</v>
      </c>
      <c r="AH310" t="str">
        <f>VLOOKUP(E:E,笔记匹配!A:U,3,FALSE)</f>
        <v>价值过亿😱这就是广州玉器街批发商家的实力</v>
      </c>
    </row>
    <row r="311" spans="1:34">
      <c r="A311" s="14" t="s">
        <v>46</v>
      </c>
      <c r="B311" s="14" t="s">
        <v>76</v>
      </c>
      <c r="C311" s="15">
        <v>23018730</v>
      </c>
      <c r="D311" s="14" t="s">
        <v>75</v>
      </c>
      <c r="E311" s="14" t="s">
        <v>76</v>
      </c>
      <c r="F311" s="14" t="s">
        <v>302</v>
      </c>
      <c r="G311" s="15">
        <v>5980131</v>
      </c>
      <c r="H311" s="14" t="s">
        <v>77</v>
      </c>
      <c r="I311" s="15">
        <v>4980197</v>
      </c>
      <c r="J311" s="14" t="s">
        <v>290</v>
      </c>
      <c r="K311" s="15">
        <v>61.19</v>
      </c>
      <c r="L311" s="15">
        <v>3642</v>
      </c>
      <c r="M311" s="15">
        <v>252</v>
      </c>
      <c r="N311" s="16">
        <v>0.0692</v>
      </c>
      <c r="O311" s="15">
        <v>0.24</v>
      </c>
      <c r="P311" s="15">
        <v>16.8</v>
      </c>
      <c r="Q311" s="15">
        <v>2</v>
      </c>
      <c r="R311" s="15">
        <v>0</v>
      </c>
      <c r="S311" s="15">
        <v>1</v>
      </c>
      <c r="T311" s="15">
        <v>2</v>
      </c>
      <c r="U311" s="15">
        <v>0</v>
      </c>
      <c r="V311" s="15">
        <v>5</v>
      </c>
      <c r="W311" s="15">
        <v>12.24</v>
      </c>
      <c r="X311" s="15">
        <v>1</v>
      </c>
      <c r="Y311" s="16">
        <v>0.004</v>
      </c>
      <c r="Z311" s="15">
        <v>2</v>
      </c>
      <c r="AA311" s="15">
        <v>0</v>
      </c>
      <c r="AB311" s="15">
        <v>3</v>
      </c>
      <c r="AC311" s="15">
        <v>5</v>
      </c>
      <c r="AD311" s="15">
        <v>3</v>
      </c>
      <c r="AE311" s="15">
        <v>1</v>
      </c>
      <c r="AF311" s="15">
        <v>20.4</v>
      </c>
      <c r="AG311" s="15">
        <v>61.19</v>
      </c>
      <c r="AH311" t="str">
        <f>VLOOKUP(E:E,笔记匹配!A:U,3,FALSE)</f>
        <v>请大数据把我推荐给身价过亿的人‼️</v>
      </c>
    </row>
    <row r="312" spans="1:34">
      <c r="A312" s="14" t="s">
        <v>47</v>
      </c>
      <c r="B312" s="14" t="s">
        <v>80</v>
      </c>
      <c r="C312" s="15">
        <v>14596181</v>
      </c>
      <c r="D312" s="14" t="s">
        <v>79</v>
      </c>
      <c r="E312" s="14" t="s">
        <v>80</v>
      </c>
      <c r="F312" s="14" t="s">
        <v>81</v>
      </c>
      <c r="G312" s="15">
        <v>2936476</v>
      </c>
      <c r="H312" s="14" t="s">
        <v>81</v>
      </c>
      <c r="I312" s="15">
        <v>2341327</v>
      </c>
      <c r="J312" s="14" t="s">
        <v>290</v>
      </c>
      <c r="K312" s="15">
        <v>165.72</v>
      </c>
      <c r="L312" s="15">
        <v>3522</v>
      </c>
      <c r="M312" s="15">
        <v>241</v>
      </c>
      <c r="N312" s="16">
        <v>0.0684</v>
      </c>
      <c r="O312" s="15">
        <v>0.69</v>
      </c>
      <c r="P312" s="15">
        <v>47.05</v>
      </c>
      <c r="Q312" s="15">
        <v>0</v>
      </c>
      <c r="R312" s="15">
        <v>1</v>
      </c>
      <c r="S312" s="15">
        <v>0</v>
      </c>
      <c r="T312" s="15">
        <v>2</v>
      </c>
      <c r="U312" s="15">
        <v>1</v>
      </c>
      <c r="V312" s="15">
        <v>4</v>
      </c>
      <c r="W312" s="15">
        <v>41.43</v>
      </c>
      <c r="X312" s="15">
        <v>14</v>
      </c>
      <c r="Y312" s="16">
        <v>0.0581</v>
      </c>
      <c r="Z312" s="15">
        <v>2</v>
      </c>
      <c r="AA312" s="15">
        <v>1</v>
      </c>
      <c r="AB312" s="15">
        <v>14</v>
      </c>
      <c r="AC312" s="15">
        <v>29</v>
      </c>
      <c r="AD312" s="15">
        <v>16</v>
      </c>
      <c r="AE312" s="15">
        <v>6</v>
      </c>
      <c r="AF312" s="15">
        <v>10.36</v>
      </c>
      <c r="AG312" s="15">
        <v>27.62</v>
      </c>
      <c r="AH312" t="str">
        <f>VLOOKUP(E:E,笔记匹配!A:U,3,FALSE)</f>
        <v>翡翠小米珠已经不多了❓听说你们都在找🧐🧐</v>
      </c>
    </row>
    <row r="313" spans="1:34">
      <c r="A313" s="14" t="s">
        <v>47</v>
      </c>
      <c r="B313" s="14" t="s">
        <v>82</v>
      </c>
      <c r="C313" s="15">
        <v>14619863</v>
      </c>
      <c r="D313" s="14" t="s">
        <v>79</v>
      </c>
      <c r="E313" s="14" t="s">
        <v>82</v>
      </c>
      <c r="F313" s="14" t="s">
        <v>83</v>
      </c>
      <c r="G313" s="15">
        <v>2939454</v>
      </c>
      <c r="H313" s="14" t="s">
        <v>83</v>
      </c>
      <c r="I313" s="15">
        <v>2343844</v>
      </c>
      <c r="J313" s="14" t="s">
        <v>290</v>
      </c>
      <c r="K313" s="15">
        <v>129.88</v>
      </c>
      <c r="L313" s="15">
        <v>2823</v>
      </c>
      <c r="M313" s="15">
        <v>243</v>
      </c>
      <c r="N313" s="16">
        <v>0.0861</v>
      </c>
      <c r="O313" s="15">
        <v>0.53</v>
      </c>
      <c r="P313" s="15">
        <v>46.01</v>
      </c>
      <c r="Q313" s="15">
        <v>2</v>
      </c>
      <c r="R313" s="15">
        <v>1</v>
      </c>
      <c r="S313" s="15">
        <v>1</v>
      </c>
      <c r="T313" s="15">
        <v>2</v>
      </c>
      <c r="U313" s="15">
        <v>0</v>
      </c>
      <c r="V313" s="15">
        <v>6</v>
      </c>
      <c r="W313" s="15">
        <v>21.65</v>
      </c>
      <c r="X313" s="15">
        <v>1</v>
      </c>
      <c r="Y313" s="16">
        <v>0.0041</v>
      </c>
      <c r="Z313" s="15">
        <v>0</v>
      </c>
      <c r="AA313" s="15">
        <v>7</v>
      </c>
      <c r="AB313" s="15">
        <v>3</v>
      </c>
      <c r="AC313" s="15">
        <v>7</v>
      </c>
      <c r="AD313" s="15">
        <v>3</v>
      </c>
      <c r="AE313" s="15">
        <v>2</v>
      </c>
      <c r="AF313" s="15">
        <v>43.29</v>
      </c>
      <c r="AG313" s="15">
        <v>64.94</v>
      </c>
      <c r="AH313" t="str">
        <f>VLOOKUP(E:E,笔记匹配!A:U,3,FALSE)</f>
        <v>必入翡翠无事牌👆任性挑选价位齐全❤️</v>
      </c>
    </row>
    <row r="314" spans="1:34">
      <c r="A314" s="14" t="s">
        <v>47</v>
      </c>
      <c r="B314" s="14" t="s">
        <v>84</v>
      </c>
      <c r="C314" s="15">
        <v>15170740</v>
      </c>
      <c r="D314" s="14" t="s">
        <v>79</v>
      </c>
      <c r="E314" s="14" t="s">
        <v>84</v>
      </c>
      <c r="F314" s="14" t="s">
        <v>293</v>
      </c>
      <c r="G314" s="15">
        <v>2978075</v>
      </c>
      <c r="H314" s="14" t="s">
        <v>85</v>
      </c>
      <c r="I314" s="15">
        <v>2380067</v>
      </c>
      <c r="J314" s="14" t="s">
        <v>290</v>
      </c>
      <c r="K314" s="15">
        <v>95.66</v>
      </c>
      <c r="L314" s="15">
        <v>4899</v>
      </c>
      <c r="M314" s="15">
        <v>260</v>
      </c>
      <c r="N314" s="16">
        <v>0.0531</v>
      </c>
      <c r="O314" s="15">
        <v>0.37</v>
      </c>
      <c r="P314" s="15">
        <v>19.53</v>
      </c>
      <c r="Q314" s="15">
        <v>3</v>
      </c>
      <c r="R314" s="15">
        <v>1</v>
      </c>
      <c r="S314" s="15">
        <v>0</v>
      </c>
      <c r="T314" s="15">
        <v>2</v>
      </c>
      <c r="U314" s="15">
        <v>1</v>
      </c>
      <c r="V314" s="15">
        <v>7</v>
      </c>
      <c r="W314" s="15">
        <v>13.67</v>
      </c>
      <c r="X314" s="15">
        <v>15</v>
      </c>
      <c r="Y314" s="16">
        <v>0.0577</v>
      </c>
      <c r="Z314" s="15">
        <v>9</v>
      </c>
      <c r="AA314" s="15">
        <v>0</v>
      </c>
      <c r="AB314" s="15">
        <v>6</v>
      </c>
      <c r="AC314" s="15">
        <v>13</v>
      </c>
      <c r="AD314" s="15">
        <v>6</v>
      </c>
      <c r="AE314" s="15">
        <v>4</v>
      </c>
      <c r="AF314" s="15">
        <v>15.94</v>
      </c>
      <c r="AG314" s="15">
        <v>23.92</v>
      </c>
      <c r="AH314" t="str">
        <f>VLOOKUP(E:E,笔记匹配!A:U,3,FALSE)</f>
        <v>入门级的满绿翡翠，性价比也太高了！ 😍</v>
      </c>
    </row>
    <row r="315" spans="1:34">
      <c r="A315" s="14" t="s">
        <v>47</v>
      </c>
      <c r="B315" s="14" t="s">
        <v>128</v>
      </c>
      <c r="C315" s="15">
        <v>15170796</v>
      </c>
      <c r="D315" s="14" t="s">
        <v>79</v>
      </c>
      <c r="E315" s="14" t="s">
        <v>128</v>
      </c>
      <c r="F315" s="14" t="s">
        <v>129</v>
      </c>
      <c r="G315" s="15">
        <v>2977959</v>
      </c>
      <c r="H315" s="14" t="s">
        <v>129</v>
      </c>
      <c r="I315" s="15">
        <v>2379943</v>
      </c>
      <c r="J315" s="14" t="s">
        <v>290</v>
      </c>
      <c r="K315" s="15">
        <v>15.74</v>
      </c>
      <c r="L315" s="15">
        <v>581</v>
      </c>
      <c r="M315" s="15">
        <v>42</v>
      </c>
      <c r="N315" s="16">
        <v>0.0723</v>
      </c>
      <c r="O315" s="15">
        <v>0.37</v>
      </c>
      <c r="P315" s="15">
        <v>27.09</v>
      </c>
      <c r="Q315" s="15">
        <v>0</v>
      </c>
      <c r="R315" s="15">
        <v>2</v>
      </c>
      <c r="S315" s="15">
        <v>0</v>
      </c>
      <c r="T315" s="15">
        <v>0</v>
      </c>
      <c r="U315" s="15">
        <v>0</v>
      </c>
      <c r="V315" s="15">
        <v>2</v>
      </c>
      <c r="W315" s="15">
        <v>7.87</v>
      </c>
      <c r="X315" s="15">
        <v>0</v>
      </c>
      <c r="Y315" s="16">
        <v>0</v>
      </c>
      <c r="Z315" s="15">
        <v>0</v>
      </c>
      <c r="AA315" s="15">
        <v>0</v>
      </c>
      <c r="AB315" s="15">
        <v>0</v>
      </c>
      <c r="AC315" s="15">
        <v>0</v>
      </c>
      <c r="AD315" s="15">
        <v>0</v>
      </c>
      <c r="AE315" s="15">
        <v>0</v>
      </c>
      <c r="AF315" s="15">
        <v>0</v>
      </c>
      <c r="AG315" s="15">
        <v>0</v>
      </c>
      <c r="AH315" t="str">
        <f>VLOOKUP(E:E,笔记匹配!A:U,3,FALSE)</f>
        <v>请大数据推给喜欢翡翠耳钉的刘亦菲们‼️</v>
      </c>
    </row>
    <row r="316" spans="1:34">
      <c r="A316" s="14" t="s">
        <v>47</v>
      </c>
      <c r="B316" s="14" t="s">
        <v>108</v>
      </c>
      <c r="C316" s="15">
        <v>16755251</v>
      </c>
      <c r="D316" s="14" t="s">
        <v>79</v>
      </c>
      <c r="E316" s="14" t="s">
        <v>108</v>
      </c>
      <c r="F316" s="14" t="s">
        <v>109</v>
      </c>
      <c r="G316" s="15">
        <v>3251566</v>
      </c>
      <c r="H316" s="14" t="s">
        <v>109</v>
      </c>
      <c r="I316" s="15">
        <v>2637997</v>
      </c>
      <c r="J316" s="14" t="s">
        <v>290</v>
      </c>
      <c r="K316" s="15">
        <v>179.07</v>
      </c>
      <c r="L316" s="15">
        <v>6716</v>
      </c>
      <c r="M316" s="15">
        <v>328</v>
      </c>
      <c r="N316" s="16">
        <v>0.0488</v>
      </c>
      <c r="O316" s="15">
        <v>0.55</v>
      </c>
      <c r="P316" s="15">
        <v>26.66</v>
      </c>
      <c r="Q316" s="15">
        <v>1</v>
      </c>
      <c r="R316" s="15">
        <v>0</v>
      </c>
      <c r="S316" s="15">
        <v>0</v>
      </c>
      <c r="T316" s="15">
        <v>2</v>
      </c>
      <c r="U316" s="15">
        <v>1</v>
      </c>
      <c r="V316" s="15">
        <v>4</v>
      </c>
      <c r="W316" s="15">
        <v>44.77</v>
      </c>
      <c r="X316" s="15">
        <v>10</v>
      </c>
      <c r="Y316" s="16">
        <v>0.0305</v>
      </c>
      <c r="Z316" s="15">
        <v>0</v>
      </c>
      <c r="AA316" s="15">
        <v>0</v>
      </c>
      <c r="AB316" s="15">
        <v>9</v>
      </c>
      <c r="AC316" s="15">
        <v>14</v>
      </c>
      <c r="AD316" s="15">
        <v>9</v>
      </c>
      <c r="AE316" s="15">
        <v>2</v>
      </c>
      <c r="AF316" s="15">
        <v>19.9</v>
      </c>
      <c r="AG316" s="15">
        <v>89.54</v>
      </c>
      <c r="AH316" t="str">
        <f>VLOOKUP(E:E,笔记匹配!A:U,3,FALSE)</f>
        <v>强烈安利‼️耳畔上的灵动✨美到窒息翡翠耳坠</v>
      </c>
    </row>
    <row r="317" spans="1:34">
      <c r="A317" s="14" t="s">
        <v>47</v>
      </c>
      <c r="B317" s="14" t="s">
        <v>86</v>
      </c>
      <c r="C317" s="15">
        <v>20245254</v>
      </c>
      <c r="D317" s="14" t="s">
        <v>79</v>
      </c>
      <c r="E317" s="14" t="s">
        <v>86</v>
      </c>
      <c r="F317" s="14" t="s">
        <v>87</v>
      </c>
      <c r="G317" s="15">
        <v>4628915</v>
      </c>
      <c r="H317" s="14" t="s">
        <v>87</v>
      </c>
      <c r="I317" s="15">
        <v>3960246</v>
      </c>
      <c r="J317" s="14" t="s">
        <v>290</v>
      </c>
      <c r="K317" s="15">
        <v>175.47</v>
      </c>
      <c r="L317" s="15">
        <v>9362</v>
      </c>
      <c r="M317" s="15">
        <v>605</v>
      </c>
      <c r="N317" s="16">
        <v>0.0646</v>
      </c>
      <c r="O317" s="15">
        <v>0.29</v>
      </c>
      <c r="P317" s="15">
        <v>18.74</v>
      </c>
      <c r="Q317" s="15">
        <v>3</v>
      </c>
      <c r="R317" s="15">
        <v>0</v>
      </c>
      <c r="S317" s="15">
        <v>2</v>
      </c>
      <c r="T317" s="15">
        <v>3</v>
      </c>
      <c r="U317" s="15">
        <v>0</v>
      </c>
      <c r="V317" s="15">
        <v>8</v>
      </c>
      <c r="W317" s="15">
        <v>21.93</v>
      </c>
      <c r="X317" s="15">
        <v>5</v>
      </c>
      <c r="Y317" s="16">
        <v>0.0083</v>
      </c>
      <c r="Z317" s="15">
        <v>0</v>
      </c>
      <c r="AA317" s="15">
        <v>1</v>
      </c>
      <c r="AB317" s="15">
        <v>5</v>
      </c>
      <c r="AC317" s="15">
        <v>11</v>
      </c>
      <c r="AD317" s="15">
        <v>5</v>
      </c>
      <c r="AE317" s="15">
        <v>2</v>
      </c>
      <c r="AF317" s="15">
        <v>35.09</v>
      </c>
      <c r="AG317" s="15">
        <v>87.74</v>
      </c>
      <c r="AH317" t="str">
        <f>VLOOKUP(E:E,笔记匹配!A:U,3,FALSE)</f>
        <v>别找了‼️一口价的翡翠商家在这里👆</v>
      </c>
    </row>
    <row r="318" spans="1:34">
      <c r="A318" s="14" t="s">
        <v>47</v>
      </c>
      <c r="B318" s="14" t="s">
        <v>88</v>
      </c>
      <c r="C318" s="15">
        <v>21387444</v>
      </c>
      <c r="D318" s="14" t="s">
        <v>79</v>
      </c>
      <c r="E318" s="14" t="s">
        <v>88</v>
      </c>
      <c r="F318" s="14" t="s">
        <v>89</v>
      </c>
      <c r="G318" s="15">
        <v>5205193</v>
      </c>
      <c r="H318" s="14" t="s">
        <v>89</v>
      </c>
      <c r="I318" s="15">
        <v>4389137</v>
      </c>
      <c r="J318" s="14" t="s">
        <v>290</v>
      </c>
      <c r="K318" s="15">
        <v>39.97</v>
      </c>
      <c r="L318" s="15">
        <v>1834</v>
      </c>
      <c r="M318" s="15">
        <v>172</v>
      </c>
      <c r="N318" s="16">
        <v>0.0938</v>
      </c>
      <c r="O318" s="15">
        <v>0.23</v>
      </c>
      <c r="P318" s="15">
        <v>21.79</v>
      </c>
      <c r="Q318" s="15">
        <v>0</v>
      </c>
      <c r="R318" s="15">
        <v>2</v>
      </c>
      <c r="S318" s="15">
        <v>1</v>
      </c>
      <c r="T318" s="15">
        <v>3</v>
      </c>
      <c r="U318" s="15">
        <v>0</v>
      </c>
      <c r="V318" s="15">
        <v>6</v>
      </c>
      <c r="W318" s="15">
        <v>6.66</v>
      </c>
      <c r="X318" s="15">
        <v>2</v>
      </c>
      <c r="Y318" s="16">
        <v>0.0116</v>
      </c>
      <c r="Z318" s="15">
        <v>1</v>
      </c>
      <c r="AA318" s="15">
        <v>4</v>
      </c>
      <c r="AB318" s="15">
        <v>2</v>
      </c>
      <c r="AC318" s="15">
        <v>3</v>
      </c>
      <c r="AD318" s="15">
        <v>2</v>
      </c>
      <c r="AE318" s="15">
        <v>1</v>
      </c>
      <c r="AF318" s="15">
        <v>19.98</v>
      </c>
      <c r="AG318" s="15">
        <v>39.97</v>
      </c>
      <c r="AH318" t="str">
        <f>VLOOKUP(E:E,笔记匹配!A:U,3,FALSE)</f>
        <v>入门级翡翠戒指｜第一次买翡翠必入戒指合集</v>
      </c>
    </row>
    <row r="319" spans="1:34">
      <c r="A319" s="14" t="s">
        <v>47</v>
      </c>
      <c r="B319" s="14" t="s">
        <v>114</v>
      </c>
      <c r="C319" s="15">
        <v>22048778</v>
      </c>
      <c r="D319" s="14" t="s">
        <v>75</v>
      </c>
      <c r="E319" s="14" t="s">
        <v>114</v>
      </c>
      <c r="F319" s="14" t="s">
        <v>115</v>
      </c>
      <c r="G319" s="15">
        <v>5509802</v>
      </c>
      <c r="H319" s="14" t="s">
        <v>115</v>
      </c>
      <c r="I319" s="15">
        <v>4621049</v>
      </c>
      <c r="J319" s="14" t="s">
        <v>290</v>
      </c>
      <c r="K319" s="15">
        <v>119.47</v>
      </c>
      <c r="L319" s="15">
        <v>3842</v>
      </c>
      <c r="M319" s="15">
        <v>210</v>
      </c>
      <c r="N319" s="16">
        <v>0.0547</v>
      </c>
      <c r="O319" s="15">
        <v>0.57</v>
      </c>
      <c r="P319" s="15">
        <v>31.1</v>
      </c>
      <c r="Q319" s="15">
        <v>0</v>
      </c>
      <c r="R319" s="15">
        <v>0</v>
      </c>
      <c r="S319" s="15">
        <v>0</v>
      </c>
      <c r="T319" s="15">
        <v>5</v>
      </c>
      <c r="U319" s="15">
        <v>0</v>
      </c>
      <c r="V319" s="15">
        <v>5</v>
      </c>
      <c r="W319" s="15">
        <v>23.89</v>
      </c>
      <c r="X319" s="15">
        <v>2</v>
      </c>
      <c r="Y319" s="16">
        <v>0.0095</v>
      </c>
      <c r="Z319" s="15">
        <v>0</v>
      </c>
      <c r="AA319" s="15">
        <v>0</v>
      </c>
      <c r="AB319" s="15">
        <v>2</v>
      </c>
      <c r="AC319" s="15">
        <v>2</v>
      </c>
      <c r="AD319" s="15">
        <v>2</v>
      </c>
      <c r="AE319" s="15">
        <v>1</v>
      </c>
      <c r="AF319" s="15">
        <v>59.74</v>
      </c>
      <c r="AG319" s="15">
        <v>119.47</v>
      </c>
      <c r="AH319" t="str">
        <f>VLOOKUP(E:E,笔记匹配!A:U,3,FALSE)</f>
        <v>价值过亿😱这就是广州玉器街批发商家的实力</v>
      </c>
    </row>
    <row r="320" spans="1:34">
      <c r="A320" s="14" t="s">
        <v>47</v>
      </c>
      <c r="B320" s="14" t="s">
        <v>76</v>
      </c>
      <c r="C320" s="15">
        <v>23018730</v>
      </c>
      <c r="D320" s="14" t="s">
        <v>75</v>
      </c>
      <c r="E320" s="14" t="s">
        <v>76</v>
      </c>
      <c r="F320" s="14" t="s">
        <v>302</v>
      </c>
      <c r="G320" s="15">
        <v>5980131</v>
      </c>
      <c r="H320" s="14" t="s">
        <v>77</v>
      </c>
      <c r="I320" s="15">
        <v>4980197</v>
      </c>
      <c r="J320" s="14" t="s">
        <v>290</v>
      </c>
      <c r="K320" s="15">
        <v>90.58</v>
      </c>
      <c r="L320" s="15">
        <v>5171</v>
      </c>
      <c r="M320" s="15">
        <v>291</v>
      </c>
      <c r="N320" s="16">
        <v>0.0563</v>
      </c>
      <c r="O320" s="15">
        <v>0.31</v>
      </c>
      <c r="P320" s="15">
        <v>17.52</v>
      </c>
      <c r="Q320" s="15">
        <v>1</v>
      </c>
      <c r="R320" s="15">
        <v>1</v>
      </c>
      <c r="S320" s="15">
        <v>1</v>
      </c>
      <c r="T320" s="15">
        <v>3</v>
      </c>
      <c r="U320" s="15">
        <v>1</v>
      </c>
      <c r="V320" s="15">
        <v>7</v>
      </c>
      <c r="W320" s="15">
        <v>12.94</v>
      </c>
      <c r="X320" s="15">
        <v>3</v>
      </c>
      <c r="Y320" s="16">
        <v>0.0103</v>
      </c>
      <c r="Z320" s="15">
        <v>3</v>
      </c>
      <c r="AA320" s="15">
        <v>0</v>
      </c>
      <c r="AB320" s="15">
        <v>4</v>
      </c>
      <c r="AC320" s="15">
        <v>4</v>
      </c>
      <c r="AD320" s="15">
        <v>4</v>
      </c>
      <c r="AE320" s="15">
        <v>1</v>
      </c>
      <c r="AF320" s="15">
        <v>22.64</v>
      </c>
      <c r="AG320" s="15">
        <v>90.58</v>
      </c>
      <c r="AH320" t="str">
        <f>VLOOKUP(E:E,笔记匹配!A:U,3,FALSE)</f>
        <v>请大数据把我推荐给身价过亿的人‼️</v>
      </c>
    </row>
    <row r="321" spans="1:34">
      <c r="A321" s="14" t="s">
        <v>48</v>
      </c>
      <c r="B321" s="14" t="s">
        <v>80</v>
      </c>
      <c r="C321" s="15">
        <v>14596181</v>
      </c>
      <c r="D321" s="14" t="s">
        <v>79</v>
      </c>
      <c r="E321" s="14" t="s">
        <v>80</v>
      </c>
      <c r="F321" s="14" t="s">
        <v>81</v>
      </c>
      <c r="G321" s="15">
        <v>2936476</v>
      </c>
      <c r="H321" s="14" t="s">
        <v>81</v>
      </c>
      <c r="I321" s="15">
        <v>2341327</v>
      </c>
      <c r="J321" s="14" t="s">
        <v>290</v>
      </c>
      <c r="K321" s="15">
        <v>190.4</v>
      </c>
      <c r="L321" s="15">
        <v>4899</v>
      </c>
      <c r="M321" s="15">
        <v>267</v>
      </c>
      <c r="N321" s="16">
        <v>0.0545</v>
      </c>
      <c r="O321" s="15">
        <v>0.71</v>
      </c>
      <c r="P321" s="15">
        <v>38.87</v>
      </c>
      <c r="Q321" s="15">
        <v>3</v>
      </c>
      <c r="R321" s="15">
        <v>1</v>
      </c>
      <c r="S321" s="15">
        <v>0</v>
      </c>
      <c r="T321" s="15">
        <v>3</v>
      </c>
      <c r="U321" s="15">
        <v>0</v>
      </c>
      <c r="V321" s="15">
        <v>7</v>
      </c>
      <c r="W321" s="15">
        <v>27.2</v>
      </c>
      <c r="X321" s="15">
        <v>13</v>
      </c>
      <c r="Y321" s="16">
        <v>0.0487</v>
      </c>
      <c r="Z321" s="15">
        <v>1</v>
      </c>
      <c r="AA321" s="15">
        <v>0</v>
      </c>
      <c r="AB321" s="15">
        <v>14</v>
      </c>
      <c r="AC321" s="15">
        <v>18</v>
      </c>
      <c r="AD321" s="15">
        <v>15</v>
      </c>
      <c r="AE321" s="15">
        <v>1</v>
      </c>
      <c r="AF321" s="15">
        <v>12.69</v>
      </c>
      <c r="AG321" s="15">
        <v>190.4</v>
      </c>
      <c r="AH321" t="str">
        <f>VLOOKUP(E:E,笔记匹配!A:U,3,FALSE)</f>
        <v>翡翠小米珠已经不多了❓听说你们都在找🧐🧐</v>
      </c>
    </row>
    <row r="322" spans="1:34">
      <c r="A322" s="14" t="s">
        <v>48</v>
      </c>
      <c r="B322" s="14" t="s">
        <v>82</v>
      </c>
      <c r="C322" s="15">
        <v>14619863</v>
      </c>
      <c r="D322" s="14" t="s">
        <v>79</v>
      </c>
      <c r="E322" s="14" t="s">
        <v>82</v>
      </c>
      <c r="F322" s="14" t="s">
        <v>83</v>
      </c>
      <c r="G322" s="15">
        <v>2939454</v>
      </c>
      <c r="H322" s="14" t="s">
        <v>83</v>
      </c>
      <c r="I322" s="15">
        <v>2343844</v>
      </c>
      <c r="J322" s="14" t="s">
        <v>290</v>
      </c>
      <c r="K322" s="15">
        <v>97.83</v>
      </c>
      <c r="L322" s="15">
        <v>3425</v>
      </c>
      <c r="M322" s="15">
        <v>223</v>
      </c>
      <c r="N322" s="16">
        <v>0.0651</v>
      </c>
      <c r="O322" s="15">
        <v>0.44</v>
      </c>
      <c r="P322" s="15">
        <v>28.56</v>
      </c>
      <c r="Q322" s="15">
        <v>0</v>
      </c>
      <c r="R322" s="15">
        <v>1</v>
      </c>
      <c r="S322" s="15">
        <v>0</v>
      </c>
      <c r="T322" s="15">
        <v>1</v>
      </c>
      <c r="U322" s="15">
        <v>0</v>
      </c>
      <c r="V322" s="15">
        <v>2</v>
      </c>
      <c r="W322" s="15">
        <v>48.92</v>
      </c>
      <c r="X322" s="15">
        <v>3</v>
      </c>
      <c r="Y322" s="16">
        <v>0.0135</v>
      </c>
      <c r="Z322" s="15">
        <v>1</v>
      </c>
      <c r="AA322" s="15">
        <v>0</v>
      </c>
      <c r="AB322" s="15">
        <v>2</v>
      </c>
      <c r="AC322" s="15">
        <v>4</v>
      </c>
      <c r="AD322" s="15">
        <v>2</v>
      </c>
      <c r="AE322" s="15">
        <v>1</v>
      </c>
      <c r="AF322" s="15">
        <v>48.92</v>
      </c>
      <c r="AG322" s="15">
        <v>97.83</v>
      </c>
      <c r="AH322" t="str">
        <f>VLOOKUP(E:E,笔记匹配!A:U,3,FALSE)</f>
        <v>必入翡翠无事牌👆任性挑选价位齐全❤️</v>
      </c>
    </row>
    <row r="323" spans="1:34">
      <c r="A323" s="14" t="s">
        <v>48</v>
      </c>
      <c r="B323" s="14" t="s">
        <v>84</v>
      </c>
      <c r="C323" s="15">
        <v>15170740</v>
      </c>
      <c r="D323" s="14" t="s">
        <v>79</v>
      </c>
      <c r="E323" s="14" t="s">
        <v>84</v>
      </c>
      <c r="F323" s="14" t="s">
        <v>293</v>
      </c>
      <c r="G323" s="15">
        <v>2978075</v>
      </c>
      <c r="H323" s="14" t="s">
        <v>85</v>
      </c>
      <c r="I323" s="15">
        <v>2380067</v>
      </c>
      <c r="J323" s="14" t="s">
        <v>290</v>
      </c>
      <c r="K323" s="15">
        <v>110.22</v>
      </c>
      <c r="L323" s="15">
        <v>5178</v>
      </c>
      <c r="M323" s="15">
        <v>320</v>
      </c>
      <c r="N323" s="16">
        <v>0.0618</v>
      </c>
      <c r="O323" s="15">
        <v>0.34</v>
      </c>
      <c r="P323" s="15">
        <v>21.29</v>
      </c>
      <c r="Q323" s="15">
        <v>0</v>
      </c>
      <c r="R323" s="15">
        <v>0</v>
      </c>
      <c r="S323" s="15">
        <v>0</v>
      </c>
      <c r="T323" s="15">
        <v>0</v>
      </c>
      <c r="U323" s="15">
        <v>0</v>
      </c>
      <c r="V323" s="15">
        <v>0</v>
      </c>
      <c r="W323" s="15">
        <v>0</v>
      </c>
      <c r="X323" s="15">
        <v>6</v>
      </c>
      <c r="Y323" s="16">
        <v>0.0188</v>
      </c>
      <c r="Z323" s="15">
        <v>0</v>
      </c>
      <c r="AA323" s="15">
        <v>0</v>
      </c>
      <c r="AB323" s="15">
        <v>4</v>
      </c>
      <c r="AC323" s="15">
        <v>4</v>
      </c>
      <c r="AD323" s="15">
        <v>4</v>
      </c>
      <c r="AE323" s="15">
        <v>0</v>
      </c>
      <c r="AF323" s="15">
        <v>27.56</v>
      </c>
      <c r="AG323" s="15">
        <v>0</v>
      </c>
      <c r="AH323" t="str">
        <f>VLOOKUP(E:E,笔记匹配!A:U,3,FALSE)</f>
        <v>入门级的满绿翡翠，性价比也太高了！ 😍</v>
      </c>
    </row>
    <row r="324" spans="1:34">
      <c r="A324" s="14" t="s">
        <v>48</v>
      </c>
      <c r="B324" s="14" t="s">
        <v>128</v>
      </c>
      <c r="C324" s="15">
        <v>15170796</v>
      </c>
      <c r="D324" s="14" t="s">
        <v>79</v>
      </c>
      <c r="E324" s="14" t="s">
        <v>128</v>
      </c>
      <c r="F324" s="14" t="s">
        <v>129</v>
      </c>
      <c r="G324" s="15">
        <v>2977959</v>
      </c>
      <c r="H324" s="14" t="s">
        <v>129</v>
      </c>
      <c r="I324" s="15">
        <v>2379943</v>
      </c>
      <c r="J324" s="14" t="s">
        <v>290</v>
      </c>
      <c r="K324" s="15">
        <v>61.5</v>
      </c>
      <c r="L324" s="15">
        <v>1152</v>
      </c>
      <c r="M324" s="15">
        <v>96</v>
      </c>
      <c r="N324" s="16">
        <v>0.0833</v>
      </c>
      <c r="O324" s="15">
        <v>0.64</v>
      </c>
      <c r="P324" s="15">
        <v>53.39</v>
      </c>
      <c r="Q324" s="15">
        <v>0</v>
      </c>
      <c r="R324" s="15">
        <v>3</v>
      </c>
      <c r="S324" s="15">
        <v>0</v>
      </c>
      <c r="T324" s="15">
        <v>0</v>
      </c>
      <c r="U324" s="15">
        <v>0</v>
      </c>
      <c r="V324" s="15">
        <v>3</v>
      </c>
      <c r="W324" s="15">
        <v>20.5</v>
      </c>
      <c r="X324" s="15">
        <v>2</v>
      </c>
      <c r="Y324" s="16">
        <v>0.0208</v>
      </c>
      <c r="Z324" s="15">
        <v>0</v>
      </c>
      <c r="AA324" s="15">
        <v>1</v>
      </c>
      <c r="AB324" s="15">
        <v>2</v>
      </c>
      <c r="AC324" s="15">
        <v>2</v>
      </c>
      <c r="AD324" s="15">
        <v>2</v>
      </c>
      <c r="AE324" s="15">
        <v>0</v>
      </c>
      <c r="AF324" s="15">
        <v>30.75</v>
      </c>
      <c r="AG324" s="15">
        <v>0</v>
      </c>
      <c r="AH324" t="str">
        <f>VLOOKUP(E:E,笔记匹配!A:U,3,FALSE)</f>
        <v>请大数据推给喜欢翡翠耳钉的刘亦菲们‼️</v>
      </c>
    </row>
    <row r="325" spans="1:34">
      <c r="A325" s="14" t="s">
        <v>48</v>
      </c>
      <c r="B325" s="14" t="s">
        <v>108</v>
      </c>
      <c r="C325" s="15">
        <v>16755251</v>
      </c>
      <c r="D325" s="14" t="s">
        <v>79</v>
      </c>
      <c r="E325" s="14" t="s">
        <v>108</v>
      </c>
      <c r="F325" s="14" t="s">
        <v>109</v>
      </c>
      <c r="G325" s="15">
        <v>3251566</v>
      </c>
      <c r="H325" s="14" t="s">
        <v>109</v>
      </c>
      <c r="I325" s="15">
        <v>2637997</v>
      </c>
      <c r="J325" s="14" t="s">
        <v>290</v>
      </c>
      <c r="K325" s="15">
        <v>179.2</v>
      </c>
      <c r="L325" s="15">
        <v>7283</v>
      </c>
      <c r="M325" s="15">
        <v>355</v>
      </c>
      <c r="N325" s="16">
        <v>0.0487</v>
      </c>
      <c r="O325" s="15">
        <v>0.5</v>
      </c>
      <c r="P325" s="15">
        <v>24.61</v>
      </c>
      <c r="Q325" s="15">
        <v>7</v>
      </c>
      <c r="R325" s="15">
        <v>1</v>
      </c>
      <c r="S325" s="15">
        <v>1</v>
      </c>
      <c r="T325" s="15">
        <v>9</v>
      </c>
      <c r="U325" s="15">
        <v>1</v>
      </c>
      <c r="V325" s="15">
        <v>19</v>
      </c>
      <c r="W325" s="15">
        <v>9.43</v>
      </c>
      <c r="X325" s="15">
        <v>8</v>
      </c>
      <c r="Y325" s="16">
        <v>0.0225</v>
      </c>
      <c r="Z325" s="15">
        <v>1</v>
      </c>
      <c r="AA325" s="15">
        <v>1</v>
      </c>
      <c r="AB325" s="15">
        <v>8</v>
      </c>
      <c r="AC325" s="15">
        <v>13</v>
      </c>
      <c r="AD325" s="15">
        <v>8</v>
      </c>
      <c r="AE325" s="15">
        <v>2</v>
      </c>
      <c r="AF325" s="15">
        <v>22.4</v>
      </c>
      <c r="AG325" s="15">
        <v>89.6</v>
      </c>
      <c r="AH325" t="str">
        <f>VLOOKUP(E:E,笔记匹配!A:U,3,FALSE)</f>
        <v>强烈安利‼️耳畔上的灵动✨美到窒息翡翠耳坠</v>
      </c>
    </row>
    <row r="326" spans="1:34">
      <c r="A326" s="14" t="s">
        <v>48</v>
      </c>
      <c r="B326" s="14" t="s">
        <v>86</v>
      </c>
      <c r="C326" s="15">
        <v>20245254</v>
      </c>
      <c r="D326" s="14" t="s">
        <v>79</v>
      </c>
      <c r="E326" s="14" t="s">
        <v>86</v>
      </c>
      <c r="F326" s="14" t="s">
        <v>87</v>
      </c>
      <c r="G326" s="15">
        <v>4628915</v>
      </c>
      <c r="H326" s="14" t="s">
        <v>87</v>
      </c>
      <c r="I326" s="15">
        <v>3960246</v>
      </c>
      <c r="J326" s="14" t="s">
        <v>290</v>
      </c>
      <c r="K326" s="15">
        <v>136.95</v>
      </c>
      <c r="L326" s="15">
        <v>7374</v>
      </c>
      <c r="M326" s="15">
        <v>460</v>
      </c>
      <c r="N326" s="16">
        <v>0.0624</v>
      </c>
      <c r="O326" s="15">
        <v>0.3</v>
      </c>
      <c r="P326" s="15">
        <v>18.57</v>
      </c>
      <c r="Q326" s="15">
        <v>0</v>
      </c>
      <c r="R326" s="15">
        <v>1</v>
      </c>
      <c r="S326" s="15">
        <v>0</v>
      </c>
      <c r="T326" s="15">
        <v>1</v>
      </c>
      <c r="U326" s="15">
        <v>0</v>
      </c>
      <c r="V326" s="15">
        <v>2</v>
      </c>
      <c r="W326" s="15">
        <v>68.47</v>
      </c>
      <c r="X326" s="15">
        <v>5</v>
      </c>
      <c r="Y326" s="16">
        <v>0.0109</v>
      </c>
      <c r="Z326" s="15">
        <v>0</v>
      </c>
      <c r="AA326" s="15">
        <v>0</v>
      </c>
      <c r="AB326" s="15">
        <v>5</v>
      </c>
      <c r="AC326" s="15">
        <v>9</v>
      </c>
      <c r="AD326" s="15">
        <v>6</v>
      </c>
      <c r="AE326" s="15">
        <v>1</v>
      </c>
      <c r="AF326" s="15">
        <v>22.82</v>
      </c>
      <c r="AG326" s="15">
        <v>136.95</v>
      </c>
      <c r="AH326" t="str">
        <f>VLOOKUP(E:E,笔记匹配!A:U,3,FALSE)</f>
        <v>别找了‼️一口价的翡翠商家在这里👆</v>
      </c>
    </row>
    <row r="327" spans="1:34">
      <c r="A327" s="14" t="s">
        <v>48</v>
      </c>
      <c r="B327" s="14" t="s">
        <v>88</v>
      </c>
      <c r="C327" s="15">
        <v>21387444</v>
      </c>
      <c r="D327" s="14" t="s">
        <v>79</v>
      </c>
      <c r="E327" s="14" t="s">
        <v>88</v>
      </c>
      <c r="F327" s="14" t="s">
        <v>89</v>
      </c>
      <c r="G327" s="15">
        <v>5205193</v>
      </c>
      <c r="H327" s="14" t="s">
        <v>89</v>
      </c>
      <c r="I327" s="15">
        <v>4389137</v>
      </c>
      <c r="J327" s="14" t="s">
        <v>290</v>
      </c>
      <c r="K327" s="15">
        <v>45.71</v>
      </c>
      <c r="L327" s="15">
        <v>2193</v>
      </c>
      <c r="M327" s="15">
        <v>199</v>
      </c>
      <c r="N327" s="16">
        <v>0.0907</v>
      </c>
      <c r="O327" s="15">
        <v>0.23</v>
      </c>
      <c r="P327" s="15">
        <v>20.84</v>
      </c>
      <c r="Q327" s="15">
        <v>4</v>
      </c>
      <c r="R327" s="15">
        <v>0</v>
      </c>
      <c r="S327" s="15">
        <v>2</v>
      </c>
      <c r="T327" s="15">
        <v>0</v>
      </c>
      <c r="U327" s="15">
        <v>0</v>
      </c>
      <c r="V327" s="15">
        <v>6</v>
      </c>
      <c r="W327" s="15">
        <v>7.62</v>
      </c>
      <c r="X327" s="15">
        <v>1</v>
      </c>
      <c r="Y327" s="16">
        <v>0.005</v>
      </c>
      <c r="Z327" s="15">
        <v>2</v>
      </c>
      <c r="AA327" s="15">
        <v>0</v>
      </c>
      <c r="AB327" s="15">
        <v>1</v>
      </c>
      <c r="AC327" s="15">
        <v>1</v>
      </c>
      <c r="AD327" s="15">
        <v>1</v>
      </c>
      <c r="AE327" s="15">
        <v>0</v>
      </c>
      <c r="AF327" s="15">
        <v>45.71</v>
      </c>
      <c r="AG327" s="15">
        <v>0</v>
      </c>
      <c r="AH327" t="str">
        <f>VLOOKUP(E:E,笔记匹配!A:U,3,FALSE)</f>
        <v>入门级翡翠戒指｜第一次买翡翠必入戒指合集</v>
      </c>
    </row>
    <row r="328" spans="1:34">
      <c r="A328" s="14" t="s">
        <v>48</v>
      </c>
      <c r="B328" s="14" t="s">
        <v>114</v>
      </c>
      <c r="C328" s="15">
        <v>22048778</v>
      </c>
      <c r="D328" s="14" t="s">
        <v>75</v>
      </c>
      <c r="E328" s="14" t="s">
        <v>114</v>
      </c>
      <c r="F328" s="14" t="s">
        <v>115</v>
      </c>
      <c r="G328" s="15">
        <v>5509802</v>
      </c>
      <c r="H328" s="14" t="s">
        <v>115</v>
      </c>
      <c r="I328" s="15">
        <v>4621049</v>
      </c>
      <c r="J328" s="14" t="s">
        <v>290</v>
      </c>
      <c r="K328" s="15">
        <v>122.31</v>
      </c>
      <c r="L328" s="15">
        <v>5465</v>
      </c>
      <c r="M328" s="15">
        <v>295</v>
      </c>
      <c r="N328" s="16">
        <v>0.054</v>
      </c>
      <c r="O328" s="15">
        <v>0.41</v>
      </c>
      <c r="P328" s="15">
        <v>22.38</v>
      </c>
      <c r="Q328" s="15">
        <v>1</v>
      </c>
      <c r="R328" s="15">
        <v>0</v>
      </c>
      <c r="S328" s="15">
        <v>0</v>
      </c>
      <c r="T328" s="15">
        <v>3</v>
      </c>
      <c r="U328" s="15">
        <v>0</v>
      </c>
      <c r="V328" s="15">
        <v>4</v>
      </c>
      <c r="W328" s="15">
        <v>30.58</v>
      </c>
      <c r="X328" s="15">
        <v>2</v>
      </c>
      <c r="Y328" s="16">
        <v>0.0068</v>
      </c>
      <c r="Z328" s="15">
        <v>6</v>
      </c>
      <c r="AA328" s="15">
        <v>1</v>
      </c>
      <c r="AB328" s="15">
        <v>3</v>
      </c>
      <c r="AC328" s="15">
        <v>3</v>
      </c>
      <c r="AD328" s="15">
        <v>3</v>
      </c>
      <c r="AE328" s="15">
        <v>1</v>
      </c>
      <c r="AF328" s="15">
        <v>40.77</v>
      </c>
      <c r="AG328" s="15">
        <v>122.31</v>
      </c>
      <c r="AH328" t="str">
        <f>VLOOKUP(E:E,笔记匹配!A:U,3,FALSE)</f>
        <v>价值过亿😱这就是广州玉器街批发商家的实力</v>
      </c>
    </row>
    <row r="329" spans="1:34">
      <c r="A329" s="14" t="s">
        <v>48</v>
      </c>
      <c r="B329" s="14" t="s">
        <v>76</v>
      </c>
      <c r="C329" s="15">
        <v>23018730</v>
      </c>
      <c r="D329" s="14" t="s">
        <v>75</v>
      </c>
      <c r="E329" s="14" t="s">
        <v>76</v>
      </c>
      <c r="F329" s="14" t="s">
        <v>302</v>
      </c>
      <c r="G329" s="15">
        <v>5980131</v>
      </c>
      <c r="H329" s="14" t="s">
        <v>77</v>
      </c>
      <c r="I329" s="15">
        <v>4980197</v>
      </c>
      <c r="J329" s="14" t="s">
        <v>290</v>
      </c>
      <c r="K329" s="15">
        <v>71.76</v>
      </c>
      <c r="L329" s="15">
        <v>4743</v>
      </c>
      <c r="M329" s="15">
        <v>294</v>
      </c>
      <c r="N329" s="16">
        <v>0.062</v>
      </c>
      <c r="O329" s="15">
        <v>0.24</v>
      </c>
      <c r="P329" s="15">
        <v>15.13</v>
      </c>
      <c r="Q329" s="15">
        <v>2</v>
      </c>
      <c r="R329" s="15">
        <v>0</v>
      </c>
      <c r="S329" s="15">
        <v>0</v>
      </c>
      <c r="T329" s="15">
        <v>2</v>
      </c>
      <c r="U329" s="15">
        <v>0</v>
      </c>
      <c r="V329" s="15">
        <v>4</v>
      </c>
      <c r="W329" s="15">
        <v>17.94</v>
      </c>
      <c r="X329" s="15">
        <v>1</v>
      </c>
      <c r="Y329" s="16">
        <v>0.0034</v>
      </c>
      <c r="Z329" s="15">
        <v>7</v>
      </c>
      <c r="AA329" s="15">
        <v>1</v>
      </c>
      <c r="AB329" s="15">
        <v>1</v>
      </c>
      <c r="AC329" s="15">
        <v>1</v>
      </c>
      <c r="AD329" s="15">
        <v>1</v>
      </c>
      <c r="AE329" s="15">
        <v>0</v>
      </c>
      <c r="AF329" s="15">
        <v>71.76</v>
      </c>
      <c r="AG329" s="15">
        <v>0</v>
      </c>
      <c r="AH329" t="str">
        <f>VLOOKUP(E:E,笔记匹配!A:U,3,FALSE)</f>
        <v>请大数据把我推荐给身价过亿的人‼️</v>
      </c>
    </row>
    <row r="330" spans="1:34">
      <c r="A330" s="14" t="s">
        <v>49</v>
      </c>
      <c r="B330" s="14" t="s">
        <v>80</v>
      </c>
      <c r="C330" s="15">
        <v>14596181</v>
      </c>
      <c r="D330" s="14" t="s">
        <v>79</v>
      </c>
      <c r="E330" s="14" t="s">
        <v>80</v>
      </c>
      <c r="F330" s="14" t="s">
        <v>81</v>
      </c>
      <c r="G330" s="15">
        <v>2936476</v>
      </c>
      <c r="H330" s="14" t="s">
        <v>81</v>
      </c>
      <c r="I330" s="15">
        <v>2341327</v>
      </c>
      <c r="J330" s="14" t="s">
        <v>290</v>
      </c>
      <c r="K330" s="15">
        <v>205.81</v>
      </c>
      <c r="L330" s="15">
        <v>5029</v>
      </c>
      <c r="M330" s="15">
        <v>288</v>
      </c>
      <c r="N330" s="16">
        <v>0.0573</v>
      </c>
      <c r="O330" s="15">
        <v>0.71</v>
      </c>
      <c r="P330" s="15">
        <v>40.92</v>
      </c>
      <c r="Q330" s="15">
        <v>0</v>
      </c>
      <c r="R330" s="15">
        <v>2</v>
      </c>
      <c r="S330" s="15">
        <v>0</v>
      </c>
      <c r="T330" s="15">
        <v>0</v>
      </c>
      <c r="U330" s="15">
        <v>0</v>
      </c>
      <c r="V330" s="15">
        <v>2</v>
      </c>
      <c r="W330" s="15">
        <v>102.9</v>
      </c>
      <c r="X330" s="15">
        <v>9</v>
      </c>
      <c r="Y330" s="16">
        <v>0.0312</v>
      </c>
      <c r="Z330" s="15">
        <v>0</v>
      </c>
      <c r="AA330" s="15">
        <v>0</v>
      </c>
      <c r="AB330" s="15">
        <v>10</v>
      </c>
      <c r="AC330" s="15">
        <v>20</v>
      </c>
      <c r="AD330" s="15">
        <v>10</v>
      </c>
      <c r="AE330" s="15">
        <v>4</v>
      </c>
      <c r="AF330" s="15">
        <v>20.58</v>
      </c>
      <c r="AG330" s="15">
        <v>51.45</v>
      </c>
      <c r="AH330" t="str">
        <f>VLOOKUP(E:E,笔记匹配!A:U,3,FALSE)</f>
        <v>翡翠小米珠已经不多了❓听说你们都在找🧐🧐</v>
      </c>
    </row>
    <row r="331" spans="1:34">
      <c r="A331" s="14" t="s">
        <v>49</v>
      </c>
      <c r="B331" s="14" t="s">
        <v>82</v>
      </c>
      <c r="C331" s="15">
        <v>14619863</v>
      </c>
      <c r="D331" s="14" t="s">
        <v>79</v>
      </c>
      <c r="E331" s="14" t="s">
        <v>82</v>
      </c>
      <c r="F331" s="14" t="s">
        <v>83</v>
      </c>
      <c r="G331" s="15">
        <v>2939454</v>
      </c>
      <c r="H331" s="14" t="s">
        <v>83</v>
      </c>
      <c r="I331" s="15">
        <v>2343844</v>
      </c>
      <c r="J331" s="14" t="s">
        <v>290</v>
      </c>
      <c r="K331" s="15">
        <v>42.08</v>
      </c>
      <c r="L331" s="15">
        <v>1329</v>
      </c>
      <c r="M331" s="15">
        <v>121</v>
      </c>
      <c r="N331" s="16">
        <v>0.091</v>
      </c>
      <c r="O331" s="15">
        <v>0.35</v>
      </c>
      <c r="P331" s="15">
        <v>31.66</v>
      </c>
      <c r="Q331" s="15">
        <v>0</v>
      </c>
      <c r="R331" s="15">
        <v>0</v>
      </c>
      <c r="S331" s="15">
        <v>0</v>
      </c>
      <c r="T331" s="15">
        <v>0</v>
      </c>
      <c r="U331" s="15">
        <v>0</v>
      </c>
      <c r="V331" s="15">
        <v>0</v>
      </c>
      <c r="W331" s="15">
        <v>0</v>
      </c>
      <c r="X331" s="15">
        <v>0</v>
      </c>
      <c r="Y331" s="16">
        <v>0</v>
      </c>
      <c r="Z331" s="15">
        <v>0</v>
      </c>
      <c r="AA331" s="15">
        <v>0</v>
      </c>
      <c r="AB331" s="15">
        <v>0</v>
      </c>
      <c r="AC331" s="15">
        <v>0</v>
      </c>
      <c r="AD331" s="15">
        <v>0</v>
      </c>
      <c r="AE331" s="15">
        <v>0</v>
      </c>
      <c r="AF331" s="15">
        <v>0</v>
      </c>
      <c r="AG331" s="15">
        <v>0</v>
      </c>
      <c r="AH331" t="str">
        <f>VLOOKUP(E:E,笔记匹配!A:U,3,FALSE)</f>
        <v>必入翡翠无事牌👆任性挑选价位齐全❤️</v>
      </c>
    </row>
    <row r="332" spans="1:34">
      <c r="A332" s="14" t="s">
        <v>49</v>
      </c>
      <c r="B332" s="14" t="s">
        <v>84</v>
      </c>
      <c r="C332" s="15">
        <v>15170740</v>
      </c>
      <c r="D332" s="14" t="s">
        <v>79</v>
      </c>
      <c r="E332" s="14" t="s">
        <v>84</v>
      </c>
      <c r="F332" s="14" t="s">
        <v>293</v>
      </c>
      <c r="G332" s="15">
        <v>2978075</v>
      </c>
      <c r="H332" s="14" t="s">
        <v>85</v>
      </c>
      <c r="I332" s="15">
        <v>2380067</v>
      </c>
      <c r="J332" s="14" t="s">
        <v>290</v>
      </c>
      <c r="K332" s="15">
        <v>114.46</v>
      </c>
      <c r="L332" s="15">
        <v>6209</v>
      </c>
      <c r="M332" s="15">
        <v>334</v>
      </c>
      <c r="N332" s="16">
        <v>0.0538</v>
      </c>
      <c r="O332" s="15">
        <v>0.34</v>
      </c>
      <c r="P332" s="15">
        <v>18.43</v>
      </c>
      <c r="Q332" s="15">
        <v>2</v>
      </c>
      <c r="R332" s="15">
        <v>0</v>
      </c>
      <c r="S332" s="15">
        <v>0</v>
      </c>
      <c r="T332" s="15">
        <v>3</v>
      </c>
      <c r="U332" s="15">
        <v>2</v>
      </c>
      <c r="V332" s="15">
        <v>7</v>
      </c>
      <c r="W332" s="15">
        <v>16.35</v>
      </c>
      <c r="X332" s="15">
        <v>21</v>
      </c>
      <c r="Y332" s="16">
        <v>0.0629</v>
      </c>
      <c r="Z332" s="15">
        <v>0</v>
      </c>
      <c r="AA332" s="15">
        <v>0</v>
      </c>
      <c r="AB332" s="15">
        <v>6</v>
      </c>
      <c r="AC332" s="15">
        <v>11</v>
      </c>
      <c r="AD332" s="15">
        <v>6</v>
      </c>
      <c r="AE332" s="15">
        <v>2</v>
      </c>
      <c r="AF332" s="15">
        <v>19.08</v>
      </c>
      <c r="AG332" s="15">
        <v>57.23</v>
      </c>
      <c r="AH332" t="str">
        <f>VLOOKUP(E:E,笔记匹配!A:U,3,FALSE)</f>
        <v>入门级的满绿翡翠，性价比也太高了！ 😍</v>
      </c>
    </row>
    <row r="333" spans="1:34">
      <c r="A333" s="14" t="s">
        <v>49</v>
      </c>
      <c r="B333" s="14" t="s">
        <v>108</v>
      </c>
      <c r="C333" s="15">
        <v>16755251</v>
      </c>
      <c r="D333" s="14" t="s">
        <v>79</v>
      </c>
      <c r="E333" s="14" t="s">
        <v>108</v>
      </c>
      <c r="F333" s="14" t="s">
        <v>109</v>
      </c>
      <c r="G333" s="15">
        <v>3251566</v>
      </c>
      <c r="H333" s="14" t="s">
        <v>109</v>
      </c>
      <c r="I333" s="15">
        <v>2637997</v>
      </c>
      <c r="J333" s="14" t="s">
        <v>290</v>
      </c>
      <c r="K333" s="15">
        <v>215.89</v>
      </c>
      <c r="L333" s="15">
        <v>8842</v>
      </c>
      <c r="M333" s="15">
        <v>388</v>
      </c>
      <c r="N333" s="16">
        <v>0.0439</v>
      </c>
      <c r="O333" s="15">
        <v>0.56</v>
      </c>
      <c r="P333" s="15">
        <v>24.42</v>
      </c>
      <c r="Q333" s="15">
        <v>6</v>
      </c>
      <c r="R333" s="15">
        <v>0</v>
      </c>
      <c r="S333" s="15">
        <v>4</v>
      </c>
      <c r="T333" s="15">
        <v>6</v>
      </c>
      <c r="U333" s="15">
        <v>2</v>
      </c>
      <c r="V333" s="15">
        <v>18</v>
      </c>
      <c r="W333" s="15">
        <v>11.99</v>
      </c>
      <c r="X333" s="15">
        <v>15</v>
      </c>
      <c r="Y333" s="16">
        <v>0.0387</v>
      </c>
      <c r="Z333" s="15">
        <v>0</v>
      </c>
      <c r="AA333" s="15">
        <v>0</v>
      </c>
      <c r="AB333" s="15">
        <v>12</v>
      </c>
      <c r="AC333" s="15">
        <v>18</v>
      </c>
      <c r="AD333" s="15">
        <v>12</v>
      </c>
      <c r="AE333" s="15">
        <v>2</v>
      </c>
      <c r="AF333" s="15">
        <v>17.99</v>
      </c>
      <c r="AG333" s="15">
        <v>107.94</v>
      </c>
      <c r="AH333" t="str">
        <f>VLOOKUP(E:E,笔记匹配!A:U,3,FALSE)</f>
        <v>强烈安利‼️耳畔上的灵动✨美到窒息翡翠耳坠</v>
      </c>
    </row>
    <row r="334" spans="1:34">
      <c r="A334" s="14" t="s">
        <v>49</v>
      </c>
      <c r="B334" s="14" t="s">
        <v>86</v>
      </c>
      <c r="C334" s="15">
        <v>20245254</v>
      </c>
      <c r="D334" s="14" t="s">
        <v>79</v>
      </c>
      <c r="E334" s="14" t="s">
        <v>86</v>
      </c>
      <c r="F334" s="14" t="s">
        <v>87</v>
      </c>
      <c r="G334" s="15">
        <v>4628915</v>
      </c>
      <c r="H334" s="14" t="s">
        <v>87</v>
      </c>
      <c r="I334" s="15">
        <v>3960246</v>
      </c>
      <c r="J334" s="14" t="s">
        <v>290</v>
      </c>
      <c r="K334" s="15">
        <v>157.13</v>
      </c>
      <c r="L334" s="15">
        <v>8218</v>
      </c>
      <c r="M334" s="15">
        <v>520</v>
      </c>
      <c r="N334" s="16">
        <v>0.0633</v>
      </c>
      <c r="O334" s="15">
        <v>0.3</v>
      </c>
      <c r="P334" s="15">
        <v>19.12</v>
      </c>
      <c r="Q334" s="15">
        <v>5</v>
      </c>
      <c r="R334" s="15">
        <v>3</v>
      </c>
      <c r="S334" s="15">
        <v>1</v>
      </c>
      <c r="T334" s="15">
        <v>0</v>
      </c>
      <c r="U334" s="15">
        <v>0</v>
      </c>
      <c r="V334" s="15">
        <v>9</v>
      </c>
      <c r="W334" s="15">
        <v>17.46</v>
      </c>
      <c r="X334" s="15">
        <v>9</v>
      </c>
      <c r="Y334" s="16">
        <v>0.0173</v>
      </c>
      <c r="Z334" s="15">
        <v>1</v>
      </c>
      <c r="AA334" s="15">
        <v>0</v>
      </c>
      <c r="AB334" s="15">
        <v>8</v>
      </c>
      <c r="AC334" s="15">
        <v>14</v>
      </c>
      <c r="AD334" s="15">
        <v>8</v>
      </c>
      <c r="AE334" s="15">
        <v>2</v>
      </c>
      <c r="AF334" s="15">
        <v>19.64</v>
      </c>
      <c r="AG334" s="15">
        <v>78.56</v>
      </c>
      <c r="AH334" t="str">
        <f>VLOOKUP(E:E,笔记匹配!A:U,3,FALSE)</f>
        <v>别找了‼️一口价的翡翠商家在这里👆</v>
      </c>
    </row>
    <row r="335" spans="1:34">
      <c r="A335" s="14" t="s">
        <v>49</v>
      </c>
      <c r="B335" s="14" t="s">
        <v>88</v>
      </c>
      <c r="C335" s="15">
        <v>21387444</v>
      </c>
      <c r="D335" s="14" t="s">
        <v>79</v>
      </c>
      <c r="E335" s="14" t="s">
        <v>88</v>
      </c>
      <c r="F335" s="14" t="s">
        <v>89</v>
      </c>
      <c r="G335" s="15">
        <v>5205193</v>
      </c>
      <c r="H335" s="14" t="s">
        <v>89</v>
      </c>
      <c r="I335" s="15">
        <v>4389137</v>
      </c>
      <c r="J335" s="14" t="s">
        <v>290</v>
      </c>
      <c r="K335" s="15">
        <v>38.24</v>
      </c>
      <c r="L335" s="15">
        <v>1546</v>
      </c>
      <c r="M335" s="15">
        <v>159</v>
      </c>
      <c r="N335" s="16">
        <v>0.1028</v>
      </c>
      <c r="O335" s="15">
        <v>0.24</v>
      </c>
      <c r="P335" s="15">
        <v>24.73</v>
      </c>
      <c r="Q335" s="15">
        <v>0</v>
      </c>
      <c r="R335" s="15">
        <v>1</v>
      </c>
      <c r="S335" s="15">
        <v>0</v>
      </c>
      <c r="T335" s="15">
        <v>0</v>
      </c>
      <c r="U335" s="15">
        <v>0</v>
      </c>
      <c r="V335" s="15">
        <v>1</v>
      </c>
      <c r="W335" s="15">
        <v>38.24</v>
      </c>
      <c r="X335" s="15">
        <v>0</v>
      </c>
      <c r="Y335" s="16">
        <v>0</v>
      </c>
      <c r="Z335" s="15">
        <v>1</v>
      </c>
      <c r="AA335" s="15">
        <v>0</v>
      </c>
      <c r="AB335" s="15">
        <v>0</v>
      </c>
      <c r="AC335" s="15">
        <v>0</v>
      </c>
      <c r="AD335" s="15">
        <v>0</v>
      </c>
      <c r="AE335" s="15">
        <v>0</v>
      </c>
      <c r="AF335" s="15">
        <v>0</v>
      </c>
      <c r="AG335" s="15">
        <v>0</v>
      </c>
      <c r="AH335" t="str">
        <f>VLOOKUP(E:E,笔记匹配!A:U,3,FALSE)</f>
        <v>入门级翡翠戒指｜第一次买翡翠必入戒指合集</v>
      </c>
    </row>
    <row r="336" spans="1:34">
      <c r="A336" s="14" t="s">
        <v>49</v>
      </c>
      <c r="B336" s="14" t="s">
        <v>114</v>
      </c>
      <c r="C336" s="15">
        <v>22048778</v>
      </c>
      <c r="D336" s="14" t="s">
        <v>75</v>
      </c>
      <c r="E336" s="14" t="s">
        <v>114</v>
      </c>
      <c r="F336" s="14" t="s">
        <v>115</v>
      </c>
      <c r="G336" s="15">
        <v>5509802</v>
      </c>
      <c r="H336" s="14" t="s">
        <v>115</v>
      </c>
      <c r="I336" s="15">
        <v>4621049</v>
      </c>
      <c r="J336" s="14" t="s">
        <v>290</v>
      </c>
      <c r="K336" s="15">
        <v>114.26</v>
      </c>
      <c r="L336" s="15">
        <v>5419</v>
      </c>
      <c r="M336" s="15">
        <v>304</v>
      </c>
      <c r="N336" s="16">
        <v>0.0561</v>
      </c>
      <c r="O336" s="15">
        <v>0.38</v>
      </c>
      <c r="P336" s="15">
        <v>21.09</v>
      </c>
      <c r="Q336" s="15">
        <v>0</v>
      </c>
      <c r="R336" s="15">
        <v>1</v>
      </c>
      <c r="S336" s="15">
        <v>1</v>
      </c>
      <c r="T336" s="15">
        <v>1</v>
      </c>
      <c r="U336" s="15">
        <v>0</v>
      </c>
      <c r="V336" s="15">
        <v>3</v>
      </c>
      <c r="W336" s="15">
        <v>38.09</v>
      </c>
      <c r="X336" s="15">
        <v>3</v>
      </c>
      <c r="Y336" s="16">
        <v>0.0099</v>
      </c>
      <c r="Z336" s="15">
        <v>2</v>
      </c>
      <c r="AA336" s="15">
        <v>0</v>
      </c>
      <c r="AB336" s="15">
        <v>4</v>
      </c>
      <c r="AC336" s="15">
        <v>8</v>
      </c>
      <c r="AD336" s="15">
        <v>4</v>
      </c>
      <c r="AE336" s="15">
        <v>2</v>
      </c>
      <c r="AF336" s="15">
        <v>28.56</v>
      </c>
      <c r="AG336" s="15">
        <v>57.13</v>
      </c>
      <c r="AH336" t="str">
        <f>VLOOKUP(E:E,笔记匹配!A:U,3,FALSE)</f>
        <v>价值过亿😱这就是广州玉器街批发商家的实力</v>
      </c>
    </row>
    <row r="337" spans="1:34">
      <c r="A337" s="14" t="s">
        <v>49</v>
      </c>
      <c r="B337" s="14" t="s">
        <v>76</v>
      </c>
      <c r="C337" s="15">
        <v>23018730</v>
      </c>
      <c r="D337" s="14" t="s">
        <v>75</v>
      </c>
      <c r="E337" s="14" t="s">
        <v>76</v>
      </c>
      <c r="F337" s="14" t="s">
        <v>302</v>
      </c>
      <c r="G337" s="15">
        <v>5980131</v>
      </c>
      <c r="H337" s="14" t="s">
        <v>77</v>
      </c>
      <c r="I337" s="15">
        <v>4980197</v>
      </c>
      <c r="J337" s="14" t="s">
        <v>290</v>
      </c>
      <c r="K337" s="15">
        <v>122.1</v>
      </c>
      <c r="L337" s="15">
        <v>6238</v>
      </c>
      <c r="M337" s="15">
        <v>421</v>
      </c>
      <c r="N337" s="16">
        <v>0.0675</v>
      </c>
      <c r="O337" s="15">
        <v>0.29</v>
      </c>
      <c r="P337" s="15">
        <v>19.57</v>
      </c>
      <c r="Q337" s="15">
        <v>8</v>
      </c>
      <c r="R337" s="15">
        <v>0</v>
      </c>
      <c r="S337" s="15">
        <v>0</v>
      </c>
      <c r="T337" s="15">
        <v>2</v>
      </c>
      <c r="U337" s="15">
        <v>0</v>
      </c>
      <c r="V337" s="15">
        <v>10</v>
      </c>
      <c r="W337" s="15">
        <v>12.21</v>
      </c>
      <c r="X337" s="15">
        <v>2</v>
      </c>
      <c r="Y337" s="16">
        <v>0.0048</v>
      </c>
      <c r="Z337" s="15">
        <v>2</v>
      </c>
      <c r="AA337" s="15">
        <v>0</v>
      </c>
      <c r="AB337" s="15">
        <v>4</v>
      </c>
      <c r="AC337" s="15">
        <v>7</v>
      </c>
      <c r="AD337" s="15">
        <v>5</v>
      </c>
      <c r="AE337" s="15">
        <v>4</v>
      </c>
      <c r="AF337" s="15">
        <v>24.42</v>
      </c>
      <c r="AG337" s="15">
        <v>30.52</v>
      </c>
      <c r="AH337" t="str">
        <f>VLOOKUP(E:E,笔记匹配!A:U,3,FALSE)</f>
        <v>请大数据把我推荐给身价过亿的人‼️</v>
      </c>
    </row>
    <row r="338" spans="1:34">
      <c r="A338" s="14" t="s">
        <v>50</v>
      </c>
      <c r="B338" s="14" t="s">
        <v>80</v>
      </c>
      <c r="C338" s="15">
        <v>14596181</v>
      </c>
      <c r="D338" s="14" t="s">
        <v>79</v>
      </c>
      <c r="E338" s="14" t="s">
        <v>80</v>
      </c>
      <c r="F338" s="14" t="s">
        <v>81</v>
      </c>
      <c r="G338" s="15">
        <v>2936476</v>
      </c>
      <c r="H338" s="14" t="s">
        <v>81</v>
      </c>
      <c r="I338" s="15">
        <v>2341327</v>
      </c>
      <c r="J338" s="14" t="s">
        <v>290</v>
      </c>
      <c r="K338" s="15">
        <v>208.41</v>
      </c>
      <c r="L338" s="15">
        <v>5040</v>
      </c>
      <c r="M338" s="15">
        <v>275</v>
      </c>
      <c r="N338" s="16">
        <v>0.0546</v>
      </c>
      <c r="O338" s="15">
        <v>0.76</v>
      </c>
      <c r="P338" s="15">
        <v>41.35</v>
      </c>
      <c r="Q338" s="15">
        <v>3</v>
      </c>
      <c r="R338" s="15">
        <v>1</v>
      </c>
      <c r="S338" s="15">
        <v>1</v>
      </c>
      <c r="T338" s="15">
        <v>7</v>
      </c>
      <c r="U338" s="15">
        <v>0</v>
      </c>
      <c r="V338" s="15">
        <v>12</v>
      </c>
      <c r="W338" s="15">
        <v>17.37</v>
      </c>
      <c r="X338" s="15">
        <v>14</v>
      </c>
      <c r="Y338" s="16">
        <v>0.0509</v>
      </c>
      <c r="Z338" s="15">
        <v>4</v>
      </c>
      <c r="AA338" s="15">
        <v>1</v>
      </c>
      <c r="AB338" s="15">
        <v>15</v>
      </c>
      <c r="AC338" s="15">
        <v>37</v>
      </c>
      <c r="AD338" s="15">
        <v>17</v>
      </c>
      <c r="AE338" s="15">
        <v>9</v>
      </c>
      <c r="AF338" s="15">
        <v>12.26</v>
      </c>
      <c r="AG338" s="15">
        <v>23.16</v>
      </c>
      <c r="AH338" t="str">
        <f>VLOOKUP(E:E,笔记匹配!A:U,3,FALSE)</f>
        <v>翡翠小米珠已经不多了❓听说你们都在找🧐🧐</v>
      </c>
    </row>
    <row r="339" spans="1:34">
      <c r="A339" s="14" t="s">
        <v>50</v>
      </c>
      <c r="B339" s="14" t="s">
        <v>82</v>
      </c>
      <c r="C339" s="15">
        <v>14619863</v>
      </c>
      <c r="D339" s="14" t="s">
        <v>79</v>
      </c>
      <c r="E339" s="14" t="s">
        <v>82</v>
      </c>
      <c r="F339" s="14" t="s">
        <v>83</v>
      </c>
      <c r="G339" s="15">
        <v>2939454</v>
      </c>
      <c r="H339" s="14" t="s">
        <v>83</v>
      </c>
      <c r="I339" s="15">
        <v>2343844</v>
      </c>
      <c r="J339" s="14" t="s">
        <v>290</v>
      </c>
      <c r="K339" s="15">
        <v>30.08</v>
      </c>
      <c r="L339" s="15">
        <v>1043</v>
      </c>
      <c r="M339" s="15">
        <v>106</v>
      </c>
      <c r="N339" s="16">
        <v>0.1016</v>
      </c>
      <c r="O339" s="15">
        <v>0.28</v>
      </c>
      <c r="P339" s="15">
        <v>28.84</v>
      </c>
      <c r="Q339" s="15">
        <v>1</v>
      </c>
      <c r="R339" s="15">
        <v>1</v>
      </c>
      <c r="S339" s="15">
        <v>0</v>
      </c>
      <c r="T339" s="15">
        <v>0</v>
      </c>
      <c r="U339" s="15">
        <v>0</v>
      </c>
      <c r="V339" s="15">
        <v>2</v>
      </c>
      <c r="W339" s="15">
        <v>15.04</v>
      </c>
      <c r="X339" s="15">
        <v>0</v>
      </c>
      <c r="Y339" s="16">
        <v>0</v>
      </c>
      <c r="Z339" s="15">
        <v>2</v>
      </c>
      <c r="AA339" s="15">
        <v>1</v>
      </c>
      <c r="AB339" s="15">
        <v>0</v>
      </c>
      <c r="AC339" s="15">
        <v>0</v>
      </c>
      <c r="AD339" s="15">
        <v>0</v>
      </c>
      <c r="AE339" s="15">
        <v>0</v>
      </c>
      <c r="AF339" s="15">
        <v>0</v>
      </c>
      <c r="AG339" s="15">
        <v>0</v>
      </c>
      <c r="AH339" t="str">
        <f>VLOOKUP(E:E,笔记匹配!A:U,3,FALSE)</f>
        <v>必入翡翠无事牌👆任性挑选价位齐全❤️</v>
      </c>
    </row>
    <row r="340" spans="1:34">
      <c r="A340" s="14" t="s">
        <v>50</v>
      </c>
      <c r="B340" s="14" t="s">
        <v>84</v>
      </c>
      <c r="C340" s="15">
        <v>15170740</v>
      </c>
      <c r="D340" s="14" t="s">
        <v>79</v>
      </c>
      <c r="E340" s="14" t="s">
        <v>84</v>
      </c>
      <c r="F340" s="14" t="s">
        <v>293</v>
      </c>
      <c r="G340" s="15">
        <v>2978075</v>
      </c>
      <c r="H340" s="14" t="s">
        <v>85</v>
      </c>
      <c r="I340" s="15">
        <v>2380067</v>
      </c>
      <c r="J340" s="14" t="s">
        <v>290</v>
      </c>
      <c r="K340" s="15">
        <v>119.55</v>
      </c>
      <c r="L340" s="15">
        <v>5738</v>
      </c>
      <c r="M340" s="15">
        <v>391</v>
      </c>
      <c r="N340" s="16">
        <v>0.0681</v>
      </c>
      <c r="O340" s="15">
        <v>0.31</v>
      </c>
      <c r="P340" s="15">
        <v>20.83</v>
      </c>
      <c r="Q340" s="15">
        <v>2</v>
      </c>
      <c r="R340" s="15">
        <v>1</v>
      </c>
      <c r="S340" s="15">
        <v>1</v>
      </c>
      <c r="T340" s="15">
        <v>3</v>
      </c>
      <c r="U340" s="15">
        <v>0</v>
      </c>
      <c r="V340" s="15">
        <v>7</v>
      </c>
      <c r="W340" s="15">
        <v>17.08</v>
      </c>
      <c r="X340" s="15">
        <v>11</v>
      </c>
      <c r="Y340" s="16">
        <v>0.0281</v>
      </c>
      <c r="Z340" s="15">
        <v>3</v>
      </c>
      <c r="AA340" s="15">
        <v>11</v>
      </c>
      <c r="AB340" s="15">
        <v>4</v>
      </c>
      <c r="AC340" s="15">
        <v>9</v>
      </c>
      <c r="AD340" s="15">
        <v>4</v>
      </c>
      <c r="AE340" s="15">
        <v>2</v>
      </c>
      <c r="AF340" s="15">
        <v>29.89</v>
      </c>
      <c r="AG340" s="15">
        <v>59.78</v>
      </c>
      <c r="AH340" t="str">
        <f>VLOOKUP(E:E,笔记匹配!A:U,3,FALSE)</f>
        <v>入门级的满绿翡翠，性价比也太高了！ 😍</v>
      </c>
    </row>
    <row r="341" spans="1:34">
      <c r="A341" s="14" t="s">
        <v>50</v>
      </c>
      <c r="B341" s="14" t="s">
        <v>108</v>
      </c>
      <c r="C341" s="15">
        <v>16755251</v>
      </c>
      <c r="D341" s="14" t="s">
        <v>79</v>
      </c>
      <c r="E341" s="14" t="s">
        <v>108</v>
      </c>
      <c r="F341" s="14" t="s">
        <v>109</v>
      </c>
      <c r="G341" s="15">
        <v>3251566</v>
      </c>
      <c r="H341" s="14" t="s">
        <v>109</v>
      </c>
      <c r="I341" s="15">
        <v>2637997</v>
      </c>
      <c r="J341" s="14" t="s">
        <v>290</v>
      </c>
      <c r="K341" s="15">
        <v>111.45</v>
      </c>
      <c r="L341" s="15">
        <v>4879</v>
      </c>
      <c r="M341" s="15">
        <v>242</v>
      </c>
      <c r="N341" s="16">
        <v>0.0496</v>
      </c>
      <c r="O341" s="15">
        <v>0.46</v>
      </c>
      <c r="P341" s="15">
        <v>22.84</v>
      </c>
      <c r="Q341" s="15">
        <v>4</v>
      </c>
      <c r="R341" s="15">
        <v>2</v>
      </c>
      <c r="S341" s="15">
        <v>0</v>
      </c>
      <c r="T341" s="15">
        <v>2</v>
      </c>
      <c r="U341" s="15">
        <v>0</v>
      </c>
      <c r="V341" s="15">
        <v>8</v>
      </c>
      <c r="W341" s="15">
        <v>13.93</v>
      </c>
      <c r="X341" s="15">
        <v>1</v>
      </c>
      <c r="Y341" s="16">
        <v>0.0041</v>
      </c>
      <c r="Z341" s="15">
        <v>1</v>
      </c>
      <c r="AA341" s="15">
        <v>0</v>
      </c>
      <c r="AB341" s="15">
        <v>2</v>
      </c>
      <c r="AC341" s="15">
        <v>2</v>
      </c>
      <c r="AD341" s="15">
        <v>2</v>
      </c>
      <c r="AE341" s="15">
        <v>1</v>
      </c>
      <c r="AF341" s="15">
        <v>55.72</v>
      </c>
      <c r="AG341" s="15">
        <v>111.45</v>
      </c>
      <c r="AH341" t="str">
        <f>VLOOKUP(E:E,笔记匹配!A:U,3,FALSE)</f>
        <v>强烈安利‼️耳畔上的灵动✨美到窒息翡翠耳坠</v>
      </c>
    </row>
    <row r="342" spans="1:34">
      <c r="A342" s="14" t="s">
        <v>50</v>
      </c>
      <c r="B342" s="14" t="s">
        <v>86</v>
      </c>
      <c r="C342" s="15">
        <v>20245254</v>
      </c>
      <c r="D342" s="14" t="s">
        <v>79</v>
      </c>
      <c r="E342" s="14" t="s">
        <v>86</v>
      </c>
      <c r="F342" s="14" t="s">
        <v>87</v>
      </c>
      <c r="G342" s="15">
        <v>4628915</v>
      </c>
      <c r="H342" s="14" t="s">
        <v>87</v>
      </c>
      <c r="I342" s="15">
        <v>3960246</v>
      </c>
      <c r="J342" s="14" t="s">
        <v>290</v>
      </c>
      <c r="K342" s="15">
        <v>180.32</v>
      </c>
      <c r="L342" s="15">
        <v>8988</v>
      </c>
      <c r="M342" s="15">
        <v>607</v>
      </c>
      <c r="N342" s="16">
        <v>0.0675</v>
      </c>
      <c r="O342" s="15">
        <v>0.3</v>
      </c>
      <c r="P342" s="15">
        <v>20.06</v>
      </c>
      <c r="Q342" s="15">
        <v>3</v>
      </c>
      <c r="R342" s="15">
        <v>2</v>
      </c>
      <c r="S342" s="15">
        <v>3</v>
      </c>
      <c r="T342" s="15">
        <v>6</v>
      </c>
      <c r="U342" s="15">
        <v>0</v>
      </c>
      <c r="V342" s="15">
        <v>14</v>
      </c>
      <c r="W342" s="15">
        <v>12.88</v>
      </c>
      <c r="X342" s="15">
        <v>12</v>
      </c>
      <c r="Y342" s="16">
        <v>0.0198</v>
      </c>
      <c r="Z342" s="15">
        <v>3</v>
      </c>
      <c r="AA342" s="15">
        <v>4</v>
      </c>
      <c r="AB342" s="15">
        <v>14</v>
      </c>
      <c r="AC342" s="15">
        <v>23</v>
      </c>
      <c r="AD342" s="15">
        <v>14</v>
      </c>
      <c r="AE342" s="15">
        <v>5</v>
      </c>
      <c r="AF342" s="15">
        <v>12.88</v>
      </c>
      <c r="AG342" s="15">
        <v>36.06</v>
      </c>
      <c r="AH342" t="str">
        <f>VLOOKUP(E:E,笔记匹配!A:U,3,FALSE)</f>
        <v>别找了‼️一口价的翡翠商家在这里👆</v>
      </c>
    </row>
    <row r="343" spans="1:34">
      <c r="A343" s="14" t="s">
        <v>50</v>
      </c>
      <c r="B343" s="14" t="s">
        <v>88</v>
      </c>
      <c r="C343" s="15">
        <v>21387444</v>
      </c>
      <c r="D343" s="14" t="s">
        <v>79</v>
      </c>
      <c r="E343" s="14" t="s">
        <v>88</v>
      </c>
      <c r="F343" s="14" t="s">
        <v>89</v>
      </c>
      <c r="G343" s="15">
        <v>5205193</v>
      </c>
      <c r="H343" s="14" t="s">
        <v>89</v>
      </c>
      <c r="I343" s="15">
        <v>4389137</v>
      </c>
      <c r="J343" s="14" t="s">
        <v>290</v>
      </c>
      <c r="K343" s="15">
        <v>50.72</v>
      </c>
      <c r="L343" s="15">
        <v>1967</v>
      </c>
      <c r="M343" s="15">
        <v>183</v>
      </c>
      <c r="N343" s="16">
        <v>0.093</v>
      </c>
      <c r="O343" s="15">
        <v>0.28</v>
      </c>
      <c r="P343" s="15">
        <v>25.79</v>
      </c>
      <c r="Q343" s="15">
        <v>1</v>
      </c>
      <c r="R343" s="15">
        <v>0</v>
      </c>
      <c r="S343" s="15">
        <v>0</v>
      </c>
      <c r="T343" s="15">
        <v>1</v>
      </c>
      <c r="U343" s="15">
        <v>0</v>
      </c>
      <c r="V343" s="15">
        <v>2</v>
      </c>
      <c r="W343" s="15">
        <v>25.36</v>
      </c>
      <c r="X343" s="15">
        <v>3</v>
      </c>
      <c r="Y343" s="16">
        <v>0.0164</v>
      </c>
      <c r="Z343" s="15">
        <v>1</v>
      </c>
      <c r="AA343" s="15">
        <v>0</v>
      </c>
      <c r="AB343" s="15">
        <v>3</v>
      </c>
      <c r="AC343" s="15">
        <v>5</v>
      </c>
      <c r="AD343" s="15">
        <v>3</v>
      </c>
      <c r="AE343" s="15">
        <v>1</v>
      </c>
      <c r="AF343" s="15">
        <v>16.91</v>
      </c>
      <c r="AG343" s="15">
        <v>50.72</v>
      </c>
      <c r="AH343" t="str">
        <f>VLOOKUP(E:E,笔记匹配!A:U,3,FALSE)</f>
        <v>入门级翡翠戒指｜第一次买翡翠必入戒指合集</v>
      </c>
    </row>
    <row r="344" spans="1:34">
      <c r="A344" s="14" t="s">
        <v>50</v>
      </c>
      <c r="B344" s="14" t="s">
        <v>114</v>
      </c>
      <c r="C344" s="15">
        <v>22048778</v>
      </c>
      <c r="D344" s="14" t="s">
        <v>75</v>
      </c>
      <c r="E344" s="14" t="s">
        <v>114</v>
      </c>
      <c r="F344" s="14" t="s">
        <v>115</v>
      </c>
      <c r="G344" s="15">
        <v>5509802</v>
      </c>
      <c r="H344" s="14" t="s">
        <v>115</v>
      </c>
      <c r="I344" s="15">
        <v>4621049</v>
      </c>
      <c r="J344" s="14" t="s">
        <v>290</v>
      </c>
      <c r="K344" s="15">
        <v>108.11</v>
      </c>
      <c r="L344" s="15">
        <v>5713</v>
      </c>
      <c r="M344" s="15">
        <v>307</v>
      </c>
      <c r="N344" s="16">
        <v>0.0537</v>
      </c>
      <c r="O344" s="15">
        <v>0.35</v>
      </c>
      <c r="P344" s="15">
        <v>18.92</v>
      </c>
      <c r="Q344" s="15">
        <v>2</v>
      </c>
      <c r="R344" s="15">
        <v>0</v>
      </c>
      <c r="S344" s="15">
        <v>2</v>
      </c>
      <c r="T344" s="15">
        <v>1</v>
      </c>
      <c r="U344" s="15">
        <v>0</v>
      </c>
      <c r="V344" s="15">
        <v>5</v>
      </c>
      <c r="W344" s="15">
        <v>21.62</v>
      </c>
      <c r="X344" s="15">
        <v>0</v>
      </c>
      <c r="Y344" s="16">
        <v>0</v>
      </c>
      <c r="Z344" s="15">
        <v>1</v>
      </c>
      <c r="AA344" s="15">
        <v>1</v>
      </c>
      <c r="AB344" s="15">
        <v>1</v>
      </c>
      <c r="AC344" s="15">
        <v>2</v>
      </c>
      <c r="AD344" s="15">
        <v>1</v>
      </c>
      <c r="AE344" s="15">
        <v>1</v>
      </c>
      <c r="AF344" s="15">
        <v>108.11</v>
      </c>
      <c r="AG344" s="15">
        <v>108.11</v>
      </c>
      <c r="AH344" t="str">
        <f>VLOOKUP(E:E,笔记匹配!A:U,3,FALSE)</f>
        <v>价值过亿😱这就是广州玉器街批发商家的实力</v>
      </c>
    </row>
    <row r="345" spans="1:34">
      <c r="A345" s="14" t="s">
        <v>50</v>
      </c>
      <c r="B345" s="14" t="s">
        <v>76</v>
      </c>
      <c r="C345" s="15">
        <v>23018730</v>
      </c>
      <c r="D345" s="14" t="s">
        <v>75</v>
      </c>
      <c r="E345" s="14" t="s">
        <v>76</v>
      </c>
      <c r="F345" s="14" t="s">
        <v>302</v>
      </c>
      <c r="G345" s="15">
        <v>5980131</v>
      </c>
      <c r="H345" s="14" t="s">
        <v>77</v>
      </c>
      <c r="I345" s="15">
        <v>4980197</v>
      </c>
      <c r="J345" s="14" t="s">
        <v>290</v>
      </c>
      <c r="K345" s="15">
        <v>131.26</v>
      </c>
      <c r="L345" s="15">
        <v>6341</v>
      </c>
      <c r="M345" s="15">
        <v>681</v>
      </c>
      <c r="N345" s="16">
        <v>0.1074</v>
      </c>
      <c r="O345" s="15">
        <v>0.19</v>
      </c>
      <c r="P345" s="15">
        <v>20.7</v>
      </c>
      <c r="Q345" s="15">
        <v>8</v>
      </c>
      <c r="R345" s="15">
        <v>0</v>
      </c>
      <c r="S345" s="15">
        <v>1</v>
      </c>
      <c r="T345" s="15">
        <v>1</v>
      </c>
      <c r="U345" s="15">
        <v>0</v>
      </c>
      <c r="V345" s="15">
        <v>10</v>
      </c>
      <c r="W345" s="15">
        <v>13.13</v>
      </c>
      <c r="X345" s="15">
        <v>4</v>
      </c>
      <c r="Y345" s="16">
        <v>0.0059</v>
      </c>
      <c r="Z345" s="15">
        <v>1</v>
      </c>
      <c r="AA345" s="15">
        <v>2</v>
      </c>
      <c r="AB345" s="15">
        <v>4</v>
      </c>
      <c r="AC345" s="15">
        <v>6</v>
      </c>
      <c r="AD345" s="15">
        <v>4</v>
      </c>
      <c r="AE345" s="15">
        <v>1</v>
      </c>
      <c r="AF345" s="15">
        <v>32.82</v>
      </c>
      <c r="AG345" s="15">
        <v>131.26</v>
      </c>
      <c r="AH345" t="str">
        <f>VLOOKUP(E:E,笔记匹配!A:U,3,FALSE)</f>
        <v>请大数据把我推荐给身价过亿的人‼️</v>
      </c>
    </row>
    <row r="346" spans="1:34">
      <c r="A346" s="14" t="s">
        <v>50</v>
      </c>
      <c r="B346" s="14" t="s">
        <v>90</v>
      </c>
      <c r="C346" s="15">
        <v>24908627</v>
      </c>
      <c r="D346" s="14" t="s">
        <v>79</v>
      </c>
      <c r="E346" s="14" t="s">
        <v>90</v>
      </c>
      <c r="F346" s="14" t="s">
        <v>91</v>
      </c>
      <c r="G346" s="15">
        <v>6688083</v>
      </c>
      <c r="H346" s="14" t="s">
        <v>91</v>
      </c>
      <c r="I346" s="15">
        <v>5533364</v>
      </c>
      <c r="J346" s="14" t="s">
        <v>290</v>
      </c>
      <c r="K346" s="15">
        <v>69.1</v>
      </c>
      <c r="L346" s="15">
        <v>2631</v>
      </c>
      <c r="M346" s="15">
        <v>292</v>
      </c>
      <c r="N346" s="16">
        <v>0.111</v>
      </c>
      <c r="O346" s="15">
        <v>0.24</v>
      </c>
      <c r="P346" s="15">
        <v>26.26</v>
      </c>
      <c r="Q346" s="15">
        <v>2</v>
      </c>
      <c r="R346" s="15">
        <v>0</v>
      </c>
      <c r="S346" s="15">
        <v>1</v>
      </c>
      <c r="T346" s="15">
        <v>0</v>
      </c>
      <c r="U346" s="15">
        <v>0</v>
      </c>
      <c r="V346" s="15">
        <v>3</v>
      </c>
      <c r="W346" s="15">
        <v>23.03</v>
      </c>
      <c r="X346" s="15">
        <v>1</v>
      </c>
      <c r="Y346" s="16">
        <v>0.0034</v>
      </c>
      <c r="Z346" s="15">
        <v>0</v>
      </c>
      <c r="AA346" s="15">
        <v>1</v>
      </c>
      <c r="AB346" s="15">
        <v>1</v>
      </c>
      <c r="AC346" s="15">
        <v>1</v>
      </c>
      <c r="AD346" s="15">
        <v>1</v>
      </c>
      <c r="AE346" s="15">
        <v>0</v>
      </c>
      <c r="AF346" s="15">
        <v>69.1</v>
      </c>
      <c r="AG346" s="15">
        <v>0</v>
      </c>
      <c r="AH346" t="str">
        <f>VLOOKUP(E:E,笔记匹配!A:U,3,FALSE)</f>
        <v>翡翠之美，来之不易🙏🏻拍卖会级珠链大赏</v>
      </c>
    </row>
    <row r="347" spans="1:34">
      <c r="A347" s="14" t="s">
        <v>51</v>
      </c>
      <c r="B347" s="14" t="s">
        <v>80</v>
      </c>
      <c r="C347" s="15">
        <v>14596181</v>
      </c>
      <c r="D347" s="14" t="s">
        <v>79</v>
      </c>
      <c r="E347" s="14" t="s">
        <v>80</v>
      </c>
      <c r="F347" s="14" t="s">
        <v>81</v>
      </c>
      <c r="G347" s="15">
        <v>2936476</v>
      </c>
      <c r="H347" s="14" t="s">
        <v>81</v>
      </c>
      <c r="I347" s="15">
        <v>2341327</v>
      </c>
      <c r="J347" s="14" t="s">
        <v>290</v>
      </c>
      <c r="K347" s="15">
        <v>158.31</v>
      </c>
      <c r="L347" s="15">
        <v>3165</v>
      </c>
      <c r="M347" s="15">
        <v>201</v>
      </c>
      <c r="N347" s="16">
        <v>0.0635</v>
      </c>
      <c r="O347" s="15">
        <v>0.79</v>
      </c>
      <c r="P347" s="15">
        <v>50.02</v>
      </c>
      <c r="Q347" s="15">
        <v>3</v>
      </c>
      <c r="R347" s="15">
        <v>0</v>
      </c>
      <c r="S347" s="15">
        <v>2</v>
      </c>
      <c r="T347" s="15">
        <v>2</v>
      </c>
      <c r="U347" s="15">
        <v>0</v>
      </c>
      <c r="V347" s="15">
        <v>7</v>
      </c>
      <c r="W347" s="15">
        <v>22.62</v>
      </c>
      <c r="X347" s="15">
        <v>12</v>
      </c>
      <c r="Y347" s="16">
        <v>0.0597</v>
      </c>
      <c r="Z347" s="15">
        <v>2</v>
      </c>
      <c r="AA347" s="15">
        <v>1</v>
      </c>
      <c r="AB347" s="15">
        <v>11</v>
      </c>
      <c r="AC347" s="15">
        <v>30</v>
      </c>
      <c r="AD347" s="15">
        <v>11</v>
      </c>
      <c r="AE347" s="15">
        <v>7</v>
      </c>
      <c r="AF347" s="15">
        <v>14.39</v>
      </c>
      <c r="AG347" s="15">
        <v>22.62</v>
      </c>
      <c r="AH347" t="str">
        <f>VLOOKUP(E:E,笔记匹配!A:U,3,FALSE)</f>
        <v>翡翠小米珠已经不多了❓听说你们都在找🧐🧐</v>
      </c>
    </row>
    <row r="348" spans="1:34">
      <c r="A348" s="14" t="s">
        <v>51</v>
      </c>
      <c r="B348" s="14" t="s">
        <v>82</v>
      </c>
      <c r="C348" s="15">
        <v>14619863</v>
      </c>
      <c r="D348" s="14" t="s">
        <v>79</v>
      </c>
      <c r="E348" s="14" t="s">
        <v>82</v>
      </c>
      <c r="F348" s="14" t="s">
        <v>83</v>
      </c>
      <c r="G348" s="15">
        <v>2939454</v>
      </c>
      <c r="H348" s="14" t="s">
        <v>83</v>
      </c>
      <c r="I348" s="15">
        <v>2343844</v>
      </c>
      <c r="J348" s="14" t="s">
        <v>290</v>
      </c>
      <c r="K348" s="15">
        <v>18.15</v>
      </c>
      <c r="L348" s="15">
        <v>774</v>
      </c>
      <c r="M348" s="15">
        <v>81</v>
      </c>
      <c r="N348" s="16">
        <v>0.1047</v>
      </c>
      <c r="O348" s="15">
        <v>0.22</v>
      </c>
      <c r="P348" s="15">
        <v>23.45</v>
      </c>
      <c r="Q348" s="15">
        <v>1</v>
      </c>
      <c r="R348" s="15">
        <v>0</v>
      </c>
      <c r="S348" s="15">
        <v>0</v>
      </c>
      <c r="T348" s="15">
        <v>1</v>
      </c>
      <c r="U348" s="15">
        <v>0</v>
      </c>
      <c r="V348" s="15">
        <v>2</v>
      </c>
      <c r="W348" s="15">
        <v>9.07</v>
      </c>
      <c r="X348" s="15">
        <v>0</v>
      </c>
      <c r="Y348" s="16">
        <v>0</v>
      </c>
      <c r="Z348" s="15">
        <v>0</v>
      </c>
      <c r="AA348" s="15">
        <v>0</v>
      </c>
      <c r="AB348" s="15">
        <v>1</v>
      </c>
      <c r="AC348" s="15">
        <v>1</v>
      </c>
      <c r="AD348" s="15">
        <v>1</v>
      </c>
      <c r="AE348" s="15">
        <v>1</v>
      </c>
      <c r="AF348" s="15">
        <v>18.15</v>
      </c>
      <c r="AG348" s="15">
        <v>18.15</v>
      </c>
      <c r="AH348" t="str">
        <f>VLOOKUP(E:E,笔记匹配!A:U,3,FALSE)</f>
        <v>必入翡翠无事牌👆任性挑选价位齐全❤️</v>
      </c>
    </row>
    <row r="349" spans="1:34">
      <c r="A349" s="14" t="s">
        <v>51</v>
      </c>
      <c r="B349" s="14" t="s">
        <v>84</v>
      </c>
      <c r="C349" s="15">
        <v>15170740</v>
      </c>
      <c r="D349" s="14" t="s">
        <v>79</v>
      </c>
      <c r="E349" s="14" t="s">
        <v>84</v>
      </c>
      <c r="F349" s="14" t="s">
        <v>293</v>
      </c>
      <c r="G349" s="15">
        <v>2978075</v>
      </c>
      <c r="H349" s="14" t="s">
        <v>85</v>
      </c>
      <c r="I349" s="15">
        <v>2380067</v>
      </c>
      <c r="J349" s="14" t="s">
        <v>290</v>
      </c>
      <c r="K349" s="15">
        <v>79.89</v>
      </c>
      <c r="L349" s="15">
        <v>4750</v>
      </c>
      <c r="M349" s="15">
        <v>306</v>
      </c>
      <c r="N349" s="16">
        <v>0.0644</v>
      </c>
      <c r="O349" s="15">
        <v>0.26</v>
      </c>
      <c r="P349" s="15">
        <v>16.82</v>
      </c>
      <c r="Q349" s="15">
        <v>1</v>
      </c>
      <c r="R349" s="15">
        <v>0</v>
      </c>
      <c r="S349" s="15">
        <v>0</v>
      </c>
      <c r="T349" s="15">
        <v>0</v>
      </c>
      <c r="U349" s="15">
        <v>0</v>
      </c>
      <c r="V349" s="15">
        <v>1</v>
      </c>
      <c r="W349" s="15">
        <v>79.89</v>
      </c>
      <c r="X349" s="15">
        <v>3</v>
      </c>
      <c r="Y349" s="16">
        <v>0.0098</v>
      </c>
      <c r="Z349" s="15">
        <v>0</v>
      </c>
      <c r="AA349" s="15">
        <v>0</v>
      </c>
      <c r="AB349" s="15">
        <v>2</v>
      </c>
      <c r="AC349" s="15">
        <v>4</v>
      </c>
      <c r="AD349" s="15">
        <v>2</v>
      </c>
      <c r="AE349" s="15">
        <v>1</v>
      </c>
      <c r="AF349" s="15">
        <v>39.94</v>
      </c>
      <c r="AG349" s="15">
        <v>79.89</v>
      </c>
      <c r="AH349" t="str">
        <f>VLOOKUP(E:E,笔记匹配!A:U,3,FALSE)</f>
        <v>入门级的满绿翡翠，性价比也太高了！ 😍</v>
      </c>
    </row>
    <row r="350" spans="1:34">
      <c r="A350" s="14" t="s">
        <v>51</v>
      </c>
      <c r="B350" s="14" t="s">
        <v>108</v>
      </c>
      <c r="C350" s="15">
        <v>16755251</v>
      </c>
      <c r="D350" s="14" t="s">
        <v>79</v>
      </c>
      <c r="E350" s="14" t="s">
        <v>108</v>
      </c>
      <c r="F350" s="14" t="s">
        <v>109</v>
      </c>
      <c r="G350" s="15">
        <v>3251566</v>
      </c>
      <c r="H350" s="14" t="s">
        <v>109</v>
      </c>
      <c r="I350" s="15">
        <v>2637997</v>
      </c>
      <c r="J350" s="14" t="s">
        <v>290</v>
      </c>
      <c r="K350" s="15">
        <v>176.84</v>
      </c>
      <c r="L350" s="15">
        <v>6945</v>
      </c>
      <c r="M350" s="15">
        <v>318</v>
      </c>
      <c r="N350" s="16">
        <v>0.0458</v>
      </c>
      <c r="O350" s="15">
        <v>0.56</v>
      </c>
      <c r="P350" s="15">
        <v>25.46</v>
      </c>
      <c r="Q350" s="15">
        <v>5</v>
      </c>
      <c r="R350" s="15">
        <v>0</v>
      </c>
      <c r="S350" s="15">
        <v>1</v>
      </c>
      <c r="T350" s="15">
        <v>6</v>
      </c>
      <c r="U350" s="15">
        <v>0</v>
      </c>
      <c r="V350" s="15">
        <v>12</v>
      </c>
      <c r="W350" s="15">
        <v>14.74</v>
      </c>
      <c r="X350" s="15">
        <v>8</v>
      </c>
      <c r="Y350" s="16">
        <v>0.0252</v>
      </c>
      <c r="Z350" s="15">
        <v>0</v>
      </c>
      <c r="AA350" s="15">
        <v>0</v>
      </c>
      <c r="AB350" s="15">
        <v>8</v>
      </c>
      <c r="AC350" s="15">
        <v>19</v>
      </c>
      <c r="AD350" s="15">
        <v>8</v>
      </c>
      <c r="AE350" s="15">
        <v>2</v>
      </c>
      <c r="AF350" s="15">
        <v>22.1</v>
      </c>
      <c r="AG350" s="15">
        <v>88.42</v>
      </c>
      <c r="AH350" t="str">
        <f>VLOOKUP(E:E,笔记匹配!A:U,3,FALSE)</f>
        <v>强烈安利‼️耳畔上的灵动✨美到窒息翡翠耳坠</v>
      </c>
    </row>
    <row r="351" spans="1:34">
      <c r="A351" s="14" t="s">
        <v>51</v>
      </c>
      <c r="B351" s="14" t="s">
        <v>86</v>
      </c>
      <c r="C351" s="15">
        <v>20245254</v>
      </c>
      <c r="D351" s="14" t="s">
        <v>79</v>
      </c>
      <c r="E351" s="14" t="s">
        <v>86</v>
      </c>
      <c r="F351" s="14" t="s">
        <v>87</v>
      </c>
      <c r="G351" s="15">
        <v>4628915</v>
      </c>
      <c r="H351" s="14" t="s">
        <v>87</v>
      </c>
      <c r="I351" s="15">
        <v>3960246</v>
      </c>
      <c r="J351" s="14" t="s">
        <v>290</v>
      </c>
      <c r="K351" s="15">
        <v>199.19</v>
      </c>
      <c r="L351" s="15">
        <v>10947</v>
      </c>
      <c r="M351" s="15">
        <v>716</v>
      </c>
      <c r="N351" s="16">
        <v>0.0654</v>
      </c>
      <c r="O351" s="15">
        <v>0.28</v>
      </c>
      <c r="P351" s="15">
        <v>18.2</v>
      </c>
      <c r="Q351" s="15">
        <v>5</v>
      </c>
      <c r="R351" s="15">
        <v>3</v>
      </c>
      <c r="S351" s="15">
        <v>0</v>
      </c>
      <c r="T351" s="15">
        <v>7</v>
      </c>
      <c r="U351" s="15">
        <v>0</v>
      </c>
      <c r="V351" s="15">
        <v>15</v>
      </c>
      <c r="W351" s="15">
        <v>13.28</v>
      </c>
      <c r="X351" s="15">
        <v>8</v>
      </c>
      <c r="Y351" s="16">
        <v>0.0112</v>
      </c>
      <c r="Z351" s="15">
        <v>1</v>
      </c>
      <c r="AA351" s="15">
        <v>4</v>
      </c>
      <c r="AB351" s="15">
        <v>10</v>
      </c>
      <c r="AC351" s="15">
        <v>19</v>
      </c>
      <c r="AD351" s="15">
        <v>11</v>
      </c>
      <c r="AE351" s="15">
        <v>6</v>
      </c>
      <c r="AF351" s="15">
        <v>18.11</v>
      </c>
      <c r="AG351" s="15">
        <v>33.2</v>
      </c>
      <c r="AH351" t="str">
        <f>VLOOKUP(E:E,笔记匹配!A:U,3,FALSE)</f>
        <v>别找了‼️一口价的翡翠商家在这里👆</v>
      </c>
    </row>
    <row r="352" spans="1:34">
      <c r="A352" s="14" t="s">
        <v>51</v>
      </c>
      <c r="B352" s="14" t="s">
        <v>88</v>
      </c>
      <c r="C352" s="15">
        <v>21387444</v>
      </c>
      <c r="D352" s="14" t="s">
        <v>79</v>
      </c>
      <c r="E352" s="14" t="s">
        <v>88</v>
      </c>
      <c r="F352" s="14" t="s">
        <v>89</v>
      </c>
      <c r="G352" s="15">
        <v>5205193</v>
      </c>
      <c r="H352" s="14" t="s">
        <v>89</v>
      </c>
      <c r="I352" s="15">
        <v>4389137</v>
      </c>
      <c r="J352" s="14" t="s">
        <v>290</v>
      </c>
      <c r="K352" s="15">
        <v>63.04</v>
      </c>
      <c r="L352" s="15">
        <v>2346</v>
      </c>
      <c r="M352" s="15">
        <v>254</v>
      </c>
      <c r="N352" s="16">
        <v>0.1083</v>
      </c>
      <c r="O352" s="15">
        <v>0.25</v>
      </c>
      <c r="P352" s="15">
        <v>26.87</v>
      </c>
      <c r="Q352" s="15">
        <v>2</v>
      </c>
      <c r="R352" s="15">
        <v>0</v>
      </c>
      <c r="S352" s="15">
        <v>0</v>
      </c>
      <c r="T352" s="15">
        <v>0</v>
      </c>
      <c r="U352" s="15">
        <v>0</v>
      </c>
      <c r="V352" s="15">
        <v>2</v>
      </c>
      <c r="W352" s="15">
        <v>31.52</v>
      </c>
      <c r="X352" s="15">
        <v>2</v>
      </c>
      <c r="Y352" s="16">
        <v>0.0079</v>
      </c>
      <c r="Z352" s="15">
        <v>1</v>
      </c>
      <c r="AA352" s="15">
        <v>0</v>
      </c>
      <c r="AB352" s="15">
        <v>3</v>
      </c>
      <c r="AC352" s="15">
        <v>3</v>
      </c>
      <c r="AD352" s="15">
        <v>3</v>
      </c>
      <c r="AE352" s="15">
        <v>1</v>
      </c>
      <c r="AF352" s="15">
        <v>21.01</v>
      </c>
      <c r="AG352" s="15">
        <v>63.04</v>
      </c>
      <c r="AH352" t="str">
        <f>VLOOKUP(E:E,笔记匹配!A:U,3,FALSE)</f>
        <v>入门级翡翠戒指｜第一次买翡翠必入戒指合集</v>
      </c>
    </row>
    <row r="353" spans="1:34">
      <c r="A353" s="14" t="s">
        <v>51</v>
      </c>
      <c r="B353" s="14" t="s">
        <v>114</v>
      </c>
      <c r="C353" s="15">
        <v>22048778</v>
      </c>
      <c r="D353" s="14" t="s">
        <v>75</v>
      </c>
      <c r="E353" s="14" t="s">
        <v>114</v>
      </c>
      <c r="F353" s="14" t="s">
        <v>115</v>
      </c>
      <c r="G353" s="15">
        <v>5509802</v>
      </c>
      <c r="H353" s="14" t="s">
        <v>115</v>
      </c>
      <c r="I353" s="15">
        <v>4621049</v>
      </c>
      <c r="J353" s="14" t="s">
        <v>290</v>
      </c>
      <c r="K353" s="15">
        <v>104.01</v>
      </c>
      <c r="L353" s="15">
        <v>4614</v>
      </c>
      <c r="M353" s="15">
        <v>292</v>
      </c>
      <c r="N353" s="16">
        <v>0.0633</v>
      </c>
      <c r="O353" s="15">
        <v>0.36</v>
      </c>
      <c r="P353" s="15">
        <v>22.54</v>
      </c>
      <c r="Q353" s="15">
        <v>3</v>
      </c>
      <c r="R353" s="15">
        <v>1</v>
      </c>
      <c r="S353" s="15">
        <v>1</v>
      </c>
      <c r="T353" s="15">
        <v>2</v>
      </c>
      <c r="U353" s="15">
        <v>0</v>
      </c>
      <c r="V353" s="15">
        <v>7</v>
      </c>
      <c r="W353" s="15">
        <v>14.86</v>
      </c>
      <c r="X353" s="15">
        <v>1</v>
      </c>
      <c r="Y353" s="16">
        <v>0.0034</v>
      </c>
      <c r="Z353" s="15">
        <v>1</v>
      </c>
      <c r="AA353" s="15">
        <v>1</v>
      </c>
      <c r="AB353" s="15">
        <v>2</v>
      </c>
      <c r="AC353" s="15">
        <v>2</v>
      </c>
      <c r="AD353" s="15">
        <v>2</v>
      </c>
      <c r="AE353" s="15">
        <v>1</v>
      </c>
      <c r="AF353" s="15">
        <v>52</v>
      </c>
      <c r="AG353" s="15">
        <v>104.01</v>
      </c>
      <c r="AH353" t="str">
        <f>VLOOKUP(E:E,笔记匹配!A:U,3,FALSE)</f>
        <v>价值过亿😱这就是广州玉器街批发商家的实力</v>
      </c>
    </row>
    <row r="354" spans="1:34">
      <c r="A354" s="14" t="s">
        <v>51</v>
      </c>
      <c r="B354" s="14" t="s">
        <v>76</v>
      </c>
      <c r="C354" s="15">
        <v>23018730</v>
      </c>
      <c r="D354" s="14" t="s">
        <v>75</v>
      </c>
      <c r="E354" s="14" t="s">
        <v>76</v>
      </c>
      <c r="F354" s="14" t="s">
        <v>302</v>
      </c>
      <c r="G354" s="15">
        <v>5980131</v>
      </c>
      <c r="H354" s="14" t="s">
        <v>77</v>
      </c>
      <c r="I354" s="15">
        <v>4980197</v>
      </c>
      <c r="J354" s="14" t="s">
        <v>290</v>
      </c>
      <c r="K354" s="15">
        <v>86.05</v>
      </c>
      <c r="L354" s="15">
        <v>6233</v>
      </c>
      <c r="M354" s="15">
        <v>559</v>
      </c>
      <c r="N354" s="16">
        <v>0.0897</v>
      </c>
      <c r="O354" s="15">
        <v>0.15</v>
      </c>
      <c r="P354" s="15">
        <v>13.81</v>
      </c>
      <c r="Q354" s="15">
        <v>11</v>
      </c>
      <c r="R354" s="15">
        <v>1</v>
      </c>
      <c r="S354" s="15">
        <v>2</v>
      </c>
      <c r="T354" s="15">
        <v>2</v>
      </c>
      <c r="U354" s="15">
        <v>0</v>
      </c>
      <c r="V354" s="15">
        <v>16</v>
      </c>
      <c r="W354" s="15">
        <v>5.38</v>
      </c>
      <c r="X354" s="15">
        <v>0</v>
      </c>
      <c r="Y354" s="16">
        <v>0</v>
      </c>
      <c r="Z354" s="15">
        <v>2</v>
      </c>
      <c r="AA354" s="15">
        <v>0</v>
      </c>
      <c r="AB354" s="15">
        <v>1</v>
      </c>
      <c r="AC354" s="15">
        <v>1</v>
      </c>
      <c r="AD354" s="15">
        <v>1</v>
      </c>
      <c r="AE354" s="15">
        <v>1</v>
      </c>
      <c r="AF354" s="15">
        <v>86.05</v>
      </c>
      <c r="AG354" s="15">
        <v>86.05</v>
      </c>
      <c r="AH354" t="str">
        <f>VLOOKUP(E:E,笔记匹配!A:U,3,FALSE)</f>
        <v>请大数据把我推荐给身价过亿的人‼️</v>
      </c>
    </row>
    <row r="355" spans="1:34">
      <c r="A355" s="14" t="s">
        <v>51</v>
      </c>
      <c r="B355" s="14" t="s">
        <v>90</v>
      </c>
      <c r="C355" s="15">
        <v>24908627</v>
      </c>
      <c r="D355" s="14" t="s">
        <v>79</v>
      </c>
      <c r="E355" s="14" t="s">
        <v>90</v>
      </c>
      <c r="F355" s="14" t="s">
        <v>91</v>
      </c>
      <c r="G355" s="15">
        <v>6688083</v>
      </c>
      <c r="H355" s="14" t="s">
        <v>91</v>
      </c>
      <c r="I355" s="15">
        <v>5533364</v>
      </c>
      <c r="J355" s="14" t="s">
        <v>290</v>
      </c>
      <c r="K355" s="15">
        <v>137.66</v>
      </c>
      <c r="L355" s="15">
        <v>10318</v>
      </c>
      <c r="M355" s="15">
        <v>1152</v>
      </c>
      <c r="N355" s="16">
        <v>0.1116</v>
      </c>
      <c r="O355" s="15">
        <v>0.12</v>
      </c>
      <c r="P355" s="15">
        <v>13.34</v>
      </c>
      <c r="Q355" s="15">
        <v>5</v>
      </c>
      <c r="R355" s="15">
        <v>0</v>
      </c>
      <c r="S355" s="15">
        <v>0</v>
      </c>
      <c r="T355" s="15">
        <v>0</v>
      </c>
      <c r="U355" s="15">
        <v>2</v>
      </c>
      <c r="V355" s="15">
        <v>7</v>
      </c>
      <c r="W355" s="15">
        <v>19.67</v>
      </c>
      <c r="X355" s="15">
        <v>3</v>
      </c>
      <c r="Y355" s="16">
        <v>0.0026</v>
      </c>
      <c r="Z355" s="15">
        <v>1</v>
      </c>
      <c r="AA355" s="15">
        <v>4</v>
      </c>
      <c r="AB355" s="15">
        <v>4</v>
      </c>
      <c r="AC355" s="15">
        <v>5</v>
      </c>
      <c r="AD355" s="15">
        <v>4</v>
      </c>
      <c r="AE355" s="15">
        <v>1</v>
      </c>
      <c r="AF355" s="15">
        <v>34.42</v>
      </c>
      <c r="AG355" s="15">
        <v>137.66</v>
      </c>
      <c r="AH355" t="str">
        <f>VLOOKUP(E:E,笔记匹配!A:U,3,FALSE)</f>
        <v>翡翠之美，来之不易🙏🏻拍卖会级珠链大赏</v>
      </c>
    </row>
    <row r="356" spans="1:34">
      <c r="A356" s="14" t="s">
        <v>52</v>
      </c>
      <c r="B356" s="14" t="s">
        <v>80</v>
      </c>
      <c r="C356" s="15">
        <v>14596181</v>
      </c>
      <c r="D356" s="14" t="s">
        <v>79</v>
      </c>
      <c r="E356" s="14" t="s">
        <v>80</v>
      </c>
      <c r="F356" s="14" t="s">
        <v>81</v>
      </c>
      <c r="G356" s="15">
        <v>2936476</v>
      </c>
      <c r="H356" s="14" t="s">
        <v>81</v>
      </c>
      <c r="I356" s="15">
        <v>2341327</v>
      </c>
      <c r="J356" s="14" t="s">
        <v>290</v>
      </c>
      <c r="K356" s="15">
        <v>149.48</v>
      </c>
      <c r="L356" s="15">
        <v>3114</v>
      </c>
      <c r="M356" s="15">
        <v>162</v>
      </c>
      <c r="N356" s="16">
        <v>0.052</v>
      </c>
      <c r="O356" s="15">
        <v>0.92</v>
      </c>
      <c r="P356" s="15">
        <v>48</v>
      </c>
      <c r="Q356" s="15">
        <v>1</v>
      </c>
      <c r="R356" s="15">
        <v>0</v>
      </c>
      <c r="S356" s="15">
        <v>2</v>
      </c>
      <c r="T356" s="15">
        <v>1</v>
      </c>
      <c r="U356" s="15">
        <v>0</v>
      </c>
      <c r="V356" s="15">
        <v>4</v>
      </c>
      <c r="W356" s="15">
        <v>37.37</v>
      </c>
      <c r="X356" s="15">
        <v>1</v>
      </c>
      <c r="Y356" s="16">
        <v>0.0062</v>
      </c>
      <c r="Z356" s="15">
        <v>0</v>
      </c>
      <c r="AA356" s="15">
        <v>1</v>
      </c>
      <c r="AB356" s="15">
        <v>2</v>
      </c>
      <c r="AC356" s="15">
        <v>5</v>
      </c>
      <c r="AD356" s="15">
        <v>2</v>
      </c>
      <c r="AE356" s="15">
        <v>1</v>
      </c>
      <c r="AF356" s="15">
        <v>74.74</v>
      </c>
      <c r="AG356" s="15">
        <v>149.48</v>
      </c>
      <c r="AH356" t="str">
        <f>VLOOKUP(E:E,笔记匹配!A:U,3,FALSE)</f>
        <v>翡翠小米珠已经不多了❓听说你们都在找🧐🧐</v>
      </c>
    </row>
    <row r="357" spans="1:34">
      <c r="A357" s="14" t="s">
        <v>52</v>
      </c>
      <c r="B357" s="14" t="s">
        <v>82</v>
      </c>
      <c r="C357" s="15">
        <v>14619863</v>
      </c>
      <c r="D357" s="14" t="s">
        <v>79</v>
      </c>
      <c r="E357" s="14" t="s">
        <v>82</v>
      </c>
      <c r="F357" s="14" t="s">
        <v>83</v>
      </c>
      <c r="G357" s="15">
        <v>2939454</v>
      </c>
      <c r="H357" s="14" t="s">
        <v>83</v>
      </c>
      <c r="I357" s="15">
        <v>2343844</v>
      </c>
      <c r="J357" s="14" t="s">
        <v>290</v>
      </c>
      <c r="K357" s="15">
        <v>114.55</v>
      </c>
      <c r="L357" s="15">
        <v>2963</v>
      </c>
      <c r="M357" s="15">
        <v>236</v>
      </c>
      <c r="N357" s="16">
        <v>0.0796</v>
      </c>
      <c r="O357" s="15">
        <v>0.49</v>
      </c>
      <c r="P357" s="15">
        <v>38.66</v>
      </c>
      <c r="Q357" s="15">
        <v>3</v>
      </c>
      <c r="R357" s="15">
        <v>1</v>
      </c>
      <c r="S357" s="15">
        <v>1</v>
      </c>
      <c r="T357" s="15">
        <v>1</v>
      </c>
      <c r="U357" s="15">
        <v>0</v>
      </c>
      <c r="V357" s="15">
        <v>6</v>
      </c>
      <c r="W357" s="15">
        <v>19.09</v>
      </c>
      <c r="X357" s="15">
        <v>3</v>
      </c>
      <c r="Y357" s="16">
        <v>0.0127</v>
      </c>
      <c r="Z357" s="15">
        <v>2</v>
      </c>
      <c r="AA357" s="15">
        <v>0</v>
      </c>
      <c r="AB357" s="15">
        <v>5</v>
      </c>
      <c r="AC357" s="15">
        <v>6</v>
      </c>
      <c r="AD357" s="15">
        <v>5</v>
      </c>
      <c r="AE357" s="15">
        <v>2</v>
      </c>
      <c r="AF357" s="15">
        <v>22.91</v>
      </c>
      <c r="AG357" s="15">
        <v>57.28</v>
      </c>
      <c r="AH357" t="str">
        <f>VLOOKUP(E:E,笔记匹配!A:U,3,FALSE)</f>
        <v>必入翡翠无事牌👆任性挑选价位齐全❤️</v>
      </c>
    </row>
    <row r="358" spans="1:34">
      <c r="A358" s="14" t="s">
        <v>52</v>
      </c>
      <c r="B358" s="14" t="s">
        <v>84</v>
      </c>
      <c r="C358" s="15">
        <v>15170740</v>
      </c>
      <c r="D358" s="14" t="s">
        <v>79</v>
      </c>
      <c r="E358" s="14" t="s">
        <v>84</v>
      </c>
      <c r="F358" s="14" t="s">
        <v>293</v>
      </c>
      <c r="G358" s="15">
        <v>2978075</v>
      </c>
      <c r="H358" s="14" t="s">
        <v>85</v>
      </c>
      <c r="I358" s="15">
        <v>2380067</v>
      </c>
      <c r="J358" s="14" t="s">
        <v>290</v>
      </c>
      <c r="K358" s="15">
        <v>92.16</v>
      </c>
      <c r="L358" s="15">
        <v>3976</v>
      </c>
      <c r="M358" s="15">
        <v>276</v>
      </c>
      <c r="N358" s="16">
        <v>0.0694</v>
      </c>
      <c r="O358" s="15">
        <v>0.33</v>
      </c>
      <c r="P358" s="15">
        <v>23.18</v>
      </c>
      <c r="Q358" s="15">
        <v>1</v>
      </c>
      <c r="R358" s="15">
        <v>1</v>
      </c>
      <c r="S358" s="15">
        <v>2</v>
      </c>
      <c r="T358" s="15">
        <v>1</v>
      </c>
      <c r="U358" s="15">
        <v>0</v>
      </c>
      <c r="V358" s="15">
        <v>5</v>
      </c>
      <c r="W358" s="15">
        <v>18.43</v>
      </c>
      <c r="X358" s="15">
        <v>11</v>
      </c>
      <c r="Y358" s="16">
        <v>0.0399</v>
      </c>
      <c r="Z358" s="15">
        <v>0</v>
      </c>
      <c r="AA358" s="15">
        <v>2</v>
      </c>
      <c r="AB358" s="15">
        <v>3</v>
      </c>
      <c r="AC358" s="15">
        <v>3</v>
      </c>
      <c r="AD358" s="15">
        <v>3</v>
      </c>
      <c r="AE358" s="15">
        <v>0</v>
      </c>
      <c r="AF358" s="15">
        <v>30.72</v>
      </c>
      <c r="AG358" s="15">
        <v>0</v>
      </c>
      <c r="AH358" t="str">
        <f>VLOOKUP(E:E,笔记匹配!A:U,3,FALSE)</f>
        <v>入门级的满绿翡翠，性价比也太高了！ 😍</v>
      </c>
    </row>
    <row r="359" spans="1:34">
      <c r="A359" s="14" t="s">
        <v>52</v>
      </c>
      <c r="B359" s="14" t="s">
        <v>108</v>
      </c>
      <c r="C359" s="15">
        <v>16755251</v>
      </c>
      <c r="D359" s="14" t="s">
        <v>79</v>
      </c>
      <c r="E359" s="14" t="s">
        <v>108</v>
      </c>
      <c r="F359" s="14" t="s">
        <v>109</v>
      </c>
      <c r="G359" s="15">
        <v>3251566</v>
      </c>
      <c r="H359" s="14" t="s">
        <v>109</v>
      </c>
      <c r="I359" s="15">
        <v>2637997</v>
      </c>
      <c r="J359" s="14" t="s">
        <v>290</v>
      </c>
      <c r="K359" s="15">
        <v>132.51</v>
      </c>
      <c r="L359" s="15">
        <v>4818</v>
      </c>
      <c r="M359" s="15">
        <v>249</v>
      </c>
      <c r="N359" s="16">
        <v>0.0517</v>
      </c>
      <c r="O359" s="15">
        <v>0.53</v>
      </c>
      <c r="P359" s="15">
        <v>27.5</v>
      </c>
      <c r="Q359" s="15">
        <v>1</v>
      </c>
      <c r="R359" s="15">
        <v>0</v>
      </c>
      <c r="S359" s="15">
        <v>2</v>
      </c>
      <c r="T359" s="15">
        <v>3</v>
      </c>
      <c r="U359" s="15">
        <v>0</v>
      </c>
      <c r="V359" s="15">
        <v>6</v>
      </c>
      <c r="W359" s="15">
        <v>22.08</v>
      </c>
      <c r="X359" s="15">
        <v>2</v>
      </c>
      <c r="Y359" s="16">
        <v>0.008</v>
      </c>
      <c r="Z359" s="15">
        <v>10</v>
      </c>
      <c r="AA359" s="15">
        <v>0</v>
      </c>
      <c r="AB359" s="15">
        <v>3</v>
      </c>
      <c r="AC359" s="15">
        <v>4</v>
      </c>
      <c r="AD359" s="15">
        <v>3</v>
      </c>
      <c r="AE359" s="15">
        <v>0</v>
      </c>
      <c r="AF359" s="15">
        <v>44.17</v>
      </c>
      <c r="AG359" s="15">
        <v>0</v>
      </c>
      <c r="AH359" t="str">
        <f>VLOOKUP(E:E,笔记匹配!A:U,3,FALSE)</f>
        <v>强烈安利‼️耳畔上的灵动✨美到窒息翡翠耳坠</v>
      </c>
    </row>
    <row r="360" spans="1:34">
      <c r="A360" s="14" t="s">
        <v>52</v>
      </c>
      <c r="B360" s="14" t="s">
        <v>86</v>
      </c>
      <c r="C360" s="15">
        <v>20245254</v>
      </c>
      <c r="D360" s="14" t="s">
        <v>79</v>
      </c>
      <c r="E360" s="14" t="s">
        <v>86</v>
      </c>
      <c r="F360" s="14" t="s">
        <v>87</v>
      </c>
      <c r="G360" s="15">
        <v>4628915</v>
      </c>
      <c r="H360" s="14" t="s">
        <v>87</v>
      </c>
      <c r="I360" s="15">
        <v>3960246</v>
      </c>
      <c r="J360" s="14" t="s">
        <v>290</v>
      </c>
      <c r="K360" s="15">
        <v>116.3</v>
      </c>
      <c r="L360" s="15">
        <v>5318</v>
      </c>
      <c r="M360" s="15">
        <v>390</v>
      </c>
      <c r="N360" s="16">
        <v>0.0733</v>
      </c>
      <c r="O360" s="15">
        <v>0.3</v>
      </c>
      <c r="P360" s="15">
        <v>21.87</v>
      </c>
      <c r="Q360" s="15">
        <v>2</v>
      </c>
      <c r="R360" s="15">
        <v>1</v>
      </c>
      <c r="S360" s="15">
        <v>3</v>
      </c>
      <c r="T360" s="15">
        <v>3</v>
      </c>
      <c r="U360" s="15">
        <v>0</v>
      </c>
      <c r="V360" s="15">
        <v>9</v>
      </c>
      <c r="W360" s="15">
        <v>12.92</v>
      </c>
      <c r="X360" s="15">
        <v>10</v>
      </c>
      <c r="Y360" s="16">
        <v>0.0256</v>
      </c>
      <c r="Z360" s="15">
        <v>3</v>
      </c>
      <c r="AA360" s="15">
        <v>1</v>
      </c>
      <c r="AB360" s="15">
        <v>10</v>
      </c>
      <c r="AC360" s="15">
        <v>13</v>
      </c>
      <c r="AD360" s="15">
        <v>10</v>
      </c>
      <c r="AE360" s="15">
        <v>2</v>
      </c>
      <c r="AF360" s="15">
        <v>11.63</v>
      </c>
      <c r="AG360" s="15">
        <v>58.15</v>
      </c>
      <c r="AH360" t="str">
        <f>VLOOKUP(E:E,笔记匹配!A:U,3,FALSE)</f>
        <v>别找了‼️一口价的翡翠商家在这里👆</v>
      </c>
    </row>
    <row r="361" spans="1:34">
      <c r="A361" s="14" t="s">
        <v>52</v>
      </c>
      <c r="B361" s="14" t="s">
        <v>88</v>
      </c>
      <c r="C361" s="15">
        <v>21387444</v>
      </c>
      <c r="D361" s="14" t="s">
        <v>79</v>
      </c>
      <c r="E361" s="14" t="s">
        <v>88</v>
      </c>
      <c r="F361" s="14" t="s">
        <v>89</v>
      </c>
      <c r="G361" s="15">
        <v>5205193</v>
      </c>
      <c r="H361" s="14" t="s">
        <v>89</v>
      </c>
      <c r="I361" s="15">
        <v>4389137</v>
      </c>
      <c r="J361" s="14" t="s">
        <v>290</v>
      </c>
      <c r="K361" s="15">
        <v>52.77</v>
      </c>
      <c r="L361" s="15">
        <v>1828</v>
      </c>
      <c r="M361" s="15">
        <v>152</v>
      </c>
      <c r="N361" s="16">
        <v>0.0832</v>
      </c>
      <c r="O361" s="15">
        <v>0.35</v>
      </c>
      <c r="P361" s="15">
        <v>28.87</v>
      </c>
      <c r="Q361" s="15">
        <v>1</v>
      </c>
      <c r="R361" s="15">
        <v>1</v>
      </c>
      <c r="S361" s="15">
        <v>1</v>
      </c>
      <c r="T361" s="15">
        <v>0</v>
      </c>
      <c r="U361" s="15">
        <v>0</v>
      </c>
      <c r="V361" s="15">
        <v>3</v>
      </c>
      <c r="W361" s="15">
        <v>17.59</v>
      </c>
      <c r="X361" s="15">
        <v>0</v>
      </c>
      <c r="Y361" s="16">
        <v>0</v>
      </c>
      <c r="Z361" s="15">
        <v>0</v>
      </c>
      <c r="AA361" s="15">
        <v>1</v>
      </c>
      <c r="AB361" s="15">
        <v>0</v>
      </c>
      <c r="AC361" s="15">
        <v>0</v>
      </c>
      <c r="AD361" s="15">
        <v>0</v>
      </c>
      <c r="AE361" s="15">
        <v>0</v>
      </c>
      <c r="AF361" s="15">
        <v>0</v>
      </c>
      <c r="AG361" s="15">
        <v>0</v>
      </c>
      <c r="AH361" t="str">
        <f>VLOOKUP(E:E,笔记匹配!A:U,3,FALSE)</f>
        <v>入门级翡翠戒指｜第一次买翡翠必入戒指合集</v>
      </c>
    </row>
    <row r="362" spans="1:34">
      <c r="A362" s="14" t="s">
        <v>52</v>
      </c>
      <c r="B362" s="14" t="s">
        <v>114</v>
      </c>
      <c r="C362" s="15">
        <v>22048778</v>
      </c>
      <c r="D362" s="14" t="s">
        <v>75</v>
      </c>
      <c r="E362" s="14" t="s">
        <v>114</v>
      </c>
      <c r="F362" s="14" t="s">
        <v>115</v>
      </c>
      <c r="G362" s="15">
        <v>5509802</v>
      </c>
      <c r="H362" s="14" t="s">
        <v>115</v>
      </c>
      <c r="I362" s="15">
        <v>4621049</v>
      </c>
      <c r="J362" s="14" t="s">
        <v>290</v>
      </c>
      <c r="K362" s="15">
        <v>94.82</v>
      </c>
      <c r="L362" s="15">
        <v>4200</v>
      </c>
      <c r="M362" s="15">
        <v>269</v>
      </c>
      <c r="N362" s="16">
        <v>0.064</v>
      </c>
      <c r="O362" s="15">
        <v>0.35</v>
      </c>
      <c r="P362" s="15">
        <v>22.58</v>
      </c>
      <c r="Q362" s="15">
        <v>2</v>
      </c>
      <c r="R362" s="15">
        <v>0</v>
      </c>
      <c r="S362" s="15">
        <v>0</v>
      </c>
      <c r="T362" s="15">
        <v>1</v>
      </c>
      <c r="U362" s="15">
        <v>0</v>
      </c>
      <c r="V362" s="15">
        <v>3</v>
      </c>
      <c r="W362" s="15">
        <v>31.61</v>
      </c>
      <c r="X362" s="15">
        <v>1</v>
      </c>
      <c r="Y362" s="16">
        <v>0.0037</v>
      </c>
      <c r="Z362" s="15">
        <v>1</v>
      </c>
      <c r="AA362" s="15">
        <v>1</v>
      </c>
      <c r="AB362" s="15">
        <v>1</v>
      </c>
      <c r="AC362" s="15">
        <v>1</v>
      </c>
      <c r="AD362" s="15">
        <v>1</v>
      </c>
      <c r="AE362" s="15">
        <v>0</v>
      </c>
      <c r="AF362" s="15">
        <v>94.82</v>
      </c>
      <c r="AG362" s="15">
        <v>0</v>
      </c>
      <c r="AH362" t="str">
        <f>VLOOKUP(E:E,笔记匹配!A:U,3,FALSE)</f>
        <v>价值过亿😱这就是广州玉器街批发商家的实力</v>
      </c>
    </row>
    <row r="363" spans="1:34">
      <c r="A363" s="14" t="s">
        <v>52</v>
      </c>
      <c r="B363" s="14" t="s">
        <v>76</v>
      </c>
      <c r="C363" s="15">
        <v>23018730</v>
      </c>
      <c r="D363" s="14" t="s">
        <v>75</v>
      </c>
      <c r="E363" s="14" t="s">
        <v>76</v>
      </c>
      <c r="F363" s="14" t="s">
        <v>302</v>
      </c>
      <c r="G363" s="15">
        <v>5980131</v>
      </c>
      <c r="H363" s="14" t="s">
        <v>77</v>
      </c>
      <c r="I363" s="15">
        <v>4980197</v>
      </c>
      <c r="J363" s="14" t="s">
        <v>290</v>
      </c>
      <c r="K363" s="15">
        <v>134.85</v>
      </c>
      <c r="L363" s="15">
        <v>7455</v>
      </c>
      <c r="M363" s="15">
        <v>809</v>
      </c>
      <c r="N363" s="16">
        <v>0.1085</v>
      </c>
      <c r="O363" s="15">
        <v>0.17</v>
      </c>
      <c r="P363" s="15">
        <v>18.09</v>
      </c>
      <c r="Q363" s="15">
        <v>12</v>
      </c>
      <c r="R363" s="15">
        <v>0</v>
      </c>
      <c r="S363" s="15">
        <v>1</v>
      </c>
      <c r="T363" s="15">
        <v>0</v>
      </c>
      <c r="U363" s="15">
        <v>0</v>
      </c>
      <c r="V363" s="15">
        <v>13</v>
      </c>
      <c r="W363" s="15">
        <v>10.37</v>
      </c>
      <c r="X363" s="15">
        <v>0</v>
      </c>
      <c r="Y363" s="16">
        <v>0</v>
      </c>
      <c r="Z363" s="15">
        <v>0</v>
      </c>
      <c r="AA363" s="15">
        <v>0</v>
      </c>
      <c r="AB363" s="15">
        <v>0</v>
      </c>
      <c r="AC363" s="15">
        <v>0</v>
      </c>
      <c r="AD363" s="15">
        <v>0</v>
      </c>
      <c r="AE363" s="15">
        <v>0</v>
      </c>
      <c r="AF363" s="15">
        <v>0</v>
      </c>
      <c r="AG363" s="15">
        <v>0</v>
      </c>
      <c r="AH363" t="str">
        <f>VLOOKUP(E:E,笔记匹配!A:U,3,FALSE)</f>
        <v>请大数据把我推荐给身价过亿的人‼️</v>
      </c>
    </row>
    <row r="364" spans="1:34">
      <c r="A364" s="14" t="s">
        <v>52</v>
      </c>
      <c r="B364" s="14" t="s">
        <v>90</v>
      </c>
      <c r="C364" s="15">
        <v>24908627</v>
      </c>
      <c r="D364" s="14" t="s">
        <v>79</v>
      </c>
      <c r="E364" s="14" t="s">
        <v>90</v>
      </c>
      <c r="F364" s="14" t="s">
        <v>91</v>
      </c>
      <c r="G364" s="15">
        <v>6688083</v>
      </c>
      <c r="H364" s="14" t="s">
        <v>91</v>
      </c>
      <c r="I364" s="15">
        <v>5533364</v>
      </c>
      <c r="J364" s="14" t="s">
        <v>290</v>
      </c>
      <c r="K364" s="15">
        <v>141.22</v>
      </c>
      <c r="L364" s="15">
        <v>10018</v>
      </c>
      <c r="M364" s="15">
        <v>933</v>
      </c>
      <c r="N364" s="16">
        <v>0.0931</v>
      </c>
      <c r="O364" s="15">
        <v>0.15</v>
      </c>
      <c r="P364" s="15">
        <v>14.1</v>
      </c>
      <c r="Q364" s="15">
        <v>3</v>
      </c>
      <c r="R364" s="15">
        <v>1</v>
      </c>
      <c r="S364" s="15">
        <v>0</v>
      </c>
      <c r="T364" s="15">
        <v>2</v>
      </c>
      <c r="U364" s="15">
        <v>0</v>
      </c>
      <c r="V364" s="15">
        <v>6</v>
      </c>
      <c r="W364" s="15">
        <v>23.54</v>
      </c>
      <c r="X364" s="15">
        <v>5</v>
      </c>
      <c r="Y364" s="16">
        <v>0.0054</v>
      </c>
      <c r="Z364" s="15">
        <v>0</v>
      </c>
      <c r="AA364" s="15">
        <v>4</v>
      </c>
      <c r="AB364" s="15">
        <v>4</v>
      </c>
      <c r="AC364" s="15">
        <v>7</v>
      </c>
      <c r="AD364" s="15">
        <v>4</v>
      </c>
      <c r="AE364" s="15">
        <v>1</v>
      </c>
      <c r="AF364" s="15">
        <v>35.3</v>
      </c>
      <c r="AG364" s="15">
        <v>141.22</v>
      </c>
      <c r="AH364" t="str">
        <f>VLOOKUP(E:E,笔记匹配!A:U,3,FALSE)</f>
        <v>翡翠之美，来之不易🙏🏻拍卖会级珠链大赏</v>
      </c>
    </row>
    <row r="365" spans="1:34">
      <c r="A365" s="14" t="s">
        <v>53</v>
      </c>
      <c r="B365" s="14" t="s">
        <v>80</v>
      </c>
      <c r="C365" s="15">
        <v>14596181</v>
      </c>
      <c r="D365" s="14" t="s">
        <v>79</v>
      </c>
      <c r="E365" s="14" t="s">
        <v>80</v>
      </c>
      <c r="F365" s="14" t="s">
        <v>81</v>
      </c>
      <c r="G365" s="15">
        <v>2936476</v>
      </c>
      <c r="H365" s="14" t="s">
        <v>81</v>
      </c>
      <c r="I365" s="15">
        <v>2341327</v>
      </c>
      <c r="J365" s="14" t="s">
        <v>290</v>
      </c>
      <c r="K365" s="15">
        <v>69.23</v>
      </c>
      <c r="L365" s="15">
        <v>1573</v>
      </c>
      <c r="M365" s="15">
        <v>79</v>
      </c>
      <c r="N365" s="16">
        <v>0.0502</v>
      </c>
      <c r="O365" s="15">
        <v>0.88</v>
      </c>
      <c r="P365" s="15">
        <v>44.01</v>
      </c>
      <c r="Q365" s="15">
        <v>1</v>
      </c>
      <c r="R365" s="15">
        <v>2</v>
      </c>
      <c r="S365" s="15">
        <v>0</v>
      </c>
      <c r="T365" s="15">
        <v>0</v>
      </c>
      <c r="U365" s="15">
        <v>0</v>
      </c>
      <c r="V365" s="15">
        <v>3</v>
      </c>
      <c r="W365" s="15">
        <v>23.08</v>
      </c>
      <c r="X365" s="15">
        <v>2</v>
      </c>
      <c r="Y365" s="16">
        <v>0.0253</v>
      </c>
      <c r="Z365" s="15">
        <v>0</v>
      </c>
      <c r="AA365" s="15">
        <v>0</v>
      </c>
      <c r="AB365" s="15">
        <v>2</v>
      </c>
      <c r="AC365" s="15">
        <v>7</v>
      </c>
      <c r="AD365" s="15">
        <v>2</v>
      </c>
      <c r="AE365" s="15">
        <v>2</v>
      </c>
      <c r="AF365" s="15">
        <v>34.62</v>
      </c>
      <c r="AG365" s="15">
        <v>34.62</v>
      </c>
      <c r="AH365" t="str">
        <f>VLOOKUP(E:E,笔记匹配!A:U,3,FALSE)</f>
        <v>翡翠小米珠已经不多了❓听说你们都在找🧐🧐</v>
      </c>
    </row>
    <row r="366" spans="1:34">
      <c r="A366" s="14" t="s">
        <v>53</v>
      </c>
      <c r="B366" s="14" t="s">
        <v>82</v>
      </c>
      <c r="C366" s="15">
        <v>14619863</v>
      </c>
      <c r="D366" s="14" t="s">
        <v>79</v>
      </c>
      <c r="E366" s="14" t="s">
        <v>82</v>
      </c>
      <c r="F366" s="14" t="s">
        <v>83</v>
      </c>
      <c r="G366" s="15">
        <v>2939454</v>
      </c>
      <c r="H366" s="14" t="s">
        <v>83</v>
      </c>
      <c r="I366" s="15">
        <v>2343844</v>
      </c>
      <c r="J366" s="14" t="s">
        <v>290</v>
      </c>
      <c r="K366" s="15">
        <v>18.55</v>
      </c>
      <c r="L366" s="15">
        <v>533</v>
      </c>
      <c r="M366" s="15">
        <v>54</v>
      </c>
      <c r="N366" s="16">
        <v>0.1013</v>
      </c>
      <c r="O366" s="15">
        <v>0.34</v>
      </c>
      <c r="P366" s="15">
        <v>34.8</v>
      </c>
      <c r="Q366" s="15">
        <v>1</v>
      </c>
      <c r="R366" s="15">
        <v>0</v>
      </c>
      <c r="S366" s="15">
        <v>0</v>
      </c>
      <c r="T366" s="15">
        <v>0</v>
      </c>
      <c r="U366" s="15">
        <v>0</v>
      </c>
      <c r="V366" s="15">
        <v>1</v>
      </c>
      <c r="W366" s="15">
        <v>18.55</v>
      </c>
      <c r="X366" s="15">
        <v>0</v>
      </c>
      <c r="Y366" s="16">
        <v>0</v>
      </c>
      <c r="Z366" s="15">
        <v>1</v>
      </c>
      <c r="AA366" s="15">
        <v>0</v>
      </c>
      <c r="AB366" s="15">
        <v>0</v>
      </c>
      <c r="AC366" s="15">
        <v>0</v>
      </c>
      <c r="AD366" s="15">
        <v>0</v>
      </c>
      <c r="AE366" s="15">
        <v>0</v>
      </c>
      <c r="AF366" s="15">
        <v>0</v>
      </c>
      <c r="AG366" s="15">
        <v>0</v>
      </c>
      <c r="AH366" t="str">
        <f>VLOOKUP(E:E,笔记匹配!A:U,3,FALSE)</f>
        <v>必入翡翠无事牌👆任性挑选价位齐全❤️</v>
      </c>
    </row>
    <row r="367" spans="1:34">
      <c r="A367" s="14" t="s">
        <v>53</v>
      </c>
      <c r="B367" s="14" t="s">
        <v>84</v>
      </c>
      <c r="C367" s="15">
        <v>15170740</v>
      </c>
      <c r="D367" s="14" t="s">
        <v>79</v>
      </c>
      <c r="E367" s="14" t="s">
        <v>84</v>
      </c>
      <c r="F367" s="14" t="s">
        <v>293</v>
      </c>
      <c r="G367" s="15">
        <v>2978075</v>
      </c>
      <c r="H367" s="14" t="s">
        <v>85</v>
      </c>
      <c r="I367" s="15">
        <v>2380067</v>
      </c>
      <c r="J367" s="14" t="s">
        <v>290</v>
      </c>
      <c r="K367" s="15">
        <v>33.8</v>
      </c>
      <c r="L367" s="15">
        <v>1702</v>
      </c>
      <c r="M367" s="15">
        <v>113</v>
      </c>
      <c r="N367" s="16">
        <v>0.0664</v>
      </c>
      <c r="O367" s="15">
        <v>0.3</v>
      </c>
      <c r="P367" s="15">
        <v>19.86</v>
      </c>
      <c r="Q367" s="15">
        <v>2</v>
      </c>
      <c r="R367" s="15">
        <v>0</v>
      </c>
      <c r="S367" s="15">
        <v>1</v>
      </c>
      <c r="T367" s="15">
        <v>1</v>
      </c>
      <c r="U367" s="15">
        <v>0</v>
      </c>
      <c r="V367" s="15">
        <v>4</v>
      </c>
      <c r="W367" s="15">
        <v>8.45</v>
      </c>
      <c r="X367" s="15">
        <v>3</v>
      </c>
      <c r="Y367" s="16">
        <v>0.0265</v>
      </c>
      <c r="Z367" s="15">
        <v>0</v>
      </c>
      <c r="AA367" s="15">
        <v>8</v>
      </c>
      <c r="AB367" s="15">
        <v>2</v>
      </c>
      <c r="AC367" s="15">
        <v>2</v>
      </c>
      <c r="AD367" s="15">
        <v>2</v>
      </c>
      <c r="AE367" s="15">
        <v>0</v>
      </c>
      <c r="AF367" s="15">
        <v>16.9</v>
      </c>
      <c r="AG367" s="15">
        <v>0</v>
      </c>
      <c r="AH367" t="str">
        <f>VLOOKUP(E:E,笔记匹配!A:U,3,FALSE)</f>
        <v>入门级的满绿翡翠，性价比也太高了！ 😍</v>
      </c>
    </row>
    <row r="368" spans="1:34">
      <c r="A368" s="14" t="s">
        <v>53</v>
      </c>
      <c r="B368" s="14" t="s">
        <v>108</v>
      </c>
      <c r="C368" s="15">
        <v>16755251</v>
      </c>
      <c r="D368" s="14" t="s">
        <v>79</v>
      </c>
      <c r="E368" s="14" t="s">
        <v>108</v>
      </c>
      <c r="F368" s="14" t="s">
        <v>109</v>
      </c>
      <c r="G368" s="15">
        <v>3251566</v>
      </c>
      <c r="H368" s="14" t="s">
        <v>109</v>
      </c>
      <c r="I368" s="15">
        <v>2637997</v>
      </c>
      <c r="J368" s="14" t="s">
        <v>290</v>
      </c>
      <c r="K368" s="15">
        <v>66.02</v>
      </c>
      <c r="L368" s="15">
        <v>2840</v>
      </c>
      <c r="M368" s="15">
        <v>141</v>
      </c>
      <c r="N368" s="16">
        <v>0.0496</v>
      </c>
      <c r="O368" s="15">
        <v>0.47</v>
      </c>
      <c r="P368" s="15">
        <v>23.25</v>
      </c>
      <c r="Q368" s="15">
        <v>2</v>
      </c>
      <c r="R368" s="15">
        <v>0</v>
      </c>
      <c r="S368" s="15">
        <v>0</v>
      </c>
      <c r="T368" s="15">
        <v>1</v>
      </c>
      <c r="U368" s="15">
        <v>0</v>
      </c>
      <c r="V368" s="15">
        <v>3</v>
      </c>
      <c r="W368" s="15">
        <v>22.01</v>
      </c>
      <c r="X368" s="15">
        <v>1</v>
      </c>
      <c r="Y368" s="16">
        <v>0.0071</v>
      </c>
      <c r="Z368" s="15">
        <v>3</v>
      </c>
      <c r="AA368" s="15">
        <v>0</v>
      </c>
      <c r="AB368" s="15">
        <v>1</v>
      </c>
      <c r="AC368" s="15">
        <v>3</v>
      </c>
      <c r="AD368" s="15">
        <v>1</v>
      </c>
      <c r="AE368" s="15">
        <v>1</v>
      </c>
      <c r="AF368" s="15">
        <v>66.02</v>
      </c>
      <c r="AG368" s="15">
        <v>66.02</v>
      </c>
      <c r="AH368" t="str">
        <f>VLOOKUP(E:E,笔记匹配!A:U,3,FALSE)</f>
        <v>强烈安利‼️耳畔上的灵动✨美到窒息翡翠耳坠</v>
      </c>
    </row>
    <row r="369" spans="1:34">
      <c r="A369" s="14" t="s">
        <v>53</v>
      </c>
      <c r="B369" s="14" t="s">
        <v>86</v>
      </c>
      <c r="C369" s="15">
        <v>20245254</v>
      </c>
      <c r="D369" s="14" t="s">
        <v>79</v>
      </c>
      <c r="E369" s="14" t="s">
        <v>86</v>
      </c>
      <c r="F369" s="14" t="s">
        <v>87</v>
      </c>
      <c r="G369" s="15">
        <v>4628915</v>
      </c>
      <c r="H369" s="14" t="s">
        <v>87</v>
      </c>
      <c r="I369" s="15">
        <v>3960246</v>
      </c>
      <c r="J369" s="14" t="s">
        <v>290</v>
      </c>
      <c r="K369" s="15">
        <v>93.9</v>
      </c>
      <c r="L369" s="15">
        <v>4556</v>
      </c>
      <c r="M369" s="15">
        <v>351</v>
      </c>
      <c r="N369" s="16">
        <v>0.077</v>
      </c>
      <c r="O369" s="15">
        <v>0.27</v>
      </c>
      <c r="P369" s="15">
        <v>20.61</v>
      </c>
      <c r="Q369" s="15">
        <v>2</v>
      </c>
      <c r="R369" s="15">
        <v>0</v>
      </c>
      <c r="S369" s="15">
        <v>4</v>
      </c>
      <c r="T369" s="15">
        <v>5</v>
      </c>
      <c r="U369" s="15">
        <v>0</v>
      </c>
      <c r="V369" s="15">
        <v>11</v>
      </c>
      <c r="W369" s="15">
        <v>8.54</v>
      </c>
      <c r="X369" s="15">
        <v>6</v>
      </c>
      <c r="Y369" s="16">
        <v>0.0171</v>
      </c>
      <c r="Z369" s="15">
        <v>8</v>
      </c>
      <c r="AA369" s="15">
        <v>0</v>
      </c>
      <c r="AB369" s="15">
        <v>8</v>
      </c>
      <c r="AC369" s="15">
        <v>16</v>
      </c>
      <c r="AD369" s="15">
        <v>8</v>
      </c>
      <c r="AE369" s="15">
        <v>6</v>
      </c>
      <c r="AF369" s="15">
        <v>11.74</v>
      </c>
      <c r="AG369" s="15">
        <v>15.65</v>
      </c>
      <c r="AH369" t="str">
        <f>VLOOKUP(E:E,笔记匹配!A:U,3,FALSE)</f>
        <v>别找了‼️一口价的翡翠商家在这里👆</v>
      </c>
    </row>
    <row r="370" spans="1:34">
      <c r="A370" s="14" t="s">
        <v>53</v>
      </c>
      <c r="B370" s="14" t="s">
        <v>88</v>
      </c>
      <c r="C370" s="15">
        <v>21387444</v>
      </c>
      <c r="D370" s="14" t="s">
        <v>79</v>
      </c>
      <c r="E370" s="14" t="s">
        <v>88</v>
      </c>
      <c r="F370" s="14" t="s">
        <v>89</v>
      </c>
      <c r="G370" s="15">
        <v>5205193</v>
      </c>
      <c r="H370" s="14" t="s">
        <v>89</v>
      </c>
      <c r="I370" s="15">
        <v>4389137</v>
      </c>
      <c r="J370" s="14" t="s">
        <v>290</v>
      </c>
      <c r="K370" s="15">
        <v>6.71</v>
      </c>
      <c r="L370" s="15">
        <v>342</v>
      </c>
      <c r="M370" s="15">
        <v>45</v>
      </c>
      <c r="N370" s="16">
        <v>0.1316</v>
      </c>
      <c r="O370" s="15">
        <v>0.15</v>
      </c>
      <c r="P370" s="15">
        <v>19.62</v>
      </c>
      <c r="Q370" s="15">
        <v>0</v>
      </c>
      <c r="R370" s="15">
        <v>0</v>
      </c>
      <c r="S370" s="15">
        <v>0</v>
      </c>
      <c r="T370" s="15">
        <v>0</v>
      </c>
      <c r="U370" s="15">
        <v>0</v>
      </c>
      <c r="V370" s="15">
        <v>0</v>
      </c>
      <c r="W370" s="15">
        <v>0</v>
      </c>
      <c r="X370" s="15">
        <v>0</v>
      </c>
      <c r="Y370" s="16">
        <v>0</v>
      </c>
      <c r="Z370" s="15">
        <v>0</v>
      </c>
      <c r="AA370" s="15">
        <v>0</v>
      </c>
      <c r="AB370" s="15">
        <v>0</v>
      </c>
      <c r="AC370" s="15">
        <v>0</v>
      </c>
      <c r="AD370" s="15">
        <v>0</v>
      </c>
      <c r="AE370" s="15">
        <v>0</v>
      </c>
      <c r="AF370" s="15">
        <v>0</v>
      </c>
      <c r="AG370" s="15">
        <v>0</v>
      </c>
      <c r="AH370" t="str">
        <f>VLOOKUP(E:E,笔记匹配!A:U,3,FALSE)</f>
        <v>入门级翡翠戒指｜第一次买翡翠必入戒指合集</v>
      </c>
    </row>
    <row r="371" spans="1:34">
      <c r="A371" s="14" t="s">
        <v>53</v>
      </c>
      <c r="B371" s="14" t="s">
        <v>114</v>
      </c>
      <c r="C371" s="15">
        <v>22048778</v>
      </c>
      <c r="D371" s="14" t="s">
        <v>75</v>
      </c>
      <c r="E371" s="14" t="s">
        <v>114</v>
      </c>
      <c r="F371" s="14" t="s">
        <v>115</v>
      </c>
      <c r="G371" s="15">
        <v>5509802</v>
      </c>
      <c r="H371" s="14" t="s">
        <v>115</v>
      </c>
      <c r="I371" s="15">
        <v>4621049</v>
      </c>
      <c r="J371" s="14" t="s">
        <v>290</v>
      </c>
      <c r="K371" s="15">
        <v>57.22</v>
      </c>
      <c r="L371" s="15">
        <v>2035</v>
      </c>
      <c r="M371" s="15">
        <v>127</v>
      </c>
      <c r="N371" s="16">
        <v>0.0624</v>
      </c>
      <c r="O371" s="15">
        <v>0.45</v>
      </c>
      <c r="P371" s="15">
        <v>28.12</v>
      </c>
      <c r="Q371" s="15">
        <v>1</v>
      </c>
      <c r="R371" s="15">
        <v>0</v>
      </c>
      <c r="S371" s="15">
        <v>0</v>
      </c>
      <c r="T371" s="15">
        <v>2</v>
      </c>
      <c r="U371" s="15">
        <v>0</v>
      </c>
      <c r="V371" s="15">
        <v>3</v>
      </c>
      <c r="W371" s="15">
        <v>19.07</v>
      </c>
      <c r="X371" s="15">
        <v>2</v>
      </c>
      <c r="Y371" s="16">
        <v>0.0157</v>
      </c>
      <c r="Z371" s="15">
        <v>1</v>
      </c>
      <c r="AA371" s="15">
        <v>1</v>
      </c>
      <c r="AB371" s="15">
        <v>3</v>
      </c>
      <c r="AC371" s="15">
        <v>3</v>
      </c>
      <c r="AD371" s="15">
        <v>3</v>
      </c>
      <c r="AE371" s="15">
        <v>0</v>
      </c>
      <c r="AF371" s="15">
        <v>19.07</v>
      </c>
      <c r="AG371" s="15">
        <v>0</v>
      </c>
      <c r="AH371" t="str">
        <f>VLOOKUP(E:E,笔记匹配!A:U,3,FALSE)</f>
        <v>价值过亿😱这就是广州玉器街批发商家的实力</v>
      </c>
    </row>
    <row r="372" spans="1:34">
      <c r="A372" s="14" t="s">
        <v>53</v>
      </c>
      <c r="B372" s="14" t="s">
        <v>76</v>
      </c>
      <c r="C372" s="15">
        <v>23018730</v>
      </c>
      <c r="D372" s="14" t="s">
        <v>75</v>
      </c>
      <c r="E372" s="14" t="s">
        <v>76</v>
      </c>
      <c r="F372" s="14" t="s">
        <v>302</v>
      </c>
      <c r="G372" s="15">
        <v>5980131</v>
      </c>
      <c r="H372" s="14" t="s">
        <v>77</v>
      </c>
      <c r="I372" s="15">
        <v>4980197</v>
      </c>
      <c r="J372" s="14" t="s">
        <v>290</v>
      </c>
      <c r="K372" s="15">
        <v>50.32</v>
      </c>
      <c r="L372" s="15">
        <v>3382</v>
      </c>
      <c r="M372" s="15">
        <v>320</v>
      </c>
      <c r="N372" s="16">
        <v>0.0946</v>
      </c>
      <c r="O372" s="15">
        <v>0.16</v>
      </c>
      <c r="P372" s="15">
        <v>14.88</v>
      </c>
      <c r="Q372" s="15">
        <v>5</v>
      </c>
      <c r="R372" s="15">
        <v>0</v>
      </c>
      <c r="S372" s="15">
        <v>0</v>
      </c>
      <c r="T372" s="15">
        <v>0</v>
      </c>
      <c r="U372" s="15">
        <v>0</v>
      </c>
      <c r="V372" s="15">
        <v>5</v>
      </c>
      <c r="W372" s="15">
        <v>10.06</v>
      </c>
      <c r="X372" s="15">
        <v>0</v>
      </c>
      <c r="Y372" s="16">
        <v>0</v>
      </c>
      <c r="Z372" s="15">
        <v>0</v>
      </c>
      <c r="AA372" s="15">
        <v>0</v>
      </c>
      <c r="AB372" s="15">
        <v>0</v>
      </c>
      <c r="AC372" s="15">
        <v>0</v>
      </c>
      <c r="AD372" s="15">
        <v>0</v>
      </c>
      <c r="AE372" s="15">
        <v>0</v>
      </c>
      <c r="AF372" s="15">
        <v>0</v>
      </c>
      <c r="AG372" s="15">
        <v>0</v>
      </c>
      <c r="AH372" t="str">
        <f>VLOOKUP(E:E,笔记匹配!A:U,3,FALSE)</f>
        <v>请大数据把我推荐给身价过亿的人‼️</v>
      </c>
    </row>
    <row r="373" spans="1:34">
      <c r="A373" s="14" t="s">
        <v>53</v>
      </c>
      <c r="B373" s="14" t="s">
        <v>90</v>
      </c>
      <c r="C373" s="15">
        <v>24908627</v>
      </c>
      <c r="D373" s="14" t="s">
        <v>79</v>
      </c>
      <c r="E373" s="14" t="s">
        <v>90</v>
      </c>
      <c r="F373" s="14" t="s">
        <v>91</v>
      </c>
      <c r="G373" s="15">
        <v>6688083</v>
      </c>
      <c r="H373" s="14" t="s">
        <v>91</v>
      </c>
      <c r="I373" s="15">
        <v>5533364</v>
      </c>
      <c r="J373" s="14" t="s">
        <v>290</v>
      </c>
      <c r="K373" s="15">
        <v>128.55</v>
      </c>
      <c r="L373" s="15">
        <v>14864</v>
      </c>
      <c r="M373" s="15">
        <v>1233</v>
      </c>
      <c r="N373" s="16">
        <v>0.083</v>
      </c>
      <c r="O373" s="15">
        <v>0.1</v>
      </c>
      <c r="P373" s="15">
        <v>8.65</v>
      </c>
      <c r="Q373" s="15">
        <v>4</v>
      </c>
      <c r="R373" s="15">
        <v>0</v>
      </c>
      <c r="S373" s="15">
        <v>0</v>
      </c>
      <c r="T373" s="15">
        <v>3</v>
      </c>
      <c r="U373" s="15">
        <v>0</v>
      </c>
      <c r="V373" s="15">
        <v>7</v>
      </c>
      <c r="W373" s="15">
        <v>18.36</v>
      </c>
      <c r="X373" s="15">
        <v>2</v>
      </c>
      <c r="Y373" s="16">
        <v>0.0016</v>
      </c>
      <c r="Z373" s="15">
        <v>3</v>
      </c>
      <c r="AA373" s="15">
        <v>0</v>
      </c>
      <c r="AB373" s="15">
        <v>3</v>
      </c>
      <c r="AC373" s="15">
        <v>6</v>
      </c>
      <c r="AD373" s="15">
        <v>3</v>
      </c>
      <c r="AE373" s="15">
        <v>1</v>
      </c>
      <c r="AF373" s="15">
        <v>42.85</v>
      </c>
      <c r="AG373" s="15">
        <v>128.55</v>
      </c>
      <c r="AH373" t="str">
        <f>VLOOKUP(E:E,笔记匹配!A:U,3,FALSE)</f>
        <v>翡翠之美，来之不易🙏🏻拍卖会级珠链大赏</v>
      </c>
    </row>
    <row r="374" spans="1:34">
      <c r="A374" s="14" t="s">
        <v>54</v>
      </c>
      <c r="B374" s="14" t="s">
        <v>80</v>
      </c>
      <c r="C374" s="15">
        <v>14596181</v>
      </c>
      <c r="D374" s="14" t="s">
        <v>79</v>
      </c>
      <c r="E374" s="14" t="s">
        <v>80</v>
      </c>
      <c r="F374" s="14" t="s">
        <v>81</v>
      </c>
      <c r="G374" s="15">
        <v>2936476</v>
      </c>
      <c r="H374" s="14" t="s">
        <v>81</v>
      </c>
      <c r="I374" s="15">
        <v>2341327</v>
      </c>
      <c r="J374" s="14" t="s">
        <v>290</v>
      </c>
      <c r="K374" s="15">
        <v>184.35</v>
      </c>
      <c r="L374" s="15">
        <v>3878</v>
      </c>
      <c r="M374" s="15">
        <v>190</v>
      </c>
      <c r="N374" s="16">
        <v>0.049</v>
      </c>
      <c r="O374" s="15">
        <v>0.97</v>
      </c>
      <c r="P374" s="15">
        <v>47.54</v>
      </c>
      <c r="Q374" s="15">
        <v>1</v>
      </c>
      <c r="R374" s="15">
        <v>0</v>
      </c>
      <c r="S374" s="15">
        <v>2</v>
      </c>
      <c r="T374" s="15">
        <v>1</v>
      </c>
      <c r="U374" s="15">
        <v>0</v>
      </c>
      <c r="V374" s="15">
        <v>4</v>
      </c>
      <c r="W374" s="15">
        <v>46.09</v>
      </c>
      <c r="X374" s="15">
        <v>1</v>
      </c>
      <c r="Y374" s="16">
        <v>0.0053</v>
      </c>
      <c r="Z374" s="15">
        <v>0</v>
      </c>
      <c r="AA374" s="15">
        <v>0</v>
      </c>
      <c r="AB374" s="15">
        <v>2</v>
      </c>
      <c r="AC374" s="15">
        <v>2</v>
      </c>
      <c r="AD374" s="15">
        <v>2</v>
      </c>
      <c r="AE374" s="15">
        <v>1</v>
      </c>
      <c r="AF374" s="15">
        <v>92.18</v>
      </c>
      <c r="AG374" s="15">
        <v>184.35</v>
      </c>
      <c r="AH374" t="str">
        <f>VLOOKUP(E:E,笔记匹配!A:U,3,FALSE)</f>
        <v>翡翠小米珠已经不多了❓听说你们都在找🧐🧐</v>
      </c>
    </row>
    <row r="375" spans="1:34">
      <c r="A375" s="14" t="s">
        <v>54</v>
      </c>
      <c r="B375" s="14" t="s">
        <v>82</v>
      </c>
      <c r="C375" s="15">
        <v>14619863</v>
      </c>
      <c r="D375" s="14" t="s">
        <v>79</v>
      </c>
      <c r="E375" s="14" t="s">
        <v>82</v>
      </c>
      <c r="F375" s="14" t="s">
        <v>83</v>
      </c>
      <c r="G375" s="15">
        <v>2939454</v>
      </c>
      <c r="H375" s="14" t="s">
        <v>83</v>
      </c>
      <c r="I375" s="15">
        <v>2343844</v>
      </c>
      <c r="J375" s="14" t="s">
        <v>290</v>
      </c>
      <c r="K375" s="15">
        <v>92.97</v>
      </c>
      <c r="L375" s="15">
        <v>2591</v>
      </c>
      <c r="M375" s="15">
        <v>178</v>
      </c>
      <c r="N375" s="16">
        <v>0.0687</v>
      </c>
      <c r="O375" s="15">
        <v>0.52</v>
      </c>
      <c r="P375" s="15">
        <v>35.88</v>
      </c>
      <c r="Q375" s="15">
        <v>0</v>
      </c>
      <c r="R375" s="15">
        <v>0</v>
      </c>
      <c r="S375" s="15">
        <v>1</v>
      </c>
      <c r="T375" s="15">
        <v>0</v>
      </c>
      <c r="U375" s="15">
        <v>0</v>
      </c>
      <c r="V375" s="15">
        <v>1</v>
      </c>
      <c r="W375" s="15">
        <v>92.97</v>
      </c>
      <c r="X375" s="15">
        <v>3</v>
      </c>
      <c r="Y375" s="16">
        <v>0.0169</v>
      </c>
      <c r="Z375" s="15">
        <v>1</v>
      </c>
      <c r="AA375" s="15">
        <v>2</v>
      </c>
      <c r="AB375" s="15">
        <v>3</v>
      </c>
      <c r="AC375" s="15">
        <v>7</v>
      </c>
      <c r="AD375" s="15">
        <v>3</v>
      </c>
      <c r="AE375" s="15">
        <v>2</v>
      </c>
      <c r="AF375" s="15">
        <v>30.99</v>
      </c>
      <c r="AG375" s="15">
        <v>46.48</v>
      </c>
      <c r="AH375" t="str">
        <f>VLOOKUP(E:E,笔记匹配!A:U,3,FALSE)</f>
        <v>必入翡翠无事牌👆任性挑选价位齐全❤️</v>
      </c>
    </row>
    <row r="376" spans="1:34">
      <c r="A376" s="14" t="s">
        <v>54</v>
      </c>
      <c r="B376" s="14" t="s">
        <v>84</v>
      </c>
      <c r="C376" s="15">
        <v>15170740</v>
      </c>
      <c r="D376" s="14" t="s">
        <v>79</v>
      </c>
      <c r="E376" s="14" t="s">
        <v>84</v>
      </c>
      <c r="F376" s="14" t="s">
        <v>293</v>
      </c>
      <c r="G376" s="15">
        <v>2978075</v>
      </c>
      <c r="H376" s="14" t="s">
        <v>85</v>
      </c>
      <c r="I376" s="15">
        <v>2380067</v>
      </c>
      <c r="J376" s="14" t="s">
        <v>290</v>
      </c>
      <c r="K376" s="15">
        <v>109.74</v>
      </c>
      <c r="L376" s="15">
        <v>5508</v>
      </c>
      <c r="M376" s="15">
        <v>318</v>
      </c>
      <c r="N376" s="16">
        <v>0.0577</v>
      </c>
      <c r="O376" s="15">
        <v>0.35</v>
      </c>
      <c r="P376" s="15">
        <v>19.92</v>
      </c>
      <c r="Q376" s="15">
        <v>0</v>
      </c>
      <c r="R376" s="15">
        <v>0</v>
      </c>
      <c r="S376" s="15">
        <v>0</v>
      </c>
      <c r="T376" s="15">
        <v>0</v>
      </c>
      <c r="U376" s="15">
        <v>0</v>
      </c>
      <c r="V376" s="15">
        <v>0</v>
      </c>
      <c r="W376" s="15">
        <v>0</v>
      </c>
      <c r="X376" s="15">
        <v>7</v>
      </c>
      <c r="Y376" s="16">
        <v>0.022</v>
      </c>
      <c r="Z376" s="15">
        <v>0</v>
      </c>
      <c r="AA376" s="15">
        <v>8</v>
      </c>
      <c r="AB376" s="15">
        <v>2</v>
      </c>
      <c r="AC376" s="15">
        <v>2</v>
      </c>
      <c r="AD376" s="15">
        <v>2</v>
      </c>
      <c r="AE376" s="15">
        <v>0</v>
      </c>
      <c r="AF376" s="15">
        <v>54.87</v>
      </c>
      <c r="AG376" s="15">
        <v>0</v>
      </c>
      <c r="AH376" t="str">
        <f>VLOOKUP(E:E,笔记匹配!A:U,3,FALSE)</f>
        <v>入门级的满绿翡翠，性价比也太高了！ 😍</v>
      </c>
    </row>
    <row r="377" spans="1:34">
      <c r="A377" s="14" t="s">
        <v>54</v>
      </c>
      <c r="B377" s="14" t="s">
        <v>108</v>
      </c>
      <c r="C377" s="15">
        <v>16755251</v>
      </c>
      <c r="D377" s="14" t="s">
        <v>79</v>
      </c>
      <c r="E377" s="14" t="s">
        <v>108</v>
      </c>
      <c r="F377" s="14" t="s">
        <v>109</v>
      </c>
      <c r="G377" s="15">
        <v>3251566</v>
      </c>
      <c r="H377" s="14" t="s">
        <v>109</v>
      </c>
      <c r="I377" s="15">
        <v>2637997</v>
      </c>
      <c r="J377" s="14" t="s">
        <v>290</v>
      </c>
      <c r="K377" s="15">
        <v>161.96</v>
      </c>
      <c r="L377" s="15">
        <v>5340</v>
      </c>
      <c r="M377" s="15">
        <v>240</v>
      </c>
      <c r="N377" s="16">
        <v>0.0449</v>
      </c>
      <c r="O377" s="15">
        <v>0.67</v>
      </c>
      <c r="P377" s="15">
        <v>30.33</v>
      </c>
      <c r="Q377" s="15">
        <v>2</v>
      </c>
      <c r="R377" s="15">
        <v>0</v>
      </c>
      <c r="S377" s="15">
        <v>0</v>
      </c>
      <c r="T377" s="15">
        <v>2</v>
      </c>
      <c r="U377" s="15">
        <v>0</v>
      </c>
      <c r="V377" s="15">
        <v>4</v>
      </c>
      <c r="W377" s="15">
        <v>40.49</v>
      </c>
      <c r="X377" s="15">
        <v>4</v>
      </c>
      <c r="Y377" s="16">
        <v>0.0167</v>
      </c>
      <c r="Z377" s="15">
        <v>1</v>
      </c>
      <c r="AA377" s="15">
        <v>0</v>
      </c>
      <c r="AB377" s="15">
        <v>4</v>
      </c>
      <c r="AC377" s="15">
        <v>6</v>
      </c>
      <c r="AD377" s="15">
        <v>4</v>
      </c>
      <c r="AE377" s="15">
        <v>1</v>
      </c>
      <c r="AF377" s="15">
        <v>40.49</v>
      </c>
      <c r="AG377" s="15">
        <v>161.96</v>
      </c>
      <c r="AH377" t="str">
        <f>VLOOKUP(E:E,笔记匹配!A:U,3,FALSE)</f>
        <v>强烈安利‼️耳畔上的灵动✨美到窒息翡翠耳坠</v>
      </c>
    </row>
    <row r="378" spans="1:34">
      <c r="A378" s="14" t="s">
        <v>54</v>
      </c>
      <c r="B378" s="14" t="s">
        <v>86</v>
      </c>
      <c r="C378" s="15">
        <v>20245254</v>
      </c>
      <c r="D378" s="14" t="s">
        <v>79</v>
      </c>
      <c r="E378" s="14" t="s">
        <v>86</v>
      </c>
      <c r="F378" s="14" t="s">
        <v>87</v>
      </c>
      <c r="G378" s="15">
        <v>4628915</v>
      </c>
      <c r="H378" s="14" t="s">
        <v>87</v>
      </c>
      <c r="I378" s="15">
        <v>3960246</v>
      </c>
      <c r="J378" s="14" t="s">
        <v>290</v>
      </c>
      <c r="K378" s="15">
        <v>65.81</v>
      </c>
      <c r="L378" s="15">
        <v>3401</v>
      </c>
      <c r="M378" s="15">
        <v>202</v>
      </c>
      <c r="N378" s="16">
        <v>0.0594</v>
      </c>
      <c r="O378" s="15">
        <v>0.33</v>
      </c>
      <c r="P378" s="15">
        <v>19.35</v>
      </c>
      <c r="Q378" s="15">
        <v>0</v>
      </c>
      <c r="R378" s="15">
        <v>0</v>
      </c>
      <c r="S378" s="15">
        <v>0</v>
      </c>
      <c r="T378" s="15">
        <v>1</v>
      </c>
      <c r="U378" s="15">
        <v>0</v>
      </c>
      <c r="V378" s="15">
        <v>1</v>
      </c>
      <c r="W378" s="15">
        <v>65.81</v>
      </c>
      <c r="X378" s="15">
        <v>2</v>
      </c>
      <c r="Y378" s="16">
        <v>0.0099</v>
      </c>
      <c r="Z378" s="15">
        <v>0</v>
      </c>
      <c r="AA378" s="15">
        <v>0</v>
      </c>
      <c r="AB378" s="15">
        <v>2</v>
      </c>
      <c r="AC378" s="15">
        <v>5</v>
      </c>
      <c r="AD378" s="15">
        <v>2</v>
      </c>
      <c r="AE378" s="15">
        <v>1</v>
      </c>
      <c r="AF378" s="15">
        <v>32.9</v>
      </c>
      <c r="AG378" s="15">
        <v>65.81</v>
      </c>
      <c r="AH378" t="str">
        <f>VLOOKUP(E:E,笔记匹配!A:U,3,FALSE)</f>
        <v>别找了‼️一口价的翡翠商家在这里👆</v>
      </c>
    </row>
    <row r="379" spans="1:34">
      <c r="A379" s="14" t="s">
        <v>54</v>
      </c>
      <c r="B379" s="14" t="s">
        <v>88</v>
      </c>
      <c r="C379" s="15">
        <v>21387444</v>
      </c>
      <c r="D379" s="14" t="s">
        <v>79</v>
      </c>
      <c r="E379" s="14" t="s">
        <v>88</v>
      </c>
      <c r="F379" s="14" t="s">
        <v>89</v>
      </c>
      <c r="G379" s="15">
        <v>5205193</v>
      </c>
      <c r="H379" s="14" t="s">
        <v>89</v>
      </c>
      <c r="I379" s="15">
        <v>4389137</v>
      </c>
      <c r="J379" s="14" t="s">
        <v>290</v>
      </c>
      <c r="K379" s="15">
        <v>44.04</v>
      </c>
      <c r="L379" s="15">
        <v>1933</v>
      </c>
      <c r="M379" s="15">
        <v>157</v>
      </c>
      <c r="N379" s="16">
        <v>0.0812</v>
      </c>
      <c r="O379" s="15">
        <v>0.28</v>
      </c>
      <c r="P379" s="15">
        <v>22.78</v>
      </c>
      <c r="Q379" s="15">
        <v>0</v>
      </c>
      <c r="R379" s="15">
        <v>1</v>
      </c>
      <c r="S379" s="15">
        <v>0</v>
      </c>
      <c r="T379" s="15">
        <v>0</v>
      </c>
      <c r="U379" s="15">
        <v>0</v>
      </c>
      <c r="V379" s="15">
        <v>1</v>
      </c>
      <c r="W379" s="15">
        <v>44.04</v>
      </c>
      <c r="X379" s="15">
        <v>0</v>
      </c>
      <c r="Y379" s="16">
        <v>0</v>
      </c>
      <c r="Z379" s="15">
        <v>1</v>
      </c>
      <c r="AA379" s="15">
        <v>1</v>
      </c>
      <c r="AB379" s="15">
        <v>0</v>
      </c>
      <c r="AC379" s="15">
        <v>0</v>
      </c>
      <c r="AD379" s="15">
        <v>0</v>
      </c>
      <c r="AE379" s="15">
        <v>0</v>
      </c>
      <c r="AF379" s="15">
        <v>0</v>
      </c>
      <c r="AG379" s="15">
        <v>0</v>
      </c>
      <c r="AH379" t="str">
        <f>VLOOKUP(E:E,笔记匹配!A:U,3,FALSE)</f>
        <v>入门级翡翠戒指｜第一次买翡翠必入戒指合集</v>
      </c>
    </row>
    <row r="380" spans="1:34">
      <c r="A380" s="14" t="s">
        <v>54</v>
      </c>
      <c r="B380" s="14" t="s">
        <v>114</v>
      </c>
      <c r="C380" s="15">
        <v>22048778</v>
      </c>
      <c r="D380" s="14" t="s">
        <v>75</v>
      </c>
      <c r="E380" s="14" t="s">
        <v>114</v>
      </c>
      <c r="F380" s="14" t="s">
        <v>115</v>
      </c>
      <c r="G380" s="15">
        <v>5509802</v>
      </c>
      <c r="H380" s="14" t="s">
        <v>115</v>
      </c>
      <c r="I380" s="15">
        <v>4621049</v>
      </c>
      <c r="J380" s="14" t="s">
        <v>290</v>
      </c>
      <c r="K380" s="15">
        <v>127.82</v>
      </c>
      <c r="L380" s="15">
        <v>4660</v>
      </c>
      <c r="M380" s="15">
        <v>261</v>
      </c>
      <c r="N380" s="16">
        <v>0.056</v>
      </c>
      <c r="O380" s="15">
        <v>0.49</v>
      </c>
      <c r="P380" s="15">
        <v>27.43</v>
      </c>
      <c r="Q380" s="15">
        <v>3</v>
      </c>
      <c r="R380" s="15">
        <v>0</v>
      </c>
      <c r="S380" s="15">
        <v>1</v>
      </c>
      <c r="T380" s="15">
        <v>1</v>
      </c>
      <c r="U380" s="15">
        <v>0</v>
      </c>
      <c r="V380" s="15">
        <v>5</v>
      </c>
      <c r="W380" s="15">
        <v>25.56</v>
      </c>
      <c r="X380" s="15">
        <v>2</v>
      </c>
      <c r="Y380" s="16">
        <v>0.0077</v>
      </c>
      <c r="Z380" s="15">
        <v>1</v>
      </c>
      <c r="AA380" s="15">
        <v>3</v>
      </c>
      <c r="AB380" s="15">
        <v>5</v>
      </c>
      <c r="AC380" s="15">
        <v>6</v>
      </c>
      <c r="AD380" s="15">
        <v>5</v>
      </c>
      <c r="AE380" s="15">
        <v>2</v>
      </c>
      <c r="AF380" s="15">
        <v>25.56</v>
      </c>
      <c r="AG380" s="15">
        <v>63.91</v>
      </c>
      <c r="AH380" t="str">
        <f>VLOOKUP(E:E,笔记匹配!A:U,3,FALSE)</f>
        <v>价值过亿😱这就是广州玉器街批发商家的实力</v>
      </c>
    </row>
    <row r="381" spans="1:34">
      <c r="A381" s="14" t="s">
        <v>54</v>
      </c>
      <c r="B381" s="14" t="s">
        <v>76</v>
      </c>
      <c r="C381" s="15">
        <v>23018730</v>
      </c>
      <c r="D381" s="14" t="s">
        <v>75</v>
      </c>
      <c r="E381" s="14" t="s">
        <v>76</v>
      </c>
      <c r="F381" s="14" t="s">
        <v>302</v>
      </c>
      <c r="G381" s="15">
        <v>5980131</v>
      </c>
      <c r="H381" s="14" t="s">
        <v>77</v>
      </c>
      <c r="I381" s="15">
        <v>4980197</v>
      </c>
      <c r="J381" s="14" t="s">
        <v>290</v>
      </c>
      <c r="K381" s="15">
        <v>126.67</v>
      </c>
      <c r="L381" s="15">
        <v>6303</v>
      </c>
      <c r="M381" s="15">
        <v>587</v>
      </c>
      <c r="N381" s="16">
        <v>0.0931</v>
      </c>
      <c r="O381" s="15">
        <v>0.22</v>
      </c>
      <c r="P381" s="15">
        <v>20.1</v>
      </c>
      <c r="Q381" s="15">
        <v>8</v>
      </c>
      <c r="R381" s="15">
        <v>1</v>
      </c>
      <c r="S381" s="15">
        <v>0</v>
      </c>
      <c r="T381" s="15">
        <v>3</v>
      </c>
      <c r="U381" s="15">
        <v>0</v>
      </c>
      <c r="V381" s="15">
        <v>12</v>
      </c>
      <c r="W381" s="15">
        <v>10.56</v>
      </c>
      <c r="X381" s="15">
        <v>4</v>
      </c>
      <c r="Y381" s="16">
        <v>0.0068</v>
      </c>
      <c r="Z381" s="15">
        <v>2</v>
      </c>
      <c r="AA381" s="15">
        <v>0</v>
      </c>
      <c r="AB381" s="15">
        <v>5</v>
      </c>
      <c r="AC381" s="15">
        <v>10</v>
      </c>
      <c r="AD381" s="15">
        <v>5</v>
      </c>
      <c r="AE381" s="15">
        <v>3</v>
      </c>
      <c r="AF381" s="15">
        <v>25.33</v>
      </c>
      <c r="AG381" s="15">
        <v>42.22</v>
      </c>
      <c r="AH381" t="str">
        <f>VLOOKUP(E:E,笔记匹配!A:U,3,FALSE)</f>
        <v>请大数据把我推荐给身价过亿的人‼️</v>
      </c>
    </row>
    <row r="382" spans="1:34">
      <c r="A382" s="14" t="s">
        <v>54</v>
      </c>
      <c r="B382" s="14" t="s">
        <v>90</v>
      </c>
      <c r="C382" s="15">
        <v>24908627</v>
      </c>
      <c r="D382" s="14" t="s">
        <v>79</v>
      </c>
      <c r="E382" s="14" t="s">
        <v>90</v>
      </c>
      <c r="F382" s="14" t="s">
        <v>91</v>
      </c>
      <c r="G382" s="15">
        <v>6688083</v>
      </c>
      <c r="H382" s="14" t="s">
        <v>91</v>
      </c>
      <c r="I382" s="15">
        <v>5533364</v>
      </c>
      <c r="J382" s="14" t="s">
        <v>290</v>
      </c>
      <c r="K382" s="15">
        <v>108.41</v>
      </c>
      <c r="L382" s="15">
        <v>11941</v>
      </c>
      <c r="M382" s="15">
        <v>958</v>
      </c>
      <c r="N382" s="16">
        <v>0.0802</v>
      </c>
      <c r="O382" s="15">
        <v>0.11</v>
      </c>
      <c r="P382" s="15">
        <v>9.08</v>
      </c>
      <c r="Q382" s="15">
        <v>3</v>
      </c>
      <c r="R382" s="15">
        <v>0</v>
      </c>
      <c r="S382" s="15">
        <v>0</v>
      </c>
      <c r="T382" s="15">
        <v>0</v>
      </c>
      <c r="U382" s="15">
        <v>0</v>
      </c>
      <c r="V382" s="15">
        <v>3</v>
      </c>
      <c r="W382" s="15">
        <v>36.14</v>
      </c>
      <c r="X382" s="15">
        <v>1</v>
      </c>
      <c r="Y382" s="16">
        <v>0.001</v>
      </c>
      <c r="Z382" s="15">
        <v>0</v>
      </c>
      <c r="AA382" s="15">
        <v>1</v>
      </c>
      <c r="AB382" s="15">
        <v>1</v>
      </c>
      <c r="AC382" s="15">
        <v>1</v>
      </c>
      <c r="AD382" s="15">
        <v>1</v>
      </c>
      <c r="AE382" s="15">
        <v>0</v>
      </c>
      <c r="AF382" s="15">
        <v>108.41</v>
      </c>
      <c r="AG382" s="15">
        <v>0</v>
      </c>
      <c r="AH382" t="str">
        <f>VLOOKUP(E:E,笔记匹配!A:U,3,FALSE)</f>
        <v>翡翠之美，来之不易🙏🏻拍卖会级珠链大赏</v>
      </c>
    </row>
    <row r="383" spans="1:34">
      <c r="A383" s="14" t="s">
        <v>55</v>
      </c>
      <c r="B383" s="14" t="s">
        <v>80</v>
      </c>
      <c r="C383" s="15">
        <v>14596181</v>
      </c>
      <c r="D383" s="14" t="s">
        <v>79</v>
      </c>
      <c r="E383" s="14" t="s">
        <v>80</v>
      </c>
      <c r="F383" s="14" t="s">
        <v>81</v>
      </c>
      <c r="G383" s="15">
        <v>2936476</v>
      </c>
      <c r="H383" s="14" t="s">
        <v>81</v>
      </c>
      <c r="I383" s="15">
        <v>2341327</v>
      </c>
      <c r="J383" s="14" t="s">
        <v>290</v>
      </c>
      <c r="K383" s="15">
        <v>157.67</v>
      </c>
      <c r="L383" s="15">
        <v>4314</v>
      </c>
      <c r="M383" s="15">
        <v>211</v>
      </c>
      <c r="N383" s="16">
        <v>0.0489</v>
      </c>
      <c r="O383" s="15">
        <v>0.75</v>
      </c>
      <c r="P383" s="15">
        <v>36.55</v>
      </c>
      <c r="Q383" s="15">
        <v>0</v>
      </c>
      <c r="R383" s="15">
        <v>0</v>
      </c>
      <c r="S383" s="15">
        <v>0</v>
      </c>
      <c r="T383" s="15">
        <v>2</v>
      </c>
      <c r="U383" s="15">
        <v>0</v>
      </c>
      <c r="V383" s="15">
        <v>2</v>
      </c>
      <c r="W383" s="15">
        <v>78.83</v>
      </c>
      <c r="X383" s="15">
        <v>2</v>
      </c>
      <c r="Y383" s="16">
        <v>0.0095</v>
      </c>
      <c r="Z383" s="15">
        <v>0</v>
      </c>
      <c r="AA383" s="15">
        <v>0</v>
      </c>
      <c r="AB383" s="15">
        <v>2</v>
      </c>
      <c r="AC383" s="15">
        <v>2</v>
      </c>
      <c r="AD383" s="15">
        <v>2</v>
      </c>
      <c r="AE383" s="15">
        <v>0</v>
      </c>
      <c r="AF383" s="15">
        <v>78.83</v>
      </c>
      <c r="AG383" s="15">
        <v>0</v>
      </c>
      <c r="AH383" t="str">
        <f>VLOOKUP(E:E,笔记匹配!A:U,3,FALSE)</f>
        <v>翡翠小米珠已经不多了❓听说你们都在找🧐🧐</v>
      </c>
    </row>
    <row r="384" spans="1:34">
      <c r="A384" s="14" t="s">
        <v>55</v>
      </c>
      <c r="B384" s="14" t="s">
        <v>82</v>
      </c>
      <c r="C384" s="15">
        <v>14619863</v>
      </c>
      <c r="D384" s="14" t="s">
        <v>79</v>
      </c>
      <c r="E384" s="14" t="s">
        <v>82</v>
      </c>
      <c r="F384" s="14" t="s">
        <v>83</v>
      </c>
      <c r="G384" s="15">
        <v>2939454</v>
      </c>
      <c r="H384" s="14" t="s">
        <v>83</v>
      </c>
      <c r="I384" s="15">
        <v>2343844</v>
      </c>
      <c r="J384" s="14" t="s">
        <v>290</v>
      </c>
      <c r="K384" s="15">
        <v>84.1</v>
      </c>
      <c r="L384" s="15">
        <v>2713</v>
      </c>
      <c r="M384" s="15">
        <v>169</v>
      </c>
      <c r="N384" s="16">
        <v>0.0623</v>
      </c>
      <c r="O384" s="15">
        <v>0.5</v>
      </c>
      <c r="P384" s="15">
        <v>31</v>
      </c>
      <c r="Q384" s="15">
        <v>1</v>
      </c>
      <c r="R384" s="15">
        <v>2</v>
      </c>
      <c r="S384" s="15">
        <v>0</v>
      </c>
      <c r="T384" s="15">
        <v>0</v>
      </c>
      <c r="U384" s="15">
        <v>0</v>
      </c>
      <c r="V384" s="15">
        <v>3</v>
      </c>
      <c r="W384" s="15">
        <v>28.03</v>
      </c>
      <c r="X384" s="15">
        <v>1</v>
      </c>
      <c r="Y384" s="16">
        <v>0.0059</v>
      </c>
      <c r="Z384" s="15">
        <v>1</v>
      </c>
      <c r="AA384" s="15">
        <v>0</v>
      </c>
      <c r="AB384" s="15">
        <v>2</v>
      </c>
      <c r="AC384" s="15">
        <v>3</v>
      </c>
      <c r="AD384" s="15">
        <v>2</v>
      </c>
      <c r="AE384" s="15">
        <v>1</v>
      </c>
      <c r="AF384" s="15">
        <v>42.05</v>
      </c>
      <c r="AG384" s="15">
        <v>84.1</v>
      </c>
      <c r="AH384" t="str">
        <f>VLOOKUP(E:E,笔记匹配!A:U,3,FALSE)</f>
        <v>必入翡翠无事牌👆任性挑选价位齐全❤️</v>
      </c>
    </row>
    <row r="385" spans="1:34">
      <c r="A385" s="14" t="s">
        <v>55</v>
      </c>
      <c r="B385" s="14" t="s">
        <v>84</v>
      </c>
      <c r="C385" s="15">
        <v>15170740</v>
      </c>
      <c r="D385" s="14" t="s">
        <v>79</v>
      </c>
      <c r="E385" s="14" t="s">
        <v>84</v>
      </c>
      <c r="F385" s="14" t="s">
        <v>293</v>
      </c>
      <c r="G385" s="15">
        <v>2978075</v>
      </c>
      <c r="H385" s="14" t="s">
        <v>85</v>
      </c>
      <c r="I385" s="15">
        <v>2380067</v>
      </c>
      <c r="J385" s="14" t="s">
        <v>290</v>
      </c>
      <c r="K385" s="15">
        <v>108.7</v>
      </c>
      <c r="L385" s="15">
        <v>5734</v>
      </c>
      <c r="M385" s="15">
        <v>352</v>
      </c>
      <c r="N385" s="16">
        <v>0.0614</v>
      </c>
      <c r="O385" s="15">
        <v>0.31</v>
      </c>
      <c r="P385" s="15">
        <v>18.96</v>
      </c>
      <c r="Q385" s="15">
        <v>3</v>
      </c>
      <c r="R385" s="15">
        <v>1</v>
      </c>
      <c r="S385" s="15">
        <v>1</v>
      </c>
      <c r="T385" s="15">
        <v>1</v>
      </c>
      <c r="U385" s="15">
        <v>1</v>
      </c>
      <c r="V385" s="15">
        <v>7</v>
      </c>
      <c r="W385" s="15">
        <v>15.53</v>
      </c>
      <c r="X385" s="15">
        <v>15</v>
      </c>
      <c r="Y385" s="16">
        <v>0.0426</v>
      </c>
      <c r="Z385" s="15">
        <v>1</v>
      </c>
      <c r="AA385" s="15">
        <v>0</v>
      </c>
      <c r="AB385" s="15">
        <v>5</v>
      </c>
      <c r="AC385" s="15">
        <v>8</v>
      </c>
      <c r="AD385" s="15">
        <v>6</v>
      </c>
      <c r="AE385" s="15">
        <v>1</v>
      </c>
      <c r="AF385" s="15">
        <v>18.12</v>
      </c>
      <c r="AG385" s="15">
        <v>108.7</v>
      </c>
      <c r="AH385" t="str">
        <f>VLOOKUP(E:E,笔记匹配!A:U,3,FALSE)</f>
        <v>入门级的满绿翡翠，性价比也太高了！ 😍</v>
      </c>
    </row>
    <row r="386" spans="1:34">
      <c r="A386" s="14" t="s">
        <v>55</v>
      </c>
      <c r="B386" s="14" t="s">
        <v>108</v>
      </c>
      <c r="C386" s="15">
        <v>16755251</v>
      </c>
      <c r="D386" s="14" t="s">
        <v>79</v>
      </c>
      <c r="E386" s="14" t="s">
        <v>108</v>
      </c>
      <c r="F386" s="14" t="s">
        <v>109</v>
      </c>
      <c r="G386" s="15">
        <v>3251566</v>
      </c>
      <c r="H386" s="14" t="s">
        <v>109</v>
      </c>
      <c r="I386" s="15">
        <v>2637997</v>
      </c>
      <c r="J386" s="14" t="s">
        <v>290</v>
      </c>
      <c r="K386" s="15">
        <v>165.79</v>
      </c>
      <c r="L386" s="15">
        <v>6408</v>
      </c>
      <c r="M386" s="15">
        <v>319</v>
      </c>
      <c r="N386" s="16">
        <v>0.0498</v>
      </c>
      <c r="O386" s="15">
        <v>0.52</v>
      </c>
      <c r="P386" s="15">
        <v>25.87</v>
      </c>
      <c r="Q386" s="15">
        <v>4</v>
      </c>
      <c r="R386" s="15">
        <v>2</v>
      </c>
      <c r="S386" s="15">
        <v>1</v>
      </c>
      <c r="T386" s="15">
        <v>6</v>
      </c>
      <c r="U386" s="15">
        <v>1</v>
      </c>
      <c r="V386" s="15">
        <v>14</v>
      </c>
      <c r="W386" s="15">
        <v>11.84</v>
      </c>
      <c r="X386" s="15">
        <v>6</v>
      </c>
      <c r="Y386" s="16">
        <v>0.0188</v>
      </c>
      <c r="Z386" s="15">
        <v>0</v>
      </c>
      <c r="AA386" s="15">
        <v>1</v>
      </c>
      <c r="AB386" s="15">
        <v>6</v>
      </c>
      <c r="AC386" s="15">
        <v>8</v>
      </c>
      <c r="AD386" s="15">
        <v>6</v>
      </c>
      <c r="AE386" s="15">
        <v>2</v>
      </c>
      <c r="AF386" s="15">
        <v>27.63</v>
      </c>
      <c r="AG386" s="15">
        <v>82.9</v>
      </c>
      <c r="AH386" t="str">
        <f>VLOOKUP(E:E,笔记匹配!A:U,3,FALSE)</f>
        <v>强烈安利‼️耳畔上的灵动✨美到窒息翡翠耳坠</v>
      </c>
    </row>
    <row r="387" spans="1:34">
      <c r="A387" s="14" t="s">
        <v>55</v>
      </c>
      <c r="B387" s="14" t="s">
        <v>86</v>
      </c>
      <c r="C387" s="15">
        <v>20245254</v>
      </c>
      <c r="D387" s="14" t="s">
        <v>79</v>
      </c>
      <c r="E387" s="14" t="s">
        <v>86</v>
      </c>
      <c r="F387" s="14" t="s">
        <v>87</v>
      </c>
      <c r="G387" s="15">
        <v>4628915</v>
      </c>
      <c r="H387" s="14" t="s">
        <v>87</v>
      </c>
      <c r="I387" s="15">
        <v>3960246</v>
      </c>
      <c r="J387" s="14" t="s">
        <v>290</v>
      </c>
      <c r="K387" s="15">
        <v>142.07</v>
      </c>
      <c r="L387" s="15">
        <v>7023</v>
      </c>
      <c r="M387" s="15">
        <v>475</v>
      </c>
      <c r="N387" s="16">
        <v>0.0676</v>
      </c>
      <c r="O387" s="15">
        <v>0.3</v>
      </c>
      <c r="P387" s="15">
        <v>20.23</v>
      </c>
      <c r="Q387" s="15">
        <v>4</v>
      </c>
      <c r="R387" s="15">
        <v>1</v>
      </c>
      <c r="S387" s="15">
        <v>1</v>
      </c>
      <c r="T387" s="15">
        <v>4</v>
      </c>
      <c r="U387" s="15">
        <v>0</v>
      </c>
      <c r="V387" s="15">
        <v>10</v>
      </c>
      <c r="W387" s="15">
        <v>14.21</v>
      </c>
      <c r="X387" s="15">
        <v>9</v>
      </c>
      <c r="Y387" s="16">
        <v>0.0189</v>
      </c>
      <c r="Z387" s="15">
        <v>2</v>
      </c>
      <c r="AA387" s="15">
        <v>1</v>
      </c>
      <c r="AB387" s="15">
        <v>10</v>
      </c>
      <c r="AC387" s="15">
        <v>17</v>
      </c>
      <c r="AD387" s="15">
        <v>10</v>
      </c>
      <c r="AE387" s="15">
        <v>4</v>
      </c>
      <c r="AF387" s="15">
        <v>14.21</v>
      </c>
      <c r="AG387" s="15">
        <v>35.52</v>
      </c>
      <c r="AH387" t="str">
        <f>VLOOKUP(E:E,笔记匹配!A:U,3,FALSE)</f>
        <v>别找了‼️一口价的翡翠商家在这里👆</v>
      </c>
    </row>
    <row r="388" spans="1:34">
      <c r="A388" s="14" t="s">
        <v>55</v>
      </c>
      <c r="B388" s="14" t="s">
        <v>88</v>
      </c>
      <c r="C388" s="15">
        <v>21387444</v>
      </c>
      <c r="D388" s="14" t="s">
        <v>79</v>
      </c>
      <c r="E388" s="14" t="s">
        <v>88</v>
      </c>
      <c r="F388" s="14" t="s">
        <v>89</v>
      </c>
      <c r="G388" s="15">
        <v>5205193</v>
      </c>
      <c r="H388" s="14" t="s">
        <v>89</v>
      </c>
      <c r="I388" s="15">
        <v>4389137</v>
      </c>
      <c r="J388" s="14" t="s">
        <v>290</v>
      </c>
      <c r="K388" s="15">
        <v>35.41</v>
      </c>
      <c r="L388" s="15">
        <v>1401</v>
      </c>
      <c r="M388" s="15">
        <v>127</v>
      </c>
      <c r="N388" s="16">
        <v>0.0906</v>
      </c>
      <c r="O388" s="15">
        <v>0.28</v>
      </c>
      <c r="P388" s="15">
        <v>25.27</v>
      </c>
      <c r="Q388" s="15">
        <v>0</v>
      </c>
      <c r="R388" s="15">
        <v>2</v>
      </c>
      <c r="S388" s="15">
        <v>0</v>
      </c>
      <c r="T388" s="15">
        <v>0</v>
      </c>
      <c r="U388" s="15">
        <v>0</v>
      </c>
      <c r="V388" s="15">
        <v>2</v>
      </c>
      <c r="W388" s="15">
        <v>17.7</v>
      </c>
      <c r="X388" s="15">
        <v>2</v>
      </c>
      <c r="Y388" s="16">
        <v>0.0157</v>
      </c>
      <c r="Z388" s="15">
        <v>2</v>
      </c>
      <c r="AA388" s="15">
        <v>0</v>
      </c>
      <c r="AB388" s="15">
        <v>3</v>
      </c>
      <c r="AC388" s="15">
        <v>7</v>
      </c>
      <c r="AD388" s="15">
        <v>3</v>
      </c>
      <c r="AE388" s="15">
        <v>2</v>
      </c>
      <c r="AF388" s="15">
        <v>11.8</v>
      </c>
      <c r="AG388" s="15">
        <v>17.7</v>
      </c>
      <c r="AH388" t="str">
        <f>VLOOKUP(E:E,笔记匹配!A:U,3,FALSE)</f>
        <v>入门级翡翠戒指｜第一次买翡翠必入戒指合集</v>
      </c>
    </row>
    <row r="389" spans="1:34">
      <c r="A389" s="14" t="s">
        <v>55</v>
      </c>
      <c r="B389" s="14" t="s">
        <v>114</v>
      </c>
      <c r="C389" s="15">
        <v>22048778</v>
      </c>
      <c r="D389" s="14" t="s">
        <v>75</v>
      </c>
      <c r="E389" s="14" t="s">
        <v>114</v>
      </c>
      <c r="F389" s="14" t="s">
        <v>115</v>
      </c>
      <c r="G389" s="15">
        <v>5509802</v>
      </c>
      <c r="H389" s="14" t="s">
        <v>115</v>
      </c>
      <c r="I389" s="15">
        <v>4621049</v>
      </c>
      <c r="J389" s="14" t="s">
        <v>290</v>
      </c>
      <c r="K389" s="15">
        <v>90.47</v>
      </c>
      <c r="L389" s="15">
        <v>4653</v>
      </c>
      <c r="M389" s="15">
        <v>261</v>
      </c>
      <c r="N389" s="16">
        <v>0.0561</v>
      </c>
      <c r="O389" s="15">
        <v>0.35</v>
      </c>
      <c r="P389" s="15">
        <v>19.44</v>
      </c>
      <c r="Q389" s="15">
        <v>3</v>
      </c>
      <c r="R389" s="15">
        <v>0</v>
      </c>
      <c r="S389" s="15">
        <v>1</v>
      </c>
      <c r="T389" s="15">
        <v>0</v>
      </c>
      <c r="U389" s="15">
        <v>0</v>
      </c>
      <c r="V389" s="15">
        <v>4</v>
      </c>
      <c r="W389" s="15">
        <v>22.62</v>
      </c>
      <c r="X389" s="15">
        <v>1</v>
      </c>
      <c r="Y389" s="16">
        <v>0.0038</v>
      </c>
      <c r="Z389" s="15">
        <v>2</v>
      </c>
      <c r="AA389" s="15">
        <v>1</v>
      </c>
      <c r="AB389" s="15">
        <v>2</v>
      </c>
      <c r="AC389" s="15">
        <v>2</v>
      </c>
      <c r="AD389" s="15">
        <v>2</v>
      </c>
      <c r="AE389" s="15">
        <v>0</v>
      </c>
      <c r="AF389" s="15">
        <v>45.24</v>
      </c>
      <c r="AG389" s="15">
        <v>0</v>
      </c>
      <c r="AH389" t="str">
        <f>VLOOKUP(E:E,笔记匹配!A:U,3,FALSE)</f>
        <v>价值过亿😱这就是广州玉器街批发商家的实力</v>
      </c>
    </row>
    <row r="390" spans="1:34">
      <c r="A390" s="14" t="s">
        <v>55</v>
      </c>
      <c r="B390" s="14" t="s">
        <v>76</v>
      </c>
      <c r="C390" s="15">
        <v>23018730</v>
      </c>
      <c r="D390" s="14" t="s">
        <v>75</v>
      </c>
      <c r="E390" s="14" t="s">
        <v>76</v>
      </c>
      <c r="F390" s="14" t="s">
        <v>302</v>
      </c>
      <c r="G390" s="15">
        <v>5980131</v>
      </c>
      <c r="H390" s="14" t="s">
        <v>77</v>
      </c>
      <c r="I390" s="15">
        <v>4980197</v>
      </c>
      <c r="J390" s="14" t="s">
        <v>290</v>
      </c>
      <c r="K390" s="15">
        <v>109.93</v>
      </c>
      <c r="L390" s="15">
        <v>7359</v>
      </c>
      <c r="M390" s="15">
        <v>608</v>
      </c>
      <c r="N390" s="16">
        <v>0.0826</v>
      </c>
      <c r="O390" s="15">
        <v>0.18</v>
      </c>
      <c r="P390" s="15">
        <v>14.94</v>
      </c>
      <c r="Q390" s="15">
        <v>8</v>
      </c>
      <c r="R390" s="15">
        <v>2</v>
      </c>
      <c r="S390" s="15">
        <v>1</v>
      </c>
      <c r="T390" s="15">
        <v>2</v>
      </c>
      <c r="U390" s="15">
        <v>0</v>
      </c>
      <c r="V390" s="15">
        <v>13</v>
      </c>
      <c r="W390" s="15">
        <v>8.46</v>
      </c>
      <c r="X390" s="15">
        <v>0</v>
      </c>
      <c r="Y390" s="16">
        <v>0</v>
      </c>
      <c r="Z390" s="15">
        <v>4</v>
      </c>
      <c r="AA390" s="15">
        <v>0</v>
      </c>
      <c r="AB390" s="15">
        <v>0</v>
      </c>
      <c r="AC390" s="15">
        <v>0</v>
      </c>
      <c r="AD390" s="15">
        <v>0</v>
      </c>
      <c r="AE390" s="15">
        <v>0</v>
      </c>
      <c r="AF390" s="15">
        <v>0</v>
      </c>
      <c r="AG390" s="15">
        <v>0</v>
      </c>
      <c r="AH390" t="str">
        <f>VLOOKUP(E:E,笔记匹配!A:U,3,FALSE)</f>
        <v>请大数据把我推荐给身价过亿的人‼️</v>
      </c>
    </row>
    <row r="391" spans="1:34">
      <c r="A391" s="14" t="s">
        <v>55</v>
      </c>
      <c r="B391" s="14" t="s">
        <v>90</v>
      </c>
      <c r="C391" s="15">
        <v>24908627</v>
      </c>
      <c r="D391" s="14" t="s">
        <v>79</v>
      </c>
      <c r="E391" s="14" t="s">
        <v>90</v>
      </c>
      <c r="F391" s="14" t="s">
        <v>91</v>
      </c>
      <c r="G391" s="15">
        <v>6688083</v>
      </c>
      <c r="H391" s="14" t="s">
        <v>91</v>
      </c>
      <c r="I391" s="15">
        <v>5533364</v>
      </c>
      <c r="J391" s="14" t="s">
        <v>290</v>
      </c>
      <c r="K391" s="15">
        <v>124.98</v>
      </c>
      <c r="L391" s="15">
        <v>12781</v>
      </c>
      <c r="M391" s="15">
        <v>931</v>
      </c>
      <c r="N391" s="16">
        <v>0.0728</v>
      </c>
      <c r="O391" s="15">
        <v>0.13</v>
      </c>
      <c r="P391" s="15">
        <v>9.78</v>
      </c>
      <c r="Q391" s="15">
        <v>0</v>
      </c>
      <c r="R391" s="15">
        <v>0</v>
      </c>
      <c r="S391" s="15">
        <v>0</v>
      </c>
      <c r="T391" s="15">
        <v>0</v>
      </c>
      <c r="U391" s="15">
        <v>0</v>
      </c>
      <c r="V391" s="15">
        <v>0</v>
      </c>
      <c r="W391" s="15">
        <v>0</v>
      </c>
      <c r="X391" s="15">
        <v>3</v>
      </c>
      <c r="Y391" s="16">
        <v>0.0032</v>
      </c>
      <c r="Z391" s="15">
        <v>2</v>
      </c>
      <c r="AA391" s="15">
        <v>0</v>
      </c>
      <c r="AB391" s="15">
        <v>3</v>
      </c>
      <c r="AC391" s="15">
        <v>3</v>
      </c>
      <c r="AD391" s="15">
        <v>3</v>
      </c>
      <c r="AE391" s="15">
        <v>0</v>
      </c>
      <c r="AF391" s="15">
        <v>41.66</v>
      </c>
      <c r="AG391" s="15">
        <v>0</v>
      </c>
      <c r="AH391" t="str">
        <f>VLOOKUP(E:E,笔记匹配!A:U,3,FALSE)</f>
        <v>翡翠之美，来之不易🙏🏻拍卖会级珠链大赏</v>
      </c>
    </row>
    <row r="392" spans="1:34">
      <c r="A392" s="14" t="s">
        <v>56</v>
      </c>
      <c r="B392" s="14" t="s">
        <v>80</v>
      </c>
      <c r="C392" s="15">
        <v>14596181</v>
      </c>
      <c r="D392" s="14" t="s">
        <v>79</v>
      </c>
      <c r="E392" s="14" t="s">
        <v>80</v>
      </c>
      <c r="F392" s="14" t="s">
        <v>81</v>
      </c>
      <c r="G392" s="15">
        <v>2936476</v>
      </c>
      <c r="H392" s="14" t="s">
        <v>81</v>
      </c>
      <c r="I392" s="15">
        <v>2341327</v>
      </c>
      <c r="J392" s="14" t="s">
        <v>290</v>
      </c>
      <c r="K392" s="15">
        <v>41.52</v>
      </c>
      <c r="L392" s="15">
        <v>832</v>
      </c>
      <c r="M392" s="15">
        <v>50</v>
      </c>
      <c r="N392" s="16">
        <v>0.0601</v>
      </c>
      <c r="O392" s="15">
        <v>0.83</v>
      </c>
      <c r="P392" s="15">
        <v>49.9</v>
      </c>
      <c r="Q392" s="15">
        <v>0</v>
      </c>
      <c r="R392" s="15">
        <v>0</v>
      </c>
      <c r="S392" s="15">
        <v>0</v>
      </c>
      <c r="T392" s="15">
        <v>1</v>
      </c>
      <c r="U392" s="15">
        <v>0</v>
      </c>
      <c r="V392" s="15">
        <v>1</v>
      </c>
      <c r="W392" s="15">
        <v>41.52</v>
      </c>
      <c r="X392" s="15">
        <v>3</v>
      </c>
      <c r="Y392" s="16">
        <v>0.06</v>
      </c>
      <c r="Z392" s="15">
        <v>0</v>
      </c>
      <c r="AA392" s="15">
        <v>0</v>
      </c>
      <c r="AB392" s="15">
        <v>4</v>
      </c>
      <c r="AC392" s="15">
        <v>9</v>
      </c>
      <c r="AD392" s="15">
        <v>4</v>
      </c>
      <c r="AE392" s="15">
        <v>2</v>
      </c>
      <c r="AF392" s="15">
        <v>10.38</v>
      </c>
      <c r="AG392" s="15">
        <v>20.76</v>
      </c>
      <c r="AH392" t="str">
        <f>VLOOKUP(E:E,笔记匹配!A:U,3,FALSE)</f>
        <v>翡翠小米珠已经不多了❓听说你们都在找🧐🧐</v>
      </c>
    </row>
    <row r="393" spans="1:34">
      <c r="A393" s="14" t="s">
        <v>56</v>
      </c>
      <c r="B393" s="14" t="s">
        <v>82</v>
      </c>
      <c r="C393" s="15">
        <v>14619863</v>
      </c>
      <c r="D393" s="14" t="s">
        <v>79</v>
      </c>
      <c r="E393" s="14" t="s">
        <v>82</v>
      </c>
      <c r="F393" s="14" t="s">
        <v>83</v>
      </c>
      <c r="G393" s="15">
        <v>2939454</v>
      </c>
      <c r="H393" s="14" t="s">
        <v>83</v>
      </c>
      <c r="I393" s="15">
        <v>2343844</v>
      </c>
      <c r="J393" s="14" t="s">
        <v>290</v>
      </c>
      <c r="K393" s="15">
        <v>28.86</v>
      </c>
      <c r="L393" s="15">
        <v>964</v>
      </c>
      <c r="M393" s="15">
        <v>78</v>
      </c>
      <c r="N393" s="16">
        <v>0.0809</v>
      </c>
      <c r="O393" s="15">
        <v>0.37</v>
      </c>
      <c r="P393" s="15">
        <v>29.94</v>
      </c>
      <c r="Q393" s="15">
        <v>1</v>
      </c>
      <c r="R393" s="15">
        <v>2</v>
      </c>
      <c r="S393" s="15">
        <v>0</v>
      </c>
      <c r="T393" s="15">
        <v>1</v>
      </c>
      <c r="U393" s="15">
        <v>0</v>
      </c>
      <c r="V393" s="15">
        <v>4</v>
      </c>
      <c r="W393" s="15">
        <v>7.22</v>
      </c>
      <c r="X393" s="15">
        <v>0</v>
      </c>
      <c r="Y393" s="16">
        <v>0</v>
      </c>
      <c r="Z393" s="15">
        <v>0</v>
      </c>
      <c r="AA393" s="15">
        <v>0</v>
      </c>
      <c r="AB393" s="15">
        <v>0</v>
      </c>
      <c r="AC393" s="15">
        <v>0</v>
      </c>
      <c r="AD393" s="15">
        <v>0</v>
      </c>
      <c r="AE393" s="15">
        <v>0</v>
      </c>
      <c r="AF393" s="15">
        <v>0</v>
      </c>
      <c r="AG393" s="15">
        <v>0</v>
      </c>
      <c r="AH393" t="str">
        <f>VLOOKUP(E:E,笔记匹配!A:U,3,FALSE)</f>
        <v>必入翡翠无事牌👆任性挑选价位齐全❤️</v>
      </c>
    </row>
    <row r="394" spans="1:34">
      <c r="A394" s="14" t="s">
        <v>56</v>
      </c>
      <c r="B394" s="14" t="s">
        <v>84</v>
      </c>
      <c r="C394" s="15">
        <v>15170740</v>
      </c>
      <c r="D394" s="14" t="s">
        <v>79</v>
      </c>
      <c r="E394" s="14" t="s">
        <v>84</v>
      </c>
      <c r="F394" s="14" t="s">
        <v>293</v>
      </c>
      <c r="G394" s="15">
        <v>2978075</v>
      </c>
      <c r="H394" s="14" t="s">
        <v>85</v>
      </c>
      <c r="I394" s="15">
        <v>2380067</v>
      </c>
      <c r="J394" s="14" t="s">
        <v>290</v>
      </c>
      <c r="K394" s="15">
        <v>96.83</v>
      </c>
      <c r="L394" s="15">
        <v>5854</v>
      </c>
      <c r="M394" s="15">
        <v>278</v>
      </c>
      <c r="N394" s="16">
        <v>0.0475</v>
      </c>
      <c r="O394" s="15">
        <v>0.35</v>
      </c>
      <c r="P394" s="15">
        <v>16.54</v>
      </c>
      <c r="Q394" s="15">
        <v>3</v>
      </c>
      <c r="R394" s="15">
        <v>0</v>
      </c>
      <c r="S394" s="15">
        <v>0</v>
      </c>
      <c r="T394" s="15">
        <v>0</v>
      </c>
      <c r="U394" s="15">
        <v>2</v>
      </c>
      <c r="V394" s="15">
        <v>5</v>
      </c>
      <c r="W394" s="15">
        <v>19.37</v>
      </c>
      <c r="X394" s="15">
        <v>9</v>
      </c>
      <c r="Y394" s="16">
        <v>0.0324</v>
      </c>
      <c r="Z394" s="15">
        <v>1</v>
      </c>
      <c r="AA394" s="15">
        <v>1</v>
      </c>
      <c r="AB394" s="15">
        <v>2</v>
      </c>
      <c r="AC394" s="15">
        <v>2</v>
      </c>
      <c r="AD394" s="15">
        <v>2</v>
      </c>
      <c r="AE394" s="15">
        <v>0</v>
      </c>
      <c r="AF394" s="15">
        <v>48.42</v>
      </c>
      <c r="AG394" s="15">
        <v>0</v>
      </c>
      <c r="AH394" t="str">
        <f>VLOOKUP(E:E,笔记匹配!A:U,3,FALSE)</f>
        <v>入门级的满绿翡翠，性价比也太高了！ 😍</v>
      </c>
    </row>
    <row r="395" spans="1:34">
      <c r="A395" s="14" t="s">
        <v>56</v>
      </c>
      <c r="B395" s="14" t="s">
        <v>108</v>
      </c>
      <c r="C395" s="15">
        <v>16755251</v>
      </c>
      <c r="D395" s="14" t="s">
        <v>79</v>
      </c>
      <c r="E395" s="14" t="s">
        <v>108</v>
      </c>
      <c r="F395" s="14" t="s">
        <v>109</v>
      </c>
      <c r="G395" s="15">
        <v>3251566</v>
      </c>
      <c r="H395" s="14" t="s">
        <v>109</v>
      </c>
      <c r="I395" s="15">
        <v>2637997</v>
      </c>
      <c r="J395" s="14" t="s">
        <v>290</v>
      </c>
      <c r="K395" s="15">
        <v>77.26</v>
      </c>
      <c r="L395" s="15">
        <v>3365</v>
      </c>
      <c r="M395" s="15">
        <v>153</v>
      </c>
      <c r="N395" s="16">
        <v>0.0455</v>
      </c>
      <c r="O395" s="15">
        <v>0.5</v>
      </c>
      <c r="P395" s="15">
        <v>22.96</v>
      </c>
      <c r="Q395" s="15">
        <v>4</v>
      </c>
      <c r="R395" s="15">
        <v>1</v>
      </c>
      <c r="S395" s="15">
        <v>2</v>
      </c>
      <c r="T395" s="15">
        <v>3</v>
      </c>
      <c r="U395" s="15">
        <v>2</v>
      </c>
      <c r="V395" s="15">
        <v>12</v>
      </c>
      <c r="W395" s="15">
        <v>6.44</v>
      </c>
      <c r="X395" s="15">
        <v>1</v>
      </c>
      <c r="Y395" s="16">
        <v>0.0065</v>
      </c>
      <c r="Z395" s="15">
        <v>0</v>
      </c>
      <c r="AA395" s="15">
        <v>0</v>
      </c>
      <c r="AB395" s="15">
        <v>1</v>
      </c>
      <c r="AC395" s="15">
        <v>1</v>
      </c>
      <c r="AD395" s="15">
        <v>1</v>
      </c>
      <c r="AE395" s="15">
        <v>0</v>
      </c>
      <c r="AF395" s="15">
        <v>77.26</v>
      </c>
      <c r="AG395" s="15">
        <v>0</v>
      </c>
      <c r="AH395" t="str">
        <f>VLOOKUP(E:E,笔记匹配!A:U,3,FALSE)</f>
        <v>强烈安利‼️耳畔上的灵动✨美到窒息翡翠耳坠</v>
      </c>
    </row>
    <row r="396" spans="1:34">
      <c r="A396" s="14" t="s">
        <v>56</v>
      </c>
      <c r="B396" s="14" t="s">
        <v>86</v>
      </c>
      <c r="C396" s="15">
        <v>20245254</v>
      </c>
      <c r="D396" s="14" t="s">
        <v>79</v>
      </c>
      <c r="E396" s="14" t="s">
        <v>86</v>
      </c>
      <c r="F396" s="14" t="s">
        <v>87</v>
      </c>
      <c r="G396" s="15">
        <v>4628915</v>
      </c>
      <c r="H396" s="14" t="s">
        <v>87</v>
      </c>
      <c r="I396" s="15">
        <v>3960246</v>
      </c>
      <c r="J396" s="14" t="s">
        <v>290</v>
      </c>
      <c r="K396" s="15">
        <v>145.92</v>
      </c>
      <c r="L396" s="15">
        <v>7344</v>
      </c>
      <c r="M396" s="15">
        <v>486</v>
      </c>
      <c r="N396" s="16">
        <v>0.0662</v>
      </c>
      <c r="O396" s="15">
        <v>0.3</v>
      </c>
      <c r="P396" s="15">
        <v>19.87</v>
      </c>
      <c r="Q396" s="15">
        <v>2</v>
      </c>
      <c r="R396" s="15">
        <v>0</v>
      </c>
      <c r="S396" s="15">
        <v>4</v>
      </c>
      <c r="T396" s="15">
        <v>5</v>
      </c>
      <c r="U396" s="15">
        <v>0</v>
      </c>
      <c r="V396" s="15">
        <v>11</v>
      </c>
      <c r="W396" s="15">
        <v>13.27</v>
      </c>
      <c r="X396" s="15">
        <v>3</v>
      </c>
      <c r="Y396" s="16">
        <v>0.0062</v>
      </c>
      <c r="Z396" s="15">
        <v>0</v>
      </c>
      <c r="AA396" s="15">
        <v>0</v>
      </c>
      <c r="AB396" s="15">
        <v>5</v>
      </c>
      <c r="AC396" s="15">
        <v>9</v>
      </c>
      <c r="AD396" s="15">
        <v>5</v>
      </c>
      <c r="AE396" s="15">
        <v>4</v>
      </c>
      <c r="AF396" s="15">
        <v>29.18</v>
      </c>
      <c r="AG396" s="15">
        <v>36.48</v>
      </c>
      <c r="AH396" t="str">
        <f>VLOOKUP(E:E,笔记匹配!A:U,3,FALSE)</f>
        <v>别找了‼️一口价的翡翠商家在这里👆</v>
      </c>
    </row>
    <row r="397" spans="1:34">
      <c r="A397" s="14" t="s">
        <v>56</v>
      </c>
      <c r="B397" s="14" t="s">
        <v>88</v>
      </c>
      <c r="C397" s="15">
        <v>21387444</v>
      </c>
      <c r="D397" s="14" t="s">
        <v>79</v>
      </c>
      <c r="E397" s="14" t="s">
        <v>88</v>
      </c>
      <c r="F397" s="14" t="s">
        <v>89</v>
      </c>
      <c r="G397" s="15">
        <v>5205193</v>
      </c>
      <c r="H397" s="14" t="s">
        <v>89</v>
      </c>
      <c r="I397" s="15">
        <v>4389137</v>
      </c>
      <c r="J397" s="14" t="s">
        <v>290</v>
      </c>
      <c r="K397" s="15">
        <v>31.62</v>
      </c>
      <c r="L397" s="15">
        <v>1235</v>
      </c>
      <c r="M397" s="15">
        <v>114</v>
      </c>
      <c r="N397" s="16">
        <v>0.0923</v>
      </c>
      <c r="O397" s="15">
        <v>0.28</v>
      </c>
      <c r="P397" s="15">
        <v>25.6</v>
      </c>
      <c r="Q397" s="15">
        <v>0</v>
      </c>
      <c r="R397" s="15">
        <v>0</v>
      </c>
      <c r="S397" s="15">
        <v>1</v>
      </c>
      <c r="T397" s="15">
        <v>0</v>
      </c>
      <c r="U397" s="15">
        <v>0</v>
      </c>
      <c r="V397" s="15">
        <v>1</v>
      </c>
      <c r="W397" s="15">
        <v>31.62</v>
      </c>
      <c r="X397" s="15">
        <v>1</v>
      </c>
      <c r="Y397" s="16">
        <v>0.0088</v>
      </c>
      <c r="Z397" s="15">
        <v>0</v>
      </c>
      <c r="AA397" s="15">
        <v>0</v>
      </c>
      <c r="AB397" s="15">
        <v>1</v>
      </c>
      <c r="AC397" s="15">
        <v>1</v>
      </c>
      <c r="AD397" s="15">
        <v>1</v>
      </c>
      <c r="AE397" s="15">
        <v>0</v>
      </c>
      <c r="AF397" s="15">
        <v>31.62</v>
      </c>
      <c r="AG397" s="15">
        <v>0</v>
      </c>
      <c r="AH397" t="str">
        <f>VLOOKUP(E:E,笔记匹配!A:U,3,FALSE)</f>
        <v>入门级翡翠戒指｜第一次买翡翠必入戒指合集</v>
      </c>
    </row>
    <row r="398" spans="1:34">
      <c r="A398" s="14" t="s">
        <v>56</v>
      </c>
      <c r="B398" s="14" t="s">
        <v>114</v>
      </c>
      <c r="C398" s="15">
        <v>22048778</v>
      </c>
      <c r="D398" s="14" t="s">
        <v>75</v>
      </c>
      <c r="E398" s="14" t="s">
        <v>114</v>
      </c>
      <c r="F398" s="14" t="s">
        <v>115</v>
      </c>
      <c r="G398" s="15">
        <v>5509802</v>
      </c>
      <c r="H398" s="14" t="s">
        <v>115</v>
      </c>
      <c r="I398" s="15">
        <v>4621049</v>
      </c>
      <c r="J398" s="14" t="s">
        <v>290</v>
      </c>
      <c r="K398" s="15">
        <v>87</v>
      </c>
      <c r="L398" s="15">
        <v>4687</v>
      </c>
      <c r="M398" s="15">
        <v>264</v>
      </c>
      <c r="N398" s="16">
        <v>0.0563</v>
      </c>
      <c r="O398" s="15">
        <v>0.33</v>
      </c>
      <c r="P398" s="15">
        <v>18.56</v>
      </c>
      <c r="Q398" s="15">
        <v>5</v>
      </c>
      <c r="R398" s="15">
        <v>0</v>
      </c>
      <c r="S398" s="15">
        <v>0</v>
      </c>
      <c r="T398" s="15">
        <v>1</v>
      </c>
      <c r="U398" s="15">
        <v>1</v>
      </c>
      <c r="V398" s="15">
        <v>7</v>
      </c>
      <c r="W398" s="15">
        <v>12.43</v>
      </c>
      <c r="X398" s="15">
        <v>1</v>
      </c>
      <c r="Y398" s="16">
        <v>0.0038</v>
      </c>
      <c r="Z398" s="15">
        <v>5</v>
      </c>
      <c r="AA398" s="15">
        <v>5</v>
      </c>
      <c r="AB398" s="15">
        <v>2</v>
      </c>
      <c r="AC398" s="15">
        <v>2</v>
      </c>
      <c r="AD398" s="15">
        <v>2</v>
      </c>
      <c r="AE398" s="15">
        <v>1</v>
      </c>
      <c r="AF398" s="15">
        <v>43.5</v>
      </c>
      <c r="AG398" s="15">
        <v>87</v>
      </c>
      <c r="AH398" t="str">
        <f>VLOOKUP(E:E,笔记匹配!A:U,3,FALSE)</f>
        <v>价值过亿😱这就是广州玉器街批发商家的实力</v>
      </c>
    </row>
    <row r="399" spans="1:34">
      <c r="A399" s="14" t="s">
        <v>56</v>
      </c>
      <c r="B399" s="14" t="s">
        <v>76</v>
      </c>
      <c r="C399" s="15">
        <v>23018730</v>
      </c>
      <c r="D399" s="14" t="s">
        <v>75</v>
      </c>
      <c r="E399" s="14" t="s">
        <v>76</v>
      </c>
      <c r="F399" s="14" t="s">
        <v>302</v>
      </c>
      <c r="G399" s="15">
        <v>5980131</v>
      </c>
      <c r="H399" s="14" t="s">
        <v>77</v>
      </c>
      <c r="I399" s="15">
        <v>4980197</v>
      </c>
      <c r="J399" s="14" t="s">
        <v>290</v>
      </c>
      <c r="K399" s="15">
        <v>124.14</v>
      </c>
      <c r="L399" s="15">
        <v>7199</v>
      </c>
      <c r="M399" s="15">
        <v>522</v>
      </c>
      <c r="N399" s="16">
        <v>0.0725</v>
      </c>
      <c r="O399" s="15">
        <v>0.24</v>
      </c>
      <c r="P399" s="15">
        <v>17.24</v>
      </c>
      <c r="Q399" s="15">
        <v>8</v>
      </c>
      <c r="R399" s="15">
        <v>1</v>
      </c>
      <c r="S399" s="15">
        <v>2</v>
      </c>
      <c r="T399" s="15">
        <v>2</v>
      </c>
      <c r="U399" s="15">
        <v>1</v>
      </c>
      <c r="V399" s="15">
        <v>14</v>
      </c>
      <c r="W399" s="15">
        <v>8.87</v>
      </c>
      <c r="X399" s="15">
        <v>4</v>
      </c>
      <c r="Y399" s="16">
        <v>0.0077</v>
      </c>
      <c r="Z399" s="15">
        <v>2</v>
      </c>
      <c r="AA399" s="15">
        <v>0</v>
      </c>
      <c r="AB399" s="15">
        <v>6</v>
      </c>
      <c r="AC399" s="15">
        <v>9</v>
      </c>
      <c r="AD399" s="15">
        <v>6</v>
      </c>
      <c r="AE399" s="15">
        <v>2</v>
      </c>
      <c r="AF399" s="15">
        <v>20.69</v>
      </c>
      <c r="AG399" s="15">
        <v>62.07</v>
      </c>
      <c r="AH399" t="str">
        <f>VLOOKUP(E:E,笔记匹配!A:U,3,FALSE)</f>
        <v>请大数据把我推荐给身价过亿的人‼️</v>
      </c>
    </row>
    <row r="400" spans="1:34">
      <c r="A400" s="14" t="s">
        <v>56</v>
      </c>
      <c r="B400" s="14" t="s">
        <v>92</v>
      </c>
      <c r="C400" s="15">
        <v>24908564</v>
      </c>
      <c r="D400" s="14" t="s">
        <v>79</v>
      </c>
      <c r="E400" s="14" t="s">
        <v>92</v>
      </c>
      <c r="F400" s="14" t="s">
        <v>93</v>
      </c>
      <c r="G400" s="15">
        <v>6688065</v>
      </c>
      <c r="H400" s="14" t="s">
        <v>93</v>
      </c>
      <c r="I400" s="15">
        <v>5533337</v>
      </c>
      <c r="J400" s="14" t="s">
        <v>290</v>
      </c>
      <c r="K400" s="15">
        <v>87.52</v>
      </c>
      <c r="L400" s="15">
        <v>4534</v>
      </c>
      <c r="M400" s="15">
        <v>295</v>
      </c>
      <c r="N400" s="16">
        <v>0.0651</v>
      </c>
      <c r="O400" s="15">
        <v>0.3</v>
      </c>
      <c r="P400" s="15">
        <v>19.3</v>
      </c>
      <c r="Q400" s="15">
        <v>0</v>
      </c>
      <c r="R400" s="15">
        <v>0</v>
      </c>
      <c r="S400" s="15">
        <v>0</v>
      </c>
      <c r="T400" s="15">
        <v>0</v>
      </c>
      <c r="U400" s="15">
        <v>0</v>
      </c>
      <c r="V400" s="15">
        <v>0</v>
      </c>
      <c r="W400" s="15">
        <v>0</v>
      </c>
      <c r="X400" s="15">
        <v>2</v>
      </c>
      <c r="Y400" s="16">
        <v>0.0068</v>
      </c>
      <c r="Z400" s="15">
        <v>0</v>
      </c>
      <c r="AA400" s="15">
        <v>1</v>
      </c>
      <c r="AB400" s="15">
        <v>2</v>
      </c>
      <c r="AC400" s="15">
        <v>2</v>
      </c>
      <c r="AD400" s="15">
        <v>2</v>
      </c>
      <c r="AE400" s="15">
        <v>0</v>
      </c>
      <c r="AF400" s="15">
        <v>43.76</v>
      </c>
      <c r="AG400" s="15">
        <v>0</v>
      </c>
      <c r="AH400" t="str">
        <f>VLOOKUP(E:E,笔记匹配!A:U,3,FALSE)</f>
        <v>翡翠干货｜一分钟学会如何挑选翡翠挂件</v>
      </c>
    </row>
    <row r="401" spans="1:34">
      <c r="A401" s="14" t="s">
        <v>56</v>
      </c>
      <c r="B401" s="14" t="s">
        <v>90</v>
      </c>
      <c r="C401" s="15">
        <v>24908627</v>
      </c>
      <c r="D401" s="14" t="s">
        <v>79</v>
      </c>
      <c r="E401" s="14" t="s">
        <v>90</v>
      </c>
      <c r="F401" s="14" t="s">
        <v>91</v>
      </c>
      <c r="G401" s="15">
        <v>6688083</v>
      </c>
      <c r="H401" s="14" t="s">
        <v>91</v>
      </c>
      <c r="I401" s="15">
        <v>5533364</v>
      </c>
      <c r="J401" s="14" t="s">
        <v>290</v>
      </c>
      <c r="K401" s="15">
        <v>133.98</v>
      </c>
      <c r="L401" s="15">
        <v>12779</v>
      </c>
      <c r="M401" s="15">
        <v>874</v>
      </c>
      <c r="N401" s="16">
        <v>0.0684</v>
      </c>
      <c r="O401" s="15">
        <v>0.15</v>
      </c>
      <c r="P401" s="15">
        <v>10.48</v>
      </c>
      <c r="Q401" s="15">
        <v>0</v>
      </c>
      <c r="R401" s="15">
        <v>0</v>
      </c>
      <c r="S401" s="15">
        <v>0</v>
      </c>
      <c r="T401" s="15">
        <v>1</v>
      </c>
      <c r="U401" s="15">
        <v>0</v>
      </c>
      <c r="V401" s="15">
        <v>1</v>
      </c>
      <c r="W401" s="15">
        <v>133.98</v>
      </c>
      <c r="X401" s="15">
        <v>1</v>
      </c>
      <c r="Y401" s="16">
        <v>0.0011</v>
      </c>
      <c r="Z401" s="15">
        <v>2</v>
      </c>
      <c r="AA401" s="15">
        <v>1</v>
      </c>
      <c r="AB401" s="15">
        <v>1</v>
      </c>
      <c r="AC401" s="15">
        <v>1</v>
      </c>
      <c r="AD401" s="15">
        <v>1</v>
      </c>
      <c r="AE401" s="15">
        <v>0</v>
      </c>
      <c r="AF401" s="15">
        <v>133.98</v>
      </c>
      <c r="AG401" s="15">
        <v>0</v>
      </c>
      <c r="AH401" t="str">
        <f>VLOOKUP(E:E,笔记匹配!A:U,3,FALSE)</f>
        <v>翡翠之美，来之不易🙏🏻拍卖会级珠链大赏</v>
      </c>
    </row>
    <row r="402" spans="1:34">
      <c r="A402" s="14" t="s">
        <v>56</v>
      </c>
      <c r="B402" s="14" t="s">
        <v>95</v>
      </c>
      <c r="C402" s="15">
        <v>25234424</v>
      </c>
      <c r="D402" s="14" t="s">
        <v>79</v>
      </c>
      <c r="E402" s="14" t="s">
        <v>94</v>
      </c>
      <c r="F402" s="14" t="s">
        <v>95</v>
      </c>
      <c r="G402" s="15">
        <v>6837225</v>
      </c>
      <c r="H402" s="14" t="s">
        <v>95</v>
      </c>
      <c r="I402" s="15">
        <v>5649814</v>
      </c>
      <c r="J402" s="14" t="s">
        <v>290</v>
      </c>
      <c r="K402" s="15">
        <v>27.31</v>
      </c>
      <c r="L402" s="15">
        <v>2353</v>
      </c>
      <c r="M402" s="15">
        <v>87</v>
      </c>
      <c r="N402" s="16">
        <v>0.037</v>
      </c>
      <c r="O402" s="15">
        <v>0.31</v>
      </c>
      <c r="P402" s="15">
        <v>11.61</v>
      </c>
      <c r="Q402" s="15">
        <v>0</v>
      </c>
      <c r="R402" s="15">
        <v>0</v>
      </c>
      <c r="S402" s="15">
        <v>0</v>
      </c>
      <c r="T402" s="15">
        <v>0</v>
      </c>
      <c r="U402" s="15">
        <v>0</v>
      </c>
      <c r="V402" s="15">
        <v>0</v>
      </c>
      <c r="W402" s="15">
        <v>0</v>
      </c>
      <c r="X402" s="15">
        <v>0</v>
      </c>
      <c r="Y402" s="16">
        <v>0</v>
      </c>
      <c r="Z402" s="15">
        <v>2</v>
      </c>
      <c r="AA402" s="15">
        <v>0</v>
      </c>
      <c r="AB402" s="15">
        <v>0</v>
      </c>
      <c r="AC402" s="15">
        <v>0</v>
      </c>
      <c r="AD402" s="15">
        <v>0</v>
      </c>
      <c r="AE402" s="15">
        <v>0</v>
      </c>
      <c r="AF402" s="15">
        <v>0</v>
      </c>
      <c r="AG402" s="15">
        <v>0</v>
      </c>
      <c r="AH402" t="str">
        <f>VLOOKUP(E:E,笔记匹配!A:U,3,FALSE)</f>
        <v>有佛就有福｜人生中第一件翡翠佛公在这</v>
      </c>
    </row>
    <row r="403" spans="1:34">
      <c r="A403" s="14" t="s">
        <v>56</v>
      </c>
      <c r="B403" s="14" t="s">
        <v>104</v>
      </c>
      <c r="C403" s="15">
        <v>25234532</v>
      </c>
      <c r="D403" s="14" t="s">
        <v>79</v>
      </c>
      <c r="E403" s="14" t="s">
        <v>104</v>
      </c>
      <c r="F403" s="14" t="s">
        <v>105</v>
      </c>
      <c r="G403" s="15">
        <v>6837262</v>
      </c>
      <c r="H403" s="14" t="s">
        <v>105</v>
      </c>
      <c r="I403" s="15">
        <v>5649852</v>
      </c>
      <c r="J403" s="14" t="s">
        <v>290</v>
      </c>
      <c r="K403" s="15">
        <v>83.83</v>
      </c>
      <c r="L403" s="15">
        <v>3104</v>
      </c>
      <c r="M403" s="15">
        <v>273</v>
      </c>
      <c r="N403" s="16">
        <v>0.088</v>
      </c>
      <c r="O403" s="15">
        <v>0.31</v>
      </c>
      <c r="P403" s="15">
        <v>27.01</v>
      </c>
      <c r="Q403" s="15">
        <v>2</v>
      </c>
      <c r="R403" s="15">
        <v>0</v>
      </c>
      <c r="S403" s="15">
        <v>0</v>
      </c>
      <c r="T403" s="15">
        <v>0</v>
      </c>
      <c r="U403" s="15">
        <v>0</v>
      </c>
      <c r="V403" s="15">
        <v>2</v>
      </c>
      <c r="W403" s="15">
        <v>41.92</v>
      </c>
      <c r="X403" s="15">
        <v>3</v>
      </c>
      <c r="Y403" s="16">
        <v>0.011</v>
      </c>
      <c r="Z403" s="15">
        <v>0</v>
      </c>
      <c r="AA403" s="15">
        <v>0</v>
      </c>
      <c r="AB403" s="15">
        <v>3</v>
      </c>
      <c r="AC403" s="15">
        <v>3</v>
      </c>
      <c r="AD403" s="15">
        <v>3</v>
      </c>
      <c r="AE403" s="15">
        <v>0</v>
      </c>
      <c r="AF403" s="15">
        <v>27.94</v>
      </c>
      <c r="AG403" s="15">
        <v>0</v>
      </c>
      <c r="AH403" t="str">
        <f>VLOOKUP(E:E,笔记匹配!A:U,3,FALSE)</f>
        <v>挖到广州有名的翡翠店✅狠狠码住‼️</v>
      </c>
    </row>
    <row r="404" spans="1:34">
      <c r="A404" s="14" t="s">
        <v>56</v>
      </c>
      <c r="B404" s="14" t="s">
        <v>110</v>
      </c>
      <c r="C404" s="15">
        <v>25234601</v>
      </c>
      <c r="D404" s="14" t="s">
        <v>79</v>
      </c>
      <c r="E404" s="14" t="s">
        <v>110</v>
      </c>
      <c r="F404" s="14" t="s">
        <v>111</v>
      </c>
      <c r="G404" s="15">
        <v>6837284</v>
      </c>
      <c r="H404" s="14" t="s">
        <v>111</v>
      </c>
      <c r="I404" s="15">
        <v>5649868</v>
      </c>
      <c r="J404" s="14" t="s">
        <v>290</v>
      </c>
      <c r="K404" s="15">
        <v>46.66</v>
      </c>
      <c r="L404" s="15">
        <v>1992</v>
      </c>
      <c r="M404" s="15">
        <v>147</v>
      </c>
      <c r="N404" s="16">
        <v>0.0738</v>
      </c>
      <c r="O404" s="15">
        <v>0.32</v>
      </c>
      <c r="P404" s="15">
        <v>23.42</v>
      </c>
      <c r="Q404" s="15">
        <v>2</v>
      </c>
      <c r="R404" s="15">
        <v>0</v>
      </c>
      <c r="S404" s="15">
        <v>1</v>
      </c>
      <c r="T404" s="15">
        <v>1</v>
      </c>
      <c r="U404" s="15">
        <v>1</v>
      </c>
      <c r="V404" s="15">
        <v>5</v>
      </c>
      <c r="W404" s="15">
        <v>9.33</v>
      </c>
      <c r="X404" s="15">
        <v>0</v>
      </c>
      <c r="Y404" s="16">
        <v>0</v>
      </c>
      <c r="Z404" s="15">
        <v>3</v>
      </c>
      <c r="AA404" s="15">
        <v>0</v>
      </c>
      <c r="AB404" s="15">
        <v>0</v>
      </c>
      <c r="AC404" s="15">
        <v>0</v>
      </c>
      <c r="AD404" s="15">
        <v>0</v>
      </c>
      <c r="AE404" s="15">
        <v>0</v>
      </c>
      <c r="AF404" s="15">
        <v>0</v>
      </c>
      <c r="AG404" s="15">
        <v>0</v>
      </c>
      <c r="AH404" t="str">
        <f>VLOOKUP(E:E,笔记匹配!A:U,3,FALSE)</f>
        <v>收·藏｜择一物，伴一生💕</v>
      </c>
    </row>
    <row r="405" spans="1:34">
      <c r="A405" s="14" t="s">
        <v>57</v>
      </c>
      <c r="B405" s="14" t="s">
        <v>80</v>
      </c>
      <c r="C405" s="15">
        <v>14596181</v>
      </c>
      <c r="D405" s="14" t="s">
        <v>79</v>
      </c>
      <c r="E405" s="14" t="s">
        <v>80</v>
      </c>
      <c r="F405" s="14" t="s">
        <v>81</v>
      </c>
      <c r="G405" s="15">
        <v>2936476</v>
      </c>
      <c r="H405" s="14" t="s">
        <v>81</v>
      </c>
      <c r="I405" s="15">
        <v>2341327</v>
      </c>
      <c r="J405" s="14" t="s">
        <v>290</v>
      </c>
      <c r="K405" s="15">
        <v>93.45</v>
      </c>
      <c r="L405" s="15">
        <v>1917</v>
      </c>
      <c r="M405" s="15">
        <v>132</v>
      </c>
      <c r="N405" s="16">
        <v>0.0689</v>
      </c>
      <c r="O405" s="15">
        <v>0.71</v>
      </c>
      <c r="P405" s="15">
        <v>48.75</v>
      </c>
      <c r="Q405" s="15">
        <v>1</v>
      </c>
      <c r="R405" s="15">
        <v>1</v>
      </c>
      <c r="S405" s="15">
        <v>0</v>
      </c>
      <c r="T405" s="15">
        <v>2</v>
      </c>
      <c r="U405" s="15">
        <v>0</v>
      </c>
      <c r="V405" s="15">
        <v>4</v>
      </c>
      <c r="W405" s="15">
        <v>23.36</v>
      </c>
      <c r="X405" s="15">
        <v>6</v>
      </c>
      <c r="Y405" s="16">
        <v>0.0455</v>
      </c>
      <c r="Z405" s="15">
        <v>1</v>
      </c>
      <c r="AA405" s="15">
        <v>0</v>
      </c>
      <c r="AB405" s="15">
        <v>6</v>
      </c>
      <c r="AC405" s="15">
        <v>8</v>
      </c>
      <c r="AD405" s="15">
        <v>6</v>
      </c>
      <c r="AE405" s="15">
        <v>1</v>
      </c>
      <c r="AF405" s="15">
        <v>15.58</v>
      </c>
      <c r="AG405" s="15">
        <v>93.45</v>
      </c>
      <c r="AH405" t="str">
        <f>VLOOKUP(E:E,笔记匹配!A:U,3,FALSE)</f>
        <v>翡翠小米珠已经不多了❓听说你们都在找🧐🧐</v>
      </c>
    </row>
    <row r="406" spans="1:34">
      <c r="A406" s="14" t="s">
        <v>57</v>
      </c>
      <c r="B406" s="14" t="s">
        <v>82</v>
      </c>
      <c r="C406" s="15">
        <v>14619863</v>
      </c>
      <c r="D406" s="14" t="s">
        <v>79</v>
      </c>
      <c r="E406" s="14" t="s">
        <v>82</v>
      </c>
      <c r="F406" s="14" t="s">
        <v>83</v>
      </c>
      <c r="G406" s="15">
        <v>2939454</v>
      </c>
      <c r="H406" s="14" t="s">
        <v>83</v>
      </c>
      <c r="I406" s="15">
        <v>2343844</v>
      </c>
      <c r="J406" s="14" t="s">
        <v>290</v>
      </c>
      <c r="K406" s="15">
        <v>98.93</v>
      </c>
      <c r="L406" s="15">
        <v>2844</v>
      </c>
      <c r="M406" s="15">
        <v>181</v>
      </c>
      <c r="N406" s="16">
        <v>0.0636</v>
      </c>
      <c r="O406" s="15">
        <v>0.55</v>
      </c>
      <c r="P406" s="15">
        <v>34.79</v>
      </c>
      <c r="Q406" s="15">
        <v>1</v>
      </c>
      <c r="R406" s="15">
        <v>1</v>
      </c>
      <c r="S406" s="15">
        <v>1</v>
      </c>
      <c r="T406" s="15">
        <v>1</v>
      </c>
      <c r="U406" s="15">
        <v>0</v>
      </c>
      <c r="V406" s="15">
        <v>4</v>
      </c>
      <c r="W406" s="15">
        <v>24.73</v>
      </c>
      <c r="X406" s="15">
        <v>4</v>
      </c>
      <c r="Y406" s="16">
        <v>0.0221</v>
      </c>
      <c r="Z406" s="15">
        <v>0</v>
      </c>
      <c r="AA406" s="15">
        <v>0</v>
      </c>
      <c r="AB406" s="15">
        <v>3</v>
      </c>
      <c r="AC406" s="15">
        <v>7</v>
      </c>
      <c r="AD406" s="15">
        <v>3</v>
      </c>
      <c r="AE406" s="15">
        <v>2</v>
      </c>
      <c r="AF406" s="15">
        <v>32.98</v>
      </c>
      <c r="AG406" s="15">
        <v>49.46</v>
      </c>
      <c r="AH406" t="str">
        <f>VLOOKUP(E:E,笔记匹配!A:U,3,FALSE)</f>
        <v>必入翡翠无事牌👆任性挑选价位齐全❤️</v>
      </c>
    </row>
    <row r="407" spans="1:34">
      <c r="A407" s="14" t="s">
        <v>57</v>
      </c>
      <c r="B407" s="14" t="s">
        <v>84</v>
      </c>
      <c r="C407" s="15">
        <v>15170740</v>
      </c>
      <c r="D407" s="14" t="s">
        <v>79</v>
      </c>
      <c r="E407" s="14" t="s">
        <v>84</v>
      </c>
      <c r="F407" s="14" t="s">
        <v>293</v>
      </c>
      <c r="G407" s="15">
        <v>2978075</v>
      </c>
      <c r="H407" s="14" t="s">
        <v>85</v>
      </c>
      <c r="I407" s="15">
        <v>2380067</v>
      </c>
      <c r="J407" s="14" t="s">
        <v>290</v>
      </c>
      <c r="K407" s="15">
        <v>166.35</v>
      </c>
      <c r="L407" s="15">
        <v>9285</v>
      </c>
      <c r="M407" s="15">
        <v>403</v>
      </c>
      <c r="N407" s="16">
        <v>0.0434</v>
      </c>
      <c r="O407" s="15">
        <v>0.41</v>
      </c>
      <c r="P407" s="15">
        <v>17.92</v>
      </c>
      <c r="Q407" s="15">
        <v>4</v>
      </c>
      <c r="R407" s="15">
        <v>0</v>
      </c>
      <c r="S407" s="15">
        <v>2</v>
      </c>
      <c r="T407" s="15">
        <v>1</v>
      </c>
      <c r="U407" s="15">
        <v>4</v>
      </c>
      <c r="V407" s="15">
        <v>11</v>
      </c>
      <c r="W407" s="15">
        <v>15.12</v>
      </c>
      <c r="X407" s="15">
        <v>9</v>
      </c>
      <c r="Y407" s="16">
        <v>0.0223</v>
      </c>
      <c r="Z407" s="15">
        <v>2</v>
      </c>
      <c r="AA407" s="15">
        <v>2</v>
      </c>
      <c r="AB407" s="15">
        <v>8</v>
      </c>
      <c r="AC407" s="15">
        <v>9</v>
      </c>
      <c r="AD407" s="15">
        <v>8</v>
      </c>
      <c r="AE407" s="15">
        <v>1</v>
      </c>
      <c r="AF407" s="15">
        <v>20.79</v>
      </c>
      <c r="AG407" s="15">
        <v>166.35</v>
      </c>
      <c r="AH407" t="str">
        <f>VLOOKUP(E:E,笔记匹配!A:U,3,FALSE)</f>
        <v>入门级的满绿翡翠，性价比也太高了！ 😍</v>
      </c>
    </row>
    <row r="408" spans="1:34">
      <c r="A408" s="14" t="s">
        <v>57</v>
      </c>
      <c r="B408" s="14" t="s">
        <v>108</v>
      </c>
      <c r="C408" s="15">
        <v>16755251</v>
      </c>
      <c r="D408" s="14" t="s">
        <v>79</v>
      </c>
      <c r="E408" s="14" t="s">
        <v>108</v>
      </c>
      <c r="F408" s="14" t="s">
        <v>109</v>
      </c>
      <c r="G408" s="15">
        <v>3251566</v>
      </c>
      <c r="H408" s="14" t="s">
        <v>109</v>
      </c>
      <c r="I408" s="15">
        <v>2637997</v>
      </c>
      <c r="J408" s="14" t="s">
        <v>290</v>
      </c>
      <c r="K408" s="15">
        <v>0</v>
      </c>
      <c r="L408" s="15">
        <v>0</v>
      </c>
      <c r="M408" s="15">
        <v>0</v>
      </c>
      <c r="N408" s="16">
        <v>0</v>
      </c>
      <c r="O408" s="15">
        <v>0</v>
      </c>
      <c r="P408" s="15">
        <v>0</v>
      </c>
      <c r="Q408" s="15">
        <v>0</v>
      </c>
      <c r="R408" s="15">
        <v>0</v>
      </c>
      <c r="S408" s="15">
        <v>0</v>
      </c>
      <c r="T408" s="15">
        <v>0</v>
      </c>
      <c r="U408" s="15">
        <v>0</v>
      </c>
      <c r="V408" s="15">
        <v>0</v>
      </c>
      <c r="W408" s="15">
        <v>0</v>
      </c>
      <c r="X408" s="15">
        <v>0</v>
      </c>
      <c r="Y408" s="16">
        <v>0</v>
      </c>
      <c r="Z408" s="15">
        <v>0</v>
      </c>
      <c r="AA408" s="15">
        <v>0</v>
      </c>
      <c r="AB408" s="15">
        <v>0</v>
      </c>
      <c r="AC408" s="15">
        <v>0</v>
      </c>
      <c r="AD408" s="15">
        <v>0</v>
      </c>
      <c r="AE408" s="15">
        <v>0</v>
      </c>
      <c r="AF408" s="15">
        <v>0</v>
      </c>
      <c r="AG408" s="15">
        <v>0</v>
      </c>
      <c r="AH408" t="str">
        <f>VLOOKUP(E:E,笔记匹配!A:U,3,FALSE)</f>
        <v>强烈安利‼️耳畔上的灵动✨美到窒息翡翠耳坠</v>
      </c>
    </row>
    <row r="409" spans="1:34">
      <c r="A409" s="14" t="s">
        <v>57</v>
      </c>
      <c r="B409" s="14" t="s">
        <v>86</v>
      </c>
      <c r="C409" s="15">
        <v>20245254</v>
      </c>
      <c r="D409" s="14" t="s">
        <v>79</v>
      </c>
      <c r="E409" s="14" t="s">
        <v>86</v>
      </c>
      <c r="F409" s="14" t="s">
        <v>87</v>
      </c>
      <c r="G409" s="15">
        <v>4628915</v>
      </c>
      <c r="H409" s="14" t="s">
        <v>87</v>
      </c>
      <c r="I409" s="15">
        <v>3960246</v>
      </c>
      <c r="J409" s="14" t="s">
        <v>290</v>
      </c>
      <c r="K409" s="15">
        <v>54</v>
      </c>
      <c r="L409" s="15">
        <v>2450</v>
      </c>
      <c r="M409" s="15">
        <v>179</v>
      </c>
      <c r="N409" s="16">
        <v>0.0731</v>
      </c>
      <c r="O409" s="15">
        <v>0.3</v>
      </c>
      <c r="P409" s="15">
        <v>22.04</v>
      </c>
      <c r="Q409" s="15">
        <v>2</v>
      </c>
      <c r="R409" s="15">
        <v>3</v>
      </c>
      <c r="S409" s="15">
        <v>0</v>
      </c>
      <c r="T409" s="15">
        <v>1</v>
      </c>
      <c r="U409" s="15">
        <v>0</v>
      </c>
      <c r="V409" s="15">
        <v>6</v>
      </c>
      <c r="W409" s="15">
        <v>9</v>
      </c>
      <c r="X409" s="15">
        <v>1</v>
      </c>
      <c r="Y409" s="16">
        <v>0.0056</v>
      </c>
      <c r="Z409" s="15">
        <v>0</v>
      </c>
      <c r="AA409" s="15">
        <v>0</v>
      </c>
      <c r="AB409" s="15">
        <v>3</v>
      </c>
      <c r="AC409" s="15">
        <v>4</v>
      </c>
      <c r="AD409" s="15">
        <v>3</v>
      </c>
      <c r="AE409" s="15">
        <v>2</v>
      </c>
      <c r="AF409" s="15">
        <v>18</v>
      </c>
      <c r="AG409" s="15">
        <v>27</v>
      </c>
      <c r="AH409" t="str">
        <f>VLOOKUP(E:E,笔记匹配!A:U,3,FALSE)</f>
        <v>别找了‼️一口价的翡翠商家在这里👆</v>
      </c>
    </row>
    <row r="410" spans="1:34">
      <c r="A410" s="14" t="s">
        <v>57</v>
      </c>
      <c r="B410" s="14" t="s">
        <v>88</v>
      </c>
      <c r="C410" s="15">
        <v>21387444</v>
      </c>
      <c r="D410" s="14" t="s">
        <v>79</v>
      </c>
      <c r="E410" s="14" t="s">
        <v>88</v>
      </c>
      <c r="F410" s="14" t="s">
        <v>89</v>
      </c>
      <c r="G410" s="15">
        <v>5205193</v>
      </c>
      <c r="H410" s="14" t="s">
        <v>89</v>
      </c>
      <c r="I410" s="15">
        <v>4389137</v>
      </c>
      <c r="J410" s="14" t="s">
        <v>290</v>
      </c>
      <c r="K410" s="15">
        <v>35.03</v>
      </c>
      <c r="L410" s="15">
        <v>1133</v>
      </c>
      <c r="M410" s="15">
        <v>125</v>
      </c>
      <c r="N410" s="16">
        <v>0.1103</v>
      </c>
      <c r="O410" s="15">
        <v>0.28</v>
      </c>
      <c r="P410" s="15">
        <v>30.92</v>
      </c>
      <c r="Q410" s="15">
        <v>0</v>
      </c>
      <c r="R410" s="15">
        <v>0</v>
      </c>
      <c r="S410" s="15">
        <v>0</v>
      </c>
      <c r="T410" s="15">
        <v>0</v>
      </c>
      <c r="U410" s="15">
        <v>0</v>
      </c>
      <c r="V410" s="15">
        <v>0</v>
      </c>
      <c r="W410" s="15">
        <v>0</v>
      </c>
      <c r="X410" s="15">
        <v>0</v>
      </c>
      <c r="Y410" s="16">
        <v>0</v>
      </c>
      <c r="Z410" s="15">
        <v>0</v>
      </c>
      <c r="AA410" s="15">
        <v>0</v>
      </c>
      <c r="AB410" s="15">
        <v>0</v>
      </c>
      <c r="AC410" s="15">
        <v>0</v>
      </c>
      <c r="AD410" s="15">
        <v>0</v>
      </c>
      <c r="AE410" s="15">
        <v>0</v>
      </c>
      <c r="AF410" s="15">
        <v>0</v>
      </c>
      <c r="AG410" s="15">
        <v>0</v>
      </c>
      <c r="AH410" t="str">
        <f>VLOOKUP(E:E,笔记匹配!A:U,3,FALSE)</f>
        <v>入门级翡翠戒指｜第一次买翡翠必入戒指合集</v>
      </c>
    </row>
    <row r="411" spans="1:34">
      <c r="A411" s="14" t="s">
        <v>57</v>
      </c>
      <c r="B411" s="14" t="s">
        <v>76</v>
      </c>
      <c r="C411" s="15">
        <v>23018730</v>
      </c>
      <c r="D411" s="14" t="s">
        <v>75</v>
      </c>
      <c r="E411" s="14" t="s">
        <v>76</v>
      </c>
      <c r="F411" s="14" t="s">
        <v>302</v>
      </c>
      <c r="G411" s="15">
        <v>5980131</v>
      </c>
      <c r="H411" s="14" t="s">
        <v>77</v>
      </c>
      <c r="I411" s="15">
        <v>4980197</v>
      </c>
      <c r="J411" s="14" t="s">
        <v>290</v>
      </c>
      <c r="K411" s="15">
        <v>54.78</v>
      </c>
      <c r="L411" s="15">
        <v>4121</v>
      </c>
      <c r="M411" s="15">
        <v>209</v>
      </c>
      <c r="N411" s="16">
        <v>0.0507</v>
      </c>
      <c r="O411" s="15">
        <v>0.26</v>
      </c>
      <c r="P411" s="15">
        <v>13.29</v>
      </c>
      <c r="Q411" s="15">
        <v>4</v>
      </c>
      <c r="R411" s="15">
        <v>0</v>
      </c>
      <c r="S411" s="15">
        <v>0</v>
      </c>
      <c r="T411" s="15">
        <v>0</v>
      </c>
      <c r="U411" s="15">
        <v>0</v>
      </c>
      <c r="V411" s="15">
        <v>4</v>
      </c>
      <c r="W411" s="15">
        <v>13.7</v>
      </c>
      <c r="X411" s="15">
        <v>0</v>
      </c>
      <c r="Y411" s="16">
        <v>0</v>
      </c>
      <c r="Z411" s="15">
        <v>3</v>
      </c>
      <c r="AA411" s="15">
        <v>0</v>
      </c>
      <c r="AB411" s="15">
        <v>0</v>
      </c>
      <c r="AC411" s="15">
        <v>0</v>
      </c>
      <c r="AD411" s="15">
        <v>0</v>
      </c>
      <c r="AE411" s="15">
        <v>0</v>
      </c>
      <c r="AF411" s="15">
        <v>0</v>
      </c>
      <c r="AG411" s="15">
        <v>0</v>
      </c>
      <c r="AH411" t="str">
        <f>VLOOKUP(E:E,笔记匹配!A:U,3,FALSE)</f>
        <v>请大数据把我推荐给身价过亿的人‼️</v>
      </c>
    </row>
    <row r="412" spans="1:34">
      <c r="A412" s="14" t="s">
        <v>57</v>
      </c>
      <c r="B412" s="14" t="s">
        <v>92</v>
      </c>
      <c r="C412" s="15">
        <v>24908564</v>
      </c>
      <c r="D412" s="14" t="s">
        <v>79</v>
      </c>
      <c r="E412" s="14" t="s">
        <v>92</v>
      </c>
      <c r="F412" s="14" t="s">
        <v>93</v>
      </c>
      <c r="G412" s="15">
        <v>6688065</v>
      </c>
      <c r="H412" s="14" t="s">
        <v>93</v>
      </c>
      <c r="I412" s="15">
        <v>5533337</v>
      </c>
      <c r="J412" s="14" t="s">
        <v>290</v>
      </c>
      <c r="K412" s="15">
        <v>98.24</v>
      </c>
      <c r="L412" s="15">
        <v>4947</v>
      </c>
      <c r="M412" s="15">
        <v>333</v>
      </c>
      <c r="N412" s="16">
        <v>0.0673</v>
      </c>
      <c r="O412" s="15">
        <v>0.3</v>
      </c>
      <c r="P412" s="15">
        <v>19.86</v>
      </c>
      <c r="Q412" s="15">
        <v>0</v>
      </c>
      <c r="R412" s="15">
        <v>2</v>
      </c>
      <c r="S412" s="15">
        <v>1</v>
      </c>
      <c r="T412" s="15">
        <v>0</v>
      </c>
      <c r="U412" s="15">
        <v>0</v>
      </c>
      <c r="V412" s="15">
        <v>3</v>
      </c>
      <c r="W412" s="15">
        <v>32.75</v>
      </c>
      <c r="X412" s="15">
        <v>1</v>
      </c>
      <c r="Y412" s="16">
        <v>0.003</v>
      </c>
      <c r="Z412" s="15">
        <v>2</v>
      </c>
      <c r="AA412" s="15">
        <v>1</v>
      </c>
      <c r="AB412" s="15">
        <v>2</v>
      </c>
      <c r="AC412" s="15">
        <v>3</v>
      </c>
      <c r="AD412" s="15">
        <v>2</v>
      </c>
      <c r="AE412" s="15">
        <v>1</v>
      </c>
      <c r="AF412" s="15">
        <v>49.12</v>
      </c>
      <c r="AG412" s="15">
        <v>98.24</v>
      </c>
      <c r="AH412" t="str">
        <f>VLOOKUP(E:E,笔记匹配!A:U,3,FALSE)</f>
        <v>翡翠干货｜一分钟学会如何挑选翡翠挂件</v>
      </c>
    </row>
    <row r="413" spans="1:34">
      <c r="A413" s="14" t="s">
        <v>57</v>
      </c>
      <c r="B413" s="14" t="s">
        <v>90</v>
      </c>
      <c r="C413" s="15">
        <v>24908627</v>
      </c>
      <c r="D413" s="14" t="s">
        <v>79</v>
      </c>
      <c r="E413" s="14" t="s">
        <v>90</v>
      </c>
      <c r="F413" s="14" t="s">
        <v>91</v>
      </c>
      <c r="G413" s="15">
        <v>6688083</v>
      </c>
      <c r="H413" s="14" t="s">
        <v>91</v>
      </c>
      <c r="I413" s="15">
        <v>5533364</v>
      </c>
      <c r="J413" s="14" t="s">
        <v>290</v>
      </c>
      <c r="K413" s="15">
        <v>196.44</v>
      </c>
      <c r="L413" s="15">
        <v>14100</v>
      </c>
      <c r="M413" s="15">
        <v>750</v>
      </c>
      <c r="N413" s="16">
        <v>0.0532</v>
      </c>
      <c r="O413" s="15">
        <v>0.26</v>
      </c>
      <c r="P413" s="15">
        <v>13.93</v>
      </c>
      <c r="Q413" s="15">
        <v>0</v>
      </c>
      <c r="R413" s="15">
        <v>0</v>
      </c>
      <c r="S413" s="15">
        <v>1</v>
      </c>
      <c r="T413" s="15">
        <v>0</v>
      </c>
      <c r="U413" s="15">
        <v>0</v>
      </c>
      <c r="V413" s="15">
        <v>1</v>
      </c>
      <c r="W413" s="15">
        <v>196.44</v>
      </c>
      <c r="X413" s="15">
        <v>4</v>
      </c>
      <c r="Y413" s="16">
        <v>0.0053</v>
      </c>
      <c r="Z413" s="15">
        <v>2</v>
      </c>
      <c r="AA413" s="15">
        <v>2</v>
      </c>
      <c r="AB413" s="15">
        <v>4</v>
      </c>
      <c r="AC413" s="15">
        <v>6</v>
      </c>
      <c r="AD413" s="15">
        <v>4</v>
      </c>
      <c r="AE413" s="15">
        <v>1</v>
      </c>
      <c r="AF413" s="15">
        <v>49.11</v>
      </c>
      <c r="AG413" s="15">
        <v>196.44</v>
      </c>
      <c r="AH413" t="str">
        <f>VLOOKUP(E:E,笔记匹配!A:U,3,FALSE)</f>
        <v>翡翠之美，来之不易🙏🏻拍卖会级珠链大赏</v>
      </c>
    </row>
    <row r="414" spans="1:34">
      <c r="A414" s="14" t="s">
        <v>57</v>
      </c>
      <c r="B414" s="14" t="s">
        <v>95</v>
      </c>
      <c r="C414" s="15">
        <v>25234424</v>
      </c>
      <c r="D414" s="14" t="s">
        <v>79</v>
      </c>
      <c r="E414" s="14" t="s">
        <v>94</v>
      </c>
      <c r="F414" s="14" t="s">
        <v>95</v>
      </c>
      <c r="G414" s="15">
        <v>6837225</v>
      </c>
      <c r="H414" s="14" t="s">
        <v>95</v>
      </c>
      <c r="I414" s="15">
        <v>5649814</v>
      </c>
      <c r="J414" s="14" t="s">
        <v>290</v>
      </c>
      <c r="K414" s="15">
        <v>10.77</v>
      </c>
      <c r="L414" s="15">
        <v>505</v>
      </c>
      <c r="M414" s="15">
        <v>22</v>
      </c>
      <c r="N414" s="16">
        <v>0.0436</v>
      </c>
      <c r="O414" s="15">
        <v>0.49</v>
      </c>
      <c r="P414" s="15">
        <v>21.33</v>
      </c>
      <c r="Q414" s="15">
        <v>0</v>
      </c>
      <c r="R414" s="15">
        <v>1</v>
      </c>
      <c r="S414" s="15">
        <v>0</v>
      </c>
      <c r="T414" s="15">
        <v>0</v>
      </c>
      <c r="U414" s="15">
        <v>0</v>
      </c>
      <c r="V414" s="15">
        <v>1</v>
      </c>
      <c r="W414" s="15">
        <v>10.77</v>
      </c>
      <c r="X414" s="15">
        <v>0</v>
      </c>
      <c r="Y414" s="16">
        <v>0</v>
      </c>
      <c r="Z414" s="15">
        <v>0</v>
      </c>
      <c r="AA414" s="15">
        <v>0</v>
      </c>
      <c r="AB414" s="15">
        <v>0</v>
      </c>
      <c r="AC414" s="15">
        <v>0</v>
      </c>
      <c r="AD414" s="15">
        <v>0</v>
      </c>
      <c r="AE414" s="15">
        <v>0</v>
      </c>
      <c r="AF414" s="15">
        <v>0</v>
      </c>
      <c r="AG414" s="15">
        <v>0</v>
      </c>
      <c r="AH414" t="str">
        <f>VLOOKUP(E:E,笔记匹配!A:U,3,FALSE)</f>
        <v>有佛就有福｜人生中第一件翡翠佛公在这</v>
      </c>
    </row>
    <row r="415" spans="1:34">
      <c r="A415" s="14" t="s">
        <v>57</v>
      </c>
      <c r="B415" s="14" t="s">
        <v>104</v>
      </c>
      <c r="C415" s="15">
        <v>25234532</v>
      </c>
      <c r="D415" s="14" t="s">
        <v>79</v>
      </c>
      <c r="E415" s="14" t="s">
        <v>104</v>
      </c>
      <c r="F415" s="14" t="s">
        <v>105</v>
      </c>
      <c r="G415" s="15">
        <v>6837262</v>
      </c>
      <c r="H415" s="14" t="s">
        <v>105</v>
      </c>
      <c r="I415" s="15">
        <v>5649852</v>
      </c>
      <c r="J415" s="14" t="s">
        <v>290</v>
      </c>
      <c r="K415" s="15">
        <v>175.65</v>
      </c>
      <c r="L415" s="15">
        <v>8955</v>
      </c>
      <c r="M415" s="15">
        <v>798</v>
      </c>
      <c r="N415" s="16">
        <v>0.0891</v>
      </c>
      <c r="O415" s="15">
        <v>0.22</v>
      </c>
      <c r="P415" s="15">
        <v>19.61</v>
      </c>
      <c r="Q415" s="15">
        <v>2</v>
      </c>
      <c r="R415" s="15">
        <v>1</v>
      </c>
      <c r="S415" s="15">
        <v>0</v>
      </c>
      <c r="T415" s="15">
        <v>0</v>
      </c>
      <c r="U415" s="15">
        <v>0</v>
      </c>
      <c r="V415" s="15">
        <v>3</v>
      </c>
      <c r="W415" s="15">
        <v>58.55</v>
      </c>
      <c r="X415" s="15">
        <v>5</v>
      </c>
      <c r="Y415" s="16">
        <v>0.0063</v>
      </c>
      <c r="Z415" s="15">
        <v>3</v>
      </c>
      <c r="AA415" s="15">
        <v>0</v>
      </c>
      <c r="AB415" s="15">
        <v>5</v>
      </c>
      <c r="AC415" s="15">
        <v>5</v>
      </c>
      <c r="AD415" s="15">
        <v>5</v>
      </c>
      <c r="AE415" s="15">
        <v>0</v>
      </c>
      <c r="AF415" s="15">
        <v>35.13</v>
      </c>
      <c r="AG415" s="15">
        <v>0</v>
      </c>
      <c r="AH415" t="str">
        <f>VLOOKUP(E:E,笔记匹配!A:U,3,FALSE)</f>
        <v>挖到广州有名的翡翠店✅狠狠码住‼️</v>
      </c>
    </row>
    <row r="416" spans="1:34">
      <c r="A416" s="14" t="s">
        <v>57</v>
      </c>
      <c r="B416" s="14" t="s">
        <v>110</v>
      </c>
      <c r="C416" s="15">
        <v>25234601</v>
      </c>
      <c r="D416" s="14" t="s">
        <v>79</v>
      </c>
      <c r="E416" s="14" t="s">
        <v>110</v>
      </c>
      <c r="F416" s="14" t="s">
        <v>111</v>
      </c>
      <c r="G416" s="15">
        <v>6837284</v>
      </c>
      <c r="H416" s="14" t="s">
        <v>111</v>
      </c>
      <c r="I416" s="15">
        <v>5649868</v>
      </c>
      <c r="J416" s="14" t="s">
        <v>290</v>
      </c>
      <c r="K416" s="15">
        <v>29.41</v>
      </c>
      <c r="L416" s="15">
        <v>1031</v>
      </c>
      <c r="M416" s="15">
        <v>82</v>
      </c>
      <c r="N416" s="16">
        <v>0.0795</v>
      </c>
      <c r="O416" s="15">
        <v>0.36</v>
      </c>
      <c r="P416" s="15">
        <v>28.53</v>
      </c>
      <c r="Q416" s="15">
        <v>0</v>
      </c>
      <c r="R416" s="15">
        <v>0</v>
      </c>
      <c r="S416" s="15">
        <v>0</v>
      </c>
      <c r="T416" s="15">
        <v>0</v>
      </c>
      <c r="U416" s="15">
        <v>0</v>
      </c>
      <c r="V416" s="15">
        <v>0</v>
      </c>
      <c r="W416" s="15">
        <v>0</v>
      </c>
      <c r="X416" s="15">
        <v>0</v>
      </c>
      <c r="Y416" s="16">
        <v>0</v>
      </c>
      <c r="Z416" s="15">
        <v>1</v>
      </c>
      <c r="AA416" s="15">
        <v>0</v>
      </c>
      <c r="AB416" s="15">
        <v>0</v>
      </c>
      <c r="AC416" s="15">
        <v>0</v>
      </c>
      <c r="AD416" s="15">
        <v>0</v>
      </c>
      <c r="AE416" s="15">
        <v>0</v>
      </c>
      <c r="AF416" s="15">
        <v>0</v>
      </c>
      <c r="AG416" s="15">
        <v>0</v>
      </c>
      <c r="AH416" t="str">
        <f>VLOOKUP(E:E,笔记匹配!A:U,3,FALSE)</f>
        <v>收·藏｜择一物，伴一生💕</v>
      </c>
    </row>
    <row r="417" spans="1:34">
      <c r="A417" s="14" t="s">
        <v>58</v>
      </c>
      <c r="B417" s="14" t="s">
        <v>80</v>
      </c>
      <c r="C417" s="15">
        <v>14596181</v>
      </c>
      <c r="D417" s="14" t="s">
        <v>79</v>
      </c>
      <c r="E417" s="14" t="s">
        <v>80</v>
      </c>
      <c r="F417" s="14" t="s">
        <v>81</v>
      </c>
      <c r="G417" s="15">
        <v>2936476</v>
      </c>
      <c r="H417" s="14" t="s">
        <v>81</v>
      </c>
      <c r="I417" s="15">
        <v>2341327</v>
      </c>
      <c r="J417" s="14" t="s">
        <v>290</v>
      </c>
      <c r="K417" s="15">
        <v>86.87</v>
      </c>
      <c r="L417" s="15">
        <v>1851</v>
      </c>
      <c r="M417" s="15">
        <v>95</v>
      </c>
      <c r="N417" s="16">
        <v>0.0513</v>
      </c>
      <c r="O417" s="15">
        <v>0.91</v>
      </c>
      <c r="P417" s="15">
        <v>46.93</v>
      </c>
      <c r="Q417" s="15">
        <v>0</v>
      </c>
      <c r="R417" s="15">
        <v>1</v>
      </c>
      <c r="S417" s="15">
        <v>0</v>
      </c>
      <c r="T417" s="15">
        <v>4</v>
      </c>
      <c r="U417" s="15">
        <v>0</v>
      </c>
      <c r="V417" s="15">
        <v>5</v>
      </c>
      <c r="W417" s="15">
        <v>17.37</v>
      </c>
      <c r="X417" s="15">
        <v>5</v>
      </c>
      <c r="Y417" s="16">
        <v>0.0526</v>
      </c>
      <c r="Z417" s="15">
        <v>2</v>
      </c>
      <c r="AA417" s="15">
        <v>0</v>
      </c>
      <c r="AB417" s="15">
        <v>6</v>
      </c>
      <c r="AC417" s="15">
        <v>14</v>
      </c>
      <c r="AD417" s="15">
        <v>6</v>
      </c>
      <c r="AE417" s="15">
        <v>4</v>
      </c>
      <c r="AF417" s="15">
        <v>14.48</v>
      </c>
      <c r="AG417" s="15">
        <v>21.72</v>
      </c>
      <c r="AH417" t="str">
        <f>VLOOKUP(E:E,笔记匹配!A:U,3,FALSE)</f>
        <v>翡翠小米珠已经不多了❓听说你们都在找🧐🧐</v>
      </c>
    </row>
    <row r="418" spans="1:34">
      <c r="A418" s="14" t="s">
        <v>58</v>
      </c>
      <c r="B418" s="14" t="s">
        <v>82</v>
      </c>
      <c r="C418" s="15">
        <v>14619863</v>
      </c>
      <c r="D418" s="14" t="s">
        <v>79</v>
      </c>
      <c r="E418" s="14" t="s">
        <v>82</v>
      </c>
      <c r="F418" s="14" t="s">
        <v>83</v>
      </c>
      <c r="G418" s="15">
        <v>2939454</v>
      </c>
      <c r="H418" s="14" t="s">
        <v>83</v>
      </c>
      <c r="I418" s="15">
        <v>2343844</v>
      </c>
      <c r="J418" s="14" t="s">
        <v>290</v>
      </c>
      <c r="K418" s="15">
        <v>100.84</v>
      </c>
      <c r="L418" s="15">
        <v>1975</v>
      </c>
      <c r="M418" s="15">
        <v>161</v>
      </c>
      <c r="N418" s="16">
        <v>0.0815</v>
      </c>
      <c r="O418" s="15">
        <v>0.63</v>
      </c>
      <c r="P418" s="15">
        <v>51.06</v>
      </c>
      <c r="Q418" s="15">
        <v>1</v>
      </c>
      <c r="R418" s="15">
        <v>0</v>
      </c>
      <c r="S418" s="15">
        <v>1</v>
      </c>
      <c r="T418" s="15">
        <v>2</v>
      </c>
      <c r="U418" s="15">
        <v>0</v>
      </c>
      <c r="V418" s="15">
        <v>4</v>
      </c>
      <c r="W418" s="15">
        <v>25.21</v>
      </c>
      <c r="X418" s="15">
        <v>3</v>
      </c>
      <c r="Y418" s="16">
        <v>0.0186</v>
      </c>
      <c r="Z418" s="15">
        <v>4</v>
      </c>
      <c r="AA418" s="15">
        <v>1</v>
      </c>
      <c r="AB418" s="15">
        <v>3</v>
      </c>
      <c r="AC418" s="15">
        <v>9</v>
      </c>
      <c r="AD418" s="15">
        <v>3</v>
      </c>
      <c r="AE418" s="15">
        <v>2</v>
      </c>
      <c r="AF418" s="15">
        <v>33.61</v>
      </c>
      <c r="AG418" s="15">
        <v>50.42</v>
      </c>
      <c r="AH418" t="str">
        <f>VLOOKUP(E:E,笔记匹配!A:U,3,FALSE)</f>
        <v>必入翡翠无事牌👆任性挑选价位齐全❤️</v>
      </c>
    </row>
    <row r="419" spans="1:34">
      <c r="A419" s="14" t="s">
        <v>58</v>
      </c>
      <c r="B419" s="14" t="s">
        <v>84</v>
      </c>
      <c r="C419" s="15">
        <v>15170740</v>
      </c>
      <c r="D419" s="14" t="s">
        <v>79</v>
      </c>
      <c r="E419" s="14" t="s">
        <v>84</v>
      </c>
      <c r="F419" s="14" t="s">
        <v>293</v>
      </c>
      <c r="G419" s="15">
        <v>2978075</v>
      </c>
      <c r="H419" s="14" t="s">
        <v>85</v>
      </c>
      <c r="I419" s="15">
        <v>2380067</v>
      </c>
      <c r="J419" s="14" t="s">
        <v>290</v>
      </c>
      <c r="K419" s="15">
        <v>67.09</v>
      </c>
      <c r="L419" s="15">
        <v>2324</v>
      </c>
      <c r="M419" s="15">
        <v>155</v>
      </c>
      <c r="N419" s="16">
        <v>0.0667</v>
      </c>
      <c r="O419" s="15">
        <v>0.43</v>
      </c>
      <c r="P419" s="15">
        <v>28.87</v>
      </c>
      <c r="Q419" s="15">
        <v>0</v>
      </c>
      <c r="R419" s="15">
        <v>0</v>
      </c>
      <c r="S419" s="15">
        <v>0</v>
      </c>
      <c r="T419" s="15">
        <v>0</v>
      </c>
      <c r="U419" s="15">
        <v>0</v>
      </c>
      <c r="V419" s="15">
        <v>0</v>
      </c>
      <c r="W419" s="15">
        <v>0</v>
      </c>
      <c r="X419" s="15">
        <v>10</v>
      </c>
      <c r="Y419" s="16">
        <v>0.0645</v>
      </c>
      <c r="Z419" s="15">
        <v>1</v>
      </c>
      <c r="AA419" s="15">
        <v>2</v>
      </c>
      <c r="AB419" s="15">
        <v>0</v>
      </c>
      <c r="AC419" s="15">
        <v>0</v>
      </c>
      <c r="AD419" s="15">
        <v>0</v>
      </c>
      <c r="AE419" s="15">
        <v>0</v>
      </c>
      <c r="AF419" s="15">
        <v>0</v>
      </c>
      <c r="AG419" s="15">
        <v>0</v>
      </c>
      <c r="AH419" t="str">
        <f>VLOOKUP(E:E,笔记匹配!A:U,3,FALSE)</f>
        <v>入门级的满绿翡翠，性价比也太高了！ 😍</v>
      </c>
    </row>
    <row r="420" spans="1:34">
      <c r="A420" s="14" t="s">
        <v>58</v>
      </c>
      <c r="B420" s="14" t="s">
        <v>86</v>
      </c>
      <c r="C420" s="15">
        <v>20245254</v>
      </c>
      <c r="D420" s="14" t="s">
        <v>79</v>
      </c>
      <c r="E420" s="14" t="s">
        <v>86</v>
      </c>
      <c r="F420" s="14" t="s">
        <v>87</v>
      </c>
      <c r="G420" s="15">
        <v>4628915</v>
      </c>
      <c r="H420" s="14" t="s">
        <v>87</v>
      </c>
      <c r="I420" s="15">
        <v>3960246</v>
      </c>
      <c r="J420" s="14" t="s">
        <v>290</v>
      </c>
      <c r="K420" s="15">
        <v>59.66</v>
      </c>
      <c r="L420" s="15">
        <v>2334</v>
      </c>
      <c r="M420" s="15">
        <v>191</v>
      </c>
      <c r="N420" s="16">
        <v>0.0818</v>
      </c>
      <c r="O420" s="15">
        <v>0.31</v>
      </c>
      <c r="P420" s="15">
        <v>25.56</v>
      </c>
      <c r="Q420" s="15">
        <v>-1</v>
      </c>
      <c r="R420" s="15">
        <v>0</v>
      </c>
      <c r="S420" s="15">
        <v>0</v>
      </c>
      <c r="T420" s="15">
        <v>0</v>
      </c>
      <c r="U420" s="15">
        <v>0</v>
      </c>
      <c r="V420" s="15">
        <v>-1</v>
      </c>
      <c r="W420" s="15">
        <v>0</v>
      </c>
      <c r="X420" s="15">
        <v>3</v>
      </c>
      <c r="Y420" s="16">
        <v>0.0157</v>
      </c>
      <c r="Z420" s="15">
        <v>2</v>
      </c>
      <c r="AA420" s="15">
        <v>2</v>
      </c>
      <c r="AB420" s="15">
        <v>5</v>
      </c>
      <c r="AC420" s="15">
        <v>5</v>
      </c>
      <c r="AD420" s="15">
        <v>5</v>
      </c>
      <c r="AE420" s="15">
        <v>2</v>
      </c>
      <c r="AF420" s="15">
        <v>11.93</v>
      </c>
      <c r="AG420" s="15">
        <v>29.83</v>
      </c>
      <c r="AH420" t="str">
        <f>VLOOKUP(E:E,笔记匹配!A:U,3,FALSE)</f>
        <v>别找了‼️一口价的翡翠商家在这里👆</v>
      </c>
    </row>
    <row r="421" spans="1:34">
      <c r="A421" s="14" t="s">
        <v>58</v>
      </c>
      <c r="B421" s="14" t="s">
        <v>88</v>
      </c>
      <c r="C421" s="15">
        <v>21387444</v>
      </c>
      <c r="D421" s="14" t="s">
        <v>79</v>
      </c>
      <c r="E421" s="14" t="s">
        <v>88</v>
      </c>
      <c r="F421" s="14" t="s">
        <v>89</v>
      </c>
      <c r="G421" s="15">
        <v>5205193</v>
      </c>
      <c r="H421" s="14" t="s">
        <v>89</v>
      </c>
      <c r="I421" s="15">
        <v>4389137</v>
      </c>
      <c r="J421" s="14" t="s">
        <v>290</v>
      </c>
      <c r="K421" s="15">
        <v>41.69</v>
      </c>
      <c r="L421" s="15">
        <v>1244</v>
      </c>
      <c r="M421" s="15">
        <v>151</v>
      </c>
      <c r="N421" s="16">
        <v>0.1214</v>
      </c>
      <c r="O421" s="15">
        <v>0.28</v>
      </c>
      <c r="P421" s="15">
        <v>33.51</v>
      </c>
      <c r="Q421" s="15">
        <v>0</v>
      </c>
      <c r="R421" s="15">
        <v>0</v>
      </c>
      <c r="S421" s="15">
        <v>1</v>
      </c>
      <c r="T421" s="15">
        <v>0</v>
      </c>
      <c r="U421" s="15">
        <v>0</v>
      </c>
      <c r="V421" s="15">
        <v>1</v>
      </c>
      <c r="W421" s="15">
        <v>41.69</v>
      </c>
      <c r="X421" s="15">
        <v>1</v>
      </c>
      <c r="Y421" s="16">
        <v>0.0066</v>
      </c>
      <c r="Z421" s="15">
        <v>2</v>
      </c>
      <c r="AA421" s="15">
        <v>3</v>
      </c>
      <c r="AB421" s="15">
        <v>2</v>
      </c>
      <c r="AC421" s="15">
        <v>5</v>
      </c>
      <c r="AD421" s="15">
        <v>2</v>
      </c>
      <c r="AE421" s="15">
        <v>2</v>
      </c>
      <c r="AF421" s="15">
        <v>20.84</v>
      </c>
      <c r="AG421" s="15">
        <v>20.84</v>
      </c>
      <c r="AH421" t="str">
        <f>VLOOKUP(E:E,笔记匹配!A:U,3,FALSE)</f>
        <v>入门级翡翠戒指｜第一次买翡翠必入戒指合集</v>
      </c>
    </row>
    <row r="422" spans="1:34">
      <c r="A422" s="14" t="s">
        <v>58</v>
      </c>
      <c r="B422" s="14" t="s">
        <v>76</v>
      </c>
      <c r="C422" s="15">
        <v>23018730</v>
      </c>
      <c r="D422" s="14" t="s">
        <v>75</v>
      </c>
      <c r="E422" s="14" t="s">
        <v>76</v>
      </c>
      <c r="F422" s="14" t="s">
        <v>302</v>
      </c>
      <c r="G422" s="15">
        <v>5980131</v>
      </c>
      <c r="H422" s="14" t="s">
        <v>77</v>
      </c>
      <c r="I422" s="15">
        <v>4980197</v>
      </c>
      <c r="J422" s="14" t="s">
        <v>290</v>
      </c>
      <c r="K422" s="15">
        <v>153.82</v>
      </c>
      <c r="L422" s="15">
        <v>6578</v>
      </c>
      <c r="M422" s="15">
        <v>417</v>
      </c>
      <c r="N422" s="16">
        <v>0.0634</v>
      </c>
      <c r="O422" s="15">
        <v>0.37</v>
      </c>
      <c r="P422" s="15">
        <v>23.38</v>
      </c>
      <c r="Q422" s="15">
        <v>2</v>
      </c>
      <c r="R422" s="15">
        <v>2</v>
      </c>
      <c r="S422" s="15">
        <v>0</v>
      </c>
      <c r="T422" s="15">
        <v>5</v>
      </c>
      <c r="U422" s="15">
        <v>0</v>
      </c>
      <c r="V422" s="15">
        <v>9</v>
      </c>
      <c r="W422" s="15">
        <v>17.09</v>
      </c>
      <c r="X422" s="15">
        <v>2</v>
      </c>
      <c r="Y422" s="16">
        <v>0.0048</v>
      </c>
      <c r="Z422" s="15">
        <v>4</v>
      </c>
      <c r="AA422" s="15">
        <v>0</v>
      </c>
      <c r="AB422" s="15">
        <v>4</v>
      </c>
      <c r="AC422" s="15">
        <v>5</v>
      </c>
      <c r="AD422" s="15">
        <v>4</v>
      </c>
      <c r="AE422" s="15">
        <v>2</v>
      </c>
      <c r="AF422" s="15">
        <v>38.46</v>
      </c>
      <c r="AG422" s="15">
        <v>76.91</v>
      </c>
      <c r="AH422" t="str">
        <f>VLOOKUP(E:E,笔记匹配!A:U,3,FALSE)</f>
        <v>请大数据把我推荐给身价过亿的人‼️</v>
      </c>
    </row>
    <row r="423" spans="1:34">
      <c r="A423" s="14" t="s">
        <v>58</v>
      </c>
      <c r="B423" s="14" t="s">
        <v>92</v>
      </c>
      <c r="C423" s="15">
        <v>24908564</v>
      </c>
      <c r="D423" s="14" t="s">
        <v>79</v>
      </c>
      <c r="E423" s="14" t="s">
        <v>92</v>
      </c>
      <c r="F423" s="14" t="s">
        <v>93</v>
      </c>
      <c r="G423" s="15">
        <v>6688065</v>
      </c>
      <c r="H423" s="14" t="s">
        <v>93</v>
      </c>
      <c r="I423" s="15">
        <v>5533337</v>
      </c>
      <c r="J423" s="14" t="s">
        <v>290</v>
      </c>
      <c r="K423" s="15">
        <v>135.09</v>
      </c>
      <c r="L423" s="15">
        <v>5241</v>
      </c>
      <c r="M423" s="15">
        <v>456</v>
      </c>
      <c r="N423" s="16">
        <v>0.087</v>
      </c>
      <c r="O423" s="15">
        <v>0.3</v>
      </c>
      <c r="P423" s="15">
        <v>25.78</v>
      </c>
      <c r="Q423" s="15">
        <v>1</v>
      </c>
      <c r="R423" s="15">
        <v>0</v>
      </c>
      <c r="S423" s="15">
        <v>0</v>
      </c>
      <c r="T423" s="15">
        <v>0</v>
      </c>
      <c r="U423" s="15">
        <v>1</v>
      </c>
      <c r="V423" s="15">
        <v>2</v>
      </c>
      <c r="W423" s="15">
        <v>67.54</v>
      </c>
      <c r="X423" s="15">
        <v>1</v>
      </c>
      <c r="Y423" s="16">
        <v>0.0022</v>
      </c>
      <c r="Z423" s="15">
        <v>1</v>
      </c>
      <c r="AA423" s="15">
        <v>2</v>
      </c>
      <c r="AB423" s="15">
        <v>1</v>
      </c>
      <c r="AC423" s="15">
        <v>1</v>
      </c>
      <c r="AD423" s="15">
        <v>1</v>
      </c>
      <c r="AE423" s="15">
        <v>0</v>
      </c>
      <c r="AF423" s="15">
        <v>135.09</v>
      </c>
      <c r="AG423" s="15">
        <v>0</v>
      </c>
      <c r="AH423" t="str">
        <f>VLOOKUP(E:E,笔记匹配!A:U,3,FALSE)</f>
        <v>翡翠干货｜一分钟学会如何挑选翡翠挂件</v>
      </c>
    </row>
    <row r="424" spans="1:34">
      <c r="A424" s="14" t="s">
        <v>58</v>
      </c>
      <c r="B424" s="14" t="s">
        <v>90</v>
      </c>
      <c r="C424" s="15">
        <v>24908627</v>
      </c>
      <c r="D424" s="14" t="s">
        <v>79</v>
      </c>
      <c r="E424" s="14" t="s">
        <v>90</v>
      </c>
      <c r="F424" s="14" t="s">
        <v>91</v>
      </c>
      <c r="G424" s="15">
        <v>6688083</v>
      </c>
      <c r="H424" s="14" t="s">
        <v>91</v>
      </c>
      <c r="I424" s="15">
        <v>5533364</v>
      </c>
      <c r="J424" s="14" t="s">
        <v>290</v>
      </c>
      <c r="K424" s="15">
        <v>110.36</v>
      </c>
      <c r="L424" s="15">
        <v>6120</v>
      </c>
      <c r="M424" s="15">
        <v>365</v>
      </c>
      <c r="N424" s="16">
        <v>0.0596</v>
      </c>
      <c r="O424" s="15">
        <v>0.3</v>
      </c>
      <c r="P424" s="15">
        <v>18.03</v>
      </c>
      <c r="Q424" s="15">
        <v>0</v>
      </c>
      <c r="R424" s="15">
        <v>0</v>
      </c>
      <c r="S424" s="15">
        <v>0</v>
      </c>
      <c r="T424" s="15">
        <v>0</v>
      </c>
      <c r="U424" s="15">
        <v>0</v>
      </c>
      <c r="V424" s="15">
        <v>0</v>
      </c>
      <c r="W424" s="15">
        <v>0</v>
      </c>
      <c r="X424" s="15">
        <v>0</v>
      </c>
      <c r="Y424" s="16">
        <v>0</v>
      </c>
      <c r="Z424" s="15">
        <v>2</v>
      </c>
      <c r="AA424" s="15">
        <v>0</v>
      </c>
      <c r="AB424" s="15">
        <v>0</v>
      </c>
      <c r="AC424" s="15">
        <v>0</v>
      </c>
      <c r="AD424" s="15">
        <v>0</v>
      </c>
      <c r="AE424" s="15">
        <v>0</v>
      </c>
      <c r="AF424" s="15">
        <v>0</v>
      </c>
      <c r="AG424" s="15">
        <v>0</v>
      </c>
      <c r="AH424" t="str">
        <f>VLOOKUP(E:E,笔记匹配!A:U,3,FALSE)</f>
        <v>翡翠之美，来之不易🙏🏻拍卖会级珠链大赏</v>
      </c>
    </row>
    <row r="425" spans="1:34">
      <c r="A425" s="14" t="s">
        <v>58</v>
      </c>
      <c r="B425" s="14" t="s">
        <v>95</v>
      </c>
      <c r="C425" s="15">
        <v>25234424</v>
      </c>
      <c r="D425" s="14" t="s">
        <v>79</v>
      </c>
      <c r="E425" s="14" t="s">
        <v>94</v>
      </c>
      <c r="F425" s="14" t="s">
        <v>95</v>
      </c>
      <c r="G425" s="15">
        <v>6837225</v>
      </c>
      <c r="H425" s="14" t="s">
        <v>95</v>
      </c>
      <c r="I425" s="15">
        <v>5649814</v>
      </c>
      <c r="J425" s="14" t="s">
        <v>290</v>
      </c>
      <c r="K425" s="15">
        <v>6.09</v>
      </c>
      <c r="L425" s="15">
        <v>338</v>
      </c>
      <c r="M425" s="15">
        <v>14</v>
      </c>
      <c r="N425" s="16">
        <v>0.0414</v>
      </c>
      <c r="O425" s="15">
        <v>0.44</v>
      </c>
      <c r="P425" s="15">
        <v>18.02</v>
      </c>
      <c r="Q425" s="15">
        <v>0</v>
      </c>
      <c r="R425" s="15">
        <v>0</v>
      </c>
      <c r="S425" s="15">
        <v>0</v>
      </c>
      <c r="T425" s="15">
        <v>0</v>
      </c>
      <c r="U425" s="15">
        <v>0</v>
      </c>
      <c r="V425" s="15">
        <v>0</v>
      </c>
      <c r="W425" s="15">
        <v>0</v>
      </c>
      <c r="X425" s="15">
        <v>0</v>
      </c>
      <c r="Y425" s="16">
        <v>0</v>
      </c>
      <c r="Z425" s="15">
        <v>0</v>
      </c>
      <c r="AA425" s="15">
        <v>0</v>
      </c>
      <c r="AB425" s="15">
        <v>0</v>
      </c>
      <c r="AC425" s="15">
        <v>0</v>
      </c>
      <c r="AD425" s="15">
        <v>0</v>
      </c>
      <c r="AE425" s="15">
        <v>0</v>
      </c>
      <c r="AF425" s="15">
        <v>0</v>
      </c>
      <c r="AG425" s="15">
        <v>0</v>
      </c>
      <c r="AH425" t="str">
        <f>VLOOKUP(E:E,笔记匹配!A:U,3,FALSE)</f>
        <v>有佛就有福｜人生中第一件翡翠佛公在这</v>
      </c>
    </row>
    <row r="426" spans="1:34">
      <c r="A426" s="14" t="s">
        <v>58</v>
      </c>
      <c r="B426" s="14" t="s">
        <v>104</v>
      </c>
      <c r="C426" s="15">
        <v>25234532</v>
      </c>
      <c r="D426" s="14" t="s">
        <v>79</v>
      </c>
      <c r="E426" s="14" t="s">
        <v>104</v>
      </c>
      <c r="F426" s="14" t="s">
        <v>105</v>
      </c>
      <c r="G426" s="15">
        <v>6837262</v>
      </c>
      <c r="H426" s="14" t="s">
        <v>105</v>
      </c>
      <c r="I426" s="15">
        <v>5649852</v>
      </c>
      <c r="J426" s="14" t="s">
        <v>290</v>
      </c>
      <c r="K426" s="15">
        <v>186.95</v>
      </c>
      <c r="L426" s="15">
        <v>13479</v>
      </c>
      <c r="M426" s="15">
        <v>1286</v>
      </c>
      <c r="N426" s="16">
        <v>0.0954</v>
      </c>
      <c r="O426" s="15">
        <v>0.15</v>
      </c>
      <c r="P426" s="15">
        <v>13.87</v>
      </c>
      <c r="Q426" s="15">
        <v>6</v>
      </c>
      <c r="R426" s="15">
        <v>0</v>
      </c>
      <c r="S426" s="15">
        <v>0</v>
      </c>
      <c r="T426" s="15">
        <v>2</v>
      </c>
      <c r="U426" s="15">
        <v>0</v>
      </c>
      <c r="V426" s="15">
        <v>8</v>
      </c>
      <c r="W426" s="15">
        <v>23.37</v>
      </c>
      <c r="X426" s="15">
        <v>6</v>
      </c>
      <c r="Y426" s="16">
        <v>0.0047</v>
      </c>
      <c r="Z426" s="15">
        <v>4</v>
      </c>
      <c r="AA426" s="15">
        <v>1</v>
      </c>
      <c r="AB426" s="15">
        <v>6</v>
      </c>
      <c r="AC426" s="15">
        <v>8</v>
      </c>
      <c r="AD426" s="15">
        <v>6</v>
      </c>
      <c r="AE426" s="15">
        <v>1</v>
      </c>
      <c r="AF426" s="15">
        <v>31.16</v>
      </c>
      <c r="AG426" s="15">
        <v>186.95</v>
      </c>
      <c r="AH426" t="str">
        <f>VLOOKUP(E:E,笔记匹配!A:U,3,FALSE)</f>
        <v>挖到广州有名的翡翠店✅狠狠码住‼️</v>
      </c>
    </row>
    <row r="427" spans="1:34">
      <c r="A427" s="14" t="s">
        <v>58</v>
      </c>
      <c r="B427" s="14" t="s">
        <v>110</v>
      </c>
      <c r="C427" s="15">
        <v>25234601</v>
      </c>
      <c r="D427" s="14" t="s">
        <v>79</v>
      </c>
      <c r="E427" s="14" t="s">
        <v>110</v>
      </c>
      <c r="F427" s="14" t="s">
        <v>111</v>
      </c>
      <c r="G427" s="15">
        <v>6837284</v>
      </c>
      <c r="H427" s="14" t="s">
        <v>111</v>
      </c>
      <c r="I427" s="15">
        <v>5649868</v>
      </c>
      <c r="J427" s="14" t="s">
        <v>290</v>
      </c>
      <c r="K427" s="15">
        <v>32.09</v>
      </c>
      <c r="L427" s="15">
        <v>1038</v>
      </c>
      <c r="M427" s="15">
        <v>98</v>
      </c>
      <c r="N427" s="16">
        <v>0.0944</v>
      </c>
      <c r="O427" s="15">
        <v>0.33</v>
      </c>
      <c r="P427" s="15">
        <v>30.92</v>
      </c>
      <c r="Q427" s="15">
        <v>0</v>
      </c>
      <c r="R427" s="15">
        <v>0</v>
      </c>
      <c r="S427" s="15">
        <v>1</v>
      </c>
      <c r="T427" s="15">
        <v>1</v>
      </c>
      <c r="U427" s="15">
        <v>0</v>
      </c>
      <c r="V427" s="15">
        <v>2</v>
      </c>
      <c r="W427" s="15">
        <v>16.05</v>
      </c>
      <c r="X427" s="15">
        <v>0</v>
      </c>
      <c r="Y427" s="16">
        <v>0</v>
      </c>
      <c r="Z427" s="15">
        <v>4</v>
      </c>
      <c r="AA427" s="15">
        <v>0</v>
      </c>
      <c r="AB427" s="15">
        <v>0</v>
      </c>
      <c r="AC427" s="15">
        <v>0</v>
      </c>
      <c r="AD427" s="15">
        <v>0</v>
      </c>
      <c r="AE427" s="15">
        <v>0</v>
      </c>
      <c r="AF427" s="15">
        <v>0</v>
      </c>
      <c r="AG427" s="15">
        <v>0</v>
      </c>
      <c r="AH427" t="str">
        <f>VLOOKUP(E:E,笔记匹配!A:U,3,FALSE)</f>
        <v>收·藏｜择一物，伴一生💕</v>
      </c>
    </row>
    <row r="428" spans="1:34">
      <c r="A428" s="14" t="s">
        <v>59</v>
      </c>
      <c r="B428" s="14" t="s">
        <v>80</v>
      </c>
      <c r="C428" s="15">
        <v>14596181</v>
      </c>
      <c r="D428" s="14" t="s">
        <v>79</v>
      </c>
      <c r="E428" s="14" t="s">
        <v>80</v>
      </c>
      <c r="F428" s="14" t="s">
        <v>81</v>
      </c>
      <c r="G428" s="15">
        <v>2936476</v>
      </c>
      <c r="H428" s="14" t="s">
        <v>81</v>
      </c>
      <c r="I428" s="15">
        <v>2341327</v>
      </c>
      <c r="J428" s="14" t="s">
        <v>290</v>
      </c>
      <c r="K428" s="15">
        <v>56.5</v>
      </c>
      <c r="L428" s="15">
        <v>1049</v>
      </c>
      <c r="M428" s="15">
        <v>66</v>
      </c>
      <c r="N428" s="16">
        <v>0.0629</v>
      </c>
      <c r="O428" s="15">
        <v>0.86</v>
      </c>
      <c r="P428" s="15">
        <v>53.86</v>
      </c>
      <c r="Q428" s="15">
        <v>0</v>
      </c>
      <c r="R428" s="15">
        <v>0</v>
      </c>
      <c r="S428" s="15">
        <v>0</v>
      </c>
      <c r="T428" s="15">
        <v>1</v>
      </c>
      <c r="U428" s="15">
        <v>0</v>
      </c>
      <c r="V428" s="15">
        <v>1</v>
      </c>
      <c r="W428" s="15">
        <v>56.5</v>
      </c>
      <c r="X428" s="15">
        <v>6</v>
      </c>
      <c r="Y428" s="16">
        <v>0.0909</v>
      </c>
      <c r="Z428" s="15">
        <v>1</v>
      </c>
      <c r="AA428" s="15">
        <v>0</v>
      </c>
      <c r="AB428" s="15">
        <v>5</v>
      </c>
      <c r="AC428" s="15">
        <v>10</v>
      </c>
      <c r="AD428" s="15">
        <v>6</v>
      </c>
      <c r="AE428" s="15">
        <v>2</v>
      </c>
      <c r="AF428" s="15">
        <v>9.42</v>
      </c>
      <c r="AG428" s="15">
        <v>28.25</v>
      </c>
      <c r="AH428" t="str">
        <f>VLOOKUP(E:E,笔记匹配!A:U,3,FALSE)</f>
        <v>翡翠小米珠已经不多了❓听说你们都在找🧐🧐</v>
      </c>
    </row>
    <row r="429" spans="1:34">
      <c r="A429" s="14" t="s">
        <v>59</v>
      </c>
      <c r="B429" s="14" t="s">
        <v>82</v>
      </c>
      <c r="C429" s="15">
        <v>14619863</v>
      </c>
      <c r="D429" s="14" t="s">
        <v>79</v>
      </c>
      <c r="E429" s="14" t="s">
        <v>82</v>
      </c>
      <c r="F429" s="14" t="s">
        <v>83</v>
      </c>
      <c r="G429" s="15">
        <v>2939454</v>
      </c>
      <c r="H429" s="14" t="s">
        <v>83</v>
      </c>
      <c r="I429" s="15">
        <v>2343844</v>
      </c>
      <c r="J429" s="14" t="s">
        <v>290</v>
      </c>
      <c r="K429" s="15">
        <v>133.76</v>
      </c>
      <c r="L429" s="15">
        <v>2076</v>
      </c>
      <c r="M429" s="15">
        <v>170</v>
      </c>
      <c r="N429" s="16">
        <v>0.0819</v>
      </c>
      <c r="O429" s="15">
        <v>0.79</v>
      </c>
      <c r="P429" s="15">
        <v>64.43</v>
      </c>
      <c r="Q429" s="15">
        <v>1</v>
      </c>
      <c r="R429" s="15">
        <v>1</v>
      </c>
      <c r="S429" s="15">
        <v>1</v>
      </c>
      <c r="T429" s="15">
        <v>1</v>
      </c>
      <c r="U429" s="15">
        <v>0</v>
      </c>
      <c r="V429" s="15">
        <v>4</v>
      </c>
      <c r="W429" s="15">
        <v>33.44</v>
      </c>
      <c r="X429" s="15">
        <v>6</v>
      </c>
      <c r="Y429" s="16">
        <v>0.0353</v>
      </c>
      <c r="Z429" s="15">
        <v>1</v>
      </c>
      <c r="AA429" s="15">
        <v>1</v>
      </c>
      <c r="AB429" s="15">
        <v>5</v>
      </c>
      <c r="AC429" s="15">
        <v>11</v>
      </c>
      <c r="AD429" s="15">
        <v>5</v>
      </c>
      <c r="AE429" s="15">
        <v>3</v>
      </c>
      <c r="AF429" s="15">
        <v>26.75</v>
      </c>
      <c r="AG429" s="15">
        <v>44.59</v>
      </c>
      <c r="AH429" t="str">
        <f>VLOOKUP(E:E,笔记匹配!A:U,3,FALSE)</f>
        <v>必入翡翠无事牌👆任性挑选价位齐全❤️</v>
      </c>
    </row>
    <row r="430" spans="1:34">
      <c r="A430" s="14" t="s">
        <v>59</v>
      </c>
      <c r="B430" s="14" t="s">
        <v>84</v>
      </c>
      <c r="C430" s="15">
        <v>15170740</v>
      </c>
      <c r="D430" s="14" t="s">
        <v>79</v>
      </c>
      <c r="E430" s="14" t="s">
        <v>84</v>
      </c>
      <c r="F430" s="14" t="s">
        <v>293</v>
      </c>
      <c r="G430" s="15">
        <v>2978075</v>
      </c>
      <c r="H430" s="14" t="s">
        <v>85</v>
      </c>
      <c r="I430" s="15">
        <v>2380067</v>
      </c>
      <c r="J430" s="14" t="s">
        <v>290</v>
      </c>
      <c r="K430" s="15">
        <v>102.31</v>
      </c>
      <c r="L430" s="15">
        <v>4475</v>
      </c>
      <c r="M430" s="15">
        <v>217</v>
      </c>
      <c r="N430" s="16">
        <v>0.0485</v>
      </c>
      <c r="O430" s="15">
        <v>0.47</v>
      </c>
      <c r="P430" s="15">
        <v>22.86</v>
      </c>
      <c r="Q430" s="15">
        <v>6</v>
      </c>
      <c r="R430" s="15">
        <v>1</v>
      </c>
      <c r="S430" s="15">
        <v>0</v>
      </c>
      <c r="T430" s="15">
        <v>0</v>
      </c>
      <c r="U430" s="15">
        <v>0</v>
      </c>
      <c r="V430" s="15">
        <v>7</v>
      </c>
      <c r="W430" s="15">
        <v>14.62</v>
      </c>
      <c r="X430" s="15">
        <v>8</v>
      </c>
      <c r="Y430" s="16">
        <v>0.0369</v>
      </c>
      <c r="Z430" s="15">
        <v>0</v>
      </c>
      <c r="AA430" s="15">
        <v>1</v>
      </c>
      <c r="AB430" s="15">
        <v>4</v>
      </c>
      <c r="AC430" s="15">
        <v>7</v>
      </c>
      <c r="AD430" s="15">
        <v>4</v>
      </c>
      <c r="AE430" s="15">
        <v>1</v>
      </c>
      <c r="AF430" s="15">
        <v>25.58</v>
      </c>
      <c r="AG430" s="15">
        <v>102.31</v>
      </c>
      <c r="AH430" t="str">
        <f>VLOOKUP(E:E,笔记匹配!A:U,3,FALSE)</f>
        <v>入门级的满绿翡翠，性价比也太高了！ 😍</v>
      </c>
    </row>
    <row r="431" spans="1:34">
      <c r="A431" s="14" t="s">
        <v>59</v>
      </c>
      <c r="B431" s="14" t="s">
        <v>86</v>
      </c>
      <c r="C431" s="15">
        <v>20245254</v>
      </c>
      <c r="D431" s="14" t="s">
        <v>79</v>
      </c>
      <c r="E431" s="14" t="s">
        <v>86</v>
      </c>
      <c r="F431" s="14" t="s">
        <v>87</v>
      </c>
      <c r="G431" s="15">
        <v>4628915</v>
      </c>
      <c r="H431" s="14" t="s">
        <v>87</v>
      </c>
      <c r="I431" s="15">
        <v>3960246</v>
      </c>
      <c r="J431" s="14" t="s">
        <v>290</v>
      </c>
      <c r="K431" s="15">
        <v>56.93</v>
      </c>
      <c r="L431" s="15">
        <v>2066</v>
      </c>
      <c r="M431" s="15">
        <v>186</v>
      </c>
      <c r="N431" s="16">
        <v>0.09</v>
      </c>
      <c r="O431" s="15">
        <v>0.31</v>
      </c>
      <c r="P431" s="15">
        <v>27.56</v>
      </c>
      <c r="Q431" s="15">
        <v>1</v>
      </c>
      <c r="R431" s="15">
        <v>0</v>
      </c>
      <c r="S431" s="15">
        <v>1</v>
      </c>
      <c r="T431" s="15">
        <v>2</v>
      </c>
      <c r="U431" s="15">
        <v>0</v>
      </c>
      <c r="V431" s="15">
        <v>4</v>
      </c>
      <c r="W431" s="15">
        <v>14.23</v>
      </c>
      <c r="X431" s="15">
        <v>3</v>
      </c>
      <c r="Y431" s="16">
        <v>0.0161</v>
      </c>
      <c r="Z431" s="15">
        <v>1</v>
      </c>
      <c r="AA431" s="15">
        <v>0</v>
      </c>
      <c r="AB431" s="15">
        <v>5</v>
      </c>
      <c r="AC431" s="15">
        <v>7</v>
      </c>
      <c r="AD431" s="15">
        <v>5</v>
      </c>
      <c r="AE431" s="15">
        <v>2</v>
      </c>
      <c r="AF431" s="15">
        <v>11.39</v>
      </c>
      <c r="AG431" s="15">
        <v>28.46</v>
      </c>
      <c r="AH431" t="str">
        <f>VLOOKUP(E:E,笔记匹配!A:U,3,FALSE)</f>
        <v>别找了‼️一口价的翡翠商家在这里👆</v>
      </c>
    </row>
    <row r="432" spans="1:34">
      <c r="A432" s="14" t="s">
        <v>59</v>
      </c>
      <c r="B432" s="14" t="s">
        <v>88</v>
      </c>
      <c r="C432" s="15">
        <v>21387444</v>
      </c>
      <c r="D432" s="14" t="s">
        <v>79</v>
      </c>
      <c r="E432" s="14" t="s">
        <v>88</v>
      </c>
      <c r="F432" s="14" t="s">
        <v>89</v>
      </c>
      <c r="G432" s="15">
        <v>5205193</v>
      </c>
      <c r="H432" s="14" t="s">
        <v>89</v>
      </c>
      <c r="I432" s="15">
        <v>4389137</v>
      </c>
      <c r="J432" s="14" t="s">
        <v>290</v>
      </c>
      <c r="K432" s="15">
        <v>35.67</v>
      </c>
      <c r="L432" s="15">
        <v>1068</v>
      </c>
      <c r="M432" s="15">
        <v>130</v>
      </c>
      <c r="N432" s="16">
        <v>0.1217</v>
      </c>
      <c r="O432" s="15">
        <v>0.27</v>
      </c>
      <c r="P432" s="15">
        <v>33.4</v>
      </c>
      <c r="Q432" s="15">
        <v>0</v>
      </c>
      <c r="R432" s="15">
        <v>0</v>
      </c>
      <c r="S432" s="15">
        <v>0</v>
      </c>
      <c r="T432" s="15">
        <v>0</v>
      </c>
      <c r="U432" s="15">
        <v>0</v>
      </c>
      <c r="V432" s="15">
        <v>0</v>
      </c>
      <c r="W432" s="15">
        <v>0</v>
      </c>
      <c r="X432" s="15">
        <v>0</v>
      </c>
      <c r="Y432" s="16">
        <v>0</v>
      </c>
      <c r="Z432" s="15">
        <v>1</v>
      </c>
      <c r="AA432" s="15">
        <v>3</v>
      </c>
      <c r="AB432" s="15">
        <v>1</v>
      </c>
      <c r="AC432" s="15">
        <v>4</v>
      </c>
      <c r="AD432" s="15">
        <v>1</v>
      </c>
      <c r="AE432" s="15">
        <v>1</v>
      </c>
      <c r="AF432" s="15">
        <v>35.67</v>
      </c>
      <c r="AG432" s="15">
        <v>35.67</v>
      </c>
      <c r="AH432" t="str">
        <f>VLOOKUP(E:E,笔记匹配!A:U,3,FALSE)</f>
        <v>入门级翡翠戒指｜第一次买翡翠必入戒指合集</v>
      </c>
    </row>
    <row r="433" spans="1:34">
      <c r="A433" s="14" t="s">
        <v>59</v>
      </c>
      <c r="B433" s="14" t="s">
        <v>76</v>
      </c>
      <c r="C433" s="15">
        <v>23018730</v>
      </c>
      <c r="D433" s="14" t="s">
        <v>75</v>
      </c>
      <c r="E433" s="14" t="s">
        <v>76</v>
      </c>
      <c r="F433" s="14" t="s">
        <v>302</v>
      </c>
      <c r="G433" s="15">
        <v>5980131</v>
      </c>
      <c r="H433" s="14" t="s">
        <v>77</v>
      </c>
      <c r="I433" s="15">
        <v>4980197</v>
      </c>
      <c r="J433" s="14" t="s">
        <v>290</v>
      </c>
      <c r="K433" s="15">
        <v>153.14</v>
      </c>
      <c r="L433" s="15">
        <v>6123</v>
      </c>
      <c r="M433" s="15">
        <v>364</v>
      </c>
      <c r="N433" s="16">
        <v>0.0594</v>
      </c>
      <c r="O433" s="15">
        <v>0.42</v>
      </c>
      <c r="P433" s="15">
        <v>25.01</v>
      </c>
      <c r="Q433" s="15">
        <v>4</v>
      </c>
      <c r="R433" s="15">
        <v>1</v>
      </c>
      <c r="S433" s="15">
        <v>1</v>
      </c>
      <c r="T433" s="15">
        <v>2</v>
      </c>
      <c r="U433" s="15">
        <v>1</v>
      </c>
      <c r="V433" s="15">
        <v>9</v>
      </c>
      <c r="W433" s="15">
        <v>17.02</v>
      </c>
      <c r="X433" s="15">
        <v>5</v>
      </c>
      <c r="Y433" s="16">
        <v>0.0137</v>
      </c>
      <c r="Z433" s="15">
        <v>2</v>
      </c>
      <c r="AA433" s="15">
        <v>0</v>
      </c>
      <c r="AB433" s="15">
        <v>5</v>
      </c>
      <c r="AC433" s="15">
        <v>5</v>
      </c>
      <c r="AD433" s="15">
        <v>5</v>
      </c>
      <c r="AE433" s="15">
        <v>0</v>
      </c>
      <c r="AF433" s="15">
        <v>30.63</v>
      </c>
      <c r="AG433" s="15">
        <v>0</v>
      </c>
      <c r="AH433" t="str">
        <f>VLOOKUP(E:E,笔记匹配!A:U,3,FALSE)</f>
        <v>请大数据把我推荐给身价过亿的人‼️</v>
      </c>
    </row>
    <row r="434" spans="1:34">
      <c r="A434" s="14" t="s">
        <v>59</v>
      </c>
      <c r="B434" s="14" t="s">
        <v>92</v>
      </c>
      <c r="C434" s="15">
        <v>24908564</v>
      </c>
      <c r="D434" s="14" t="s">
        <v>79</v>
      </c>
      <c r="E434" s="14" t="s">
        <v>92</v>
      </c>
      <c r="F434" s="14" t="s">
        <v>93</v>
      </c>
      <c r="G434" s="15">
        <v>6688065</v>
      </c>
      <c r="H434" s="14" t="s">
        <v>93</v>
      </c>
      <c r="I434" s="15">
        <v>5533337</v>
      </c>
      <c r="J434" s="14" t="s">
        <v>290</v>
      </c>
      <c r="K434" s="15">
        <v>106.16</v>
      </c>
      <c r="L434" s="15">
        <v>5743</v>
      </c>
      <c r="M434" s="15">
        <v>384</v>
      </c>
      <c r="N434" s="16">
        <v>0.0669</v>
      </c>
      <c r="O434" s="15">
        <v>0.28</v>
      </c>
      <c r="P434" s="15">
        <v>18.49</v>
      </c>
      <c r="Q434" s="15">
        <v>3</v>
      </c>
      <c r="R434" s="15">
        <v>0</v>
      </c>
      <c r="S434" s="15">
        <v>1</v>
      </c>
      <c r="T434" s="15">
        <v>1</v>
      </c>
      <c r="U434" s="15">
        <v>0</v>
      </c>
      <c r="V434" s="15">
        <v>5</v>
      </c>
      <c r="W434" s="15">
        <v>21.23</v>
      </c>
      <c r="X434" s="15">
        <v>2</v>
      </c>
      <c r="Y434" s="16">
        <v>0.0052</v>
      </c>
      <c r="Z434" s="15">
        <v>3</v>
      </c>
      <c r="AA434" s="15">
        <v>0</v>
      </c>
      <c r="AB434" s="15">
        <v>2</v>
      </c>
      <c r="AC434" s="15">
        <v>2</v>
      </c>
      <c r="AD434" s="15">
        <v>2</v>
      </c>
      <c r="AE434" s="15">
        <v>0</v>
      </c>
      <c r="AF434" s="15">
        <v>53.08</v>
      </c>
      <c r="AG434" s="15">
        <v>0</v>
      </c>
      <c r="AH434" t="str">
        <f>VLOOKUP(E:E,笔记匹配!A:U,3,FALSE)</f>
        <v>翡翠干货｜一分钟学会如何挑选翡翠挂件</v>
      </c>
    </row>
    <row r="435" spans="1:34">
      <c r="A435" s="14" t="s">
        <v>59</v>
      </c>
      <c r="B435" s="14" t="s">
        <v>90</v>
      </c>
      <c r="C435" s="15">
        <v>24908627</v>
      </c>
      <c r="D435" s="14" t="s">
        <v>79</v>
      </c>
      <c r="E435" s="14" t="s">
        <v>90</v>
      </c>
      <c r="F435" s="14" t="s">
        <v>91</v>
      </c>
      <c r="G435" s="15">
        <v>6688083</v>
      </c>
      <c r="H435" s="14" t="s">
        <v>91</v>
      </c>
      <c r="I435" s="15">
        <v>5533364</v>
      </c>
      <c r="J435" s="14" t="s">
        <v>290</v>
      </c>
      <c r="K435" s="15">
        <v>73.3</v>
      </c>
      <c r="L435" s="15">
        <v>4854</v>
      </c>
      <c r="M435" s="15">
        <v>249</v>
      </c>
      <c r="N435" s="16">
        <v>0.0513</v>
      </c>
      <c r="O435" s="15">
        <v>0.29</v>
      </c>
      <c r="P435" s="15">
        <v>15.1</v>
      </c>
      <c r="Q435" s="15">
        <v>0</v>
      </c>
      <c r="R435" s="15">
        <v>0</v>
      </c>
      <c r="S435" s="15">
        <v>0</v>
      </c>
      <c r="T435" s="15">
        <v>0</v>
      </c>
      <c r="U435" s="15">
        <v>0</v>
      </c>
      <c r="V435" s="15">
        <v>0</v>
      </c>
      <c r="W435" s="15">
        <v>0</v>
      </c>
      <c r="X435" s="15">
        <v>0</v>
      </c>
      <c r="Y435" s="16">
        <v>0</v>
      </c>
      <c r="Z435" s="15">
        <v>0</v>
      </c>
      <c r="AA435" s="15">
        <v>2</v>
      </c>
      <c r="AB435" s="15">
        <v>0</v>
      </c>
      <c r="AC435" s="15">
        <v>0</v>
      </c>
      <c r="AD435" s="15">
        <v>0</v>
      </c>
      <c r="AE435" s="15">
        <v>0</v>
      </c>
      <c r="AF435" s="15">
        <v>0</v>
      </c>
      <c r="AG435" s="15">
        <v>0</v>
      </c>
      <c r="AH435" t="str">
        <f>VLOOKUP(E:E,笔记匹配!A:U,3,FALSE)</f>
        <v>翡翠之美，来之不易🙏🏻拍卖会级珠链大赏</v>
      </c>
    </row>
    <row r="436" spans="1:34">
      <c r="A436" s="14" t="s">
        <v>59</v>
      </c>
      <c r="B436" s="14" t="s">
        <v>95</v>
      </c>
      <c r="C436" s="15">
        <v>25234424</v>
      </c>
      <c r="D436" s="14" t="s">
        <v>79</v>
      </c>
      <c r="E436" s="14" t="s">
        <v>94</v>
      </c>
      <c r="F436" s="14" t="s">
        <v>95</v>
      </c>
      <c r="G436" s="15">
        <v>6837225</v>
      </c>
      <c r="H436" s="14" t="s">
        <v>95</v>
      </c>
      <c r="I436" s="15">
        <v>5649814</v>
      </c>
      <c r="J436" s="14" t="s">
        <v>290</v>
      </c>
      <c r="K436" s="15">
        <v>11.21</v>
      </c>
      <c r="L436" s="15">
        <v>386</v>
      </c>
      <c r="M436" s="15">
        <v>26</v>
      </c>
      <c r="N436" s="16">
        <v>0.0674</v>
      </c>
      <c r="O436" s="15">
        <v>0.43</v>
      </c>
      <c r="P436" s="15">
        <v>29.04</v>
      </c>
      <c r="Q436" s="15">
        <v>0</v>
      </c>
      <c r="R436" s="15">
        <v>1</v>
      </c>
      <c r="S436" s="15">
        <v>0</v>
      </c>
      <c r="T436" s="15">
        <v>0</v>
      </c>
      <c r="U436" s="15">
        <v>0</v>
      </c>
      <c r="V436" s="15">
        <v>1</v>
      </c>
      <c r="W436" s="15">
        <v>11.21</v>
      </c>
      <c r="X436" s="15">
        <v>0</v>
      </c>
      <c r="Y436" s="16">
        <v>0</v>
      </c>
      <c r="Z436" s="15">
        <v>0</v>
      </c>
      <c r="AA436" s="15">
        <v>0</v>
      </c>
      <c r="AB436" s="15">
        <v>0</v>
      </c>
      <c r="AC436" s="15">
        <v>0</v>
      </c>
      <c r="AD436" s="15">
        <v>0</v>
      </c>
      <c r="AE436" s="15">
        <v>0</v>
      </c>
      <c r="AF436" s="15">
        <v>0</v>
      </c>
      <c r="AG436" s="15">
        <v>0</v>
      </c>
      <c r="AH436" t="str">
        <f>VLOOKUP(E:E,笔记匹配!A:U,3,FALSE)</f>
        <v>有佛就有福｜人生中第一件翡翠佛公在这</v>
      </c>
    </row>
    <row r="437" spans="1:34">
      <c r="A437" s="14" t="s">
        <v>59</v>
      </c>
      <c r="B437" s="14" t="s">
        <v>104</v>
      </c>
      <c r="C437" s="15">
        <v>25234532</v>
      </c>
      <c r="D437" s="14" t="s">
        <v>79</v>
      </c>
      <c r="E437" s="14" t="s">
        <v>104</v>
      </c>
      <c r="F437" s="14" t="s">
        <v>105</v>
      </c>
      <c r="G437" s="15">
        <v>6837262</v>
      </c>
      <c r="H437" s="14" t="s">
        <v>105</v>
      </c>
      <c r="I437" s="15">
        <v>5649852</v>
      </c>
      <c r="J437" s="14" t="s">
        <v>290</v>
      </c>
      <c r="K437" s="15">
        <v>239.92</v>
      </c>
      <c r="L437" s="15">
        <v>35402</v>
      </c>
      <c r="M437" s="15">
        <v>2763</v>
      </c>
      <c r="N437" s="16">
        <v>0.078</v>
      </c>
      <c r="O437" s="15">
        <v>0.09</v>
      </c>
      <c r="P437" s="15">
        <v>6.78</v>
      </c>
      <c r="Q437" s="15">
        <v>5</v>
      </c>
      <c r="R437" s="15">
        <v>1</v>
      </c>
      <c r="S437" s="15">
        <v>2</v>
      </c>
      <c r="T437" s="15">
        <v>0</v>
      </c>
      <c r="U437" s="15">
        <v>0</v>
      </c>
      <c r="V437" s="15">
        <v>8</v>
      </c>
      <c r="W437" s="15">
        <v>29.99</v>
      </c>
      <c r="X437" s="15">
        <v>9</v>
      </c>
      <c r="Y437" s="16">
        <v>0.0033</v>
      </c>
      <c r="Z437" s="15">
        <v>2</v>
      </c>
      <c r="AA437" s="15">
        <v>6</v>
      </c>
      <c r="AB437" s="15">
        <v>9</v>
      </c>
      <c r="AC437" s="15">
        <v>9</v>
      </c>
      <c r="AD437" s="15">
        <v>9</v>
      </c>
      <c r="AE437" s="15">
        <v>0</v>
      </c>
      <c r="AF437" s="15">
        <v>26.66</v>
      </c>
      <c r="AG437" s="15">
        <v>0</v>
      </c>
      <c r="AH437" t="str">
        <f>VLOOKUP(E:E,笔记匹配!A:U,3,FALSE)</f>
        <v>挖到广州有名的翡翠店✅狠狠码住‼️</v>
      </c>
    </row>
    <row r="438" spans="1:34">
      <c r="A438" s="14" t="s">
        <v>59</v>
      </c>
      <c r="B438" s="14" t="s">
        <v>110</v>
      </c>
      <c r="C438" s="15">
        <v>25234601</v>
      </c>
      <c r="D438" s="14" t="s">
        <v>79</v>
      </c>
      <c r="E438" s="14" t="s">
        <v>110</v>
      </c>
      <c r="F438" s="14" t="s">
        <v>111</v>
      </c>
      <c r="G438" s="15">
        <v>6837284</v>
      </c>
      <c r="H438" s="14" t="s">
        <v>111</v>
      </c>
      <c r="I438" s="15">
        <v>5649868</v>
      </c>
      <c r="J438" s="14" t="s">
        <v>290</v>
      </c>
      <c r="K438" s="15">
        <v>35.18</v>
      </c>
      <c r="L438" s="15">
        <v>1300</v>
      </c>
      <c r="M438" s="15">
        <v>100</v>
      </c>
      <c r="N438" s="16">
        <v>0.0769</v>
      </c>
      <c r="O438" s="15">
        <v>0.35</v>
      </c>
      <c r="P438" s="15">
        <v>27.06</v>
      </c>
      <c r="Q438" s="15">
        <v>2</v>
      </c>
      <c r="R438" s="15">
        <v>1</v>
      </c>
      <c r="S438" s="15">
        <v>3</v>
      </c>
      <c r="T438" s="15">
        <v>0</v>
      </c>
      <c r="U438" s="15">
        <v>1</v>
      </c>
      <c r="V438" s="15">
        <v>7</v>
      </c>
      <c r="W438" s="15">
        <v>5.03</v>
      </c>
      <c r="X438" s="15">
        <v>0</v>
      </c>
      <c r="Y438" s="16">
        <v>0</v>
      </c>
      <c r="Z438" s="15">
        <v>4</v>
      </c>
      <c r="AA438" s="15">
        <v>0</v>
      </c>
      <c r="AB438" s="15">
        <v>0</v>
      </c>
      <c r="AC438" s="15">
        <v>0</v>
      </c>
      <c r="AD438" s="15">
        <v>0</v>
      </c>
      <c r="AE438" s="15">
        <v>0</v>
      </c>
      <c r="AF438" s="15">
        <v>0</v>
      </c>
      <c r="AG438" s="15">
        <v>0</v>
      </c>
      <c r="AH438" t="str">
        <f>VLOOKUP(E:E,笔记匹配!A:U,3,FALSE)</f>
        <v>收·藏｜择一物，伴一生💕</v>
      </c>
    </row>
    <row r="439" spans="1:34">
      <c r="A439" s="14" t="s">
        <v>60</v>
      </c>
      <c r="B439" s="14" t="s">
        <v>80</v>
      </c>
      <c r="C439" s="15">
        <v>14596181</v>
      </c>
      <c r="D439" s="14" t="s">
        <v>79</v>
      </c>
      <c r="E439" s="14" t="s">
        <v>80</v>
      </c>
      <c r="F439" s="14" t="s">
        <v>81</v>
      </c>
      <c r="G439" s="15">
        <v>2936476</v>
      </c>
      <c r="H439" s="14" t="s">
        <v>81</v>
      </c>
      <c r="I439" s="15">
        <v>2341327</v>
      </c>
      <c r="J439" s="14" t="s">
        <v>290</v>
      </c>
      <c r="K439" s="15">
        <v>62.71</v>
      </c>
      <c r="L439" s="15">
        <v>943</v>
      </c>
      <c r="M439" s="15">
        <v>95</v>
      </c>
      <c r="N439" s="16">
        <v>0.1007</v>
      </c>
      <c r="O439" s="15">
        <v>0.66</v>
      </c>
      <c r="P439" s="15">
        <v>66.5</v>
      </c>
      <c r="Q439" s="15">
        <v>1</v>
      </c>
      <c r="R439" s="15">
        <v>2</v>
      </c>
      <c r="S439" s="15">
        <v>0</v>
      </c>
      <c r="T439" s="15">
        <v>1</v>
      </c>
      <c r="U439" s="15">
        <v>0</v>
      </c>
      <c r="V439" s="15">
        <v>4</v>
      </c>
      <c r="W439" s="15">
        <v>15.68</v>
      </c>
      <c r="X439" s="15">
        <v>9</v>
      </c>
      <c r="Y439" s="16">
        <v>0.0947</v>
      </c>
      <c r="Z439" s="15">
        <v>0</v>
      </c>
      <c r="AA439" s="15">
        <v>2</v>
      </c>
      <c r="AB439" s="15">
        <v>9</v>
      </c>
      <c r="AC439" s="15">
        <v>21</v>
      </c>
      <c r="AD439" s="15">
        <v>9</v>
      </c>
      <c r="AE439" s="15">
        <v>5</v>
      </c>
      <c r="AF439" s="15">
        <v>6.97</v>
      </c>
      <c r="AG439" s="15">
        <v>12.54</v>
      </c>
      <c r="AH439" t="str">
        <f>VLOOKUP(E:E,笔记匹配!A:U,3,FALSE)</f>
        <v>翡翠小米珠已经不多了❓听说你们都在找🧐🧐</v>
      </c>
    </row>
    <row r="440" spans="1:34">
      <c r="A440" s="14" t="s">
        <v>60</v>
      </c>
      <c r="B440" s="14" t="s">
        <v>82</v>
      </c>
      <c r="C440" s="15">
        <v>14619863</v>
      </c>
      <c r="D440" s="14" t="s">
        <v>79</v>
      </c>
      <c r="E440" s="14" t="s">
        <v>82</v>
      </c>
      <c r="F440" s="14" t="s">
        <v>83</v>
      </c>
      <c r="G440" s="15">
        <v>2939454</v>
      </c>
      <c r="H440" s="14" t="s">
        <v>83</v>
      </c>
      <c r="I440" s="15">
        <v>2343844</v>
      </c>
      <c r="J440" s="14" t="s">
        <v>290</v>
      </c>
      <c r="K440" s="15">
        <v>52.71</v>
      </c>
      <c r="L440" s="15">
        <v>1442</v>
      </c>
      <c r="M440" s="15">
        <v>116</v>
      </c>
      <c r="N440" s="16">
        <v>0.0804</v>
      </c>
      <c r="O440" s="15">
        <v>0.45</v>
      </c>
      <c r="P440" s="15">
        <v>36.55</v>
      </c>
      <c r="Q440" s="15">
        <v>1</v>
      </c>
      <c r="R440" s="15">
        <v>0</v>
      </c>
      <c r="S440" s="15">
        <v>1</v>
      </c>
      <c r="T440" s="15">
        <v>1</v>
      </c>
      <c r="U440" s="15">
        <v>0</v>
      </c>
      <c r="V440" s="15">
        <v>3</v>
      </c>
      <c r="W440" s="15">
        <v>17.57</v>
      </c>
      <c r="X440" s="15">
        <v>1</v>
      </c>
      <c r="Y440" s="16">
        <v>0.0086</v>
      </c>
      <c r="Z440" s="15">
        <v>0</v>
      </c>
      <c r="AA440" s="15">
        <v>1</v>
      </c>
      <c r="AB440" s="15">
        <v>1</v>
      </c>
      <c r="AC440" s="15">
        <v>3</v>
      </c>
      <c r="AD440" s="15">
        <v>1</v>
      </c>
      <c r="AE440" s="15">
        <v>1</v>
      </c>
      <c r="AF440" s="15">
        <v>52.71</v>
      </c>
      <c r="AG440" s="15">
        <v>52.71</v>
      </c>
      <c r="AH440" t="str">
        <f>VLOOKUP(E:E,笔记匹配!A:U,3,FALSE)</f>
        <v>必入翡翠无事牌👆任性挑选价位齐全❤️</v>
      </c>
    </row>
    <row r="441" spans="1:34">
      <c r="A441" s="14" t="s">
        <v>60</v>
      </c>
      <c r="B441" s="14" t="s">
        <v>84</v>
      </c>
      <c r="C441" s="15">
        <v>15170740</v>
      </c>
      <c r="D441" s="14" t="s">
        <v>79</v>
      </c>
      <c r="E441" s="14" t="s">
        <v>84</v>
      </c>
      <c r="F441" s="14" t="s">
        <v>293</v>
      </c>
      <c r="G441" s="15">
        <v>2978075</v>
      </c>
      <c r="H441" s="14" t="s">
        <v>85</v>
      </c>
      <c r="I441" s="15">
        <v>2380067</v>
      </c>
      <c r="J441" s="14" t="s">
        <v>290</v>
      </c>
      <c r="K441" s="15">
        <v>126.86</v>
      </c>
      <c r="L441" s="15">
        <v>6047</v>
      </c>
      <c r="M441" s="15">
        <v>294</v>
      </c>
      <c r="N441" s="16">
        <v>0.0486</v>
      </c>
      <c r="O441" s="15">
        <v>0.43</v>
      </c>
      <c r="P441" s="15">
        <v>20.98</v>
      </c>
      <c r="Q441" s="15">
        <v>3</v>
      </c>
      <c r="R441" s="15">
        <v>0</v>
      </c>
      <c r="S441" s="15">
        <v>1</v>
      </c>
      <c r="T441" s="15">
        <v>4</v>
      </c>
      <c r="U441" s="15">
        <v>0</v>
      </c>
      <c r="V441" s="15">
        <v>8</v>
      </c>
      <c r="W441" s="15">
        <v>15.86</v>
      </c>
      <c r="X441" s="15">
        <v>5</v>
      </c>
      <c r="Y441" s="16">
        <v>0.017</v>
      </c>
      <c r="Z441" s="15">
        <v>1</v>
      </c>
      <c r="AA441" s="15">
        <v>11</v>
      </c>
      <c r="AB441" s="15">
        <v>5</v>
      </c>
      <c r="AC441" s="15">
        <v>7</v>
      </c>
      <c r="AD441" s="15">
        <v>5</v>
      </c>
      <c r="AE441" s="15">
        <v>2</v>
      </c>
      <c r="AF441" s="15">
        <v>25.37</v>
      </c>
      <c r="AG441" s="15">
        <v>63.43</v>
      </c>
      <c r="AH441" t="str">
        <f>VLOOKUP(E:E,笔记匹配!A:U,3,FALSE)</f>
        <v>入门级的满绿翡翠，性价比也太高了！ 😍</v>
      </c>
    </row>
    <row r="442" spans="1:34">
      <c r="A442" s="14" t="s">
        <v>60</v>
      </c>
      <c r="B442" s="14" t="s">
        <v>86</v>
      </c>
      <c r="C442" s="15">
        <v>20245254</v>
      </c>
      <c r="D442" s="14" t="s">
        <v>79</v>
      </c>
      <c r="E442" s="14" t="s">
        <v>86</v>
      </c>
      <c r="F442" s="14" t="s">
        <v>87</v>
      </c>
      <c r="G442" s="15">
        <v>4628915</v>
      </c>
      <c r="H442" s="14" t="s">
        <v>87</v>
      </c>
      <c r="I442" s="15">
        <v>3960246</v>
      </c>
      <c r="J442" s="14" t="s">
        <v>290</v>
      </c>
      <c r="K442" s="15">
        <v>77.71</v>
      </c>
      <c r="L442" s="15">
        <v>3193</v>
      </c>
      <c r="M442" s="15">
        <v>256</v>
      </c>
      <c r="N442" s="16">
        <v>0.0802</v>
      </c>
      <c r="O442" s="15">
        <v>0.3</v>
      </c>
      <c r="P442" s="15">
        <v>24.34</v>
      </c>
      <c r="Q442" s="15">
        <v>3</v>
      </c>
      <c r="R442" s="15">
        <v>0</v>
      </c>
      <c r="S442" s="15">
        <v>0</v>
      </c>
      <c r="T442" s="15">
        <v>3</v>
      </c>
      <c r="U442" s="15">
        <v>0</v>
      </c>
      <c r="V442" s="15">
        <v>6</v>
      </c>
      <c r="W442" s="15">
        <v>12.95</v>
      </c>
      <c r="X442" s="15">
        <v>4</v>
      </c>
      <c r="Y442" s="16">
        <v>0.0156</v>
      </c>
      <c r="Z442" s="15">
        <v>3</v>
      </c>
      <c r="AA442" s="15">
        <v>0</v>
      </c>
      <c r="AB442" s="15">
        <v>3</v>
      </c>
      <c r="AC442" s="15">
        <v>5</v>
      </c>
      <c r="AD442" s="15">
        <v>3</v>
      </c>
      <c r="AE442" s="15">
        <v>1</v>
      </c>
      <c r="AF442" s="15">
        <v>25.9</v>
      </c>
      <c r="AG442" s="15">
        <v>77.71</v>
      </c>
      <c r="AH442" t="str">
        <f>VLOOKUP(E:E,笔记匹配!A:U,3,FALSE)</f>
        <v>别找了‼️一口价的翡翠商家在这里👆</v>
      </c>
    </row>
    <row r="443" spans="1:34">
      <c r="A443" s="14" t="s">
        <v>60</v>
      </c>
      <c r="B443" s="14" t="s">
        <v>88</v>
      </c>
      <c r="C443" s="15">
        <v>21387444</v>
      </c>
      <c r="D443" s="14" t="s">
        <v>79</v>
      </c>
      <c r="E443" s="14" t="s">
        <v>88</v>
      </c>
      <c r="F443" s="14" t="s">
        <v>89</v>
      </c>
      <c r="G443" s="15">
        <v>5205193</v>
      </c>
      <c r="H443" s="14" t="s">
        <v>89</v>
      </c>
      <c r="I443" s="15">
        <v>4389137</v>
      </c>
      <c r="J443" s="14" t="s">
        <v>290</v>
      </c>
      <c r="K443" s="15">
        <v>67.16</v>
      </c>
      <c r="L443" s="15">
        <v>2232</v>
      </c>
      <c r="M443" s="15">
        <v>252</v>
      </c>
      <c r="N443" s="16">
        <v>0.1129</v>
      </c>
      <c r="O443" s="15">
        <v>0.27</v>
      </c>
      <c r="P443" s="15">
        <v>30.09</v>
      </c>
      <c r="Q443" s="15">
        <v>0</v>
      </c>
      <c r="R443" s="15">
        <v>1</v>
      </c>
      <c r="S443" s="15">
        <v>0</v>
      </c>
      <c r="T443" s="15">
        <v>1</v>
      </c>
      <c r="U443" s="15">
        <v>0</v>
      </c>
      <c r="V443" s="15">
        <v>2</v>
      </c>
      <c r="W443" s="15">
        <v>33.58</v>
      </c>
      <c r="X443" s="15">
        <v>1</v>
      </c>
      <c r="Y443" s="16">
        <v>0.004</v>
      </c>
      <c r="Z443" s="15">
        <v>0</v>
      </c>
      <c r="AA443" s="15">
        <v>0</v>
      </c>
      <c r="AB443" s="15">
        <v>1</v>
      </c>
      <c r="AC443" s="15">
        <v>1</v>
      </c>
      <c r="AD443" s="15">
        <v>1</v>
      </c>
      <c r="AE443" s="15">
        <v>0</v>
      </c>
      <c r="AF443" s="15">
        <v>67.16</v>
      </c>
      <c r="AG443" s="15">
        <v>0</v>
      </c>
      <c r="AH443" t="str">
        <f>VLOOKUP(E:E,笔记匹配!A:U,3,FALSE)</f>
        <v>入门级翡翠戒指｜第一次买翡翠必入戒指合集</v>
      </c>
    </row>
    <row r="444" spans="1:34">
      <c r="A444" s="14" t="s">
        <v>60</v>
      </c>
      <c r="B444" s="14" t="s">
        <v>114</v>
      </c>
      <c r="C444" s="15">
        <v>22048778</v>
      </c>
      <c r="D444" s="14" t="s">
        <v>75</v>
      </c>
      <c r="E444" s="14" t="s">
        <v>114</v>
      </c>
      <c r="F444" s="14" t="s">
        <v>115</v>
      </c>
      <c r="G444" s="15">
        <v>5509802</v>
      </c>
      <c r="H444" s="14" t="s">
        <v>115</v>
      </c>
      <c r="I444" s="15">
        <v>4621049</v>
      </c>
      <c r="J444" s="14" t="s">
        <v>290</v>
      </c>
      <c r="K444" s="15">
        <v>0</v>
      </c>
      <c r="L444" s="15">
        <v>0</v>
      </c>
      <c r="M444" s="15">
        <v>0</v>
      </c>
      <c r="N444" s="16">
        <v>0</v>
      </c>
      <c r="O444" s="15">
        <v>0</v>
      </c>
      <c r="P444" s="15">
        <v>0</v>
      </c>
      <c r="Q444" s="15">
        <v>0</v>
      </c>
      <c r="R444" s="15">
        <v>0</v>
      </c>
      <c r="S444" s="15">
        <v>0</v>
      </c>
      <c r="T444" s="15">
        <v>0</v>
      </c>
      <c r="U444" s="15">
        <v>0</v>
      </c>
      <c r="V444" s="15">
        <v>0</v>
      </c>
      <c r="W444" s="15">
        <v>0</v>
      </c>
      <c r="X444" s="15">
        <v>0</v>
      </c>
      <c r="Y444" s="16">
        <v>0</v>
      </c>
      <c r="Z444" s="15">
        <v>0</v>
      </c>
      <c r="AA444" s="15">
        <v>0</v>
      </c>
      <c r="AB444" s="15">
        <v>0</v>
      </c>
      <c r="AC444" s="15">
        <v>0</v>
      </c>
      <c r="AD444" s="15">
        <v>0</v>
      </c>
      <c r="AE444" s="15">
        <v>0</v>
      </c>
      <c r="AF444" s="15">
        <v>0</v>
      </c>
      <c r="AG444" s="15">
        <v>0</v>
      </c>
      <c r="AH444" t="str">
        <f>VLOOKUP(E:E,笔记匹配!A:U,3,FALSE)</f>
        <v>价值过亿😱这就是广州玉器街批发商家的实力</v>
      </c>
    </row>
    <row r="445" spans="1:34">
      <c r="A445" s="14" t="s">
        <v>60</v>
      </c>
      <c r="B445" s="14" t="s">
        <v>76</v>
      </c>
      <c r="C445" s="15">
        <v>23018730</v>
      </c>
      <c r="D445" s="14" t="s">
        <v>75</v>
      </c>
      <c r="E445" s="14" t="s">
        <v>76</v>
      </c>
      <c r="F445" s="14" t="s">
        <v>302</v>
      </c>
      <c r="G445" s="15">
        <v>5980131</v>
      </c>
      <c r="H445" s="14" t="s">
        <v>77</v>
      </c>
      <c r="I445" s="15">
        <v>4980197</v>
      </c>
      <c r="J445" s="14" t="s">
        <v>290</v>
      </c>
      <c r="K445" s="15">
        <v>152.47</v>
      </c>
      <c r="L445" s="15">
        <v>7159</v>
      </c>
      <c r="M445" s="15">
        <v>433</v>
      </c>
      <c r="N445" s="16">
        <v>0.0605</v>
      </c>
      <c r="O445" s="15">
        <v>0.35</v>
      </c>
      <c r="P445" s="15">
        <v>21.3</v>
      </c>
      <c r="Q445" s="15">
        <v>6</v>
      </c>
      <c r="R445" s="15">
        <v>4</v>
      </c>
      <c r="S445" s="15">
        <v>1</v>
      </c>
      <c r="T445" s="15">
        <v>5</v>
      </c>
      <c r="U445" s="15">
        <v>0</v>
      </c>
      <c r="V445" s="15">
        <v>16</v>
      </c>
      <c r="W445" s="15">
        <v>9.53</v>
      </c>
      <c r="X445" s="15">
        <v>5</v>
      </c>
      <c r="Y445" s="16">
        <v>0.0115</v>
      </c>
      <c r="Z445" s="15">
        <v>1</v>
      </c>
      <c r="AA445" s="15">
        <v>0</v>
      </c>
      <c r="AB445" s="15">
        <v>5</v>
      </c>
      <c r="AC445" s="15">
        <v>5</v>
      </c>
      <c r="AD445" s="15">
        <v>5</v>
      </c>
      <c r="AE445" s="15">
        <v>0</v>
      </c>
      <c r="AF445" s="15">
        <v>30.49</v>
      </c>
      <c r="AG445" s="15">
        <v>0</v>
      </c>
      <c r="AH445" t="str">
        <f>VLOOKUP(E:E,笔记匹配!A:U,3,FALSE)</f>
        <v>请大数据把我推荐给身价过亿的人‼️</v>
      </c>
    </row>
    <row r="446" spans="1:34">
      <c r="A446" s="14" t="s">
        <v>60</v>
      </c>
      <c r="B446" s="14" t="s">
        <v>92</v>
      </c>
      <c r="C446" s="15">
        <v>24908564</v>
      </c>
      <c r="D446" s="14" t="s">
        <v>79</v>
      </c>
      <c r="E446" s="14" t="s">
        <v>92</v>
      </c>
      <c r="F446" s="14" t="s">
        <v>93</v>
      </c>
      <c r="G446" s="15">
        <v>6688065</v>
      </c>
      <c r="H446" s="14" t="s">
        <v>93</v>
      </c>
      <c r="I446" s="15">
        <v>5533337</v>
      </c>
      <c r="J446" s="14" t="s">
        <v>290</v>
      </c>
      <c r="K446" s="15">
        <v>118.39</v>
      </c>
      <c r="L446" s="15">
        <v>5814</v>
      </c>
      <c r="M446" s="15">
        <v>418</v>
      </c>
      <c r="N446" s="16">
        <v>0.0719</v>
      </c>
      <c r="O446" s="15">
        <v>0.28</v>
      </c>
      <c r="P446" s="15">
        <v>20.36</v>
      </c>
      <c r="Q446" s="15">
        <v>2</v>
      </c>
      <c r="R446" s="15">
        <v>1</v>
      </c>
      <c r="S446" s="15">
        <v>1</v>
      </c>
      <c r="T446" s="15">
        <v>0</v>
      </c>
      <c r="U446" s="15">
        <v>0</v>
      </c>
      <c r="V446" s="15">
        <v>4</v>
      </c>
      <c r="W446" s="15">
        <v>29.6</v>
      </c>
      <c r="X446" s="15">
        <v>7</v>
      </c>
      <c r="Y446" s="16">
        <v>0.0167</v>
      </c>
      <c r="Z446" s="15">
        <v>3</v>
      </c>
      <c r="AA446" s="15">
        <v>1</v>
      </c>
      <c r="AB446" s="15">
        <v>6</v>
      </c>
      <c r="AC446" s="15">
        <v>7</v>
      </c>
      <c r="AD446" s="15">
        <v>6</v>
      </c>
      <c r="AE446" s="15">
        <v>0</v>
      </c>
      <c r="AF446" s="15">
        <v>19.73</v>
      </c>
      <c r="AG446" s="15">
        <v>0</v>
      </c>
      <c r="AH446" t="str">
        <f>VLOOKUP(E:E,笔记匹配!A:U,3,FALSE)</f>
        <v>翡翠干货｜一分钟学会如何挑选翡翠挂件</v>
      </c>
    </row>
    <row r="447" spans="1:34">
      <c r="A447" s="14" t="s">
        <v>60</v>
      </c>
      <c r="B447" s="14" t="s">
        <v>90</v>
      </c>
      <c r="C447" s="15">
        <v>24908627</v>
      </c>
      <c r="D447" s="14" t="s">
        <v>79</v>
      </c>
      <c r="E447" s="14" t="s">
        <v>90</v>
      </c>
      <c r="F447" s="14" t="s">
        <v>91</v>
      </c>
      <c r="G447" s="15">
        <v>6688083</v>
      </c>
      <c r="H447" s="14" t="s">
        <v>91</v>
      </c>
      <c r="I447" s="15">
        <v>5533364</v>
      </c>
      <c r="J447" s="14" t="s">
        <v>290</v>
      </c>
      <c r="K447" s="15">
        <v>70.04</v>
      </c>
      <c r="L447" s="15">
        <v>4366</v>
      </c>
      <c r="M447" s="15">
        <v>230</v>
      </c>
      <c r="N447" s="16">
        <v>0.0527</v>
      </c>
      <c r="O447" s="15">
        <v>0.3</v>
      </c>
      <c r="P447" s="15">
        <v>16.04</v>
      </c>
      <c r="Q447" s="15">
        <v>1</v>
      </c>
      <c r="R447" s="15">
        <v>0</v>
      </c>
      <c r="S447" s="15">
        <v>2</v>
      </c>
      <c r="T447" s="15">
        <v>1</v>
      </c>
      <c r="U447" s="15">
        <v>0</v>
      </c>
      <c r="V447" s="15">
        <v>4</v>
      </c>
      <c r="W447" s="15">
        <v>17.51</v>
      </c>
      <c r="X447" s="15">
        <v>2</v>
      </c>
      <c r="Y447" s="16">
        <v>0.0087</v>
      </c>
      <c r="Z447" s="15">
        <v>0</v>
      </c>
      <c r="AA447" s="15">
        <v>0</v>
      </c>
      <c r="AB447" s="15">
        <v>2</v>
      </c>
      <c r="AC447" s="15">
        <v>2</v>
      </c>
      <c r="AD447" s="15">
        <v>2</v>
      </c>
      <c r="AE447" s="15">
        <v>0</v>
      </c>
      <c r="AF447" s="15">
        <v>35.02</v>
      </c>
      <c r="AG447" s="15">
        <v>0</v>
      </c>
      <c r="AH447" t="str">
        <f>VLOOKUP(E:E,笔记匹配!A:U,3,FALSE)</f>
        <v>翡翠之美，来之不易🙏🏻拍卖会级珠链大赏</v>
      </c>
    </row>
    <row r="448" spans="1:34">
      <c r="A448" s="14" t="s">
        <v>60</v>
      </c>
      <c r="B448" s="14" t="s">
        <v>95</v>
      </c>
      <c r="C448" s="15">
        <v>25234424</v>
      </c>
      <c r="D448" s="14" t="s">
        <v>79</v>
      </c>
      <c r="E448" s="14" t="s">
        <v>94</v>
      </c>
      <c r="F448" s="14" t="s">
        <v>95</v>
      </c>
      <c r="G448" s="15">
        <v>6837225</v>
      </c>
      <c r="H448" s="14" t="s">
        <v>95</v>
      </c>
      <c r="I448" s="15">
        <v>5649814</v>
      </c>
      <c r="J448" s="14" t="s">
        <v>290</v>
      </c>
      <c r="K448" s="15">
        <v>14.09</v>
      </c>
      <c r="L448" s="15">
        <v>518</v>
      </c>
      <c r="M448" s="15">
        <v>35</v>
      </c>
      <c r="N448" s="16">
        <v>0.0676</v>
      </c>
      <c r="O448" s="15">
        <v>0.4</v>
      </c>
      <c r="P448" s="15">
        <v>27.2</v>
      </c>
      <c r="Q448" s="15">
        <v>0</v>
      </c>
      <c r="R448" s="15">
        <v>0</v>
      </c>
      <c r="S448" s="15">
        <v>0</v>
      </c>
      <c r="T448" s="15">
        <v>0</v>
      </c>
      <c r="U448" s="15">
        <v>0</v>
      </c>
      <c r="V448" s="15">
        <v>0</v>
      </c>
      <c r="W448" s="15">
        <v>0</v>
      </c>
      <c r="X448" s="15">
        <v>0</v>
      </c>
      <c r="Y448" s="16">
        <v>0</v>
      </c>
      <c r="Z448" s="15">
        <v>0</v>
      </c>
      <c r="AA448" s="15">
        <v>0</v>
      </c>
      <c r="AB448" s="15">
        <v>1</v>
      </c>
      <c r="AC448" s="15">
        <v>1</v>
      </c>
      <c r="AD448" s="15">
        <v>1</v>
      </c>
      <c r="AE448" s="15">
        <v>1</v>
      </c>
      <c r="AF448" s="15">
        <v>14.09</v>
      </c>
      <c r="AG448" s="15">
        <v>14.09</v>
      </c>
      <c r="AH448" t="str">
        <f>VLOOKUP(E:E,笔记匹配!A:U,3,FALSE)</f>
        <v>有佛就有福｜人生中第一件翡翠佛公在这</v>
      </c>
    </row>
    <row r="449" spans="1:34">
      <c r="A449" s="14" t="s">
        <v>60</v>
      </c>
      <c r="B449" s="14" t="s">
        <v>104</v>
      </c>
      <c r="C449" s="15">
        <v>25234532</v>
      </c>
      <c r="D449" s="14" t="s">
        <v>79</v>
      </c>
      <c r="E449" s="14" t="s">
        <v>104</v>
      </c>
      <c r="F449" s="14" t="s">
        <v>105</v>
      </c>
      <c r="G449" s="15">
        <v>6837262</v>
      </c>
      <c r="H449" s="14" t="s">
        <v>105</v>
      </c>
      <c r="I449" s="15">
        <v>5649852</v>
      </c>
      <c r="J449" s="14" t="s">
        <v>290</v>
      </c>
      <c r="K449" s="15">
        <v>242.16</v>
      </c>
      <c r="L449" s="15">
        <v>32071</v>
      </c>
      <c r="M449" s="15">
        <v>2973</v>
      </c>
      <c r="N449" s="16">
        <v>0.0927</v>
      </c>
      <c r="O449" s="15">
        <v>0.08</v>
      </c>
      <c r="P449" s="15">
        <v>7.55</v>
      </c>
      <c r="Q449" s="15">
        <v>1</v>
      </c>
      <c r="R449" s="15">
        <v>0</v>
      </c>
      <c r="S449" s="15">
        <v>0</v>
      </c>
      <c r="T449" s="15">
        <v>3</v>
      </c>
      <c r="U449" s="15">
        <v>0</v>
      </c>
      <c r="V449" s="15">
        <v>4</v>
      </c>
      <c r="W449" s="15">
        <v>60.54</v>
      </c>
      <c r="X449" s="15">
        <v>5</v>
      </c>
      <c r="Y449" s="16">
        <v>0.0017</v>
      </c>
      <c r="Z449" s="15">
        <v>5</v>
      </c>
      <c r="AA449" s="15">
        <v>8</v>
      </c>
      <c r="AB449" s="15">
        <v>6</v>
      </c>
      <c r="AC449" s="15">
        <v>10</v>
      </c>
      <c r="AD449" s="15">
        <v>6</v>
      </c>
      <c r="AE449" s="15">
        <v>2</v>
      </c>
      <c r="AF449" s="15">
        <v>40.36</v>
      </c>
      <c r="AG449" s="15">
        <v>121.08</v>
      </c>
      <c r="AH449" t="str">
        <f>VLOOKUP(E:E,笔记匹配!A:U,3,FALSE)</f>
        <v>挖到广州有名的翡翠店✅狠狠码住‼️</v>
      </c>
    </row>
    <row r="450" spans="1:34">
      <c r="A450" s="14" t="s">
        <v>60</v>
      </c>
      <c r="B450" s="14" t="s">
        <v>110</v>
      </c>
      <c r="C450" s="15">
        <v>25234601</v>
      </c>
      <c r="D450" s="14" t="s">
        <v>79</v>
      </c>
      <c r="E450" s="14" t="s">
        <v>110</v>
      </c>
      <c r="F450" s="14" t="s">
        <v>111</v>
      </c>
      <c r="G450" s="15">
        <v>6837284</v>
      </c>
      <c r="H450" s="14" t="s">
        <v>111</v>
      </c>
      <c r="I450" s="15">
        <v>5649868</v>
      </c>
      <c r="J450" s="14" t="s">
        <v>290</v>
      </c>
      <c r="K450" s="15">
        <v>29.18</v>
      </c>
      <c r="L450" s="15">
        <v>1148</v>
      </c>
      <c r="M450" s="15">
        <v>82</v>
      </c>
      <c r="N450" s="16">
        <v>0.0714</v>
      </c>
      <c r="O450" s="15">
        <v>0.36</v>
      </c>
      <c r="P450" s="15">
        <v>25.42</v>
      </c>
      <c r="Q450" s="15">
        <v>1</v>
      </c>
      <c r="R450" s="15">
        <v>0</v>
      </c>
      <c r="S450" s="15">
        <v>0</v>
      </c>
      <c r="T450" s="15">
        <v>0</v>
      </c>
      <c r="U450" s="15">
        <v>0</v>
      </c>
      <c r="V450" s="15">
        <v>1</v>
      </c>
      <c r="W450" s="15">
        <v>29.18</v>
      </c>
      <c r="X450" s="15">
        <v>0</v>
      </c>
      <c r="Y450" s="16">
        <v>0</v>
      </c>
      <c r="Z450" s="15">
        <v>4</v>
      </c>
      <c r="AA450" s="15">
        <v>0</v>
      </c>
      <c r="AB450" s="15">
        <v>0</v>
      </c>
      <c r="AC450" s="15">
        <v>0</v>
      </c>
      <c r="AD450" s="15">
        <v>0</v>
      </c>
      <c r="AE450" s="15">
        <v>0</v>
      </c>
      <c r="AF450" s="15">
        <v>0</v>
      </c>
      <c r="AG450" s="15">
        <v>0</v>
      </c>
      <c r="AH450" t="str">
        <f>VLOOKUP(E:E,笔记匹配!A:U,3,FALSE)</f>
        <v>收·藏｜择一物，伴一生💕</v>
      </c>
    </row>
    <row r="451" spans="1:34">
      <c r="A451" s="14" t="s">
        <v>61</v>
      </c>
      <c r="B451" s="14" t="s">
        <v>80</v>
      </c>
      <c r="C451" s="15">
        <v>14596181</v>
      </c>
      <c r="D451" s="14" t="s">
        <v>79</v>
      </c>
      <c r="E451" s="14" t="s">
        <v>80</v>
      </c>
      <c r="F451" s="14" t="s">
        <v>81</v>
      </c>
      <c r="G451" s="15">
        <v>2936476</v>
      </c>
      <c r="H451" s="14" t="s">
        <v>81</v>
      </c>
      <c r="I451" s="15">
        <v>2341327</v>
      </c>
      <c r="J451" s="14" t="s">
        <v>290</v>
      </c>
      <c r="K451" s="15">
        <v>69.39</v>
      </c>
      <c r="L451" s="15">
        <v>1162</v>
      </c>
      <c r="M451" s="15">
        <v>95</v>
      </c>
      <c r="N451" s="16">
        <v>0.0818</v>
      </c>
      <c r="O451" s="15">
        <v>0.73</v>
      </c>
      <c r="P451" s="15">
        <v>59.72</v>
      </c>
      <c r="Q451" s="15">
        <v>1</v>
      </c>
      <c r="R451" s="15">
        <v>0</v>
      </c>
      <c r="S451" s="15">
        <v>0</v>
      </c>
      <c r="T451" s="15">
        <v>0</v>
      </c>
      <c r="U451" s="15">
        <v>2</v>
      </c>
      <c r="V451" s="15">
        <v>3</v>
      </c>
      <c r="W451" s="15">
        <v>23.13</v>
      </c>
      <c r="X451" s="15">
        <v>2</v>
      </c>
      <c r="Y451" s="16">
        <v>0.0211</v>
      </c>
      <c r="Z451" s="15">
        <v>0</v>
      </c>
      <c r="AA451" s="15">
        <v>0</v>
      </c>
      <c r="AB451" s="15">
        <v>2</v>
      </c>
      <c r="AC451" s="15">
        <v>7</v>
      </c>
      <c r="AD451" s="15">
        <v>2</v>
      </c>
      <c r="AE451" s="15">
        <v>1</v>
      </c>
      <c r="AF451" s="15">
        <v>34.7</v>
      </c>
      <c r="AG451" s="15">
        <v>69.39</v>
      </c>
      <c r="AH451" t="str">
        <f>VLOOKUP(E:E,笔记匹配!A:U,3,FALSE)</f>
        <v>翡翠小米珠已经不多了❓听说你们都在找🧐🧐</v>
      </c>
    </row>
    <row r="452" spans="1:34">
      <c r="A452" s="14" t="s">
        <v>61</v>
      </c>
      <c r="B452" s="14" t="s">
        <v>82</v>
      </c>
      <c r="C452" s="15">
        <v>14619863</v>
      </c>
      <c r="D452" s="14" t="s">
        <v>79</v>
      </c>
      <c r="E452" s="14" t="s">
        <v>82</v>
      </c>
      <c r="F452" s="14" t="s">
        <v>83</v>
      </c>
      <c r="G452" s="15">
        <v>2939454</v>
      </c>
      <c r="H452" s="14" t="s">
        <v>83</v>
      </c>
      <c r="I452" s="15">
        <v>2343844</v>
      </c>
      <c r="J452" s="14" t="s">
        <v>290</v>
      </c>
      <c r="K452" s="15">
        <v>119.79</v>
      </c>
      <c r="L452" s="15">
        <v>2143</v>
      </c>
      <c r="M452" s="15">
        <v>159</v>
      </c>
      <c r="N452" s="16">
        <v>0.0742</v>
      </c>
      <c r="O452" s="15">
        <v>0.75</v>
      </c>
      <c r="P452" s="15">
        <v>55.9</v>
      </c>
      <c r="Q452" s="15">
        <v>1</v>
      </c>
      <c r="R452" s="15">
        <v>0</v>
      </c>
      <c r="S452" s="15">
        <v>1</v>
      </c>
      <c r="T452" s="15">
        <v>1</v>
      </c>
      <c r="U452" s="15">
        <v>0</v>
      </c>
      <c r="V452" s="15">
        <v>3</v>
      </c>
      <c r="W452" s="15">
        <v>39.93</v>
      </c>
      <c r="X452" s="15">
        <v>2</v>
      </c>
      <c r="Y452" s="16">
        <v>0.0126</v>
      </c>
      <c r="Z452" s="15">
        <v>1</v>
      </c>
      <c r="AA452" s="15">
        <v>0</v>
      </c>
      <c r="AB452" s="15">
        <v>3</v>
      </c>
      <c r="AC452" s="15">
        <v>4</v>
      </c>
      <c r="AD452" s="15">
        <v>3</v>
      </c>
      <c r="AE452" s="15">
        <v>1</v>
      </c>
      <c r="AF452" s="15">
        <v>39.93</v>
      </c>
      <c r="AG452" s="15">
        <v>119.79</v>
      </c>
      <c r="AH452" t="str">
        <f>VLOOKUP(E:E,笔记匹配!A:U,3,FALSE)</f>
        <v>必入翡翠无事牌👆任性挑选价位齐全❤️</v>
      </c>
    </row>
    <row r="453" spans="1:34">
      <c r="A453" s="14" t="s">
        <v>61</v>
      </c>
      <c r="B453" s="14" t="s">
        <v>84</v>
      </c>
      <c r="C453" s="15">
        <v>15170740</v>
      </c>
      <c r="D453" s="14" t="s">
        <v>79</v>
      </c>
      <c r="E453" s="14" t="s">
        <v>84</v>
      </c>
      <c r="F453" s="14" t="s">
        <v>293</v>
      </c>
      <c r="G453" s="15">
        <v>2978075</v>
      </c>
      <c r="H453" s="14" t="s">
        <v>85</v>
      </c>
      <c r="I453" s="15">
        <v>2380067</v>
      </c>
      <c r="J453" s="14" t="s">
        <v>290</v>
      </c>
      <c r="K453" s="15">
        <v>128.51</v>
      </c>
      <c r="L453" s="15">
        <v>5956</v>
      </c>
      <c r="M453" s="15">
        <v>261</v>
      </c>
      <c r="N453" s="16">
        <v>0.0438</v>
      </c>
      <c r="O453" s="15">
        <v>0.49</v>
      </c>
      <c r="P453" s="15">
        <v>21.58</v>
      </c>
      <c r="Q453" s="15">
        <v>0</v>
      </c>
      <c r="R453" s="15">
        <v>0</v>
      </c>
      <c r="S453" s="15">
        <v>0</v>
      </c>
      <c r="T453" s="15">
        <v>1</v>
      </c>
      <c r="U453" s="15">
        <v>0</v>
      </c>
      <c r="V453" s="15">
        <v>1</v>
      </c>
      <c r="W453" s="15">
        <v>128.51</v>
      </c>
      <c r="X453" s="15">
        <v>4</v>
      </c>
      <c r="Y453" s="16">
        <v>0.0153</v>
      </c>
      <c r="Z453" s="15">
        <v>0</v>
      </c>
      <c r="AA453" s="15">
        <v>0</v>
      </c>
      <c r="AB453" s="15">
        <v>5</v>
      </c>
      <c r="AC453" s="15">
        <v>6</v>
      </c>
      <c r="AD453" s="15">
        <v>5</v>
      </c>
      <c r="AE453" s="15">
        <v>4</v>
      </c>
      <c r="AF453" s="15">
        <v>25.7</v>
      </c>
      <c r="AG453" s="15">
        <v>32.13</v>
      </c>
      <c r="AH453" t="str">
        <f>VLOOKUP(E:E,笔记匹配!A:U,3,FALSE)</f>
        <v>入门级的满绿翡翠，性价比也太高了！ 😍</v>
      </c>
    </row>
    <row r="454" spans="1:34">
      <c r="A454" s="14" t="s">
        <v>61</v>
      </c>
      <c r="B454" s="14" t="s">
        <v>86</v>
      </c>
      <c r="C454" s="15">
        <v>20245254</v>
      </c>
      <c r="D454" s="14" t="s">
        <v>79</v>
      </c>
      <c r="E454" s="14" t="s">
        <v>86</v>
      </c>
      <c r="F454" s="14" t="s">
        <v>87</v>
      </c>
      <c r="G454" s="15">
        <v>4628915</v>
      </c>
      <c r="H454" s="14" t="s">
        <v>87</v>
      </c>
      <c r="I454" s="15">
        <v>3960246</v>
      </c>
      <c r="J454" s="14" t="s">
        <v>290</v>
      </c>
      <c r="K454" s="15">
        <v>88.32</v>
      </c>
      <c r="L454" s="15">
        <v>3873</v>
      </c>
      <c r="M454" s="15">
        <v>283</v>
      </c>
      <c r="N454" s="16">
        <v>0.0731</v>
      </c>
      <c r="O454" s="15">
        <v>0.31</v>
      </c>
      <c r="P454" s="15">
        <v>22.8</v>
      </c>
      <c r="Q454" s="15">
        <v>3</v>
      </c>
      <c r="R454" s="15">
        <v>1</v>
      </c>
      <c r="S454" s="15">
        <v>1</v>
      </c>
      <c r="T454" s="15">
        <v>3</v>
      </c>
      <c r="U454" s="15">
        <v>0</v>
      </c>
      <c r="V454" s="15">
        <v>8</v>
      </c>
      <c r="W454" s="15">
        <v>11.04</v>
      </c>
      <c r="X454" s="15">
        <v>0</v>
      </c>
      <c r="Y454" s="16">
        <v>0</v>
      </c>
      <c r="Z454" s="15">
        <v>0</v>
      </c>
      <c r="AA454" s="15">
        <v>0</v>
      </c>
      <c r="AB454" s="15">
        <v>1</v>
      </c>
      <c r="AC454" s="15">
        <v>1</v>
      </c>
      <c r="AD454" s="15">
        <v>1</v>
      </c>
      <c r="AE454" s="15">
        <v>0</v>
      </c>
      <c r="AF454" s="15">
        <v>88.32</v>
      </c>
      <c r="AG454" s="15">
        <v>0</v>
      </c>
      <c r="AH454" t="str">
        <f>VLOOKUP(E:E,笔记匹配!A:U,3,FALSE)</f>
        <v>别找了‼️一口价的翡翠商家在这里👆</v>
      </c>
    </row>
    <row r="455" spans="1:34">
      <c r="A455" s="14" t="s">
        <v>61</v>
      </c>
      <c r="B455" s="14" t="s">
        <v>88</v>
      </c>
      <c r="C455" s="15">
        <v>21387444</v>
      </c>
      <c r="D455" s="14" t="s">
        <v>79</v>
      </c>
      <c r="E455" s="14" t="s">
        <v>88</v>
      </c>
      <c r="F455" s="14" t="s">
        <v>89</v>
      </c>
      <c r="G455" s="15">
        <v>5205193</v>
      </c>
      <c r="H455" s="14" t="s">
        <v>89</v>
      </c>
      <c r="I455" s="15">
        <v>4389137</v>
      </c>
      <c r="J455" s="14" t="s">
        <v>290</v>
      </c>
      <c r="K455" s="15">
        <v>67.79</v>
      </c>
      <c r="L455" s="15">
        <v>2527</v>
      </c>
      <c r="M455" s="15">
        <v>254</v>
      </c>
      <c r="N455" s="16">
        <v>0.1005</v>
      </c>
      <c r="O455" s="15">
        <v>0.27</v>
      </c>
      <c r="P455" s="15">
        <v>26.83</v>
      </c>
      <c r="Q455" s="15">
        <v>0</v>
      </c>
      <c r="R455" s="15">
        <v>2</v>
      </c>
      <c r="S455" s="15">
        <v>0</v>
      </c>
      <c r="T455" s="15">
        <v>1</v>
      </c>
      <c r="U455" s="15">
        <v>0</v>
      </c>
      <c r="V455" s="15">
        <v>3</v>
      </c>
      <c r="W455" s="15">
        <v>22.6</v>
      </c>
      <c r="X455" s="15">
        <v>2</v>
      </c>
      <c r="Y455" s="16">
        <v>0.0079</v>
      </c>
      <c r="Z455" s="15">
        <v>0</v>
      </c>
      <c r="AA455" s="15">
        <v>0</v>
      </c>
      <c r="AB455" s="15">
        <v>2</v>
      </c>
      <c r="AC455" s="15">
        <v>4</v>
      </c>
      <c r="AD455" s="15">
        <v>2</v>
      </c>
      <c r="AE455" s="15">
        <v>1</v>
      </c>
      <c r="AF455" s="15">
        <v>33.9</v>
      </c>
      <c r="AG455" s="15">
        <v>67.79</v>
      </c>
      <c r="AH455" t="str">
        <f>VLOOKUP(E:E,笔记匹配!A:U,3,FALSE)</f>
        <v>入门级翡翠戒指｜第一次买翡翠必入戒指合集</v>
      </c>
    </row>
    <row r="456" spans="1:34">
      <c r="A456" s="14" t="s">
        <v>61</v>
      </c>
      <c r="B456" s="14" t="s">
        <v>76</v>
      </c>
      <c r="C456" s="15">
        <v>23018730</v>
      </c>
      <c r="D456" s="14" t="s">
        <v>75</v>
      </c>
      <c r="E456" s="14" t="s">
        <v>76</v>
      </c>
      <c r="F456" s="14" t="s">
        <v>302</v>
      </c>
      <c r="G456" s="15">
        <v>5980131</v>
      </c>
      <c r="H456" s="14" t="s">
        <v>77</v>
      </c>
      <c r="I456" s="15">
        <v>4980197</v>
      </c>
      <c r="J456" s="14" t="s">
        <v>290</v>
      </c>
      <c r="K456" s="15">
        <v>91.43</v>
      </c>
      <c r="L456" s="15">
        <v>5550</v>
      </c>
      <c r="M456" s="15">
        <v>251</v>
      </c>
      <c r="N456" s="16">
        <v>0.0452</v>
      </c>
      <c r="O456" s="15">
        <v>0.36</v>
      </c>
      <c r="P456" s="15">
        <v>16.47</v>
      </c>
      <c r="Q456" s="15">
        <v>3</v>
      </c>
      <c r="R456" s="15">
        <v>2</v>
      </c>
      <c r="S456" s="15">
        <v>0</v>
      </c>
      <c r="T456" s="15">
        <v>5</v>
      </c>
      <c r="U456" s="15">
        <v>0</v>
      </c>
      <c r="V456" s="15">
        <v>10</v>
      </c>
      <c r="W456" s="15">
        <v>9.14</v>
      </c>
      <c r="X456" s="15">
        <v>1</v>
      </c>
      <c r="Y456" s="16">
        <v>0.004</v>
      </c>
      <c r="Z456" s="15">
        <v>0</v>
      </c>
      <c r="AA456" s="15">
        <v>0</v>
      </c>
      <c r="AB456" s="15">
        <v>2</v>
      </c>
      <c r="AC456" s="15">
        <v>3</v>
      </c>
      <c r="AD456" s="15">
        <v>2</v>
      </c>
      <c r="AE456" s="15">
        <v>1</v>
      </c>
      <c r="AF456" s="15">
        <v>45.72</v>
      </c>
      <c r="AG456" s="15">
        <v>91.43</v>
      </c>
      <c r="AH456" t="str">
        <f>VLOOKUP(E:E,笔记匹配!A:U,3,FALSE)</f>
        <v>请大数据把我推荐给身价过亿的人‼️</v>
      </c>
    </row>
    <row r="457" spans="1:34">
      <c r="A457" s="14" t="s">
        <v>61</v>
      </c>
      <c r="B457" s="14" t="s">
        <v>92</v>
      </c>
      <c r="C457" s="15">
        <v>24908564</v>
      </c>
      <c r="D457" s="14" t="s">
        <v>79</v>
      </c>
      <c r="E457" s="14" t="s">
        <v>92</v>
      </c>
      <c r="F457" s="14" t="s">
        <v>93</v>
      </c>
      <c r="G457" s="15">
        <v>6688065</v>
      </c>
      <c r="H457" s="14" t="s">
        <v>93</v>
      </c>
      <c r="I457" s="15">
        <v>5533337</v>
      </c>
      <c r="J457" s="14" t="s">
        <v>290</v>
      </c>
      <c r="K457" s="15">
        <v>131.02</v>
      </c>
      <c r="L457" s="15">
        <v>7023</v>
      </c>
      <c r="M457" s="15">
        <v>459</v>
      </c>
      <c r="N457" s="16">
        <v>0.0654</v>
      </c>
      <c r="O457" s="15">
        <v>0.29</v>
      </c>
      <c r="P457" s="15">
        <v>18.66</v>
      </c>
      <c r="Q457" s="15">
        <v>1</v>
      </c>
      <c r="R457" s="15">
        <v>0</v>
      </c>
      <c r="S457" s="15">
        <v>0</v>
      </c>
      <c r="T457" s="15">
        <v>0</v>
      </c>
      <c r="U457" s="15">
        <v>0</v>
      </c>
      <c r="V457" s="15">
        <v>1</v>
      </c>
      <c r="W457" s="15">
        <v>131.02</v>
      </c>
      <c r="X457" s="15">
        <v>1</v>
      </c>
      <c r="Y457" s="16">
        <v>0.0022</v>
      </c>
      <c r="Z457" s="15">
        <v>1</v>
      </c>
      <c r="AA457" s="15">
        <v>0</v>
      </c>
      <c r="AB457" s="15">
        <v>2</v>
      </c>
      <c r="AC457" s="15">
        <v>5</v>
      </c>
      <c r="AD457" s="15">
        <v>2</v>
      </c>
      <c r="AE457" s="15">
        <v>2</v>
      </c>
      <c r="AF457" s="15">
        <v>65.51</v>
      </c>
      <c r="AG457" s="15">
        <v>65.51</v>
      </c>
      <c r="AH457" t="str">
        <f>VLOOKUP(E:E,笔记匹配!A:U,3,FALSE)</f>
        <v>翡翠干货｜一分钟学会如何挑选翡翠挂件</v>
      </c>
    </row>
    <row r="458" spans="1:34">
      <c r="A458" s="14" t="s">
        <v>61</v>
      </c>
      <c r="B458" s="14" t="s">
        <v>90</v>
      </c>
      <c r="C458" s="15">
        <v>24908627</v>
      </c>
      <c r="D458" s="14" t="s">
        <v>79</v>
      </c>
      <c r="E458" s="14" t="s">
        <v>90</v>
      </c>
      <c r="F458" s="14" t="s">
        <v>91</v>
      </c>
      <c r="G458" s="15">
        <v>6688083</v>
      </c>
      <c r="H458" s="14" t="s">
        <v>91</v>
      </c>
      <c r="I458" s="15">
        <v>5533364</v>
      </c>
      <c r="J458" s="14" t="s">
        <v>290</v>
      </c>
      <c r="K458" s="15">
        <v>70.25</v>
      </c>
      <c r="L458" s="15">
        <v>3423</v>
      </c>
      <c r="M458" s="15">
        <v>225</v>
      </c>
      <c r="N458" s="16">
        <v>0.0657</v>
      </c>
      <c r="O458" s="15">
        <v>0.31</v>
      </c>
      <c r="P458" s="15">
        <v>20.52</v>
      </c>
      <c r="Q458" s="15">
        <v>1</v>
      </c>
      <c r="R458" s="15">
        <v>1</v>
      </c>
      <c r="S458" s="15">
        <v>0</v>
      </c>
      <c r="T458" s="15">
        <v>2</v>
      </c>
      <c r="U458" s="15">
        <v>0</v>
      </c>
      <c r="V458" s="15">
        <v>4</v>
      </c>
      <c r="W458" s="15">
        <v>17.56</v>
      </c>
      <c r="X458" s="15">
        <v>1</v>
      </c>
      <c r="Y458" s="16">
        <v>0.0044</v>
      </c>
      <c r="Z458" s="15">
        <v>1</v>
      </c>
      <c r="AA458" s="15">
        <v>2</v>
      </c>
      <c r="AB458" s="15">
        <v>2</v>
      </c>
      <c r="AC458" s="15">
        <v>5</v>
      </c>
      <c r="AD458" s="15">
        <v>2</v>
      </c>
      <c r="AE458" s="15">
        <v>2</v>
      </c>
      <c r="AF458" s="15">
        <v>35.12</v>
      </c>
      <c r="AG458" s="15">
        <v>35.12</v>
      </c>
      <c r="AH458" t="str">
        <f>VLOOKUP(E:E,笔记匹配!A:U,3,FALSE)</f>
        <v>翡翠之美，来之不易🙏🏻拍卖会级珠链大赏</v>
      </c>
    </row>
    <row r="459" spans="1:34">
      <c r="A459" s="14" t="s">
        <v>61</v>
      </c>
      <c r="B459" s="14" t="s">
        <v>95</v>
      </c>
      <c r="C459" s="15">
        <v>25234424</v>
      </c>
      <c r="D459" s="14" t="s">
        <v>79</v>
      </c>
      <c r="E459" s="14" t="s">
        <v>94</v>
      </c>
      <c r="F459" s="14" t="s">
        <v>95</v>
      </c>
      <c r="G459" s="15">
        <v>6837225</v>
      </c>
      <c r="H459" s="14" t="s">
        <v>95</v>
      </c>
      <c r="I459" s="15">
        <v>5649814</v>
      </c>
      <c r="J459" s="14" t="s">
        <v>290</v>
      </c>
      <c r="K459" s="15">
        <v>8.55</v>
      </c>
      <c r="L459" s="15">
        <v>316</v>
      </c>
      <c r="M459" s="15">
        <v>24</v>
      </c>
      <c r="N459" s="16">
        <v>0.0759</v>
      </c>
      <c r="O459" s="15">
        <v>0.36</v>
      </c>
      <c r="P459" s="15">
        <v>27.06</v>
      </c>
      <c r="Q459" s="15">
        <v>0</v>
      </c>
      <c r="R459" s="15">
        <v>0</v>
      </c>
      <c r="S459" s="15">
        <v>0</v>
      </c>
      <c r="T459" s="15">
        <v>0</v>
      </c>
      <c r="U459" s="15">
        <v>0</v>
      </c>
      <c r="V459" s="15">
        <v>0</v>
      </c>
      <c r="W459" s="15">
        <v>0</v>
      </c>
      <c r="X459" s="15">
        <v>0</v>
      </c>
      <c r="Y459" s="16">
        <v>0</v>
      </c>
      <c r="Z459" s="15">
        <v>0</v>
      </c>
      <c r="AA459" s="15">
        <v>0</v>
      </c>
      <c r="AB459" s="15">
        <v>1</v>
      </c>
      <c r="AC459" s="15">
        <v>1</v>
      </c>
      <c r="AD459" s="15">
        <v>1</v>
      </c>
      <c r="AE459" s="15">
        <v>1</v>
      </c>
      <c r="AF459" s="15">
        <v>8.55</v>
      </c>
      <c r="AG459" s="15">
        <v>8.55</v>
      </c>
      <c r="AH459" t="str">
        <f>VLOOKUP(E:E,笔记匹配!A:U,3,FALSE)</f>
        <v>有佛就有福｜人生中第一件翡翠佛公在这</v>
      </c>
    </row>
    <row r="460" spans="1:34">
      <c r="A460" s="14" t="s">
        <v>61</v>
      </c>
      <c r="B460" s="14" t="s">
        <v>104</v>
      </c>
      <c r="C460" s="15">
        <v>25234532</v>
      </c>
      <c r="D460" s="14" t="s">
        <v>79</v>
      </c>
      <c r="E460" s="14" t="s">
        <v>104</v>
      </c>
      <c r="F460" s="14" t="s">
        <v>105</v>
      </c>
      <c r="G460" s="15">
        <v>6837262</v>
      </c>
      <c r="H460" s="14" t="s">
        <v>105</v>
      </c>
      <c r="I460" s="15">
        <v>5649852</v>
      </c>
      <c r="J460" s="14" t="s">
        <v>290</v>
      </c>
      <c r="K460" s="15">
        <v>200.63</v>
      </c>
      <c r="L460" s="15">
        <v>24615</v>
      </c>
      <c r="M460" s="15">
        <v>2551</v>
      </c>
      <c r="N460" s="16">
        <v>0.1036</v>
      </c>
      <c r="O460" s="15">
        <v>0.08</v>
      </c>
      <c r="P460" s="15">
        <v>8.15</v>
      </c>
      <c r="Q460" s="15">
        <v>5</v>
      </c>
      <c r="R460" s="15">
        <v>0</v>
      </c>
      <c r="S460" s="15">
        <v>1</v>
      </c>
      <c r="T460" s="15">
        <v>2</v>
      </c>
      <c r="U460" s="15">
        <v>0</v>
      </c>
      <c r="V460" s="15">
        <v>8</v>
      </c>
      <c r="W460" s="15">
        <v>25.08</v>
      </c>
      <c r="X460" s="15">
        <v>2</v>
      </c>
      <c r="Y460" s="16">
        <v>0.0008</v>
      </c>
      <c r="Z460" s="15">
        <v>4</v>
      </c>
      <c r="AA460" s="15">
        <v>11</v>
      </c>
      <c r="AB460" s="15">
        <v>2</v>
      </c>
      <c r="AC460" s="15">
        <v>2</v>
      </c>
      <c r="AD460" s="15">
        <v>2</v>
      </c>
      <c r="AE460" s="15">
        <v>0</v>
      </c>
      <c r="AF460" s="15">
        <v>100.32</v>
      </c>
      <c r="AG460" s="15">
        <v>0</v>
      </c>
      <c r="AH460" t="str">
        <f>VLOOKUP(E:E,笔记匹配!A:U,3,FALSE)</f>
        <v>挖到广州有名的翡翠店✅狠狠码住‼️</v>
      </c>
    </row>
    <row r="461" spans="1:34">
      <c r="A461" s="14" t="s">
        <v>61</v>
      </c>
      <c r="B461" s="14" t="s">
        <v>110</v>
      </c>
      <c r="C461" s="15">
        <v>25234601</v>
      </c>
      <c r="D461" s="14" t="s">
        <v>79</v>
      </c>
      <c r="E461" s="14" t="s">
        <v>110</v>
      </c>
      <c r="F461" s="14" t="s">
        <v>111</v>
      </c>
      <c r="G461" s="15">
        <v>6837284</v>
      </c>
      <c r="H461" s="14" t="s">
        <v>111</v>
      </c>
      <c r="I461" s="15">
        <v>5649868</v>
      </c>
      <c r="J461" s="14" t="s">
        <v>290</v>
      </c>
      <c r="K461" s="15">
        <v>34.8</v>
      </c>
      <c r="L461" s="15">
        <v>1415</v>
      </c>
      <c r="M461" s="15">
        <v>101</v>
      </c>
      <c r="N461" s="16">
        <v>0.0714</v>
      </c>
      <c r="O461" s="15">
        <v>0.34</v>
      </c>
      <c r="P461" s="15">
        <v>24.59</v>
      </c>
      <c r="Q461" s="15">
        <v>0</v>
      </c>
      <c r="R461" s="15">
        <v>0</v>
      </c>
      <c r="S461" s="15">
        <v>0</v>
      </c>
      <c r="T461" s="15">
        <v>0</v>
      </c>
      <c r="U461" s="15">
        <v>0</v>
      </c>
      <c r="V461" s="15">
        <v>0</v>
      </c>
      <c r="W461" s="15">
        <v>0</v>
      </c>
      <c r="X461" s="15">
        <v>0</v>
      </c>
      <c r="Y461" s="16">
        <v>0</v>
      </c>
      <c r="Z461" s="15">
        <v>2</v>
      </c>
      <c r="AA461" s="15">
        <v>0</v>
      </c>
      <c r="AB461" s="15">
        <v>0</v>
      </c>
      <c r="AC461" s="15">
        <v>0</v>
      </c>
      <c r="AD461" s="15">
        <v>0</v>
      </c>
      <c r="AE461" s="15">
        <v>0</v>
      </c>
      <c r="AF461" s="15">
        <v>0</v>
      </c>
      <c r="AG461" s="15">
        <v>0</v>
      </c>
      <c r="AH461" t="str">
        <f>VLOOKUP(E:E,笔记匹配!A:U,3,FALSE)</f>
        <v>收·藏｜择一物，伴一生💕</v>
      </c>
    </row>
    <row r="462" spans="1:34">
      <c r="A462" s="14" t="s">
        <v>62</v>
      </c>
      <c r="B462" s="14" t="s">
        <v>80</v>
      </c>
      <c r="C462" s="15">
        <v>14596181</v>
      </c>
      <c r="D462" s="14" t="s">
        <v>79</v>
      </c>
      <c r="E462" s="14" t="s">
        <v>80</v>
      </c>
      <c r="F462" s="14" t="s">
        <v>81</v>
      </c>
      <c r="G462" s="15">
        <v>2936476</v>
      </c>
      <c r="H462" s="14" t="s">
        <v>81</v>
      </c>
      <c r="I462" s="15">
        <v>2341327</v>
      </c>
      <c r="J462" s="14" t="s">
        <v>290</v>
      </c>
      <c r="K462" s="15">
        <v>75.38</v>
      </c>
      <c r="L462" s="15">
        <v>1539</v>
      </c>
      <c r="M462" s="15">
        <v>109</v>
      </c>
      <c r="N462" s="16">
        <v>0.0708</v>
      </c>
      <c r="O462" s="15">
        <v>0.69</v>
      </c>
      <c r="P462" s="15">
        <v>48.98</v>
      </c>
      <c r="Q462" s="15">
        <v>0</v>
      </c>
      <c r="R462" s="15">
        <v>0</v>
      </c>
      <c r="S462" s="15">
        <v>0</v>
      </c>
      <c r="T462" s="15">
        <v>0</v>
      </c>
      <c r="U462" s="15">
        <v>0</v>
      </c>
      <c r="V462" s="15">
        <v>0</v>
      </c>
      <c r="W462" s="15">
        <v>0</v>
      </c>
      <c r="X462" s="15">
        <v>2</v>
      </c>
      <c r="Y462" s="16">
        <v>0.0183</v>
      </c>
      <c r="Z462" s="15">
        <v>3</v>
      </c>
      <c r="AA462" s="15">
        <v>1</v>
      </c>
      <c r="AB462" s="15">
        <v>2</v>
      </c>
      <c r="AC462" s="15">
        <v>3</v>
      </c>
      <c r="AD462" s="15">
        <v>2</v>
      </c>
      <c r="AE462" s="15">
        <v>1</v>
      </c>
      <c r="AF462" s="15">
        <v>37.69</v>
      </c>
      <c r="AG462" s="15">
        <v>75.38</v>
      </c>
      <c r="AH462" t="str">
        <f>VLOOKUP(E:E,笔记匹配!A:U,3,FALSE)</f>
        <v>翡翠小米珠已经不多了❓听说你们都在找🧐🧐</v>
      </c>
    </row>
    <row r="463" spans="1:34">
      <c r="A463" s="14" t="s">
        <v>62</v>
      </c>
      <c r="B463" s="14" t="s">
        <v>82</v>
      </c>
      <c r="C463" s="15">
        <v>14619863</v>
      </c>
      <c r="D463" s="14" t="s">
        <v>79</v>
      </c>
      <c r="E463" s="14" t="s">
        <v>82</v>
      </c>
      <c r="F463" s="14" t="s">
        <v>83</v>
      </c>
      <c r="G463" s="15">
        <v>2939454</v>
      </c>
      <c r="H463" s="14" t="s">
        <v>83</v>
      </c>
      <c r="I463" s="15">
        <v>2343844</v>
      </c>
      <c r="J463" s="14" t="s">
        <v>290</v>
      </c>
      <c r="K463" s="15">
        <v>44.13</v>
      </c>
      <c r="L463" s="15">
        <v>1276</v>
      </c>
      <c r="M463" s="15">
        <v>109</v>
      </c>
      <c r="N463" s="16">
        <v>0.0854</v>
      </c>
      <c r="O463" s="15">
        <v>0.4</v>
      </c>
      <c r="P463" s="15">
        <v>34.58</v>
      </c>
      <c r="Q463" s="15">
        <v>1</v>
      </c>
      <c r="R463" s="15">
        <v>0</v>
      </c>
      <c r="S463" s="15">
        <v>0</v>
      </c>
      <c r="T463" s="15">
        <v>1</v>
      </c>
      <c r="U463" s="15">
        <v>0</v>
      </c>
      <c r="V463" s="15">
        <v>2</v>
      </c>
      <c r="W463" s="15">
        <v>22.06</v>
      </c>
      <c r="X463" s="15">
        <v>1</v>
      </c>
      <c r="Y463" s="16">
        <v>0.0092</v>
      </c>
      <c r="Z463" s="15">
        <v>2</v>
      </c>
      <c r="AA463" s="15">
        <v>0</v>
      </c>
      <c r="AB463" s="15">
        <v>1</v>
      </c>
      <c r="AC463" s="15">
        <v>2</v>
      </c>
      <c r="AD463" s="15">
        <v>1</v>
      </c>
      <c r="AE463" s="15">
        <v>1</v>
      </c>
      <c r="AF463" s="15">
        <v>44.13</v>
      </c>
      <c r="AG463" s="15">
        <v>44.13</v>
      </c>
      <c r="AH463" t="str">
        <f>VLOOKUP(E:E,笔记匹配!A:U,3,FALSE)</f>
        <v>必入翡翠无事牌👆任性挑选价位齐全❤️</v>
      </c>
    </row>
    <row r="464" spans="1:34">
      <c r="A464" s="14" t="s">
        <v>62</v>
      </c>
      <c r="B464" s="14" t="s">
        <v>84</v>
      </c>
      <c r="C464" s="15">
        <v>15170740</v>
      </c>
      <c r="D464" s="14" t="s">
        <v>79</v>
      </c>
      <c r="E464" s="14" t="s">
        <v>84</v>
      </c>
      <c r="F464" s="14" t="s">
        <v>293</v>
      </c>
      <c r="G464" s="15">
        <v>2978075</v>
      </c>
      <c r="H464" s="14" t="s">
        <v>85</v>
      </c>
      <c r="I464" s="15">
        <v>2380067</v>
      </c>
      <c r="J464" s="14" t="s">
        <v>290</v>
      </c>
      <c r="K464" s="15">
        <v>165.88</v>
      </c>
      <c r="L464" s="15">
        <v>9530</v>
      </c>
      <c r="M464" s="15">
        <v>452</v>
      </c>
      <c r="N464" s="16">
        <v>0.0474</v>
      </c>
      <c r="O464" s="15">
        <v>0.37</v>
      </c>
      <c r="P464" s="15">
        <v>17.41</v>
      </c>
      <c r="Q464" s="15">
        <v>1</v>
      </c>
      <c r="R464" s="15">
        <v>2</v>
      </c>
      <c r="S464" s="15">
        <v>1</v>
      </c>
      <c r="T464" s="15">
        <v>1</v>
      </c>
      <c r="U464" s="15">
        <v>2</v>
      </c>
      <c r="V464" s="15">
        <v>7</v>
      </c>
      <c r="W464" s="15">
        <v>23.7</v>
      </c>
      <c r="X464" s="15">
        <v>12</v>
      </c>
      <c r="Y464" s="16">
        <v>0.0265</v>
      </c>
      <c r="Z464" s="15">
        <v>0</v>
      </c>
      <c r="AA464" s="15">
        <v>11</v>
      </c>
      <c r="AB464" s="15">
        <v>10</v>
      </c>
      <c r="AC464" s="15">
        <v>12</v>
      </c>
      <c r="AD464" s="15">
        <v>10</v>
      </c>
      <c r="AE464" s="15">
        <v>3</v>
      </c>
      <c r="AF464" s="15">
        <v>16.59</v>
      </c>
      <c r="AG464" s="15">
        <v>55.29</v>
      </c>
      <c r="AH464" t="str">
        <f>VLOOKUP(E:E,笔记匹配!A:U,3,FALSE)</f>
        <v>入门级的满绿翡翠，性价比也太高了！ 😍</v>
      </c>
    </row>
    <row r="465" spans="1:34">
      <c r="A465" s="14" t="s">
        <v>62</v>
      </c>
      <c r="B465" s="14" t="s">
        <v>108</v>
      </c>
      <c r="C465" s="15">
        <v>16755251</v>
      </c>
      <c r="D465" s="14" t="s">
        <v>79</v>
      </c>
      <c r="E465" s="14" t="s">
        <v>108</v>
      </c>
      <c r="F465" s="14" t="s">
        <v>109</v>
      </c>
      <c r="G465" s="15">
        <v>3251566</v>
      </c>
      <c r="H465" s="14" t="s">
        <v>109</v>
      </c>
      <c r="I465" s="15">
        <v>2637997</v>
      </c>
      <c r="J465" s="14" t="s">
        <v>290</v>
      </c>
      <c r="K465" s="15">
        <v>0</v>
      </c>
      <c r="L465" s="15">
        <v>0</v>
      </c>
      <c r="M465" s="15">
        <v>0</v>
      </c>
      <c r="N465" s="16">
        <v>0</v>
      </c>
      <c r="O465" s="15">
        <v>0</v>
      </c>
      <c r="P465" s="15">
        <v>0</v>
      </c>
      <c r="Q465" s="15">
        <v>0</v>
      </c>
      <c r="R465" s="15">
        <v>0</v>
      </c>
      <c r="S465" s="15">
        <v>0</v>
      </c>
      <c r="T465" s="15">
        <v>0</v>
      </c>
      <c r="U465" s="15">
        <v>0</v>
      </c>
      <c r="V465" s="15">
        <v>0</v>
      </c>
      <c r="W465" s="15">
        <v>0</v>
      </c>
      <c r="X465" s="15">
        <v>0</v>
      </c>
      <c r="Y465" s="16">
        <v>0</v>
      </c>
      <c r="Z465" s="15">
        <v>0</v>
      </c>
      <c r="AA465" s="15">
        <v>0</v>
      </c>
      <c r="AB465" s="15">
        <v>0</v>
      </c>
      <c r="AC465" s="15">
        <v>0</v>
      </c>
      <c r="AD465" s="15">
        <v>0</v>
      </c>
      <c r="AE465" s="15">
        <v>0</v>
      </c>
      <c r="AF465" s="15">
        <v>0</v>
      </c>
      <c r="AG465" s="15">
        <v>0</v>
      </c>
      <c r="AH465" t="str">
        <f>VLOOKUP(E:E,笔记匹配!A:U,3,FALSE)</f>
        <v>强烈安利‼️耳畔上的灵动✨美到窒息翡翠耳坠</v>
      </c>
    </row>
    <row r="466" spans="1:34">
      <c r="A466" s="14" t="s">
        <v>62</v>
      </c>
      <c r="B466" s="14" t="s">
        <v>86</v>
      </c>
      <c r="C466" s="15">
        <v>20245254</v>
      </c>
      <c r="D466" s="14" t="s">
        <v>79</v>
      </c>
      <c r="E466" s="14" t="s">
        <v>86</v>
      </c>
      <c r="F466" s="14" t="s">
        <v>87</v>
      </c>
      <c r="G466" s="15">
        <v>4628915</v>
      </c>
      <c r="H466" s="14" t="s">
        <v>87</v>
      </c>
      <c r="I466" s="15">
        <v>3960246</v>
      </c>
      <c r="J466" s="14" t="s">
        <v>290</v>
      </c>
      <c r="K466" s="15">
        <v>80.24</v>
      </c>
      <c r="L466" s="15">
        <v>3750</v>
      </c>
      <c r="M466" s="15">
        <v>259</v>
      </c>
      <c r="N466" s="16">
        <v>0.0691</v>
      </c>
      <c r="O466" s="15">
        <v>0.31</v>
      </c>
      <c r="P466" s="15">
        <v>21.4</v>
      </c>
      <c r="Q466" s="15">
        <v>0</v>
      </c>
      <c r="R466" s="15">
        <v>2</v>
      </c>
      <c r="S466" s="15">
        <v>0</v>
      </c>
      <c r="T466" s="15">
        <v>1</v>
      </c>
      <c r="U466" s="15">
        <v>0</v>
      </c>
      <c r="V466" s="15">
        <v>3</v>
      </c>
      <c r="W466" s="15">
        <v>26.75</v>
      </c>
      <c r="X466" s="15">
        <v>5</v>
      </c>
      <c r="Y466" s="16">
        <v>0.0193</v>
      </c>
      <c r="Z466" s="15">
        <v>0</v>
      </c>
      <c r="AA466" s="15">
        <v>5</v>
      </c>
      <c r="AB466" s="15">
        <v>5</v>
      </c>
      <c r="AC466" s="15">
        <v>10</v>
      </c>
      <c r="AD466" s="15">
        <v>5</v>
      </c>
      <c r="AE466" s="15">
        <v>2</v>
      </c>
      <c r="AF466" s="15">
        <v>16.05</v>
      </c>
      <c r="AG466" s="15">
        <v>40.12</v>
      </c>
      <c r="AH466" t="str">
        <f>VLOOKUP(E:E,笔记匹配!A:U,3,FALSE)</f>
        <v>别找了‼️一口价的翡翠商家在这里👆</v>
      </c>
    </row>
    <row r="467" spans="1:34">
      <c r="A467" s="14" t="s">
        <v>62</v>
      </c>
      <c r="B467" s="14" t="s">
        <v>88</v>
      </c>
      <c r="C467" s="15">
        <v>21387444</v>
      </c>
      <c r="D467" s="14" t="s">
        <v>79</v>
      </c>
      <c r="E467" s="14" t="s">
        <v>88</v>
      </c>
      <c r="F467" s="14" t="s">
        <v>89</v>
      </c>
      <c r="G467" s="15">
        <v>5205193</v>
      </c>
      <c r="H467" s="14" t="s">
        <v>89</v>
      </c>
      <c r="I467" s="15">
        <v>4389137</v>
      </c>
      <c r="J467" s="14" t="s">
        <v>290</v>
      </c>
      <c r="K467" s="15">
        <v>77.58</v>
      </c>
      <c r="L467" s="15">
        <v>3352</v>
      </c>
      <c r="M467" s="15">
        <v>284</v>
      </c>
      <c r="N467" s="16">
        <v>0.0847</v>
      </c>
      <c r="O467" s="15">
        <v>0.27</v>
      </c>
      <c r="P467" s="15">
        <v>23.14</v>
      </c>
      <c r="Q467" s="15">
        <v>1</v>
      </c>
      <c r="R467" s="15">
        <v>3</v>
      </c>
      <c r="S467" s="15">
        <v>0</v>
      </c>
      <c r="T467" s="15">
        <v>2</v>
      </c>
      <c r="U467" s="15">
        <v>0</v>
      </c>
      <c r="V467" s="15">
        <v>6</v>
      </c>
      <c r="W467" s="15">
        <v>12.93</v>
      </c>
      <c r="X467" s="15">
        <v>4</v>
      </c>
      <c r="Y467" s="16">
        <v>0.0141</v>
      </c>
      <c r="Z467" s="15">
        <v>1</v>
      </c>
      <c r="AA467" s="15">
        <v>2</v>
      </c>
      <c r="AB467" s="15">
        <v>4</v>
      </c>
      <c r="AC467" s="15">
        <v>7</v>
      </c>
      <c r="AD467" s="15">
        <v>4</v>
      </c>
      <c r="AE467" s="15">
        <v>2</v>
      </c>
      <c r="AF467" s="15">
        <v>19.4</v>
      </c>
      <c r="AG467" s="15">
        <v>38.79</v>
      </c>
      <c r="AH467" t="str">
        <f>VLOOKUP(E:E,笔记匹配!A:U,3,FALSE)</f>
        <v>入门级翡翠戒指｜第一次买翡翠必入戒指合集</v>
      </c>
    </row>
    <row r="468" spans="1:34">
      <c r="A468" s="14" t="s">
        <v>62</v>
      </c>
      <c r="B468" s="14" t="s">
        <v>76</v>
      </c>
      <c r="C468" s="15">
        <v>23018730</v>
      </c>
      <c r="D468" s="14" t="s">
        <v>75</v>
      </c>
      <c r="E468" s="14" t="s">
        <v>76</v>
      </c>
      <c r="F468" s="14" t="s">
        <v>302</v>
      </c>
      <c r="G468" s="15">
        <v>5980131</v>
      </c>
      <c r="H468" s="14" t="s">
        <v>77</v>
      </c>
      <c r="I468" s="15">
        <v>4980197</v>
      </c>
      <c r="J468" s="14" t="s">
        <v>290</v>
      </c>
      <c r="K468" s="15">
        <v>86.48</v>
      </c>
      <c r="L468" s="15">
        <v>6398</v>
      </c>
      <c r="M468" s="15">
        <v>304</v>
      </c>
      <c r="N468" s="16">
        <v>0.0475</v>
      </c>
      <c r="O468" s="15">
        <v>0.28</v>
      </c>
      <c r="P468" s="15">
        <v>13.52</v>
      </c>
      <c r="Q468" s="15">
        <v>3</v>
      </c>
      <c r="R468" s="15">
        <v>0</v>
      </c>
      <c r="S468" s="15">
        <v>1</v>
      </c>
      <c r="T468" s="15">
        <v>2</v>
      </c>
      <c r="U468" s="15">
        <v>0</v>
      </c>
      <c r="V468" s="15">
        <v>6</v>
      </c>
      <c r="W468" s="15">
        <v>14.41</v>
      </c>
      <c r="X468" s="15">
        <v>2</v>
      </c>
      <c r="Y468" s="16">
        <v>0.0066</v>
      </c>
      <c r="Z468" s="15">
        <v>2</v>
      </c>
      <c r="AA468" s="15">
        <v>0</v>
      </c>
      <c r="AB468" s="15">
        <v>2</v>
      </c>
      <c r="AC468" s="15">
        <v>2</v>
      </c>
      <c r="AD468" s="15">
        <v>2</v>
      </c>
      <c r="AE468" s="15">
        <v>0</v>
      </c>
      <c r="AF468" s="15">
        <v>43.24</v>
      </c>
      <c r="AG468" s="15">
        <v>0</v>
      </c>
      <c r="AH468" t="str">
        <f>VLOOKUP(E:E,笔记匹配!A:U,3,FALSE)</f>
        <v>请大数据把我推荐给身价过亿的人‼️</v>
      </c>
    </row>
    <row r="469" spans="1:34">
      <c r="A469" s="14" t="s">
        <v>62</v>
      </c>
      <c r="B469" s="14" t="s">
        <v>92</v>
      </c>
      <c r="C469" s="15">
        <v>24908564</v>
      </c>
      <c r="D469" s="14" t="s">
        <v>79</v>
      </c>
      <c r="E469" s="14" t="s">
        <v>92</v>
      </c>
      <c r="F469" s="14" t="s">
        <v>93</v>
      </c>
      <c r="G469" s="15">
        <v>6688065</v>
      </c>
      <c r="H469" s="14" t="s">
        <v>93</v>
      </c>
      <c r="I469" s="15">
        <v>5533337</v>
      </c>
      <c r="J469" s="14" t="s">
        <v>290</v>
      </c>
      <c r="K469" s="15">
        <v>141.89</v>
      </c>
      <c r="L469" s="15">
        <v>7941</v>
      </c>
      <c r="M469" s="15">
        <v>507</v>
      </c>
      <c r="N469" s="16">
        <v>0.0638</v>
      </c>
      <c r="O469" s="15">
        <v>0.28</v>
      </c>
      <c r="P469" s="15">
        <v>17.87</v>
      </c>
      <c r="Q469" s="15">
        <v>6</v>
      </c>
      <c r="R469" s="15">
        <v>1</v>
      </c>
      <c r="S469" s="15">
        <v>0</v>
      </c>
      <c r="T469" s="15">
        <v>1</v>
      </c>
      <c r="U469" s="15">
        <v>0</v>
      </c>
      <c r="V469" s="15">
        <v>8</v>
      </c>
      <c r="W469" s="15">
        <v>17.74</v>
      </c>
      <c r="X469" s="15">
        <v>2</v>
      </c>
      <c r="Y469" s="16">
        <v>0.0039</v>
      </c>
      <c r="Z469" s="15">
        <v>5</v>
      </c>
      <c r="AA469" s="15">
        <v>4</v>
      </c>
      <c r="AB469" s="15">
        <v>2</v>
      </c>
      <c r="AC469" s="15">
        <v>4</v>
      </c>
      <c r="AD469" s="15">
        <v>2</v>
      </c>
      <c r="AE469" s="15">
        <v>1</v>
      </c>
      <c r="AF469" s="15">
        <v>70.94</v>
      </c>
      <c r="AG469" s="15">
        <v>141.89</v>
      </c>
      <c r="AH469" t="str">
        <f>VLOOKUP(E:E,笔记匹配!A:U,3,FALSE)</f>
        <v>翡翠干货｜一分钟学会如何挑选翡翠挂件</v>
      </c>
    </row>
    <row r="470" spans="1:34">
      <c r="A470" s="14" t="s">
        <v>62</v>
      </c>
      <c r="B470" s="14" t="s">
        <v>90</v>
      </c>
      <c r="C470" s="15">
        <v>24908627</v>
      </c>
      <c r="D470" s="14" t="s">
        <v>79</v>
      </c>
      <c r="E470" s="14" t="s">
        <v>90</v>
      </c>
      <c r="F470" s="14" t="s">
        <v>91</v>
      </c>
      <c r="G470" s="15">
        <v>6688083</v>
      </c>
      <c r="H470" s="14" t="s">
        <v>91</v>
      </c>
      <c r="I470" s="15">
        <v>5533364</v>
      </c>
      <c r="J470" s="14" t="s">
        <v>290</v>
      </c>
      <c r="K470" s="15">
        <v>136.79</v>
      </c>
      <c r="L470" s="15">
        <v>7712</v>
      </c>
      <c r="M470" s="15">
        <v>489</v>
      </c>
      <c r="N470" s="16">
        <v>0.0634</v>
      </c>
      <c r="O470" s="15">
        <v>0.28</v>
      </c>
      <c r="P470" s="15">
        <v>17.74</v>
      </c>
      <c r="Q470" s="15">
        <v>3</v>
      </c>
      <c r="R470" s="15">
        <v>1</v>
      </c>
      <c r="S470" s="15">
        <v>2</v>
      </c>
      <c r="T470" s="15">
        <v>0</v>
      </c>
      <c r="U470" s="15">
        <v>0</v>
      </c>
      <c r="V470" s="15">
        <v>6</v>
      </c>
      <c r="W470" s="15">
        <v>22.8</v>
      </c>
      <c r="X470" s="15">
        <v>1</v>
      </c>
      <c r="Y470" s="16">
        <v>0.002</v>
      </c>
      <c r="Z470" s="15">
        <v>0</v>
      </c>
      <c r="AA470" s="15">
        <v>8</v>
      </c>
      <c r="AB470" s="15">
        <v>1</v>
      </c>
      <c r="AC470" s="15">
        <v>1</v>
      </c>
      <c r="AD470" s="15">
        <v>1</v>
      </c>
      <c r="AE470" s="15">
        <v>0</v>
      </c>
      <c r="AF470" s="15">
        <v>136.79</v>
      </c>
      <c r="AG470" s="15">
        <v>0</v>
      </c>
      <c r="AH470" t="str">
        <f>VLOOKUP(E:E,笔记匹配!A:U,3,FALSE)</f>
        <v>翡翠之美，来之不易🙏🏻拍卖会级珠链大赏</v>
      </c>
    </row>
    <row r="471" spans="1:34">
      <c r="A471" s="14" t="s">
        <v>62</v>
      </c>
      <c r="B471" s="14" t="s">
        <v>95</v>
      </c>
      <c r="C471" s="15">
        <v>25234424</v>
      </c>
      <c r="D471" s="14" t="s">
        <v>79</v>
      </c>
      <c r="E471" s="14" t="s">
        <v>94</v>
      </c>
      <c r="F471" s="14" t="s">
        <v>95</v>
      </c>
      <c r="G471" s="15">
        <v>6837225</v>
      </c>
      <c r="H471" s="14" t="s">
        <v>95</v>
      </c>
      <c r="I471" s="15">
        <v>5649814</v>
      </c>
      <c r="J471" s="14" t="s">
        <v>290</v>
      </c>
      <c r="K471" s="15">
        <v>5.77</v>
      </c>
      <c r="L471" s="15">
        <v>364</v>
      </c>
      <c r="M471" s="15">
        <v>18</v>
      </c>
      <c r="N471" s="16">
        <v>0.0495</v>
      </c>
      <c r="O471" s="15">
        <v>0.32</v>
      </c>
      <c r="P471" s="15">
        <v>15.85</v>
      </c>
      <c r="Q471" s="15">
        <v>0</v>
      </c>
      <c r="R471" s="15">
        <v>0</v>
      </c>
      <c r="S471" s="15">
        <v>0</v>
      </c>
      <c r="T471" s="15">
        <v>0</v>
      </c>
      <c r="U471" s="15">
        <v>0</v>
      </c>
      <c r="V471" s="15">
        <v>0</v>
      </c>
      <c r="W471" s="15">
        <v>0</v>
      </c>
      <c r="X471" s="15">
        <v>0</v>
      </c>
      <c r="Y471" s="16">
        <v>0</v>
      </c>
      <c r="Z471" s="15">
        <v>0</v>
      </c>
      <c r="AA471" s="15">
        <v>0</v>
      </c>
      <c r="AB471" s="15">
        <v>0</v>
      </c>
      <c r="AC471" s="15">
        <v>0</v>
      </c>
      <c r="AD471" s="15">
        <v>0</v>
      </c>
      <c r="AE471" s="15">
        <v>0</v>
      </c>
      <c r="AF471" s="15">
        <v>0</v>
      </c>
      <c r="AG471" s="15">
        <v>0</v>
      </c>
      <c r="AH471" t="str">
        <f>VLOOKUP(E:E,笔记匹配!A:U,3,FALSE)</f>
        <v>有佛就有福｜人生中第一件翡翠佛公在这</v>
      </c>
    </row>
    <row r="472" spans="1:34">
      <c r="A472" s="14" t="s">
        <v>62</v>
      </c>
      <c r="B472" s="14" t="s">
        <v>104</v>
      </c>
      <c r="C472" s="15">
        <v>25234532</v>
      </c>
      <c r="D472" s="14" t="s">
        <v>79</v>
      </c>
      <c r="E472" s="14" t="s">
        <v>104</v>
      </c>
      <c r="F472" s="14" t="s">
        <v>105</v>
      </c>
      <c r="G472" s="15">
        <v>6837262</v>
      </c>
      <c r="H472" s="14" t="s">
        <v>105</v>
      </c>
      <c r="I472" s="15">
        <v>5649852</v>
      </c>
      <c r="J472" s="14" t="s">
        <v>290</v>
      </c>
      <c r="K472" s="15">
        <v>175.67</v>
      </c>
      <c r="L472" s="15">
        <v>23774</v>
      </c>
      <c r="M472" s="15">
        <v>2281</v>
      </c>
      <c r="N472" s="16">
        <v>0.0959</v>
      </c>
      <c r="O472" s="15">
        <v>0.08</v>
      </c>
      <c r="P472" s="15">
        <v>7.39</v>
      </c>
      <c r="Q472" s="15">
        <v>4</v>
      </c>
      <c r="R472" s="15">
        <v>0</v>
      </c>
      <c r="S472" s="15">
        <v>0</v>
      </c>
      <c r="T472" s="15">
        <v>0</v>
      </c>
      <c r="U472" s="15">
        <v>0</v>
      </c>
      <c r="V472" s="15">
        <v>4</v>
      </c>
      <c r="W472" s="15">
        <v>43.92</v>
      </c>
      <c r="X472" s="15">
        <v>5</v>
      </c>
      <c r="Y472" s="16">
        <v>0.0022</v>
      </c>
      <c r="Z472" s="15">
        <v>0</v>
      </c>
      <c r="AA472" s="15">
        <v>8</v>
      </c>
      <c r="AB472" s="15">
        <v>5</v>
      </c>
      <c r="AC472" s="15">
        <v>5</v>
      </c>
      <c r="AD472" s="15">
        <v>5</v>
      </c>
      <c r="AE472" s="15">
        <v>0</v>
      </c>
      <c r="AF472" s="15">
        <v>35.13</v>
      </c>
      <c r="AG472" s="15">
        <v>0</v>
      </c>
      <c r="AH472" t="str">
        <f>VLOOKUP(E:E,笔记匹配!A:U,3,FALSE)</f>
        <v>挖到广州有名的翡翠店✅狠狠码住‼️</v>
      </c>
    </row>
    <row r="473" spans="1:34">
      <c r="A473" s="14" t="s">
        <v>62</v>
      </c>
      <c r="B473" s="14" t="s">
        <v>110</v>
      </c>
      <c r="C473" s="15">
        <v>25234601</v>
      </c>
      <c r="D473" s="14" t="s">
        <v>79</v>
      </c>
      <c r="E473" s="14" t="s">
        <v>110</v>
      </c>
      <c r="F473" s="14" t="s">
        <v>111</v>
      </c>
      <c r="G473" s="15">
        <v>6837284</v>
      </c>
      <c r="H473" s="14" t="s">
        <v>111</v>
      </c>
      <c r="I473" s="15">
        <v>5649868</v>
      </c>
      <c r="J473" s="14" t="s">
        <v>290</v>
      </c>
      <c r="K473" s="15">
        <v>17.81</v>
      </c>
      <c r="L473" s="15">
        <v>797</v>
      </c>
      <c r="M473" s="15">
        <v>47</v>
      </c>
      <c r="N473" s="16">
        <v>0.059</v>
      </c>
      <c r="O473" s="15">
        <v>0.38</v>
      </c>
      <c r="P473" s="15">
        <v>22.35</v>
      </c>
      <c r="Q473" s="15">
        <v>0</v>
      </c>
      <c r="R473" s="15">
        <v>0</v>
      </c>
      <c r="S473" s="15">
        <v>0</v>
      </c>
      <c r="T473" s="15">
        <v>0</v>
      </c>
      <c r="U473" s="15">
        <v>0</v>
      </c>
      <c r="V473" s="15">
        <v>0</v>
      </c>
      <c r="W473" s="15">
        <v>0</v>
      </c>
      <c r="X473" s="15">
        <v>0</v>
      </c>
      <c r="Y473" s="16">
        <v>0</v>
      </c>
      <c r="Z473" s="15">
        <v>0</v>
      </c>
      <c r="AA473" s="15">
        <v>0</v>
      </c>
      <c r="AB473" s="15">
        <v>0</v>
      </c>
      <c r="AC473" s="15">
        <v>0</v>
      </c>
      <c r="AD473" s="15">
        <v>0</v>
      </c>
      <c r="AE473" s="15">
        <v>0</v>
      </c>
      <c r="AF473" s="15">
        <v>0</v>
      </c>
      <c r="AG473" s="15">
        <v>0</v>
      </c>
      <c r="AH473" t="str">
        <f>VLOOKUP(E:E,笔记匹配!A:U,3,FALSE)</f>
        <v>收·藏｜择一物，伴一生💕</v>
      </c>
    </row>
    <row r="474" spans="1:34">
      <c r="A474" s="14" t="s">
        <v>63</v>
      </c>
      <c r="B474" s="14" t="s">
        <v>80</v>
      </c>
      <c r="C474" s="15">
        <v>14596181</v>
      </c>
      <c r="D474" s="14" t="s">
        <v>79</v>
      </c>
      <c r="E474" s="14" t="s">
        <v>80</v>
      </c>
      <c r="F474" s="14" t="s">
        <v>81</v>
      </c>
      <c r="G474" s="15">
        <v>2936476</v>
      </c>
      <c r="H474" s="14" t="s">
        <v>81</v>
      </c>
      <c r="I474" s="15">
        <v>2341327</v>
      </c>
      <c r="J474" s="14" t="s">
        <v>290</v>
      </c>
      <c r="K474" s="15">
        <v>86.92</v>
      </c>
      <c r="L474" s="15">
        <v>1994</v>
      </c>
      <c r="M474" s="15">
        <v>136</v>
      </c>
      <c r="N474" s="16">
        <v>0.0682</v>
      </c>
      <c r="O474" s="15">
        <v>0.64</v>
      </c>
      <c r="P474" s="15">
        <v>43.59</v>
      </c>
      <c r="Q474" s="15">
        <v>2</v>
      </c>
      <c r="R474" s="15">
        <v>3</v>
      </c>
      <c r="S474" s="15">
        <v>0</v>
      </c>
      <c r="T474" s="15">
        <v>0</v>
      </c>
      <c r="U474" s="15">
        <v>0</v>
      </c>
      <c r="V474" s="15">
        <v>5</v>
      </c>
      <c r="W474" s="15">
        <v>17.38</v>
      </c>
      <c r="X474" s="15">
        <v>3</v>
      </c>
      <c r="Y474" s="16">
        <v>0.0221</v>
      </c>
      <c r="Z474" s="15">
        <v>0</v>
      </c>
      <c r="AA474" s="15">
        <v>0</v>
      </c>
      <c r="AB474" s="15">
        <v>3</v>
      </c>
      <c r="AC474" s="15">
        <v>7</v>
      </c>
      <c r="AD474" s="15">
        <v>3</v>
      </c>
      <c r="AE474" s="15">
        <v>1</v>
      </c>
      <c r="AF474" s="15">
        <v>28.97</v>
      </c>
      <c r="AG474" s="15">
        <v>86.92</v>
      </c>
      <c r="AH474" t="str">
        <f>VLOOKUP(E:E,笔记匹配!A:U,3,FALSE)</f>
        <v>翡翠小米珠已经不多了❓听说你们都在找🧐🧐</v>
      </c>
    </row>
    <row r="475" spans="1:34">
      <c r="A475" s="14" t="s">
        <v>63</v>
      </c>
      <c r="B475" s="14" t="s">
        <v>82</v>
      </c>
      <c r="C475" s="15">
        <v>14619863</v>
      </c>
      <c r="D475" s="14" t="s">
        <v>79</v>
      </c>
      <c r="E475" s="14" t="s">
        <v>82</v>
      </c>
      <c r="F475" s="14" t="s">
        <v>83</v>
      </c>
      <c r="G475" s="15">
        <v>2939454</v>
      </c>
      <c r="H475" s="14" t="s">
        <v>83</v>
      </c>
      <c r="I475" s="15">
        <v>2343844</v>
      </c>
      <c r="J475" s="14" t="s">
        <v>290</v>
      </c>
      <c r="K475" s="15">
        <v>78.12</v>
      </c>
      <c r="L475" s="15">
        <v>2413</v>
      </c>
      <c r="M475" s="15">
        <v>165</v>
      </c>
      <c r="N475" s="16">
        <v>0.0684</v>
      </c>
      <c r="O475" s="15">
        <v>0.47</v>
      </c>
      <c r="P475" s="15">
        <v>32.37</v>
      </c>
      <c r="Q475" s="15">
        <v>0</v>
      </c>
      <c r="R475" s="15">
        <v>1</v>
      </c>
      <c r="S475" s="15">
        <v>0</v>
      </c>
      <c r="T475" s="15">
        <v>1</v>
      </c>
      <c r="U475" s="15">
        <v>0</v>
      </c>
      <c r="V475" s="15">
        <v>2</v>
      </c>
      <c r="W475" s="15">
        <v>39.06</v>
      </c>
      <c r="X475" s="15">
        <v>1</v>
      </c>
      <c r="Y475" s="16">
        <v>0.0061</v>
      </c>
      <c r="Z475" s="15">
        <v>0</v>
      </c>
      <c r="AA475" s="15">
        <v>3</v>
      </c>
      <c r="AB475" s="15">
        <v>2</v>
      </c>
      <c r="AC475" s="15">
        <v>2</v>
      </c>
      <c r="AD475" s="15">
        <v>2</v>
      </c>
      <c r="AE475" s="15">
        <v>1</v>
      </c>
      <c r="AF475" s="15">
        <v>39.06</v>
      </c>
      <c r="AG475" s="15">
        <v>78.12</v>
      </c>
      <c r="AH475" t="str">
        <f>VLOOKUP(E:E,笔记匹配!A:U,3,FALSE)</f>
        <v>必入翡翠无事牌👆任性挑选价位齐全❤️</v>
      </c>
    </row>
    <row r="476" spans="1:34">
      <c r="A476" s="14" t="s">
        <v>63</v>
      </c>
      <c r="B476" s="14" t="s">
        <v>84</v>
      </c>
      <c r="C476" s="15">
        <v>15170740</v>
      </c>
      <c r="D476" s="14" t="s">
        <v>79</v>
      </c>
      <c r="E476" s="14" t="s">
        <v>84</v>
      </c>
      <c r="F476" s="14" t="s">
        <v>293</v>
      </c>
      <c r="G476" s="15">
        <v>2978075</v>
      </c>
      <c r="H476" s="14" t="s">
        <v>85</v>
      </c>
      <c r="I476" s="15">
        <v>2380067</v>
      </c>
      <c r="J476" s="14" t="s">
        <v>290</v>
      </c>
      <c r="K476" s="15">
        <v>176.75</v>
      </c>
      <c r="L476" s="15">
        <v>11503</v>
      </c>
      <c r="M476" s="15">
        <v>529</v>
      </c>
      <c r="N476" s="16">
        <v>0.046</v>
      </c>
      <c r="O476" s="15">
        <v>0.33</v>
      </c>
      <c r="P476" s="15">
        <v>15.37</v>
      </c>
      <c r="Q476" s="15">
        <v>5</v>
      </c>
      <c r="R476" s="15">
        <v>2</v>
      </c>
      <c r="S476" s="15">
        <v>1</v>
      </c>
      <c r="T476" s="15">
        <v>3</v>
      </c>
      <c r="U476" s="15">
        <v>1</v>
      </c>
      <c r="V476" s="15">
        <v>12</v>
      </c>
      <c r="W476" s="15">
        <v>14.73</v>
      </c>
      <c r="X476" s="15">
        <v>10</v>
      </c>
      <c r="Y476" s="16">
        <v>0.0189</v>
      </c>
      <c r="Z476" s="15">
        <v>18</v>
      </c>
      <c r="AA476" s="15">
        <v>0</v>
      </c>
      <c r="AB476" s="15">
        <v>5</v>
      </c>
      <c r="AC476" s="15">
        <v>10</v>
      </c>
      <c r="AD476" s="15">
        <v>5</v>
      </c>
      <c r="AE476" s="15">
        <v>2</v>
      </c>
      <c r="AF476" s="15">
        <v>35.35</v>
      </c>
      <c r="AG476" s="15">
        <v>88.38</v>
      </c>
      <c r="AH476" t="str">
        <f>VLOOKUP(E:E,笔记匹配!A:U,3,FALSE)</f>
        <v>入门级的满绿翡翠，性价比也太高了！ 😍</v>
      </c>
    </row>
    <row r="477" spans="1:34">
      <c r="A477" s="14" t="s">
        <v>63</v>
      </c>
      <c r="B477" s="14" t="s">
        <v>86</v>
      </c>
      <c r="C477" s="15">
        <v>20245254</v>
      </c>
      <c r="D477" s="14" t="s">
        <v>79</v>
      </c>
      <c r="E477" s="14" t="s">
        <v>86</v>
      </c>
      <c r="F477" s="14" t="s">
        <v>87</v>
      </c>
      <c r="G477" s="15">
        <v>4628915</v>
      </c>
      <c r="H477" s="14" t="s">
        <v>87</v>
      </c>
      <c r="I477" s="15">
        <v>3960246</v>
      </c>
      <c r="J477" s="14" t="s">
        <v>290</v>
      </c>
      <c r="K477" s="15">
        <v>88.48</v>
      </c>
      <c r="L477" s="15">
        <v>4355</v>
      </c>
      <c r="M477" s="15">
        <v>277</v>
      </c>
      <c r="N477" s="16">
        <v>0.0636</v>
      </c>
      <c r="O477" s="15">
        <v>0.32</v>
      </c>
      <c r="P477" s="15">
        <v>20.32</v>
      </c>
      <c r="Q477" s="15">
        <v>1</v>
      </c>
      <c r="R477" s="15">
        <v>2</v>
      </c>
      <c r="S477" s="15">
        <v>2</v>
      </c>
      <c r="T477" s="15">
        <v>2</v>
      </c>
      <c r="U477" s="15">
        <v>0</v>
      </c>
      <c r="V477" s="15">
        <v>7</v>
      </c>
      <c r="W477" s="15">
        <v>12.64</v>
      </c>
      <c r="X477" s="15">
        <v>2</v>
      </c>
      <c r="Y477" s="16">
        <v>0.0072</v>
      </c>
      <c r="Z477" s="15">
        <v>1</v>
      </c>
      <c r="AA477" s="15">
        <v>5</v>
      </c>
      <c r="AB477" s="15">
        <v>2</v>
      </c>
      <c r="AC477" s="15">
        <v>2</v>
      </c>
      <c r="AD477" s="15">
        <v>2</v>
      </c>
      <c r="AE477" s="15">
        <v>1</v>
      </c>
      <c r="AF477" s="15">
        <v>44.24</v>
      </c>
      <c r="AG477" s="15">
        <v>88.48</v>
      </c>
      <c r="AH477" t="str">
        <f>VLOOKUP(E:E,笔记匹配!A:U,3,FALSE)</f>
        <v>别找了‼️一口价的翡翠商家在这里👆</v>
      </c>
    </row>
    <row r="478" spans="1:34">
      <c r="A478" s="14" t="s">
        <v>63</v>
      </c>
      <c r="B478" s="14" t="s">
        <v>88</v>
      </c>
      <c r="C478" s="15">
        <v>21387444</v>
      </c>
      <c r="D478" s="14" t="s">
        <v>79</v>
      </c>
      <c r="E478" s="14" t="s">
        <v>88</v>
      </c>
      <c r="F478" s="14" t="s">
        <v>89</v>
      </c>
      <c r="G478" s="15">
        <v>5205193</v>
      </c>
      <c r="H478" s="14" t="s">
        <v>89</v>
      </c>
      <c r="I478" s="15">
        <v>4389137</v>
      </c>
      <c r="J478" s="14" t="s">
        <v>290</v>
      </c>
      <c r="K478" s="15">
        <v>75.36</v>
      </c>
      <c r="L478" s="15">
        <v>2644</v>
      </c>
      <c r="M478" s="15">
        <v>279</v>
      </c>
      <c r="N478" s="16">
        <v>0.1055</v>
      </c>
      <c r="O478" s="15">
        <v>0.27</v>
      </c>
      <c r="P478" s="15">
        <v>28.5</v>
      </c>
      <c r="Q478" s="15">
        <v>2</v>
      </c>
      <c r="R478" s="15">
        <v>1</v>
      </c>
      <c r="S478" s="15">
        <v>1</v>
      </c>
      <c r="T478" s="15">
        <v>1</v>
      </c>
      <c r="U478" s="15">
        <v>0</v>
      </c>
      <c r="V478" s="15">
        <v>5</v>
      </c>
      <c r="W478" s="15">
        <v>15.07</v>
      </c>
      <c r="X478" s="15">
        <v>5</v>
      </c>
      <c r="Y478" s="16">
        <v>0.0179</v>
      </c>
      <c r="Z478" s="15">
        <v>4</v>
      </c>
      <c r="AA478" s="15">
        <v>6</v>
      </c>
      <c r="AB478" s="15">
        <v>5</v>
      </c>
      <c r="AC478" s="15">
        <v>11</v>
      </c>
      <c r="AD478" s="15">
        <v>5</v>
      </c>
      <c r="AE478" s="15">
        <v>2</v>
      </c>
      <c r="AF478" s="15">
        <v>15.07</v>
      </c>
      <c r="AG478" s="15">
        <v>37.68</v>
      </c>
      <c r="AH478" t="str">
        <f>VLOOKUP(E:E,笔记匹配!A:U,3,FALSE)</f>
        <v>入门级翡翠戒指｜第一次买翡翠必入戒指合集</v>
      </c>
    </row>
    <row r="479" spans="1:34">
      <c r="A479" s="14" t="s">
        <v>63</v>
      </c>
      <c r="B479" s="14" t="s">
        <v>76</v>
      </c>
      <c r="C479" s="15">
        <v>23018730</v>
      </c>
      <c r="D479" s="14" t="s">
        <v>75</v>
      </c>
      <c r="E479" s="14" t="s">
        <v>76</v>
      </c>
      <c r="F479" s="14" t="s">
        <v>302</v>
      </c>
      <c r="G479" s="15">
        <v>5980131</v>
      </c>
      <c r="H479" s="14" t="s">
        <v>77</v>
      </c>
      <c r="I479" s="15">
        <v>4980197</v>
      </c>
      <c r="J479" s="14" t="s">
        <v>290</v>
      </c>
      <c r="K479" s="15">
        <v>76.89</v>
      </c>
      <c r="L479" s="15">
        <v>5492</v>
      </c>
      <c r="M479" s="15">
        <v>275</v>
      </c>
      <c r="N479" s="16">
        <v>0.0501</v>
      </c>
      <c r="O479" s="15">
        <v>0.28</v>
      </c>
      <c r="P479" s="15">
        <v>14</v>
      </c>
      <c r="Q479" s="15">
        <v>4</v>
      </c>
      <c r="R479" s="15">
        <v>1</v>
      </c>
      <c r="S479" s="15">
        <v>0</v>
      </c>
      <c r="T479" s="15">
        <v>2</v>
      </c>
      <c r="U479" s="15">
        <v>0</v>
      </c>
      <c r="V479" s="15">
        <v>7</v>
      </c>
      <c r="W479" s="15">
        <v>10.98</v>
      </c>
      <c r="X479" s="15">
        <v>3</v>
      </c>
      <c r="Y479" s="16">
        <v>0.0109</v>
      </c>
      <c r="Z479" s="15">
        <v>1</v>
      </c>
      <c r="AA479" s="15">
        <v>0</v>
      </c>
      <c r="AB479" s="15">
        <v>2</v>
      </c>
      <c r="AC479" s="15">
        <v>5</v>
      </c>
      <c r="AD479" s="15">
        <v>2</v>
      </c>
      <c r="AE479" s="15">
        <v>2</v>
      </c>
      <c r="AF479" s="15">
        <v>38.44</v>
      </c>
      <c r="AG479" s="15">
        <v>38.44</v>
      </c>
      <c r="AH479" t="str">
        <f>VLOOKUP(E:E,笔记匹配!A:U,3,FALSE)</f>
        <v>请大数据把我推荐给身价过亿的人‼️</v>
      </c>
    </row>
    <row r="480" spans="1:34">
      <c r="A480" s="14" t="s">
        <v>63</v>
      </c>
      <c r="B480" s="14" t="s">
        <v>92</v>
      </c>
      <c r="C480" s="15">
        <v>24908564</v>
      </c>
      <c r="D480" s="14" t="s">
        <v>79</v>
      </c>
      <c r="E480" s="14" t="s">
        <v>92</v>
      </c>
      <c r="F480" s="14" t="s">
        <v>93</v>
      </c>
      <c r="G480" s="15">
        <v>6688065</v>
      </c>
      <c r="H480" s="14" t="s">
        <v>93</v>
      </c>
      <c r="I480" s="15">
        <v>5533337</v>
      </c>
      <c r="J480" s="14" t="s">
        <v>290</v>
      </c>
      <c r="K480" s="15">
        <v>176.23</v>
      </c>
      <c r="L480" s="15">
        <v>10761</v>
      </c>
      <c r="M480" s="15">
        <v>630</v>
      </c>
      <c r="N480" s="16">
        <v>0.0585</v>
      </c>
      <c r="O480" s="15">
        <v>0.28</v>
      </c>
      <c r="P480" s="15">
        <v>16.38</v>
      </c>
      <c r="Q480" s="15">
        <v>3</v>
      </c>
      <c r="R480" s="15">
        <v>0</v>
      </c>
      <c r="S480" s="15">
        <v>1</v>
      </c>
      <c r="T480" s="15">
        <v>0</v>
      </c>
      <c r="U480" s="15">
        <v>0</v>
      </c>
      <c r="V480" s="15">
        <v>4</v>
      </c>
      <c r="W480" s="15">
        <v>44.06</v>
      </c>
      <c r="X480" s="15">
        <v>5</v>
      </c>
      <c r="Y480" s="16">
        <v>0.0079</v>
      </c>
      <c r="Z480" s="15">
        <v>4</v>
      </c>
      <c r="AA480" s="15">
        <v>3</v>
      </c>
      <c r="AB480" s="15">
        <v>5</v>
      </c>
      <c r="AC480" s="15">
        <v>5</v>
      </c>
      <c r="AD480" s="15">
        <v>5</v>
      </c>
      <c r="AE480" s="15">
        <v>0</v>
      </c>
      <c r="AF480" s="15">
        <v>35.25</v>
      </c>
      <c r="AG480" s="15">
        <v>0</v>
      </c>
      <c r="AH480" t="str">
        <f>VLOOKUP(E:E,笔记匹配!A:U,3,FALSE)</f>
        <v>翡翠干货｜一分钟学会如何挑选翡翠挂件</v>
      </c>
    </row>
    <row r="481" spans="1:34">
      <c r="A481" s="14" t="s">
        <v>63</v>
      </c>
      <c r="B481" s="14" t="s">
        <v>90</v>
      </c>
      <c r="C481" s="15">
        <v>24908627</v>
      </c>
      <c r="D481" s="14" t="s">
        <v>79</v>
      </c>
      <c r="E481" s="14" t="s">
        <v>90</v>
      </c>
      <c r="F481" s="14" t="s">
        <v>91</v>
      </c>
      <c r="G481" s="15">
        <v>6688083</v>
      </c>
      <c r="H481" s="14" t="s">
        <v>91</v>
      </c>
      <c r="I481" s="15">
        <v>5533364</v>
      </c>
      <c r="J481" s="14" t="s">
        <v>290</v>
      </c>
      <c r="K481" s="15">
        <v>102.16</v>
      </c>
      <c r="L481" s="15">
        <v>6754</v>
      </c>
      <c r="M481" s="15">
        <v>373</v>
      </c>
      <c r="N481" s="16">
        <v>0.0552</v>
      </c>
      <c r="O481" s="15">
        <v>0.27</v>
      </c>
      <c r="P481" s="15">
        <v>15.13</v>
      </c>
      <c r="Q481" s="15">
        <v>0</v>
      </c>
      <c r="R481" s="15">
        <v>0</v>
      </c>
      <c r="S481" s="15">
        <v>0</v>
      </c>
      <c r="T481" s="15">
        <v>0</v>
      </c>
      <c r="U481" s="15">
        <v>0</v>
      </c>
      <c r="V481" s="15">
        <v>0</v>
      </c>
      <c r="W481" s="15">
        <v>0</v>
      </c>
      <c r="X481" s="15">
        <v>1</v>
      </c>
      <c r="Y481" s="16">
        <v>0.0027</v>
      </c>
      <c r="Z481" s="15">
        <v>1</v>
      </c>
      <c r="AA481" s="15">
        <v>1</v>
      </c>
      <c r="AB481" s="15">
        <v>1</v>
      </c>
      <c r="AC481" s="15">
        <v>1</v>
      </c>
      <c r="AD481" s="15">
        <v>1</v>
      </c>
      <c r="AE481" s="15">
        <v>0</v>
      </c>
      <c r="AF481" s="15">
        <v>102.16</v>
      </c>
      <c r="AG481" s="15">
        <v>0</v>
      </c>
      <c r="AH481" t="str">
        <f>VLOOKUP(E:E,笔记匹配!A:U,3,FALSE)</f>
        <v>翡翠之美，来之不易🙏🏻拍卖会级珠链大赏</v>
      </c>
    </row>
    <row r="482" spans="1:34">
      <c r="A482" s="14" t="s">
        <v>63</v>
      </c>
      <c r="B482" s="14" t="s">
        <v>95</v>
      </c>
      <c r="C482" s="15">
        <v>25234424</v>
      </c>
      <c r="D482" s="14" t="s">
        <v>79</v>
      </c>
      <c r="E482" s="14" t="s">
        <v>94</v>
      </c>
      <c r="F482" s="14" t="s">
        <v>95</v>
      </c>
      <c r="G482" s="15">
        <v>6837225</v>
      </c>
      <c r="H482" s="14" t="s">
        <v>95</v>
      </c>
      <c r="I482" s="15">
        <v>5649814</v>
      </c>
      <c r="J482" s="14" t="s">
        <v>290</v>
      </c>
      <c r="K482" s="15">
        <v>5.65</v>
      </c>
      <c r="L482" s="15">
        <v>365</v>
      </c>
      <c r="M482" s="15">
        <v>18</v>
      </c>
      <c r="N482" s="16">
        <v>0.0493</v>
      </c>
      <c r="O482" s="15">
        <v>0.31</v>
      </c>
      <c r="P482" s="15">
        <v>15.48</v>
      </c>
      <c r="Q482" s="15">
        <v>0</v>
      </c>
      <c r="R482" s="15">
        <v>0</v>
      </c>
      <c r="S482" s="15">
        <v>0</v>
      </c>
      <c r="T482" s="15">
        <v>0</v>
      </c>
      <c r="U482" s="15">
        <v>0</v>
      </c>
      <c r="V482" s="15">
        <v>0</v>
      </c>
      <c r="W482" s="15">
        <v>0</v>
      </c>
      <c r="X482" s="15">
        <v>0</v>
      </c>
      <c r="Y482" s="16">
        <v>0</v>
      </c>
      <c r="Z482" s="15">
        <v>0</v>
      </c>
      <c r="AA482" s="15">
        <v>0</v>
      </c>
      <c r="AB482" s="15">
        <v>0</v>
      </c>
      <c r="AC482" s="15">
        <v>0</v>
      </c>
      <c r="AD482" s="15">
        <v>0</v>
      </c>
      <c r="AE482" s="15">
        <v>0</v>
      </c>
      <c r="AF482" s="15">
        <v>0</v>
      </c>
      <c r="AG482" s="15">
        <v>0</v>
      </c>
      <c r="AH482" t="str">
        <f>VLOOKUP(E:E,笔记匹配!A:U,3,FALSE)</f>
        <v>有佛就有福｜人生中第一件翡翠佛公在这</v>
      </c>
    </row>
    <row r="483" spans="1:34">
      <c r="A483" s="14" t="s">
        <v>63</v>
      </c>
      <c r="B483" s="14" t="s">
        <v>104</v>
      </c>
      <c r="C483" s="15">
        <v>25234532</v>
      </c>
      <c r="D483" s="14" t="s">
        <v>79</v>
      </c>
      <c r="E483" s="14" t="s">
        <v>104</v>
      </c>
      <c r="F483" s="14" t="s">
        <v>105</v>
      </c>
      <c r="G483" s="15">
        <v>6837262</v>
      </c>
      <c r="H483" s="14" t="s">
        <v>105</v>
      </c>
      <c r="I483" s="15">
        <v>5649852</v>
      </c>
      <c r="J483" s="14" t="s">
        <v>290</v>
      </c>
      <c r="K483" s="15">
        <v>0</v>
      </c>
      <c r="L483" s="15">
        <v>0</v>
      </c>
      <c r="M483" s="15">
        <v>0</v>
      </c>
      <c r="N483" s="16">
        <v>0</v>
      </c>
      <c r="O483" s="15">
        <v>0</v>
      </c>
      <c r="P483" s="15">
        <v>0</v>
      </c>
      <c r="Q483" s="15">
        <v>0</v>
      </c>
      <c r="R483" s="15">
        <v>0</v>
      </c>
      <c r="S483" s="15">
        <v>0</v>
      </c>
      <c r="T483" s="15">
        <v>0</v>
      </c>
      <c r="U483" s="15">
        <v>0</v>
      </c>
      <c r="V483" s="15">
        <v>0</v>
      </c>
      <c r="W483" s="15">
        <v>0</v>
      </c>
      <c r="X483" s="15">
        <v>0</v>
      </c>
      <c r="Y483" s="16">
        <v>0</v>
      </c>
      <c r="Z483" s="15">
        <v>0</v>
      </c>
      <c r="AA483" s="15">
        <v>0</v>
      </c>
      <c r="AB483" s="15">
        <v>0</v>
      </c>
      <c r="AC483" s="15">
        <v>0</v>
      </c>
      <c r="AD483" s="15">
        <v>0</v>
      </c>
      <c r="AE483" s="15">
        <v>0</v>
      </c>
      <c r="AF483" s="15">
        <v>0</v>
      </c>
      <c r="AG483" s="15">
        <v>0</v>
      </c>
      <c r="AH483" t="str">
        <f>VLOOKUP(E:E,笔记匹配!A:U,3,FALSE)</f>
        <v>挖到广州有名的翡翠店✅狠狠码住‼️</v>
      </c>
    </row>
    <row r="484" spans="1:34">
      <c r="A484" s="14" t="s">
        <v>63</v>
      </c>
      <c r="B484" s="14" t="s">
        <v>96</v>
      </c>
      <c r="C484" s="15">
        <v>25784839</v>
      </c>
      <c r="D484" s="14" t="s">
        <v>79</v>
      </c>
      <c r="E484" s="14" t="s">
        <v>96</v>
      </c>
      <c r="F484" s="14" t="s">
        <v>97</v>
      </c>
      <c r="G484" s="15">
        <v>7095608</v>
      </c>
      <c r="H484" s="14" t="s">
        <v>97</v>
      </c>
      <c r="I484" s="15">
        <v>5852742</v>
      </c>
      <c r="J484" s="14" t="s">
        <v>290</v>
      </c>
      <c r="K484" s="15">
        <v>48.42</v>
      </c>
      <c r="L484" s="15">
        <v>2784</v>
      </c>
      <c r="M484" s="15">
        <v>150</v>
      </c>
      <c r="N484" s="16">
        <v>0.0539</v>
      </c>
      <c r="O484" s="15">
        <v>0.32</v>
      </c>
      <c r="P484" s="15">
        <v>17.39</v>
      </c>
      <c r="Q484" s="15">
        <v>0</v>
      </c>
      <c r="R484" s="15">
        <v>0</v>
      </c>
      <c r="S484" s="15">
        <v>0</v>
      </c>
      <c r="T484" s="15">
        <v>0</v>
      </c>
      <c r="U484" s="15">
        <v>0</v>
      </c>
      <c r="V484" s="15">
        <v>0</v>
      </c>
      <c r="W484" s="15">
        <v>0</v>
      </c>
      <c r="X484" s="15">
        <v>1</v>
      </c>
      <c r="Y484" s="16">
        <v>0.0067</v>
      </c>
      <c r="Z484" s="15">
        <v>0</v>
      </c>
      <c r="AA484" s="15">
        <v>7</v>
      </c>
      <c r="AB484" s="15">
        <v>0</v>
      </c>
      <c r="AC484" s="15">
        <v>0</v>
      </c>
      <c r="AD484" s="15">
        <v>0</v>
      </c>
      <c r="AE484" s="15">
        <v>0</v>
      </c>
      <c r="AF484" s="15">
        <v>0</v>
      </c>
      <c r="AG484" s="15">
        <v>0</v>
      </c>
      <c r="AH484" t="str">
        <f>VLOOKUP(E:E,笔记匹配!A:U,3,FALSE)</f>
        <v>右滑帮选嫁妆👉 翡翠嫁妆里的王者出击‼️</v>
      </c>
    </row>
    <row r="485" spans="1:34">
      <c r="A485" s="14" t="s">
        <v>63</v>
      </c>
      <c r="B485" s="14" t="s">
        <v>98</v>
      </c>
      <c r="C485" s="15">
        <v>25784902</v>
      </c>
      <c r="D485" s="14" t="s">
        <v>79</v>
      </c>
      <c r="E485" s="14" t="s">
        <v>98</v>
      </c>
      <c r="F485" s="14" t="s">
        <v>99</v>
      </c>
      <c r="G485" s="15">
        <v>7095631</v>
      </c>
      <c r="H485" s="14" t="s">
        <v>99</v>
      </c>
      <c r="I485" s="15">
        <v>5852777</v>
      </c>
      <c r="J485" s="14" t="s">
        <v>290</v>
      </c>
      <c r="K485" s="15">
        <v>89.58</v>
      </c>
      <c r="L485" s="15">
        <v>3884</v>
      </c>
      <c r="M485" s="15">
        <v>279</v>
      </c>
      <c r="N485" s="16">
        <v>0.0718</v>
      </c>
      <c r="O485" s="15">
        <v>0.32</v>
      </c>
      <c r="P485" s="15">
        <v>23.06</v>
      </c>
      <c r="Q485" s="15">
        <v>2</v>
      </c>
      <c r="R485" s="15">
        <v>0</v>
      </c>
      <c r="S485" s="15">
        <v>1</v>
      </c>
      <c r="T485" s="15">
        <v>0</v>
      </c>
      <c r="U485" s="15">
        <v>0</v>
      </c>
      <c r="V485" s="15">
        <v>3</v>
      </c>
      <c r="W485" s="15">
        <v>29.86</v>
      </c>
      <c r="X485" s="15">
        <v>0</v>
      </c>
      <c r="Y485" s="16">
        <v>0</v>
      </c>
      <c r="Z485" s="15">
        <v>2</v>
      </c>
      <c r="AA485" s="15">
        <v>2</v>
      </c>
      <c r="AB485" s="15">
        <v>0</v>
      </c>
      <c r="AC485" s="15">
        <v>0</v>
      </c>
      <c r="AD485" s="15">
        <v>0</v>
      </c>
      <c r="AE485" s="15">
        <v>0</v>
      </c>
      <c r="AF485" s="15">
        <v>0</v>
      </c>
      <c r="AG485" s="15">
        <v>0</v>
      </c>
      <c r="AH485" t="str">
        <f>VLOOKUP(E:E,笔记匹配!A:U,3,FALSE)</f>
        <v>卡塔尔正确看球姿势‼️“钞能力”穿搭</v>
      </c>
    </row>
    <row r="486" spans="1:34">
      <c r="A486" s="14" t="s">
        <v>64</v>
      </c>
      <c r="B486" s="14" t="s">
        <v>80</v>
      </c>
      <c r="C486" s="15">
        <v>14596181</v>
      </c>
      <c r="D486" s="14" t="s">
        <v>79</v>
      </c>
      <c r="E486" s="14" t="s">
        <v>80</v>
      </c>
      <c r="F486" s="14" t="s">
        <v>81</v>
      </c>
      <c r="G486" s="15">
        <v>2936476</v>
      </c>
      <c r="H486" s="14" t="s">
        <v>81</v>
      </c>
      <c r="I486" s="15">
        <v>2341327</v>
      </c>
      <c r="J486" s="14" t="s">
        <v>290</v>
      </c>
      <c r="K486" s="15">
        <v>91.13</v>
      </c>
      <c r="L486" s="15">
        <v>1647</v>
      </c>
      <c r="M486" s="15">
        <v>123</v>
      </c>
      <c r="N486" s="16">
        <v>0.0747</v>
      </c>
      <c r="O486" s="15">
        <v>0.74</v>
      </c>
      <c r="P486" s="15">
        <v>55.33</v>
      </c>
      <c r="Q486" s="15">
        <v>1</v>
      </c>
      <c r="R486" s="15">
        <v>0</v>
      </c>
      <c r="S486" s="15">
        <v>1</v>
      </c>
      <c r="T486" s="15">
        <v>1</v>
      </c>
      <c r="U486" s="15">
        <v>0</v>
      </c>
      <c r="V486" s="15">
        <v>3</v>
      </c>
      <c r="W486" s="15">
        <v>30.38</v>
      </c>
      <c r="X486" s="15">
        <v>4</v>
      </c>
      <c r="Y486" s="16">
        <v>0.0325</v>
      </c>
      <c r="Z486" s="15">
        <v>1</v>
      </c>
      <c r="AA486" s="15">
        <v>1</v>
      </c>
      <c r="AB486" s="15">
        <v>3</v>
      </c>
      <c r="AC486" s="15">
        <v>7</v>
      </c>
      <c r="AD486" s="15">
        <v>3</v>
      </c>
      <c r="AE486" s="15">
        <v>1</v>
      </c>
      <c r="AF486" s="15">
        <v>30.38</v>
      </c>
      <c r="AG486" s="15">
        <v>91.13</v>
      </c>
      <c r="AH486" t="str">
        <f>VLOOKUP(E:E,笔记匹配!A:U,3,FALSE)</f>
        <v>翡翠小米珠已经不多了❓听说你们都在找🧐🧐</v>
      </c>
    </row>
    <row r="487" spans="1:34">
      <c r="A487" s="14" t="s">
        <v>64</v>
      </c>
      <c r="B487" s="14" t="s">
        <v>82</v>
      </c>
      <c r="C487" s="15">
        <v>14619863</v>
      </c>
      <c r="D487" s="14" t="s">
        <v>79</v>
      </c>
      <c r="E487" s="14" t="s">
        <v>82</v>
      </c>
      <c r="F487" s="14" t="s">
        <v>83</v>
      </c>
      <c r="G487" s="15">
        <v>2939454</v>
      </c>
      <c r="H487" s="14" t="s">
        <v>83</v>
      </c>
      <c r="I487" s="15">
        <v>2343844</v>
      </c>
      <c r="J487" s="14" t="s">
        <v>290</v>
      </c>
      <c r="K487" s="15">
        <v>30.68</v>
      </c>
      <c r="L487" s="15">
        <v>953</v>
      </c>
      <c r="M487" s="15">
        <v>103</v>
      </c>
      <c r="N487" s="16">
        <v>0.1081</v>
      </c>
      <c r="O487" s="15">
        <v>0.3</v>
      </c>
      <c r="P487" s="15">
        <v>32.19</v>
      </c>
      <c r="Q487" s="15">
        <v>0</v>
      </c>
      <c r="R487" s="15">
        <v>0</v>
      </c>
      <c r="S487" s="15">
        <v>0</v>
      </c>
      <c r="T487" s="15">
        <v>1</v>
      </c>
      <c r="U487" s="15">
        <v>0</v>
      </c>
      <c r="V487" s="15">
        <v>1</v>
      </c>
      <c r="W487" s="15">
        <v>30.68</v>
      </c>
      <c r="X487" s="15">
        <v>0</v>
      </c>
      <c r="Y487" s="16">
        <v>0</v>
      </c>
      <c r="Z487" s="15">
        <v>0</v>
      </c>
      <c r="AA487" s="15">
        <v>0</v>
      </c>
      <c r="AB487" s="15">
        <v>0</v>
      </c>
      <c r="AC487" s="15">
        <v>0</v>
      </c>
      <c r="AD487" s="15">
        <v>0</v>
      </c>
      <c r="AE487" s="15">
        <v>0</v>
      </c>
      <c r="AF487" s="15">
        <v>0</v>
      </c>
      <c r="AG487" s="15">
        <v>0</v>
      </c>
      <c r="AH487" t="str">
        <f>VLOOKUP(E:E,笔记匹配!A:U,3,FALSE)</f>
        <v>必入翡翠无事牌👆任性挑选价位齐全❤️</v>
      </c>
    </row>
    <row r="488" spans="1:34">
      <c r="A488" s="14" t="s">
        <v>64</v>
      </c>
      <c r="B488" s="14" t="s">
        <v>84</v>
      </c>
      <c r="C488" s="15">
        <v>15170740</v>
      </c>
      <c r="D488" s="14" t="s">
        <v>79</v>
      </c>
      <c r="E488" s="14" t="s">
        <v>84</v>
      </c>
      <c r="F488" s="14" t="s">
        <v>293</v>
      </c>
      <c r="G488" s="15">
        <v>2978075</v>
      </c>
      <c r="H488" s="14" t="s">
        <v>85</v>
      </c>
      <c r="I488" s="15">
        <v>2380067</v>
      </c>
      <c r="J488" s="14" t="s">
        <v>290</v>
      </c>
      <c r="K488" s="15">
        <v>166.82</v>
      </c>
      <c r="L488" s="15">
        <v>10891</v>
      </c>
      <c r="M488" s="15">
        <v>490</v>
      </c>
      <c r="N488" s="16">
        <v>0.045</v>
      </c>
      <c r="O488" s="15">
        <v>0.34</v>
      </c>
      <c r="P488" s="15">
        <v>15.32</v>
      </c>
      <c r="Q488" s="15">
        <v>4</v>
      </c>
      <c r="R488" s="15">
        <v>2</v>
      </c>
      <c r="S488" s="15">
        <v>0</v>
      </c>
      <c r="T488" s="15">
        <v>0</v>
      </c>
      <c r="U488" s="15">
        <v>2</v>
      </c>
      <c r="V488" s="15">
        <v>8</v>
      </c>
      <c r="W488" s="15">
        <v>20.85</v>
      </c>
      <c r="X488" s="15">
        <v>11</v>
      </c>
      <c r="Y488" s="16">
        <v>0.0224</v>
      </c>
      <c r="Z488" s="15">
        <v>1</v>
      </c>
      <c r="AA488" s="15">
        <v>1</v>
      </c>
      <c r="AB488" s="15">
        <v>6</v>
      </c>
      <c r="AC488" s="15">
        <v>6</v>
      </c>
      <c r="AD488" s="15">
        <v>6</v>
      </c>
      <c r="AE488" s="15">
        <v>0</v>
      </c>
      <c r="AF488" s="15">
        <v>27.8</v>
      </c>
      <c r="AG488" s="15">
        <v>0</v>
      </c>
      <c r="AH488" t="str">
        <f>VLOOKUP(E:E,笔记匹配!A:U,3,FALSE)</f>
        <v>入门级的满绿翡翠，性价比也太高了！ 😍</v>
      </c>
    </row>
    <row r="489" spans="1:34">
      <c r="A489" s="14" t="s">
        <v>64</v>
      </c>
      <c r="B489" s="14" t="s">
        <v>86</v>
      </c>
      <c r="C489" s="15">
        <v>20245254</v>
      </c>
      <c r="D489" s="14" t="s">
        <v>79</v>
      </c>
      <c r="E489" s="14" t="s">
        <v>86</v>
      </c>
      <c r="F489" s="14" t="s">
        <v>87</v>
      </c>
      <c r="G489" s="15">
        <v>4628915</v>
      </c>
      <c r="H489" s="14" t="s">
        <v>87</v>
      </c>
      <c r="I489" s="15">
        <v>3960246</v>
      </c>
      <c r="J489" s="14" t="s">
        <v>290</v>
      </c>
      <c r="K489" s="15">
        <v>67.11</v>
      </c>
      <c r="L489" s="15">
        <v>2656</v>
      </c>
      <c r="M489" s="15">
        <v>210</v>
      </c>
      <c r="N489" s="16">
        <v>0.0791</v>
      </c>
      <c r="O489" s="15">
        <v>0.32</v>
      </c>
      <c r="P489" s="15">
        <v>25.27</v>
      </c>
      <c r="Q489" s="15">
        <v>0</v>
      </c>
      <c r="R489" s="15">
        <v>1</v>
      </c>
      <c r="S489" s="15">
        <v>1</v>
      </c>
      <c r="T489" s="15">
        <v>0</v>
      </c>
      <c r="U489" s="15">
        <v>0</v>
      </c>
      <c r="V489" s="15">
        <v>2</v>
      </c>
      <c r="W489" s="15">
        <v>33.56</v>
      </c>
      <c r="X489" s="15">
        <v>4</v>
      </c>
      <c r="Y489" s="16">
        <v>0.019</v>
      </c>
      <c r="Z489" s="15">
        <v>0</v>
      </c>
      <c r="AA489" s="15">
        <v>0</v>
      </c>
      <c r="AB489" s="15">
        <v>4</v>
      </c>
      <c r="AC489" s="15">
        <v>4</v>
      </c>
      <c r="AD489" s="15">
        <v>4</v>
      </c>
      <c r="AE489" s="15">
        <v>0</v>
      </c>
      <c r="AF489" s="15">
        <v>16.78</v>
      </c>
      <c r="AG489" s="15">
        <v>0</v>
      </c>
      <c r="AH489" t="str">
        <f>VLOOKUP(E:E,笔记匹配!A:U,3,FALSE)</f>
        <v>别找了‼️一口价的翡翠商家在这里👆</v>
      </c>
    </row>
    <row r="490" spans="1:34">
      <c r="A490" s="14" t="s">
        <v>64</v>
      </c>
      <c r="B490" s="14" t="s">
        <v>88</v>
      </c>
      <c r="C490" s="15">
        <v>21387444</v>
      </c>
      <c r="D490" s="14" t="s">
        <v>79</v>
      </c>
      <c r="E490" s="14" t="s">
        <v>88</v>
      </c>
      <c r="F490" s="14" t="s">
        <v>89</v>
      </c>
      <c r="G490" s="15">
        <v>5205193</v>
      </c>
      <c r="H490" s="14" t="s">
        <v>89</v>
      </c>
      <c r="I490" s="15">
        <v>4389137</v>
      </c>
      <c r="J490" s="14" t="s">
        <v>290</v>
      </c>
      <c r="K490" s="15">
        <v>78.26</v>
      </c>
      <c r="L490" s="15">
        <v>3234</v>
      </c>
      <c r="M490" s="15">
        <v>296</v>
      </c>
      <c r="N490" s="16">
        <v>0.0915</v>
      </c>
      <c r="O490" s="15">
        <v>0.26</v>
      </c>
      <c r="P490" s="15">
        <v>24.2</v>
      </c>
      <c r="Q490" s="15">
        <v>1</v>
      </c>
      <c r="R490" s="15">
        <v>1</v>
      </c>
      <c r="S490" s="15">
        <v>0</v>
      </c>
      <c r="T490" s="15">
        <v>1</v>
      </c>
      <c r="U490" s="15">
        <v>0</v>
      </c>
      <c r="V490" s="15">
        <v>3</v>
      </c>
      <c r="W490" s="15">
        <v>26.09</v>
      </c>
      <c r="X490" s="15">
        <v>1</v>
      </c>
      <c r="Y490" s="16">
        <v>0.0034</v>
      </c>
      <c r="Z490" s="15">
        <v>1</v>
      </c>
      <c r="AA490" s="15">
        <v>3</v>
      </c>
      <c r="AB490" s="15">
        <v>1</v>
      </c>
      <c r="AC490" s="15">
        <v>1</v>
      </c>
      <c r="AD490" s="15">
        <v>1</v>
      </c>
      <c r="AE490" s="15">
        <v>0</v>
      </c>
      <c r="AF490" s="15">
        <v>78.26</v>
      </c>
      <c r="AG490" s="15">
        <v>0</v>
      </c>
      <c r="AH490" t="str">
        <f>VLOOKUP(E:E,笔记匹配!A:U,3,FALSE)</f>
        <v>入门级翡翠戒指｜第一次买翡翠必入戒指合集</v>
      </c>
    </row>
    <row r="491" spans="1:34">
      <c r="A491" s="14" t="s">
        <v>64</v>
      </c>
      <c r="B491" s="14" t="s">
        <v>76</v>
      </c>
      <c r="C491" s="15">
        <v>23018730</v>
      </c>
      <c r="D491" s="14" t="s">
        <v>75</v>
      </c>
      <c r="E491" s="14" t="s">
        <v>76</v>
      </c>
      <c r="F491" s="14" t="s">
        <v>302</v>
      </c>
      <c r="G491" s="15">
        <v>5980131</v>
      </c>
      <c r="H491" s="14" t="s">
        <v>77</v>
      </c>
      <c r="I491" s="15">
        <v>4980197</v>
      </c>
      <c r="J491" s="14" t="s">
        <v>290</v>
      </c>
      <c r="K491" s="15">
        <v>90.91</v>
      </c>
      <c r="L491" s="15">
        <v>6055</v>
      </c>
      <c r="M491" s="15">
        <v>272</v>
      </c>
      <c r="N491" s="16">
        <v>0.0449</v>
      </c>
      <c r="O491" s="15">
        <v>0.33</v>
      </c>
      <c r="P491" s="15">
        <v>15.01</v>
      </c>
      <c r="Q491" s="15">
        <v>1</v>
      </c>
      <c r="R491" s="15">
        <v>2</v>
      </c>
      <c r="S491" s="15">
        <v>0</v>
      </c>
      <c r="T491" s="15">
        <v>3</v>
      </c>
      <c r="U491" s="15">
        <v>0</v>
      </c>
      <c r="V491" s="15">
        <v>6</v>
      </c>
      <c r="W491" s="15">
        <v>15.15</v>
      </c>
      <c r="X491" s="15">
        <v>3</v>
      </c>
      <c r="Y491" s="16">
        <v>0.011</v>
      </c>
      <c r="Z491" s="15">
        <v>1</v>
      </c>
      <c r="AA491" s="15">
        <v>0</v>
      </c>
      <c r="AB491" s="15">
        <v>3</v>
      </c>
      <c r="AC491" s="15">
        <v>5</v>
      </c>
      <c r="AD491" s="15">
        <v>3</v>
      </c>
      <c r="AE491" s="15">
        <v>1</v>
      </c>
      <c r="AF491" s="15">
        <v>30.3</v>
      </c>
      <c r="AG491" s="15">
        <v>90.91</v>
      </c>
      <c r="AH491" t="str">
        <f>VLOOKUP(E:E,笔记匹配!A:U,3,FALSE)</f>
        <v>请大数据把我推荐给身价过亿的人‼️</v>
      </c>
    </row>
    <row r="492" spans="1:34">
      <c r="A492" s="14" t="s">
        <v>64</v>
      </c>
      <c r="B492" s="14" t="s">
        <v>92</v>
      </c>
      <c r="C492" s="15">
        <v>24908564</v>
      </c>
      <c r="D492" s="14" t="s">
        <v>79</v>
      </c>
      <c r="E492" s="14" t="s">
        <v>92</v>
      </c>
      <c r="F492" s="14" t="s">
        <v>93</v>
      </c>
      <c r="G492" s="15">
        <v>6688065</v>
      </c>
      <c r="H492" s="14" t="s">
        <v>93</v>
      </c>
      <c r="I492" s="15">
        <v>5533337</v>
      </c>
      <c r="J492" s="14" t="s">
        <v>290</v>
      </c>
      <c r="K492" s="15">
        <v>160.18</v>
      </c>
      <c r="L492" s="15">
        <v>9849</v>
      </c>
      <c r="M492" s="15">
        <v>562</v>
      </c>
      <c r="N492" s="16">
        <v>0.0571</v>
      </c>
      <c r="O492" s="15">
        <v>0.29</v>
      </c>
      <c r="P492" s="15">
        <v>16.26</v>
      </c>
      <c r="Q492" s="15">
        <v>3</v>
      </c>
      <c r="R492" s="15">
        <v>0</v>
      </c>
      <c r="S492" s="15">
        <v>1</v>
      </c>
      <c r="T492" s="15">
        <v>1</v>
      </c>
      <c r="U492" s="15">
        <v>0</v>
      </c>
      <c r="V492" s="15">
        <v>5</v>
      </c>
      <c r="W492" s="15">
        <v>32.04</v>
      </c>
      <c r="X492" s="15">
        <v>3</v>
      </c>
      <c r="Y492" s="16">
        <v>0.0053</v>
      </c>
      <c r="Z492" s="15">
        <v>7</v>
      </c>
      <c r="AA492" s="15">
        <v>4</v>
      </c>
      <c r="AB492" s="15">
        <v>3</v>
      </c>
      <c r="AC492" s="15">
        <v>6</v>
      </c>
      <c r="AD492" s="15">
        <v>3</v>
      </c>
      <c r="AE492" s="15">
        <v>1</v>
      </c>
      <c r="AF492" s="15">
        <v>53.39</v>
      </c>
      <c r="AG492" s="15">
        <v>160.18</v>
      </c>
      <c r="AH492" t="str">
        <f>VLOOKUP(E:E,笔记匹配!A:U,3,FALSE)</f>
        <v>翡翠干货｜一分钟学会如何挑选翡翠挂件</v>
      </c>
    </row>
    <row r="493" spans="1:34">
      <c r="A493" s="14" t="s">
        <v>64</v>
      </c>
      <c r="B493" s="14" t="s">
        <v>90</v>
      </c>
      <c r="C493" s="15">
        <v>24908627</v>
      </c>
      <c r="D493" s="14" t="s">
        <v>79</v>
      </c>
      <c r="E493" s="14" t="s">
        <v>90</v>
      </c>
      <c r="F493" s="14" t="s">
        <v>91</v>
      </c>
      <c r="G493" s="15">
        <v>6688083</v>
      </c>
      <c r="H493" s="14" t="s">
        <v>91</v>
      </c>
      <c r="I493" s="15">
        <v>5533364</v>
      </c>
      <c r="J493" s="14" t="s">
        <v>290</v>
      </c>
      <c r="K493" s="15">
        <v>74.39</v>
      </c>
      <c r="L493" s="15">
        <v>4542</v>
      </c>
      <c r="M493" s="15">
        <v>275</v>
      </c>
      <c r="N493" s="16">
        <v>0.0605</v>
      </c>
      <c r="O493" s="15">
        <v>0.27</v>
      </c>
      <c r="P493" s="15">
        <v>16.38</v>
      </c>
      <c r="Q493" s="15">
        <v>2</v>
      </c>
      <c r="R493" s="15">
        <v>0</v>
      </c>
      <c r="S493" s="15">
        <v>0</v>
      </c>
      <c r="T493" s="15">
        <v>0</v>
      </c>
      <c r="U493" s="15">
        <v>1</v>
      </c>
      <c r="V493" s="15">
        <v>3</v>
      </c>
      <c r="W493" s="15">
        <v>24.8</v>
      </c>
      <c r="X493" s="15">
        <v>1</v>
      </c>
      <c r="Y493" s="16">
        <v>0.0036</v>
      </c>
      <c r="Z493" s="15">
        <v>1</v>
      </c>
      <c r="AA493" s="15">
        <v>2</v>
      </c>
      <c r="AB493" s="15">
        <v>1</v>
      </c>
      <c r="AC493" s="15">
        <v>3</v>
      </c>
      <c r="AD493" s="15">
        <v>1</v>
      </c>
      <c r="AE493" s="15">
        <v>1</v>
      </c>
      <c r="AF493" s="15">
        <v>74.39</v>
      </c>
      <c r="AG493" s="15">
        <v>74.39</v>
      </c>
      <c r="AH493" t="str">
        <f>VLOOKUP(E:E,笔记匹配!A:U,3,FALSE)</f>
        <v>翡翠之美，来之不易🙏🏻拍卖会级珠链大赏</v>
      </c>
    </row>
    <row r="494" spans="1:34">
      <c r="A494" s="14" t="s">
        <v>64</v>
      </c>
      <c r="B494" s="14" t="s">
        <v>95</v>
      </c>
      <c r="C494" s="15">
        <v>25234424</v>
      </c>
      <c r="D494" s="14" t="s">
        <v>79</v>
      </c>
      <c r="E494" s="14" t="s">
        <v>94</v>
      </c>
      <c r="F494" s="14" t="s">
        <v>95</v>
      </c>
      <c r="G494" s="15">
        <v>6837225</v>
      </c>
      <c r="H494" s="14" t="s">
        <v>95</v>
      </c>
      <c r="I494" s="15">
        <v>5649814</v>
      </c>
      <c r="J494" s="14" t="s">
        <v>290</v>
      </c>
      <c r="K494" s="15">
        <v>8.21</v>
      </c>
      <c r="L494" s="15">
        <v>360</v>
      </c>
      <c r="M494" s="15">
        <v>25</v>
      </c>
      <c r="N494" s="16">
        <v>0.0694</v>
      </c>
      <c r="O494" s="15">
        <v>0.33</v>
      </c>
      <c r="P494" s="15">
        <v>22.81</v>
      </c>
      <c r="Q494" s="15">
        <v>0</v>
      </c>
      <c r="R494" s="15">
        <v>0</v>
      </c>
      <c r="S494" s="15">
        <v>0</v>
      </c>
      <c r="T494" s="15">
        <v>0</v>
      </c>
      <c r="U494" s="15">
        <v>0</v>
      </c>
      <c r="V494" s="15">
        <v>0</v>
      </c>
      <c r="W494" s="15">
        <v>0</v>
      </c>
      <c r="X494" s="15">
        <v>0</v>
      </c>
      <c r="Y494" s="16">
        <v>0</v>
      </c>
      <c r="Z494" s="15">
        <v>0</v>
      </c>
      <c r="AA494" s="15">
        <v>2</v>
      </c>
      <c r="AB494" s="15">
        <v>0</v>
      </c>
      <c r="AC494" s="15">
        <v>0</v>
      </c>
      <c r="AD494" s="15">
        <v>0</v>
      </c>
      <c r="AE494" s="15">
        <v>0</v>
      </c>
      <c r="AF494" s="15">
        <v>0</v>
      </c>
      <c r="AG494" s="15">
        <v>0</v>
      </c>
      <c r="AH494" t="str">
        <f>VLOOKUP(E:E,笔记匹配!A:U,3,FALSE)</f>
        <v>有佛就有福｜人生中第一件翡翠佛公在这</v>
      </c>
    </row>
    <row r="495" spans="1:34">
      <c r="A495" s="14" t="s">
        <v>64</v>
      </c>
      <c r="B495" s="14" t="s">
        <v>104</v>
      </c>
      <c r="C495" s="15">
        <v>25234532</v>
      </c>
      <c r="D495" s="14" t="s">
        <v>79</v>
      </c>
      <c r="E495" s="14" t="s">
        <v>104</v>
      </c>
      <c r="F495" s="14" t="s">
        <v>105</v>
      </c>
      <c r="G495" s="15">
        <v>6837262</v>
      </c>
      <c r="H495" s="14" t="s">
        <v>105</v>
      </c>
      <c r="I495" s="15">
        <v>5649852</v>
      </c>
      <c r="J495" s="14" t="s">
        <v>290</v>
      </c>
      <c r="K495" s="15">
        <v>0</v>
      </c>
      <c r="L495" s="15">
        <v>0</v>
      </c>
      <c r="M495" s="15">
        <v>0</v>
      </c>
      <c r="N495" s="16">
        <v>0</v>
      </c>
      <c r="O495" s="15">
        <v>0</v>
      </c>
      <c r="P495" s="15">
        <v>0</v>
      </c>
      <c r="Q495" s="15">
        <v>0</v>
      </c>
      <c r="R495" s="15">
        <v>0</v>
      </c>
      <c r="S495" s="15">
        <v>0</v>
      </c>
      <c r="T495" s="15">
        <v>0</v>
      </c>
      <c r="U495" s="15">
        <v>0</v>
      </c>
      <c r="V495" s="15">
        <v>0</v>
      </c>
      <c r="W495" s="15">
        <v>0</v>
      </c>
      <c r="X495" s="15">
        <v>0</v>
      </c>
      <c r="Y495" s="16">
        <v>0</v>
      </c>
      <c r="Z495" s="15">
        <v>0</v>
      </c>
      <c r="AA495" s="15">
        <v>0</v>
      </c>
      <c r="AB495" s="15">
        <v>0</v>
      </c>
      <c r="AC495" s="15">
        <v>0</v>
      </c>
      <c r="AD495" s="15">
        <v>0</v>
      </c>
      <c r="AE495" s="15">
        <v>0</v>
      </c>
      <c r="AF495" s="15">
        <v>0</v>
      </c>
      <c r="AG495" s="15">
        <v>0</v>
      </c>
      <c r="AH495" t="str">
        <f>VLOOKUP(E:E,笔记匹配!A:U,3,FALSE)</f>
        <v>挖到广州有名的翡翠店✅狠狠码住‼️</v>
      </c>
    </row>
    <row r="496" spans="1:34">
      <c r="A496" s="14" t="s">
        <v>64</v>
      </c>
      <c r="B496" s="14" t="s">
        <v>96</v>
      </c>
      <c r="C496" s="15">
        <v>25784839</v>
      </c>
      <c r="D496" s="14" t="s">
        <v>79</v>
      </c>
      <c r="E496" s="14" t="s">
        <v>96</v>
      </c>
      <c r="F496" s="14" t="s">
        <v>97</v>
      </c>
      <c r="G496" s="15">
        <v>7095608</v>
      </c>
      <c r="H496" s="14" t="s">
        <v>97</v>
      </c>
      <c r="I496" s="15">
        <v>5852742</v>
      </c>
      <c r="J496" s="14" t="s">
        <v>290</v>
      </c>
      <c r="K496" s="15">
        <v>101.41</v>
      </c>
      <c r="L496" s="15">
        <v>5426</v>
      </c>
      <c r="M496" s="15">
        <v>396</v>
      </c>
      <c r="N496" s="16">
        <v>0.073</v>
      </c>
      <c r="O496" s="15">
        <v>0.26</v>
      </c>
      <c r="P496" s="15">
        <v>18.69</v>
      </c>
      <c r="Q496" s="15">
        <v>2</v>
      </c>
      <c r="R496" s="15">
        <v>0</v>
      </c>
      <c r="S496" s="15">
        <v>0</v>
      </c>
      <c r="T496" s="15">
        <v>0</v>
      </c>
      <c r="U496" s="15">
        <v>0</v>
      </c>
      <c r="V496" s="15">
        <v>2</v>
      </c>
      <c r="W496" s="15">
        <v>50.7</v>
      </c>
      <c r="X496" s="15">
        <v>2</v>
      </c>
      <c r="Y496" s="16">
        <v>0.0051</v>
      </c>
      <c r="Z496" s="15">
        <v>7</v>
      </c>
      <c r="AA496" s="15">
        <v>4</v>
      </c>
      <c r="AB496" s="15">
        <v>2</v>
      </c>
      <c r="AC496" s="15">
        <v>2</v>
      </c>
      <c r="AD496" s="15">
        <v>2</v>
      </c>
      <c r="AE496" s="15">
        <v>0</v>
      </c>
      <c r="AF496" s="15">
        <v>50.7</v>
      </c>
      <c r="AG496" s="15">
        <v>0</v>
      </c>
      <c r="AH496" t="str">
        <f>VLOOKUP(E:E,笔记匹配!A:U,3,FALSE)</f>
        <v>右滑帮选嫁妆👉 翡翠嫁妆里的王者出击‼️</v>
      </c>
    </row>
    <row r="497" spans="1:34">
      <c r="A497" s="14" t="s">
        <v>64</v>
      </c>
      <c r="B497" s="14" t="s">
        <v>98</v>
      </c>
      <c r="C497" s="15">
        <v>25784902</v>
      </c>
      <c r="D497" s="14" t="s">
        <v>79</v>
      </c>
      <c r="E497" s="14" t="s">
        <v>98</v>
      </c>
      <c r="F497" s="14" t="s">
        <v>99</v>
      </c>
      <c r="G497" s="15">
        <v>7095631</v>
      </c>
      <c r="H497" s="14" t="s">
        <v>99</v>
      </c>
      <c r="I497" s="15">
        <v>5852777</v>
      </c>
      <c r="J497" s="14" t="s">
        <v>290</v>
      </c>
      <c r="K497" s="15">
        <v>135.23</v>
      </c>
      <c r="L497" s="15">
        <v>6567</v>
      </c>
      <c r="M497" s="15">
        <v>454</v>
      </c>
      <c r="N497" s="16">
        <v>0.0691</v>
      </c>
      <c r="O497" s="15">
        <v>0.3</v>
      </c>
      <c r="P497" s="15">
        <v>20.59</v>
      </c>
      <c r="Q497" s="15">
        <v>2</v>
      </c>
      <c r="R497" s="15">
        <v>0</v>
      </c>
      <c r="S497" s="15">
        <v>0</v>
      </c>
      <c r="T497" s="15">
        <v>1</v>
      </c>
      <c r="U497" s="15">
        <v>0</v>
      </c>
      <c r="V497" s="15">
        <v>3</v>
      </c>
      <c r="W497" s="15">
        <v>45.08</v>
      </c>
      <c r="X497" s="15">
        <v>2</v>
      </c>
      <c r="Y497" s="16">
        <v>0.0044</v>
      </c>
      <c r="Z497" s="15">
        <v>2</v>
      </c>
      <c r="AA497" s="15">
        <v>10</v>
      </c>
      <c r="AB497" s="15">
        <v>3</v>
      </c>
      <c r="AC497" s="15">
        <v>3</v>
      </c>
      <c r="AD497" s="15">
        <v>3</v>
      </c>
      <c r="AE497" s="15">
        <v>0</v>
      </c>
      <c r="AF497" s="15">
        <v>45.08</v>
      </c>
      <c r="AG497" s="15">
        <v>0</v>
      </c>
      <c r="AH497" t="str">
        <f>VLOOKUP(E:E,笔记匹配!A:U,3,FALSE)</f>
        <v>卡塔尔正确看球姿势‼️“钞能力”穿搭</v>
      </c>
    </row>
    <row r="498" spans="1:34">
      <c r="A498" s="17" t="s">
        <v>65</v>
      </c>
      <c r="B498" s="17" t="s">
        <v>80</v>
      </c>
      <c r="C498" s="18">
        <v>14596181</v>
      </c>
      <c r="D498" s="17" t="s">
        <v>79</v>
      </c>
      <c r="E498" s="17" t="s">
        <v>80</v>
      </c>
      <c r="F498" s="17" t="s">
        <v>81</v>
      </c>
      <c r="G498" s="18">
        <v>2936476</v>
      </c>
      <c r="H498" s="17" t="s">
        <v>81</v>
      </c>
      <c r="I498" s="18">
        <v>2341327</v>
      </c>
      <c r="J498" s="17" t="s">
        <v>290</v>
      </c>
      <c r="K498" s="18">
        <v>96.05</v>
      </c>
      <c r="L498" s="18">
        <v>1969</v>
      </c>
      <c r="M498" s="18">
        <v>117</v>
      </c>
      <c r="N498" s="19">
        <v>0.0594</v>
      </c>
      <c r="O498" s="18">
        <v>0.82</v>
      </c>
      <c r="P498" s="18">
        <v>48.78</v>
      </c>
      <c r="Q498" s="18">
        <v>0</v>
      </c>
      <c r="R498" s="18">
        <v>2</v>
      </c>
      <c r="S498" s="18">
        <v>1</v>
      </c>
      <c r="T498" s="18">
        <v>0</v>
      </c>
      <c r="U498" s="18">
        <v>0</v>
      </c>
      <c r="V498" s="18">
        <v>3</v>
      </c>
      <c r="W498" s="18">
        <v>32.02</v>
      </c>
      <c r="X498" s="18">
        <v>3</v>
      </c>
      <c r="Y498" s="19">
        <v>0.0256</v>
      </c>
      <c r="Z498" s="18">
        <v>0</v>
      </c>
      <c r="AA498" s="18">
        <v>2</v>
      </c>
      <c r="AB498" s="18">
        <v>3</v>
      </c>
      <c r="AC498" s="18">
        <v>6</v>
      </c>
      <c r="AD498" s="18">
        <v>3</v>
      </c>
      <c r="AE498" s="18">
        <v>1</v>
      </c>
      <c r="AF498" s="18">
        <v>32.02</v>
      </c>
      <c r="AG498" s="18">
        <v>96.05</v>
      </c>
      <c r="AH498" t="str">
        <f>VLOOKUP(E:E,笔记匹配!A:U,3,FALSE)</f>
        <v>翡翠小米珠已经不多了❓听说你们都在找🧐🧐</v>
      </c>
    </row>
    <row r="499" spans="1:34">
      <c r="A499" s="17" t="s">
        <v>65</v>
      </c>
      <c r="B499" s="17" t="s">
        <v>82</v>
      </c>
      <c r="C499" s="18">
        <v>14619863</v>
      </c>
      <c r="D499" s="17" t="s">
        <v>79</v>
      </c>
      <c r="E499" s="17" t="s">
        <v>82</v>
      </c>
      <c r="F499" s="17" t="s">
        <v>83</v>
      </c>
      <c r="G499" s="18">
        <v>2939454</v>
      </c>
      <c r="H499" s="17" t="s">
        <v>83</v>
      </c>
      <c r="I499" s="18">
        <v>2343844</v>
      </c>
      <c r="J499" s="17" t="s">
        <v>290</v>
      </c>
      <c r="K499" s="18">
        <v>137.19</v>
      </c>
      <c r="L499" s="18">
        <v>3324</v>
      </c>
      <c r="M499" s="18">
        <v>238</v>
      </c>
      <c r="N499" s="19">
        <v>0.0716</v>
      </c>
      <c r="O499" s="18">
        <v>0.58</v>
      </c>
      <c r="P499" s="18">
        <v>41.27</v>
      </c>
      <c r="Q499" s="18">
        <v>1</v>
      </c>
      <c r="R499" s="18">
        <v>2</v>
      </c>
      <c r="S499" s="18">
        <v>0</v>
      </c>
      <c r="T499" s="18">
        <v>1</v>
      </c>
      <c r="U499" s="18">
        <v>0</v>
      </c>
      <c r="V499" s="18">
        <v>4</v>
      </c>
      <c r="W499" s="18">
        <v>34.3</v>
      </c>
      <c r="X499" s="18">
        <v>2</v>
      </c>
      <c r="Y499" s="19">
        <v>0.0084</v>
      </c>
      <c r="Z499" s="18">
        <v>2</v>
      </c>
      <c r="AA499" s="18">
        <v>0</v>
      </c>
      <c r="AB499" s="18">
        <v>4</v>
      </c>
      <c r="AC499" s="18">
        <v>4</v>
      </c>
      <c r="AD499" s="18">
        <v>4</v>
      </c>
      <c r="AE499" s="18">
        <v>2</v>
      </c>
      <c r="AF499" s="18">
        <v>34.3</v>
      </c>
      <c r="AG499" s="18">
        <v>68.6</v>
      </c>
      <c r="AH499" t="str">
        <f>VLOOKUP(E:E,笔记匹配!A:U,3,FALSE)</f>
        <v>必入翡翠无事牌👆任性挑选价位齐全❤️</v>
      </c>
    </row>
    <row r="500" spans="1:34">
      <c r="A500" s="17" t="s">
        <v>65</v>
      </c>
      <c r="B500" s="17" t="s">
        <v>84</v>
      </c>
      <c r="C500" s="18">
        <v>15170740</v>
      </c>
      <c r="D500" s="17" t="s">
        <v>79</v>
      </c>
      <c r="E500" s="17" t="s">
        <v>84</v>
      </c>
      <c r="F500" s="17" t="s">
        <v>293</v>
      </c>
      <c r="G500" s="18">
        <v>2978075</v>
      </c>
      <c r="H500" s="17" t="s">
        <v>85</v>
      </c>
      <c r="I500" s="18">
        <v>2380067</v>
      </c>
      <c r="J500" s="17" t="s">
        <v>290</v>
      </c>
      <c r="K500" s="18">
        <v>185.97</v>
      </c>
      <c r="L500" s="18">
        <v>8907</v>
      </c>
      <c r="M500" s="18">
        <v>430</v>
      </c>
      <c r="N500" s="19">
        <v>0.0483</v>
      </c>
      <c r="O500" s="18">
        <v>0.43</v>
      </c>
      <c r="P500" s="18">
        <v>20.88</v>
      </c>
      <c r="Q500" s="18">
        <v>10</v>
      </c>
      <c r="R500" s="18">
        <v>0</v>
      </c>
      <c r="S500" s="18">
        <v>1</v>
      </c>
      <c r="T500" s="18">
        <v>1</v>
      </c>
      <c r="U500" s="18">
        <v>0</v>
      </c>
      <c r="V500" s="18">
        <v>12</v>
      </c>
      <c r="W500" s="18">
        <v>15.5</v>
      </c>
      <c r="X500" s="18">
        <v>7</v>
      </c>
      <c r="Y500" s="19">
        <v>0.0163</v>
      </c>
      <c r="Z500" s="18">
        <v>8</v>
      </c>
      <c r="AA500" s="18">
        <v>10</v>
      </c>
      <c r="AB500" s="18">
        <v>6</v>
      </c>
      <c r="AC500" s="18">
        <v>11</v>
      </c>
      <c r="AD500" s="18">
        <v>7</v>
      </c>
      <c r="AE500" s="18">
        <v>3</v>
      </c>
      <c r="AF500" s="18">
        <v>26.57</v>
      </c>
      <c r="AG500" s="18">
        <v>61.99</v>
      </c>
      <c r="AH500" t="str">
        <f>VLOOKUP(E:E,笔记匹配!A:U,3,FALSE)</f>
        <v>入门级的满绿翡翠，性价比也太高了！ 😍</v>
      </c>
    </row>
    <row r="501" spans="1:34">
      <c r="A501" s="17" t="s">
        <v>65</v>
      </c>
      <c r="B501" s="17" t="s">
        <v>86</v>
      </c>
      <c r="C501" s="18">
        <v>20245254</v>
      </c>
      <c r="D501" s="17" t="s">
        <v>79</v>
      </c>
      <c r="E501" s="17" t="s">
        <v>86</v>
      </c>
      <c r="F501" s="17" t="s">
        <v>87</v>
      </c>
      <c r="G501" s="18">
        <v>4628915</v>
      </c>
      <c r="H501" s="17" t="s">
        <v>87</v>
      </c>
      <c r="I501" s="18">
        <v>3960246</v>
      </c>
      <c r="J501" s="17" t="s">
        <v>290</v>
      </c>
      <c r="K501" s="18">
        <v>84.72</v>
      </c>
      <c r="L501" s="18">
        <v>3678</v>
      </c>
      <c r="M501" s="18">
        <v>267</v>
      </c>
      <c r="N501" s="19">
        <v>0.0726</v>
      </c>
      <c r="O501" s="18">
        <v>0.32</v>
      </c>
      <c r="P501" s="18">
        <v>23.03</v>
      </c>
      <c r="Q501" s="18">
        <v>3</v>
      </c>
      <c r="R501" s="18">
        <v>1</v>
      </c>
      <c r="S501" s="18">
        <v>1</v>
      </c>
      <c r="T501" s="18">
        <v>3</v>
      </c>
      <c r="U501" s="18">
        <v>0</v>
      </c>
      <c r="V501" s="18">
        <v>8</v>
      </c>
      <c r="W501" s="18">
        <v>10.59</v>
      </c>
      <c r="X501" s="18">
        <v>10</v>
      </c>
      <c r="Y501" s="19">
        <v>0.0375</v>
      </c>
      <c r="Z501" s="18">
        <v>1</v>
      </c>
      <c r="AA501" s="18">
        <v>1</v>
      </c>
      <c r="AB501" s="18">
        <v>9</v>
      </c>
      <c r="AC501" s="18">
        <v>14</v>
      </c>
      <c r="AD501" s="18">
        <v>9</v>
      </c>
      <c r="AE501" s="18">
        <v>1</v>
      </c>
      <c r="AF501" s="18">
        <v>9.41</v>
      </c>
      <c r="AG501" s="18">
        <v>84.72</v>
      </c>
      <c r="AH501" t="str">
        <f>VLOOKUP(E:E,笔记匹配!A:U,3,FALSE)</f>
        <v>别找了‼️一口价的翡翠商家在这里👆</v>
      </c>
    </row>
    <row r="502" spans="1:34">
      <c r="A502" s="17" t="s">
        <v>65</v>
      </c>
      <c r="B502" s="17" t="s">
        <v>88</v>
      </c>
      <c r="C502" s="18">
        <v>21387444</v>
      </c>
      <c r="D502" s="17" t="s">
        <v>79</v>
      </c>
      <c r="E502" s="17" t="s">
        <v>88</v>
      </c>
      <c r="F502" s="17" t="s">
        <v>89</v>
      </c>
      <c r="G502" s="18">
        <v>5205193</v>
      </c>
      <c r="H502" s="17" t="s">
        <v>89</v>
      </c>
      <c r="I502" s="18">
        <v>4389137</v>
      </c>
      <c r="J502" s="17" t="s">
        <v>290</v>
      </c>
      <c r="K502" s="18">
        <v>63.28</v>
      </c>
      <c r="L502" s="18">
        <v>2955</v>
      </c>
      <c r="M502" s="18">
        <v>264</v>
      </c>
      <c r="N502" s="19">
        <v>0.0893</v>
      </c>
      <c r="O502" s="18">
        <v>0.24</v>
      </c>
      <c r="P502" s="18">
        <v>21.41</v>
      </c>
      <c r="Q502" s="18">
        <v>3</v>
      </c>
      <c r="R502" s="18">
        <v>2</v>
      </c>
      <c r="S502" s="18">
        <v>1</v>
      </c>
      <c r="T502" s="18">
        <v>0</v>
      </c>
      <c r="U502" s="18">
        <v>0</v>
      </c>
      <c r="V502" s="18">
        <v>6</v>
      </c>
      <c r="W502" s="18">
        <v>10.55</v>
      </c>
      <c r="X502" s="18">
        <v>4</v>
      </c>
      <c r="Y502" s="19">
        <v>0.0152</v>
      </c>
      <c r="Z502" s="18">
        <v>0</v>
      </c>
      <c r="AA502" s="18">
        <v>6</v>
      </c>
      <c r="AB502" s="18">
        <v>5</v>
      </c>
      <c r="AC502" s="18">
        <v>8</v>
      </c>
      <c r="AD502" s="18">
        <v>6</v>
      </c>
      <c r="AE502" s="18">
        <v>3</v>
      </c>
      <c r="AF502" s="18">
        <v>10.55</v>
      </c>
      <c r="AG502" s="18">
        <v>21.09</v>
      </c>
      <c r="AH502" t="str">
        <f>VLOOKUP(E:E,笔记匹配!A:U,3,FALSE)</f>
        <v>入门级翡翠戒指｜第一次买翡翠必入戒指合集</v>
      </c>
    </row>
    <row r="503" spans="1:34">
      <c r="A503" s="17" t="s">
        <v>65</v>
      </c>
      <c r="B503" s="17" t="s">
        <v>76</v>
      </c>
      <c r="C503" s="18">
        <v>23018730</v>
      </c>
      <c r="D503" s="17" t="s">
        <v>75</v>
      </c>
      <c r="E503" s="17" t="s">
        <v>76</v>
      </c>
      <c r="F503" s="17" t="s">
        <v>302</v>
      </c>
      <c r="G503" s="18">
        <v>5980131</v>
      </c>
      <c r="H503" s="17" t="s">
        <v>77</v>
      </c>
      <c r="I503" s="18">
        <v>4980197</v>
      </c>
      <c r="J503" s="17" t="s">
        <v>290</v>
      </c>
      <c r="K503" s="18">
        <v>75.1</v>
      </c>
      <c r="L503" s="18">
        <v>4459</v>
      </c>
      <c r="M503" s="18">
        <v>250</v>
      </c>
      <c r="N503" s="19">
        <v>0.0561</v>
      </c>
      <c r="O503" s="18">
        <v>0.3</v>
      </c>
      <c r="P503" s="18">
        <v>16.84</v>
      </c>
      <c r="Q503" s="18">
        <v>1</v>
      </c>
      <c r="R503" s="18">
        <v>0</v>
      </c>
      <c r="S503" s="18">
        <v>1</v>
      </c>
      <c r="T503" s="18">
        <v>2</v>
      </c>
      <c r="U503" s="18">
        <v>0</v>
      </c>
      <c r="V503" s="18">
        <v>4</v>
      </c>
      <c r="W503" s="18">
        <v>18.77</v>
      </c>
      <c r="X503" s="18">
        <v>1</v>
      </c>
      <c r="Y503" s="19">
        <v>0.004</v>
      </c>
      <c r="Z503" s="18">
        <v>2</v>
      </c>
      <c r="AA503" s="18">
        <v>0</v>
      </c>
      <c r="AB503" s="18">
        <v>1</v>
      </c>
      <c r="AC503" s="18">
        <v>2</v>
      </c>
      <c r="AD503" s="18">
        <v>1</v>
      </c>
      <c r="AE503" s="18">
        <v>1</v>
      </c>
      <c r="AF503" s="18">
        <v>75.1</v>
      </c>
      <c r="AG503" s="18">
        <v>75.1</v>
      </c>
      <c r="AH503" t="str">
        <f>VLOOKUP(E:E,笔记匹配!A:U,3,FALSE)</f>
        <v>请大数据把我推荐给身价过亿的人‼️</v>
      </c>
    </row>
    <row r="504" spans="1:34">
      <c r="A504" s="17" t="s">
        <v>65</v>
      </c>
      <c r="B504" s="17" t="s">
        <v>92</v>
      </c>
      <c r="C504" s="18">
        <v>24908564</v>
      </c>
      <c r="D504" s="17" t="s">
        <v>79</v>
      </c>
      <c r="E504" s="17" t="s">
        <v>92</v>
      </c>
      <c r="F504" s="17" t="s">
        <v>93</v>
      </c>
      <c r="G504" s="18">
        <v>6688065</v>
      </c>
      <c r="H504" s="17" t="s">
        <v>93</v>
      </c>
      <c r="I504" s="18">
        <v>5533337</v>
      </c>
      <c r="J504" s="17" t="s">
        <v>290</v>
      </c>
      <c r="K504" s="18">
        <v>182.71</v>
      </c>
      <c r="L504" s="18">
        <v>12100</v>
      </c>
      <c r="M504" s="18">
        <v>624</v>
      </c>
      <c r="N504" s="19">
        <v>0.0516</v>
      </c>
      <c r="O504" s="18">
        <v>0.29</v>
      </c>
      <c r="P504" s="18">
        <v>15.1</v>
      </c>
      <c r="Q504" s="18">
        <v>8</v>
      </c>
      <c r="R504" s="18">
        <v>1</v>
      </c>
      <c r="S504" s="18">
        <v>1</v>
      </c>
      <c r="T504" s="18">
        <v>3</v>
      </c>
      <c r="U504" s="18">
        <v>0</v>
      </c>
      <c r="V504" s="18">
        <v>13</v>
      </c>
      <c r="W504" s="18">
        <v>14.05</v>
      </c>
      <c r="X504" s="18">
        <v>5</v>
      </c>
      <c r="Y504" s="19">
        <v>0.008</v>
      </c>
      <c r="Z504" s="18">
        <v>3</v>
      </c>
      <c r="AA504" s="18">
        <v>4</v>
      </c>
      <c r="AB504" s="18">
        <v>5</v>
      </c>
      <c r="AC504" s="18">
        <v>8</v>
      </c>
      <c r="AD504" s="18">
        <v>5</v>
      </c>
      <c r="AE504" s="18">
        <v>1</v>
      </c>
      <c r="AF504" s="18">
        <v>36.54</v>
      </c>
      <c r="AG504" s="18">
        <v>182.71</v>
      </c>
      <c r="AH504" t="str">
        <f>VLOOKUP(E:E,笔记匹配!A:U,3,FALSE)</f>
        <v>翡翠干货｜一分钟学会如何挑选翡翠挂件</v>
      </c>
    </row>
    <row r="505" spans="1:34">
      <c r="A505" s="17" t="s">
        <v>65</v>
      </c>
      <c r="B505" s="17" t="s">
        <v>90</v>
      </c>
      <c r="C505" s="18">
        <v>24908627</v>
      </c>
      <c r="D505" s="17" t="s">
        <v>79</v>
      </c>
      <c r="E505" s="17" t="s">
        <v>90</v>
      </c>
      <c r="F505" s="17" t="s">
        <v>91</v>
      </c>
      <c r="G505" s="18">
        <v>6688083</v>
      </c>
      <c r="H505" s="17" t="s">
        <v>91</v>
      </c>
      <c r="I505" s="18">
        <v>5533364</v>
      </c>
      <c r="J505" s="17" t="s">
        <v>290</v>
      </c>
      <c r="K505" s="18">
        <v>42.42</v>
      </c>
      <c r="L505" s="18">
        <v>2285</v>
      </c>
      <c r="M505" s="18">
        <v>148</v>
      </c>
      <c r="N505" s="19">
        <v>0.0648</v>
      </c>
      <c r="O505" s="18">
        <v>0.29</v>
      </c>
      <c r="P505" s="18">
        <v>18.56</v>
      </c>
      <c r="Q505" s="18">
        <v>1</v>
      </c>
      <c r="R505" s="18">
        <v>1</v>
      </c>
      <c r="S505" s="18">
        <v>0</v>
      </c>
      <c r="T505" s="18">
        <v>0</v>
      </c>
      <c r="U505" s="18">
        <v>0</v>
      </c>
      <c r="V505" s="18">
        <v>2</v>
      </c>
      <c r="W505" s="18">
        <v>21.21</v>
      </c>
      <c r="X505" s="18">
        <v>0</v>
      </c>
      <c r="Y505" s="19">
        <v>0</v>
      </c>
      <c r="Z505" s="18">
        <v>0</v>
      </c>
      <c r="AA505" s="18">
        <v>8</v>
      </c>
      <c r="AB505" s="18">
        <v>1</v>
      </c>
      <c r="AC505" s="18">
        <v>1</v>
      </c>
      <c r="AD505" s="18">
        <v>1</v>
      </c>
      <c r="AE505" s="18">
        <v>1</v>
      </c>
      <c r="AF505" s="18">
        <v>42.42</v>
      </c>
      <c r="AG505" s="18">
        <v>42.42</v>
      </c>
      <c r="AH505" t="str">
        <f>VLOOKUP(E:E,笔记匹配!A:U,3,FALSE)</f>
        <v>翡翠之美，来之不易🙏🏻拍卖会级珠链大赏</v>
      </c>
    </row>
    <row r="506" spans="1:34">
      <c r="A506" s="17" t="s">
        <v>65</v>
      </c>
      <c r="B506" s="17" t="s">
        <v>95</v>
      </c>
      <c r="C506" s="18">
        <v>25234424</v>
      </c>
      <c r="D506" s="17" t="s">
        <v>79</v>
      </c>
      <c r="E506" s="17" t="s">
        <v>94</v>
      </c>
      <c r="F506" s="17" t="s">
        <v>95</v>
      </c>
      <c r="G506" s="18">
        <v>6837225</v>
      </c>
      <c r="H506" s="17" t="s">
        <v>95</v>
      </c>
      <c r="I506" s="18">
        <v>5649814</v>
      </c>
      <c r="J506" s="17" t="s">
        <v>290</v>
      </c>
      <c r="K506" s="18">
        <v>7.71</v>
      </c>
      <c r="L506" s="18">
        <v>343</v>
      </c>
      <c r="M506" s="18">
        <v>22</v>
      </c>
      <c r="N506" s="19">
        <v>0.0641</v>
      </c>
      <c r="O506" s="18">
        <v>0.35</v>
      </c>
      <c r="P506" s="18">
        <v>22.48</v>
      </c>
      <c r="Q506" s="18">
        <v>0</v>
      </c>
      <c r="R506" s="18">
        <v>0</v>
      </c>
      <c r="S506" s="18">
        <v>0</v>
      </c>
      <c r="T506" s="18">
        <v>0</v>
      </c>
      <c r="U506" s="18">
        <v>0</v>
      </c>
      <c r="V506" s="18">
        <v>0</v>
      </c>
      <c r="W506" s="18">
        <v>0</v>
      </c>
      <c r="X506" s="18">
        <v>0</v>
      </c>
      <c r="Y506" s="19">
        <v>0</v>
      </c>
      <c r="Z506" s="18">
        <v>0</v>
      </c>
      <c r="AA506" s="18">
        <v>0</v>
      </c>
      <c r="AB506" s="18">
        <v>0</v>
      </c>
      <c r="AC506" s="18">
        <v>0</v>
      </c>
      <c r="AD506" s="18">
        <v>0</v>
      </c>
      <c r="AE506" s="18">
        <v>0</v>
      </c>
      <c r="AF506" s="18">
        <v>0</v>
      </c>
      <c r="AG506" s="18">
        <v>0</v>
      </c>
      <c r="AH506" t="str">
        <f>VLOOKUP(E:E,笔记匹配!A:U,3,FALSE)</f>
        <v>有佛就有福｜人生中第一件翡翠佛公在这</v>
      </c>
    </row>
    <row r="507" spans="1:34">
      <c r="A507" s="17" t="s">
        <v>65</v>
      </c>
      <c r="B507" s="17" t="s">
        <v>96</v>
      </c>
      <c r="C507" s="18">
        <v>25784839</v>
      </c>
      <c r="D507" s="17" t="s">
        <v>79</v>
      </c>
      <c r="E507" s="17" t="s">
        <v>96</v>
      </c>
      <c r="F507" s="17" t="s">
        <v>97</v>
      </c>
      <c r="G507" s="18">
        <v>7095608</v>
      </c>
      <c r="H507" s="17" t="s">
        <v>97</v>
      </c>
      <c r="I507" s="18">
        <v>5852742</v>
      </c>
      <c r="J507" s="17" t="s">
        <v>290</v>
      </c>
      <c r="K507" s="18">
        <v>44.96</v>
      </c>
      <c r="L507" s="18">
        <v>2909</v>
      </c>
      <c r="M507" s="18">
        <v>213</v>
      </c>
      <c r="N507" s="19">
        <v>0.0732</v>
      </c>
      <c r="O507" s="18">
        <v>0.21</v>
      </c>
      <c r="P507" s="18">
        <v>15.46</v>
      </c>
      <c r="Q507" s="18">
        <v>0</v>
      </c>
      <c r="R507" s="18">
        <v>0</v>
      </c>
      <c r="S507" s="18">
        <v>0</v>
      </c>
      <c r="T507" s="18">
        <v>0</v>
      </c>
      <c r="U507" s="18">
        <v>0</v>
      </c>
      <c r="V507" s="18">
        <v>0</v>
      </c>
      <c r="W507" s="18">
        <v>0</v>
      </c>
      <c r="X507" s="18">
        <v>0</v>
      </c>
      <c r="Y507" s="19">
        <v>0</v>
      </c>
      <c r="Z507" s="18">
        <v>4</v>
      </c>
      <c r="AA507" s="18">
        <v>0</v>
      </c>
      <c r="AB507" s="18">
        <v>0</v>
      </c>
      <c r="AC507" s="18">
        <v>0</v>
      </c>
      <c r="AD507" s="18">
        <v>0</v>
      </c>
      <c r="AE507" s="18">
        <v>0</v>
      </c>
      <c r="AF507" s="18">
        <v>0</v>
      </c>
      <c r="AG507" s="18">
        <v>0</v>
      </c>
      <c r="AH507" t="str">
        <f>VLOOKUP(E:E,笔记匹配!A:U,3,FALSE)</f>
        <v>右滑帮选嫁妆👉 翡翠嫁妆里的王者出击‼️</v>
      </c>
    </row>
    <row r="508" spans="1:34">
      <c r="A508" s="17" t="s">
        <v>65</v>
      </c>
      <c r="B508" s="17" t="s">
        <v>98</v>
      </c>
      <c r="C508" s="18">
        <v>25784902</v>
      </c>
      <c r="D508" s="17" t="s">
        <v>79</v>
      </c>
      <c r="E508" s="17" t="s">
        <v>98</v>
      </c>
      <c r="F508" s="17" t="s">
        <v>99</v>
      </c>
      <c r="G508" s="18">
        <v>7095631</v>
      </c>
      <c r="H508" s="17" t="s">
        <v>99</v>
      </c>
      <c r="I508" s="18">
        <v>5852777</v>
      </c>
      <c r="J508" s="17" t="s">
        <v>290</v>
      </c>
      <c r="K508" s="18">
        <v>87.95</v>
      </c>
      <c r="L508" s="18">
        <v>4852</v>
      </c>
      <c r="M508" s="18">
        <v>351</v>
      </c>
      <c r="N508" s="19">
        <v>0.0723</v>
      </c>
      <c r="O508" s="18">
        <v>0.25</v>
      </c>
      <c r="P508" s="18">
        <v>18.13</v>
      </c>
      <c r="Q508" s="18">
        <v>1</v>
      </c>
      <c r="R508" s="18">
        <v>1</v>
      </c>
      <c r="S508" s="18">
        <v>0</v>
      </c>
      <c r="T508" s="18">
        <v>0</v>
      </c>
      <c r="U508" s="18">
        <v>0</v>
      </c>
      <c r="V508" s="18">
        <v>2</v>
      </c>
      <c r="W508" s="18">
        <v>43.98</v>
      </c>
      <c r="X508" s="18">
        <v>0</v>
      </c>
      <c r="Y508" s="19">
        <v>0</v>
      </c>
      <c r="Z508" s="18">
        <v>0</v>
      </c>
      <c r="AA508" s="18">
        <v>1</v>
      </c>
      <c r="AB508" s="18">
        <v>0</v>
      </c>
      <c r="AC508" s="18">
        <v>0</v>
      </c>
      <c r="AD508" s="18">
        <v>0</v>
      </c>
      <c r="AE508" s="18">
        <v>0</v>
      </c>
      <c r="AF508" s="18">
        <v>0</v>
      </c>
      <c r="AG508" s="18">
        <v>0</v>
      </c>
      <c r="AH508" t="str">
        <f>VLOOKUP(E:E,笔记匹配!A:U,3,FALSE)</f>
        <v>卡塔尔正确看球姿势‼️“钞能力”穿搭</v>
      </c>
    </row>
    <row r="509" spans="1:34">
      <c r="A509" s="17" t="s">
        <v>66</v>
      </c>
      <c r="B509" s="17" t="s">
        <v>80</v>
      </c>
      <c r="C509" s="18">
        <v>14596181</v>
      </c>
      <c r="D509" s="17" t="s">
        <v>79</v>
      </c>
      <c r="E509" s="17" t="s">
        <v>80</v>
      </c>
      <c r="F509" s="17" t="s">
        <v>81</v>
      </c>
      <c r="G509" s="18">
        <v>2936476</v>
      </c>
      <c r="H509" s="17" t="s">
        <v>81</v>
      </c>
      <c r="I509" s="18">
        <v>2341327</v>
      </c>
      <c r="J509" s="17" t="s">
        <v>290</v>
      </c>
      <c r="K509" s="18">
        <v>95.63</v>
      </c>
      <c r="L509" s="18">
        <v>2125</v>
      </c>
      <c r="M509" s="18">
        <v>140</v>
      </c>
      <c r="N509" s="19">
        <v>0.0659</v>
      </c>
      <c r="O509" s="18">
        <v>0.68</v>
      </c>
      <c r="P509" s="18">
        <v>45</v>
      </c>
      <c r="Q509" s="18">
        <v>1</v>
      </c>
      <c r="R509" s="18">
        <v>3</v>
      </c>
      <c r="S509" s="18">
        <v>1</v>
      </c>
      <c r="T509" s="18">
        <v>3</v>
      </c>
      <c r="U509" s="18">
        <v>0</v>
      </c>
      <c r="V509" s="18">
        <v>8</v>
      </c>
      <c r="W509" s="18">
        <v>11.95</v>
      </c>
      <c r="X509" s="18">
        <v>5</v>
      </c>
      <c r="Y509" s="19">
        <v>0.0357</v>
      </c>
      <c r="Z509" s="18">
        <v>1</v>
      </c>
      <c r="AA509" s="18">
        <v>2</v>
      </c>
      <c r="AB509" s="18">
        <v>6</v>
      </c>
      <c r="AC509" s="18">
        <v>16</v>
      </c>
      <c r="AD509" s="18">
        <v>7</v>
      </c>
      <c r="AE509" s="18">
        <v>5</v>
      </c>
      <c r="AF509" s="18">
        <v>13.66</v>
      </c>
      <c r="AG509" s="18">
        <v>19.13</v>
      </c>
      <c r="AH509" t="str">
        <f>VLOOKUP(E:E,笔记匹配!A:U,3,FALSE)</f>
        <v>翡翠小米珠已经不多了❓听说你们都在找🧐🧐</v>
      </c>
    </row>
    <row r="510" spans="1:34">
      <c r="A510" s="17" t="s">
        <v>66</v>
      </c>
      <c r="B510" s="17" t="s">
        <v>82</v>
      </c>
      <c r="C510" s="18">
        <v>14619863</v>
      </c>
      <c r="D510" s="17" t="s">
        <v>79</v>
      </c>
      <c r="E510" s="17" t="s">
        <v>82</v>
      </c>
      <c r="F510" s="17" t="s">
        <v>83</v>
      </c>
      <c r="G510" s="18">
        <v>2939454</v>
      </c>
      <c r="H510" s="17" t="s">
        <v>83</v>
      </c>
      <c r="I510" s="18">
        <v>2343844</v>
      </c>
      <c r="J510" s="17" t="s">
        <v>290</v>
      </c>
      <c r="K510" s="18">
        <v>32.23</v>
      </c>
      <c r="L510" s="18">
        <v>1199</v>
      </c>
      <c r="M510" s="18">
        <v>94</v>
      </c>
      <c r="N510" s="19">
        <v>0.0784</v>
      </c>
      <c r="O510" s="18">
        <v>0.34</v>
      </c>
      <c r="P510" s="18">
        <v>26.88</v>
      </c>
      <c r="Q510" s="18">
        <v>0</v>
      </c>
      <c r="R510" s="18">
        <v>0</v>
      </c>
      <c r="S510" s="18">
        <v>0</v>
      </c>
      <c r="T510" s="18">
        <v>0</v>
      </c>
      <c r="U510" s="18">
        <v>0</v>
      </c>
      <c r="V510" s="18">
        <v>0</v>
      </c>
      <c r="W510" s="18">
        <v>0</v>
      </c>
      <c r="X510" s="18">
        <v>0</v>
      </c>
      <c r="Y510" s="19">
        <v>0</v>
      </c>
      <c r="Z510" s="18">
        <v>0</v>
      </c>
      <c r="AA510" s="18">
        <v>1</v>
      </c>
      <c r="AB510" s="18">
        <v>0</v>
      </c>
      <c r="AC510" s="18">
        <v>0</v>
      </c>
      <c r="AD510" s="18">
        <v>0</v>
      </c>
      <c r="AE510" s="18">
        <v>0</v>
      </c>
      <c r="AF510" s="18">
        <v>0</v>
      </c>
      <c r="AG510" s="18">
        <v>0</v>
      </c>
      <c r="AH510" t="str">
        <f>VLOOKUP(E:E,笔记匹配!A:U,3,FALSE)</f>
        <v>必入翡翠无事牌👆任性挑选价位齐全❤️</v>
      </c>
    </row>
    <row r="511" spans="1:34">
      <c r="A511" s="17" t="s">
        <v>66</v>
      </c>
      <c r="B511" s="17" t="s">
        <v>84</v>
      </c>
      <c r="C511" s="18">
        <v>15170740</v>
      </c>
      <c r="D511" s="17" t="s">
        <v>79</v>
      </c>
      <c r="E511" s="17" t="s">
        <v>84</v>
      </c>
      <c r="F511" s="17" t="s">
        <v>293</v>
      </c>
      <c r="G511" s="18">
        <v>2978075</v>
      </c>
      <c r="H511" s="17" t="s">
        <v>85</v>
      </c>
      <c r="I511" s="18">
        <v>2380067</v>
      </c>
      <c r="J511" s="17" t="s">
        <v>290</v>
      </c>
      <c r="K511" s="18">
        <v>196.24</v>
      </c>
      <c r="L511" s="18">
        <v>13121</v>
      </c>
      <c r="M511" s="18">
        <v>563</v>
      </c>
      <c r="N511" s="19">
        <v>0.0429</v>
      </c>
      <c r="O511" s="18">
        <v>0.35</v>
      </c>
      <c r="P511" s="18">
        <v>14.96</v>
      </c>
      <c r="Q511" s="18">
        <v>4</v>
      </c>
      <c r="R511" s="18">
        <v>0</v>
      </c>
      <c r="S511" s="18">
        <v>2</v>
      </c>
      <c r="T511" s="18">
        <v>1</v>
      </c>
      <c r="U511" s="18">
        <v>0</v>
      </c>
      <c r="V511" s="18">
        <v>7</v>
      </c>
      <c r="W511" s="18">
        <v>28.03</v>
      </c>
      <c r="X511" s="18">
        <v>14</v>
      </c>
      <c r="Y511" s="19">
        <v>0.0249</v>
      </c>
      <c r="Z511" s="18">
        <v>2</v>
      </c>
      <c r="AA511" s="18">
        <v>9</v>
      </c>
      <c r="AB511" s="18">
        <v>9</v>
      </c>
      <c r="AC511" s="18">
        <v>13</v>
      </c>
      <c r="AD511" s="18">
        <v>9</v>
      </c>
      <c r="AE511" s="18">
        <v>1</v>
      </c>
      <c r="AF511" s="18">
        <v>21.8</v>
      </c>
      <c r="AG511" s="18">
        <v>196.24</v>
      </c>
      <c r="AH511" t="str">
        <f>VLOOKUP(E:E,笔记匹配!A:U,3,FALSE)</f>
        <v>入门级的满绿翡翠，性价比也太高了！ 😍</v>
      </c>
    </row>
    <row r="512" spans="1:34">
      <c r="A512" s="17" t="s">
        <v>66</v>
      </c>
      <c r="B512" s="17" t="s">
        <v>86</v>
      </c>
      <c r="C512" s="18">
        <v>20245254</v>
      </c>
      <c r="D512" s="17" t="s">
        <v>79</v>
      </c>
      <c r="E512" s="17" t="s">
        <v>86</v>
      </c>
      <c r="F512" s="17" t="s">
        <v>87</v>
      </c>
      <c r="G512" s="18">
        <v>4628915</v>
      </c>
      <c r="H512" s="17" t="s">
        <v>87</v>
      </c>
      <c r="I512" s="18">
        <v>3960246</v>
      </c>
      <c r="J512" s="17" t="s">
        <v>290</v>
      </c>
      <c r="K512" s="18">
        <v>115.67</v>
      </c>
      <c r="L512" s="18">
        <v>5242</v>
      </c>
      <c r="M512" s="18">
        <v>372</v>
      </c>
      <c r="N512" s="19">
        <v>0.071</v>
      </c>
      <c r="O512" s="18">
        <v>0.31</v>
      </c>
      <c r="P512" s="18">
        <v>22.07</v>
      </c>
      <c r="Q512" s="18">
        <v>0</v>
      </c>
      <c r="R512" s="18">
        <v>2</v>
      </c>
      <c r="S512" s="18">
        <v>3</v>
      </c>
      <c r="T512" s="18">
        <v>4</v>
      </c>
      <c r="U512" s="18">
        <v>2</v>
      </c>
      <c r="V512" s="18">
        <v>11</v>
      </c>
      <c r="W512" s="18">
        <v>10.52</v>
      </c>
      <c r="X512" s="18">
        <v>6</v>
      </c>
      <c r="Y512" s="19">
        <v>0.0161</v>
      </c>
      <c r="Z512" s="18">
        <v>1</v>
      </c>
      <c r="AA512" s="18">
        <v>1</v>
      </c>
      <c r="AB512" s="18">
        <v>8</v>
      </c>
      <c r="AC512" s="18">
        <v>16</v>
      </c>
      <c r="AD512" s="18">
        <v>8</v>
      </c>
      <c r="AE512" s="18">
        <v>4</v>
      </c>
      <c r="AF512" s="18">
        <v>14.46</v>
      </c>
      <c r="AG512" s="18">
        <v>28.92</v>
      </c>
      <c r="AH512" t="str">
        <f>VLOOKUP(E:E,笔记匹配!A:U,3,FALSE)</f>
        <v>别找了‼️一口价的翡翠商家在这里👆</v>
      </c>
    </row>
    <row r="513" spans="1:34">
      <c r="A513" s="17" t="s">
        <v>66</v>
      </c>
      <c r="B513" s="17" t="s">
        <v>88</v>
      </c>
      <c r="C513" s="18">
        <v>21387444</v>
      </c>
      <c r="D513" s="17" t="s">
        <v>79</v>
      </c>
      <c r="E513" s="17" t="s">
        <v>88</v>
      </c>
      <c r="F513" s="17" t="s">
        <v>89</v>
      </c>
      <c r="G513" s="18">
        <v>5205193</v>
      </c>
      <c r="H513" s="17" t="s">
        <v>89</v>
      </c>
      <c r="I513" s="18">
        <v>4389137</v>
      </c>
      <c r="J513" s="17" t="s">
        <v>290</v>
      </c>
      <c r="K513" s="18">
        <v>69.32</v>
      </c>
      <c r="L513" s="18">
        <v>2939</v>
      </c>
      <c r="M513" s="18">
        <v>295</v>
      </c>
      <c r="N513" s="19">
        <v>0.1004</v>
      </c>
      <c r="O513" s="18">
        <v>0.23</v>
      </c>
      <c r="P513" s="18">
        <v>23.59</v>
      </c>
      <c r="Q513" s="18">
        <v>1</v>
      </c>
      <c r="R513" s="18">
        <v>1</v>
      </c>
      <c r="S513" s="18">
        <v>1</v>
      </c>
      <c r="T513" s="18">
        <v>0</v>
      </c>
      <c r="U513" s="18">
        <v>0</v>
      </c>
      <c r="V513" s="18">
        <v>3</v>
      </c>
      <c r="W513" s="18">
        <v>23.11</v>
      </c>
      <c r="X513" s="18">
        <v>2</v>
      </c>
      <c r="Y513" s="19">
        <v>0.0068</v>
      </c>
      <c r="Z513" s="18">
        <v>0</v>
      </c>
      <c r="AA513" s="18">
        <v>0</v>
      </c>
      <c r="AB513" s="18">
        <v>3</v>
      </c>
      <c r="AC513" s="18">
        <v>4</v>
      </c>
      <c r="AD513" s="18">
        <v>3</v>
      </c>
      <c r="AE513" s="18">
        <v>1</v>
      </c>
      <c r="AF513" s="18">
        <v>23.11</v>
      </c>
      <c r="AG513" s="18">
        <v>69.32</v>
      </c>
      <c r="AH513" t="str">
        <f>VLOOKUP(E:E,笔记匹配!A:U,3,FALSE)</f>
        <v>入门级翡翠戒指｜第一次买翡翠必入戒指合集</v>
      </c>
    </row>
    <row r="514" spans="1:34">
      <c r="A514" s="17" t="s">
        <v>66</v>
      </c>
      <c r="B514" s="17" t="s">
        <v>76</v>
      </c>
      <c r="C514" s="18">
        <v>23018730</v>
      </c>
      <c r="D514" s="17" t="s">
        <v>75</v>
      </c>
      <c r="E514" s="17" t="s">
        <v>76</v>
      </c>
      <c r="F514" s="17" t="s">
        <v>302</v>
      </c>
      <c r="G514" s="18">
        <v>5980131</v>
      </c>
      <c r="H514" s="17" t="s">
        <v>77</v>
      </c>
      <c r="I514" s="18">
        <v>4980197</v>
      </c>
      <c r="J514" s="17" t="s">
        <v>290</v>
      </c>
      <c r="K514" s="18">
        <v>134.8</v>
      </c>
      <c r="L514" s="18">
        <v>9420</v>
      </c>
      <c r="M514" s="18">
        <v>392</v>
      </c>
      <c r="N514" s="19">
        <v>0.0416</v>
      </c>
      <c r="O514" s="18">
        <v>0.34</v>
      </c>
      <c r="P514" s="18">
        <v>14.31</v>
      </c>
      <c r="Q514" s="18">
        <v>5</v>
      </c>
      <c r="R514" s="18">
        <v>1</v>
      </c>
      <c r="S514" s="18">
        <v>1</v>
      </c>
      <c r="T514" s="18">
        <v>3</v>
      </c>
      <c r="U514" s="18">
        <v>1</v>
      </c>
      <c r="V514" s="18">
        <v>11</v>
      </c>
      <c r="W514" s="18">
        <v>12.25</v>
      </c>
      <c r="X514" s="18">
        <v>4</v>
      </c>
      <c r="Y514" s="19">
        <v>0.0102</v>
      </c>
      <c r="Z514" s="18">
        <v>0</v>
      </c>
      <c r="AA514" s="18">
        <v>0</v>
      </c>
      <c r="AB514" s="18">
        <v>4</v>
      </c>
      <c r="AC514" s="18">
        <v>7</v>
      </c>
      <c r="AD514" s="18">
        <v>4</v>
      </c>
      <c r="AE514" s="18">
        <v>2</v>
      </c>
      <c r="AF514" s="18">
        <v>33.7</v>
      </c>
      <c r="AG514" s="18">
        <v>67.4</v>
      </c>
      <c r="AH514" t="str">
        <f>VLOOKUP(E:E,笔记匹配!A:U,3,FALSE)</f>
        <v>请大数据把我推荐给身价过亿的人‼️</v>
      </c>
    </row>
    <row r="515" spans="1:34">
      <c r="A515" s="17" t="s">
        <v>66</v>
      </c>
      <c r="B515" s="17" t="s">
        <v>92</v>
      </c>
      <c r="C515" s="18">
        <v>24908564</v>
      </c>
      <c r="D515" s="17" t="s">
        <v>79</v>
      </c>
      <c r="E515" s="17" t="s">
        <v>92</v>
      </c>
      <c r="F515" s="17" t="s">
        <v>93</v>
      </c>
      <c r="G515" s="18">
        <v>6688065</v>
      </c>
      <c r="H515" s="17" t="s">
        <v>93</v>
      </c>
      <c r="I515" s="18">
        <v>5533337</v>
      </c>
      <c r="J515" s="17" t="s">
        <v>290</v>
      </c>
      <c r="K515" s="18">
        <v>128.16</v>
      </c>
      <c r="L515" s="18">
        <v>7856</v>
      </c>
      <c r="M515" s="18">
        <v>423</v>
      </c>
      <c r="N515" s="19">
        <v>0.0538</v>
      </c>
      <c r="O515" s="18">
        <v>0.3</v>
      </c>
      <c r="P515" s="18">
        <v>16.31</v>
      </c>
      <c r="Q515" s="18">
        <v>2</v>
      </c>
      <c r="R515" s="18">
        <v>1</v>
      </c>
      <c r="S515" s="18">
        <v>1</v>
      </c>
      <c r="T515" s="18">
        <v>2</v>
      </c>
      <c r="U515" s="18">
        <v>2</v>
      </c>
      <c r="V515" s="18">
        <v>8</v>
      </c>
      <c r="W515" s="18">
        <v>16.02</v>
      </c>
      <c r="X515" s="18">
        <v>4</v>
      </c>
      <c r="Y515" s="19">
        <v>0.0095</v>
      </c>
      <c r="Z515" s="18">
        <v>0</v>
      </c>
      <c r="AA515" s="18">
        <v>0</v>
      </c>
      <c r="AB515" s="18">
        <v>5</v>
      </c>
      <c r="AC515" s="18">
        <v>6</v>
      </c>
      <c r="AD515" s="18">
        <v>5</v>
      </c>
      <c r="AE515" s="18">
        <v>2</v>
      </c>
      <c r="AF515" s="18">
        <v>25.63</v>
      </c>
      <c r="AG515" s="18">
        <v>64.08</v>
      </c>
      <c r="AH515" t="str">
        <f>VLOOKUP(E:E,笔记匹配!A:U,3,FALSE)</f>
        <v>翡翠干货｜一分钟学会如何挑选翡翠挂件</v>
      </c>
    </row>
    <row r="516" spans="1:34">
      <c r="A516" s="17" t="s">
        <v>66</v>
      </c>
      <c r="B516" s="17" t="s">
        <v>90</v>
      </c>
      <c r="C516" s="18">
        <v>24908627</v>
      </c>
      <c r="D516" s="17" t="s">
        <v>79</v>
      </c>
      <c r="E516" s="17" t="s">
        <v>90</v>
      </c>
      <c r="F516" s="17" t="s">
        <v>91</v>
      </c>
      <c r="G516" s="18">
        <v>6688083</v>
      </c>
      <c r="H516" s="17" t="s">
        <v>91</v>
      </c>
      <c r="I516" s="18">
        <v>5533364</v>
      </c>
      <c r="J516" s="17" t="s">
        <v>290</v>
      </c>
      <c r="K516" s="18">
        <v>58.49</v>
      </c>
      <c r="L516" s="18">
        <v>3086</v>
      </c>
      <c r="M516" s="18">
        <v>210</v>
      </c>
      <c r="N516" s="19">
        <v>0.068</v>
      </c>
      <c r="O516" s="18">
        <v>0.28</v>
      </c>
      <c r="P516" s="18">
        <v>18.95</v>
      </c>
      <c r="Q516" s="18">
        <v>1</v>
      </c>
      <c r="R516" s="18">
        <v>0</v>
      </c>
      <c r="S516" s="18">
        <v>0</v>
      </c>
      <c r="T516" s="18">
        <v>0</v>
      </c>
      <c r="U516" s="18">
        <v>0</v>
      </c>
      <c r="V516" s="18">
        <v>1</v>
      </c>
      <c r="W516" s="18">
        <v>58.49</v>
      </c>
      <c r="X516" s="18">
        <v>0</v>
      </c>
      <c r="Y516" s="19">
        <v>0</v>
      </c>
      <c r="Z516" s="18">
        <v>1</v>
      </c>
      <c r="AA516" s="18">
        <v>2</v>
      </c>
      <c r="AB516" s="18">
        <v>0</v>
      </c>
      <c r="AC516" s="18">
        <v>0</v>
      </c>
      <c r="AD516" s="18">
        <v>0</v>
      </c>
      <c r="AE516" s="18">
        <v>0</v>
      </c>
      <c r="AF516" s="18">
        <v>0</v>
      </c>
      <c r="AG516" s="18">
        <v>0</v>
      </c>
      <c r="AH516" t="str">
        <f>VLOOKUP(E:E,笔记匹配!A:U,3,FALSE)</f>
        <v>翡翠之美，来之不易🙏🏻拍卖会级珠链大赏</v>
      </c>
    </row>
    <row r="517" spans="1:34">
      <c r="A517" s="17" t="s">
        <v>66</v>
      </c>
      <c r="B517" s="17" t="s">
        <v>95</v>
      </c>
      <c r="C517" s="18">
        <v>25234424</v>
      </c>
      <c r="D517" s="17" t="s">
        <v>79</v>
      </c>
      <c r="E517" s="17" t="s">
        <v>94</v>
      </c>
      <c r="F517" s="17" t="s">
        <v>95</v>
      </c>
      <c r="G517" s="18">
        <v>6837225</v>
      </c>
      <c r="H517" s="17" t="s">
        <v>95</v>
      </c>
      <c r="I517" s="18">
        <v>5649814</v>
      </c>
      <c r="J517" s="17" t="s">
        <v>290</v>
      </c>
      <c r="K517" s="18">
        <v>12.26</v>
      </c>
      <c r="L517" s="18">
        <v>437</v>
      </c>
      <c r="M517" s="18">
        <v>32</v>
      </c>
      <c r="N517" s="19">
        <v>0.0732</v>
      </c>
      <c r="O517" s="18">
        <v>0.38</v>
      </c>
      <c r="P517" s="18">
        <v>28.05</v>
      </c>
      <c r="Q517" s="18">
        <v>0</v>
      </c>
      <c r="R517" s="18">
        <v>0</v>
      </c>
      <c r="S517" s="18">
        <v>0</v>
      </c>
      <c r="T517" s="18">
        <v>0</v>
      </c>
      <c r="U517" s="18">
        <v>0</v>
      </c>
      <c r="V517" s="18">
        <v>0</v>
      </c>
      <c r="W517" s="18">
        <v>0</v>
      </c>
      <c r="X517" s="18">
        <v>0</v>
      </c>
      <c r="Y517" s="19">
        <v>0</v>
      </c>
      <c r="Z517" s="18">
        <v>0</v>
      </c>
      <c r="AA517" s="18">
        <v>0</v>
      </c>
      <c r="AB517" s="18">
        <v>0</v>
      </c>
      <c r="AC517" s="18">
        <v>0</v>
      </c>
      <c r="AD517" s="18">
        <v>0</v>
      </c>
      <c r="AE517" s="18">
        <v>0</v>
      </c>
      <c r="AF517" s="18">
        <v>0</v>
      </c>
      <c r="AG517" s="18">
        <v>0</v>
      </c>
      <c r="AH517" t="str">
        <f>VLOOKUP(E:E,笔记匹配!A:U,3,FALSE)</f>
        <v>有佛就有福｜人生中第一件翡翠佛公在这</v>
      </c>
    </row>
    <row r="518" spans="1:34">
      <c r="A518" s="17" t="s">
        <v>66</v>
      </c>
      <c r="B518" s="17" t="s">
        <v>96</v>
      </c>
      <c r="C518" s="18">
        <v>25784839</v>
      </c>
      <c r="D518" s="17" t="s">
        <v>79</v>
      </c>
      <c r="E518" s="17" t="s">
        <v>96</v>
      </c>
      <c r="F518" s="17" t="s">
        <v>97</v>
      </c>
      <c r="G518" s="18">
        <v>7095608</v>
      </c>
      <c r="H518" s="17" t="s">
        <v>97</v>
      </c>
      <c r="I518" s="18">
        <v>5852742</v>
      </c>
      <c r="J518" s="17" t="s">
        <v>290</v>
      </c>
      <c r="K518" s="18">
        <v>71.73</v>
      </c>
      <c r="L518" s="18">
        <v>4591</v>
      </c>
      <c r="M518" s="18">
        <v>346</v>
      </c>
      <c r="N518" s="19">
        <v>0.0754</v>
      </c>
      <c r="O518" s="18">
        <v>0.21</v>
      </c>
      <c r="P518" s="18">
        <v>15.62</v>
      </c>
      <c r="Q518" s="18">
        <v>2</v>
      </c>
      <c r="R518" s="18">
        <v>0</v>
      </c>
      <c r="S518" s="18">
        <v>1</v>
      </c>
      <c r="T518" s="18">
        <v>0</v>
      </c>
      <c r="U518" s="18">
        <v>0</v>
      </c>
      <c r="V518" s="18">
        <v>3</v>
      </c>
      <c r="W518" s="18">
        <v>23.91</v>
      </c>
      <c r="X518" s="18">
        <v>1</v>
      </c>
      <c r="Y518" s="19">
        <v>0.0029</v>
      </c>
      <c r="Z518" s="18">
        <v>1</v>
      </c>
      <c r="AA518" s="18">
        <v>2</v>
      </c>
      <c r="AB518" s="18">
        <v>1</v>
      </c>
      <c r="AC518" s="18">
        <v>1</v>
      </c>
      <c r="AD518" s="18">
        <v>1</v>
      </c>
      <c r="AE518" s="18">
        <v>0</v>
      </c>
      <c r="AF518" s="18">
        <v>71.73</v>
      </c>
      <c r="AG518" s="18">
        <v>0</v>
      </c>
      <c r="AH518" t="str">
        <f>VLOOKUP(E:E,笔记匹配!A:U,3,FALSE)</f>
        <v>右滑帮选嫁妆👉 翡翠嫁妆里的王者出击‼️</v>
      </c>
    </row>
    <row r="519" spans="1:34">
      <c r="A519" s="17" t="s">
        <v>66</v>
      </c>
      <c r="B519" s="17" t="s">
        <v>98</v>
      </c>
      <c r="C519" s="18">
        <v>25784902</v>
      </c>
      <c r="D519" s="17" t="s">
        <v>79</v>
      </c>
      <c r="E519" s="17" t="s">
        <v>98</v>
      </c>
      <c r="F519" s="17" t="s">
        <v>99</v>
      </c>
      <c r="G519" s="18">
        <v>7095631</v>
      </c>
      <c r="H519" s="17" t="s">
        <v>99</v>
      </c>
      <c r="I519" s="18">
        <v>5852777</v>
      </c>
      <c r="J519" s="17" t="s">
        <v>290</v>
      </c>
      <c r="K519" s="18">
        <v>99.02</v>
      </c>
      <c r="L519" s="18">
        <v>5275</v>
      </c>
      <c r="M519" s="18">
        <v>386</v>
      </c>
      <c r="N519" s="19">
        <v>0.0732</v>
      </c>
      <c r="O519" s="18">
        <v>0.26</v>
      </c>
      <c r="P519" s="18">
        <v>18.77</v>
      </c>
      <c r="Q519" s="18">
        <v>1</v>
      </c>
      <c r="R519" s="18">
        <v>1</v>
      </c>
      <c r="S519" s="18">
        <v>0</v>
      </c>
      <c r="T519" s="18">
        <v>0</v>
      </c>
      <c r="U519" s="18">
        <v>0</v>
      </c>
      <c r="V519" s="18">
        <v>2</v>
      </c>
      <c r="W519" s="18">
        <v>49.51</v>
      </c>
      <c r="X519" s="18">
        <v>1</v>
      </c>
      <c r="Y519" s="19">
        <v>0.0026</v>
      </c>
      <c r="Z519" s="18">
        <v>2</v>
      </c>
      <c r="AA519" s="18">
        <v>4</v>
      </c>
      <c r="AB519" s="18">
        <v>1</v>
      </c>
      <c r="AC519" s="18">
        <v>1</v>
      </c>
      <c r="AD519" s="18">
        <v>1</v>
      </c>
      <c r="AE519" s="18">
        <v>0</v>
      </c>
      <c r="AF519" s="18">
        <v>99.02</v>
      </c>
      <c r="AG519" s="18">
        <v>0</v>
      </c>
      <c r="AH519" t="str">
        <f>VLOOKUP(E:E,笔记匹配!A:U,3,FALSE)</f>
        <v>卡塔尔正确看球姿势‼️“钞能力”穿搭</v>
      </c>
    </row>
    <row r="520" spans="1:34">
      <c r="A520" s="17" t="s">
        <v>67</v>
      </c>
      <c r="B520" s="17" t="s">
        <v>80</v>
      </c>
      <c r="C520" s="18">
        <v>14596181</v>
      </c>
      <c r="D520" s="17" t="s">
        <v>79</v>
      </c>
      <c r="E520" s="17" t="s">
        <v>80</v>
      </c>
      <c r="F520" s="17" t="s">
        <v>81</v>
      </c>
      <c r="G520" s="18">
        <v>2936476</v>
      </c>
      <c r="H520" s="17" t="s">
        <v>81</v>
      </c>
      <c r="I520" s="18">
        <v>2341327</v>
      </c>
      <c r="J520" s="17" t="s">
        <v>290</v>
      </c>
      <c r="K520" s="18">
        <v>98.62</v>
      </c>
      <c r="L520" s="18">
        <v>1981</v>
      </c>
      <c r="M520" s="18">
        <v>157</v>
      </c>
      <c r="N520" s="19">
        <v>0.0793</v>
      </c>
      <c r="O520" s="18">
        <v>0.63</v>
      </c>
      <c r="P520" s="18">
        <v>49.78</v>
      </c>
      <c r="Q520" s="18">
        <v>1</v>
      </c>
      <c r="R520" s="18">
        <v>2</v>
      </c>
      <c r="S520" s="18">
        <v>1</v>
      </c>
      <c r="T520" s="18">
        <v>2</v>
      </c>
      <c r="U520" s="18">
        <v>0</v>
      </c>
      <c r="V520" s="18">
        <v>6</v>
      </c>
      <c r="W520" s="18">
        <v>16.44</v>
      </c>
      <c r="X520" s="18">
        <v>3</v>
      </c>
      <c r="Y520" s="19">
        <v>0.0191</v>
      </c>
      <c r="Z520" s="18">
        <v>0</v>
      </c>
      <c r="AA520" s="18">
        <v>4</v>
      </c>
      <c r="AB520" s="18">
        <v>3</v>
      </c>
      <c r="AC520" s="18">
        <v>6</v>
      </c>
      <c r="AD520" s="18">
        <v>3</v>
      </c>
      <c r="AE520" s="18">
        <v>1</v>
      </c>
      <c r="AF520" s="18">
        <v>32.87</v>
      </c>
      <c r="AG520" s="18">
        <v>98.62</v>
      </c>
      <c r="AH520" t="str">
        <f>VLOOKUP(E:E,笔记匹配!A:U,3,FALSE)</f>
        <v>翡翠小米珠已经不多了❓听说你们都在找🧐🧐</v>
      </c>
    </row>
    <row r="521" spans="1:34">
      <c r="A521" s="17" t="s">
        <v>67</v>
      </c>
      <c r="B521" s="17" t="s">
        <v>82</v>
      </c>
      <c r="C521" s="18">
        <v>14619863</v>
      </c>
      <c r="D521" s="17" t="s">
        <v>79</v>
      </c>
      <c r="E521" s="17" t="s">
        <v>82</v>
      </c>
      <c r="F521" s="17" t="s">
        <v>83</v>
      </c>
      <c r="G521" s="18">
        <v>2939454</v>
      </c>
      <c r="H521" s="17" t="s">
        <v>83</v>
      </c>
      <c r="I521" s="18">
        <v>2343844</v>
      </c>
      <c r="J521" s="17" t="s">
        <v>290</v>
      </c>
      <c r="K521" s="18">
        <v>65.27</v>
      </c>
      <c r="L521" s="18">
        <v>1852</v>
      </c>
      <c r="M521" s="18">
        <v>135</v>
      </c>
      <c r="N521" s="19">
        <v>0.0729</v>
      </c>
      <c r="O521" s="18">
        <v>0.48</v>
      </c>
      <c r="P521" s="18">
        <v>35.24</v>
      </c>
      <c r="Q521" s="18">
        <v>0</v>
      </c>
      <c r="R521" s="18">
        <v>0</v>
      </c>
      <c r="S521" s="18">
        <v>0</v>
      </c>
      <c r="T521" s="18">
        <v>0</v>
      </c>
      <c r="U521" s="18">
        <v>0</v>
      </c>
      <c r="V521" s="18">
        <v>0</v>
      </c>
      <c r="W521" s="18">
        <v>0</v>
      </c>
      <c r="X521" s="18">
        <v>0</v>
      </c>
      <c r="Y521" s="19">
        <v>0</v>
      </c>
      <c r="Z521" s="18">
        <v>0</v>
      </c>
      <c r="AA521" s="18">
        <v>0</v>
      </c>
      <c r="AB521" s="18">
        <v>1</v>
      </c>
      <c r="AC521" s="18">
        <v>1</v>
      </c>
      <c r="AD521" s="18">
        <v>1</v>
      </c>
      <c r="AE521" s="18">
        <v>1</v>
      </c>
      <c r="AF521" s="18">
        <v>65.27</v>
      </c>
      <c r="AG521" s="18">
        <v>65.27</v>
      </c>
      <c r="AH521" t="str">
        <f>VLOOKUP(E:E,笔记匹配!A:U,3,FALSE)</f>
        <v>必入翡翠无事牌👆任性挑选价位齐全❤️</v>
      </c>
    </row>
    <row r="522" spans="1:34">
      <c r="A522" s="17" t="s">
        <v>67</v>
      </c>
      <c r="B522" s="17" t="s">
        <v>84</v>
      </c>
      <c r="C522" s="18">
        <v>15170740</v>
      </c>
      <c r="D522" s="17" t="s">
        <v>79</v>
      </c>
      <c r="E522" s="17" t="s">
        <v>84</v>
      </c>
      <c r="F522" s="17" t="s">
        <v>293</v>
      </c>
      <c r="G522" s="18">
        <v>2978075</v>
      </c>
      <c r="H522" s="17" t="s">
        <v>85</v>
      </c>
      <c r="I522" s="18">
        <v>2380067</v>
      </c>
      <c r="J522" s="17" t="s">
        <v>290</v>
      </c>
      <c r="K522" s="18">
        <v>153.35</v>
      </c>
      <c r="L522" s="18">
        <v>10288</v>
      </c>
      <c r="M522" s="18">
        <v>447</v>
      </c>
      <c r="N522" s="19">
        <v>0.0434</v>
      </c>
      <c r="O522" s="18">
        <v>0.34</v>
      </c>
      <c r="P522" s="18">
        <v>14.91</v>
      </c>
      <c r="Q522" s="18">
        <v>6</v>
      </c>
      <c r="R522" s="18">
        <v>3</v>
      </c>
      <c r="S522" s="18">
        <v>0</v>
      </c>
      <c r="T522" s="18">
        <v>2</v>
      </c>
      <c r="U522" s="18">
        <v>1</v>
      </c>
      <c r="V522" s="18">
        <v>12</v>
      </c>
      <c r="W522" s="18">
        <v>12.78</v>
      </c>
      <c r="X522" s="18">
        <v>22</v>
      </c>
      <c r="Y522" s="19">
        <v>0.0492</v>
      </c>
      <c r="Z522" s="18">
        <v>1</v>
      </c>
      <c r="AA522" s="18">
        <v>16</v>
      </c>
      <c r="AB522" s="18">
        <v>3</v>
      </c>
      <c r="AC522" s="18">
        <v>3</v>
      </c>
      <c r="AD522" s="18">
        <v>3</v>
      </c>
      <c r="AE522" s="18">
        <v>0</v>
      </c>
      <c r="AF522" s="18">
        <v>51.12</v>
      </c>
      <c r="AG522" s="18">
        <v>0</v>
      </c>
      <c r="AH522" t="str">
        <f>VLOOKUP(E:E,笔记匹配!A:U,3,FALSE)</f>
        <v>入门级的满绿翡翠，性价比也太高了！ 😍</v>
      </c>
    </row>
    <row r="523" spans="1:34">
      <c r="A523" s="17" t="s">
        <v>67</v>
      </c>
      <c r="B523" s="17" t="s">
        <v>86</v>
      </c>
      <c r="C523" s="18">
        <v>20245254</v>
      </c>
      <c r="D523" s="17" t="s">
        <v>79</v>
      </c>
      <c r="E523" s="17" t="s">
        <v>86</v>
      </c>
      <c r="F523" s="17" t="s">
        <v>87</v>
      </c>
      <c r="G523" s="18">
        <v>4628915</v>
      </c>
      <c r="H523" s="17" t="s">
        <v>87</v>
      </c>
      <c r="I523" s="18">
        <v>3960246</v>
      </c>
      <c r="J523" s="17" t="s">
        <v>290</v>
      </c>
      <c r="K523" s="18">
        <v>111.11</v>
      </c>
      <c r="L523" s="18">
        <v>5451</v>
      </c>
      <c r="M523" s="18">
        <v>360</v>
      </c>
      <c r="N523" s="19">
        <v>0.066</v>
      </c>
      <c r="O523" s="18">
        <v>0.31</v>
      </c>
      <c r="P523" s="18">
        <v>20.38</v>
      </c>
      <c r="Q523" s="18">
        <v>2</v>
      </c>
      <c r="R523" s="18">
        <v>1</v>
      </c>
      <c r="S523" s="18">
        <v>1</v>
      </c>
      <c r="T523" s="18">
        <v>2</v>
      </c>
      <c r="U523" s="18">
        <v>0</v>
      </c>
      <c r="V523" s="18">
        <v>6</v>
      </c>
      <c r="W523" s="18">
        <v>18.52</v>
      </c>
      <c r="X523" s="18">
        <v>5</v>
      </c>
      <c r="Y523" s="19">
        <v>0.0139</v>
      </c>
      <c r="Z523" s="18">
        <v>1</v>
      </c>
      <c r="AA523" s="18">
        <v>1</v>
      </c>
      <c r="AB523" s="18">
        <v>5</v>
      </c>
      <c r="AC523" s="18">
        <v>6</v>
      </c>
      <c r="AD523" s="18">
        <v>5</v>
      </c>
      <c r="AE523" s="18">
        <v>1</v>
      </c>
      <c r="AF523" s="18">
        <v>22.22</v>
      </c>
      <c r="AG523" s="18">
        <v>111.11</v>
      </c>
      <c r="AH523" t="str">
        <f>VLOOKUP(E:E,笔记匹配!A:U,3,FALSE)</f>
        <v>别找了‼️一口价的翡翠商家在这里👆</v>
      </c>
    </row>
    <row r="524" spans="1:34">
      <c r="A524" s="17" t="s">
        <v>67</v>
      </c>
      <c r="B524" s="17" t="s">
        <v>88</v>
      </c>
      <c r="C524" s="18">
        <v>21387444</v>
      </c>
      <c r="D524" s="17" t="s">
        <v>79</v>
      </c>
      <c r="E524" s="17" t="s">
        <v>88</v>
      </c>
      <c r="F524" s="17" t="s">
        <v>89</v>
      </c>
      <c r="G524" s="18">
        <v>5205193</v>
      </c>
      <c r="H524" s="17" t="s">
        <v>89</v>
      </c>
      <c r="I524" s="18">
        <v>4389137</v>
      </c>
      <c r="J524" s="17" t="s">
        <v>290</v>
      </c>
      <c r="K524" s="18">
        <v>52.54</v>
      </c>
      <c r="L524" s="18">
        <v>2413</v>
      </c>
      <c r="M524" s="18">
        <v>231</v>
      </c>
      <c r="N524" s="19">
        <v>0.0957</v>
      </c>
      <c r="O524" s="18">
        <v>0.23</v>
      </c>
      <c r="P524" s="18">
        <v>21.77</v>
      </c>
      <c r="Q524" s="18">
        <v>2</v>
      </c>
      <c r="R524" s="18">
        <v>0</v>
      </c>
      <c r="S524" s="18">
        <v>0</v>
      </c>
      <c r="T524" s="18">
        <v>0</v>
      </c>
      <c r="U524" s="18">
        <v>0</v>
      </c>
      <c r="V524" s="18">
        <v>2</v>
      </c>
      <c r="W524" s="18">
        <v>26.27</v>
      </c>
      <c r="X524" s="18">
        <v>2</v>
      </c>
      <c r="Y524" s="19">
        <v>0.0087</v>
      </c>
      <c r="Z524" s="18">
        <v>1</v>
      </c>
      <c r="AA524" s="18">
        <v>0</v>
      </c>
      <c r="AB524" s="18">
        <v>2</v>
      </c>
      <c r="AC524" s="18">
        <v>2</v>
      </c>
      <c r="AD524" s="18">
        <v>2</v>
      </c>
      <c r="AE524" s="18">
        <v>0</v>
      </c>
      <c r="AF524" s="18">
        <v>26.27</v>
      </c>
      <c r="AG524" s="18">
        <v>0</v>
      </c>
      <c r="AH524" t="str">
        <f>VLOOKUP(E:E,笔记匹配!A:U,3,FALSE)</f>
        <v>入门级翡翠戒指｜第一次买翡翠必入戒指合集</v>
      </c>
    </row>
    <row r="525" spans="1:34">
      <c r="A525" s="17" t="s">
        <v>67</v>
      </c>
      <c r="B525" s="17" t="s">
        <v>76</v>
      </c>
      <c r="C525" s="18">
        <v>23018730</v>
      </c>
      <c r="D525" s="17" t="s">
        <v>75</v>
      </c>
      <c r="E525" s="17" t="s">
        <v>76</v>
      </c>
      <c r="F525" s="17" t="s">
        <v>302</v>
      </c>
      <c r="G525" s="18">
        <v>5980131</v>
      </c>
      <c r="H525" s="17" t="s">
        <v>77</v>
      </c>
      <c r="I525" s="18">
        <v>4980197</v>
      </c>
      <c r="J525" s="17" t="s">
        <v>290</v>
      </c>
      <c r="K525" s="18">
        <v>131.93</v>
      </c>
      <c r="L525" s="18">
        <v>8815</v>
      </c>
      <c r="M525" s="18">
        <v>431</v>
      </c>
      <c r="N525" s="19">
        <v>0.0489</v>
      </c>
      <c r="O525" s="18">
        <v>0.31</v>
      </c>
      <c r="P525" s="18">
        <v>14.97</v>
      </c>
      <c r="Q525" s="18">
        <v>3</v>
      </c>
      <c r="R525" s="18">
        <v>0</v>
      </c>
      <c r="S525" s="18">
        <v>0</v>
      </c>
      <c r="T525" s="18">
        <v>3</v>
      </c>
      <c r="U525" s="18">
        <v>2</v>
      </c>
      <c r="V525" s="18">
        <v>8</v>
      </c>
      <c r="W525" s="18">
        <v>16.49</v>
      </c>
      <c r="X525" s="18">
        <v>1</v>
      </c>
      <c r="Y525" s="19">
        <v>0.0023</v>
      </c>
      <c r="Z525" s="18">
        <v>2</v>
      </c>
      <c r="AA525" s="18">
        <v>0</v>
      </c>
      <c r="AB525" s="18">
        <v>3</v>
      </c>
      <c r="AC525" s="18">
        <v>3</v>
      </c>
      <c r="AD525" s="18">
        <v>3</v>
      </c>
      <c r="AE525" s="18">
        <v>1</v>
      </c>
      <c r="AF525" s="18">
        <v>43.98</v>
      </c>
      <c r="AG525" s="18">
        <v>131.93</v>
      </c>
      <c r="AH525" t="str">
        <f>VLOOKUP(E:E,笔记匹配!A:U,3,FALSE)</f>
        <v>请大数据把我推荐给身价过亿的人‼️</v>
      </c>
    </row>
    <row r="526" spans="1:34">
      <c r="A526" s="17" t="s">
        <v>67</v>
      </c>
      <c r="B526" s="17" t="s">
        <v>92</v>
      </c>
      <c r="C526" s="18">
        <v>24908564</v>
      </c>
      <c r="D526" s="17" t="s">
        <v>79</v>
      </c>
      <c r="E526" s="17" t="s">
        <v>92</v>
      </c>
      <c r="F526" s="17" t="s">
        <v>93</v>
      </c>
      <c r="G526" s="18">
        <v>6688065</v>
      </c>
      <c r="H526" s="17" t="s">
        <v>93</v>
      </c>
      <c r="I526" s="18">
        <v>5533337</v>
      </c>
      <c r="J526" s="17" t="s">
        <v>290</v>
      </c>
      <c r="K526" s="18">
        <v>136.2</v>
      </c>
      <c r="L526" s="18">
        <v>8573</v>
      </c>
      <c r="M526" s="18">
        <v>457</v>
      </c>
      <c r="N526" s="19">
        <v>0.0533</v>
      </c>
      <c r="O526" s="18">
        <v>0.3</v>
      </c>
      <c r="P526" s="18">
        <v>15.89</v>
      </c>
      <c r="Q526" s="18">
        <v>1</v>
      </c>
      <c r="R526" s="18">
        <v>0</v>
      </c>
      <c r="S526" s="18">
        <v>0</v>
      </c>
      <c r="T526" s="18">
        <v>1</v>
      </c>
      <c r="U526" s="18">
        <v>0</v>
      </c>
      <c r="V526" s="18">
        <v>2</v>
      </c>
      <c r="W526" s="18">
        <v>68.1</v>
      </c>
      <c r="X526" s="18">
        <v>4</v>
      </c>
      <c r="Y526" s="19">
        <v>0.0088</v>
      </c>
      <c r="Z526" s="18">
        <v>1</v>
      </c>
      <c r="AA526" s="18">
        <v>12</v>
      </c>
      <c r="AB526" s="18">
        <v>4</v>
      </c>
      <c r="AC526" s="18">
        <v>4</v>
      </c>
      <c r="AD526" s="18">
        <v>4</v>
      </c>
      <c r="AE526" s="18">
        <v>0</v>
      </c>
      <c r="AF526" s="18">
        <v>34.05</v>
      </c>
      <c r="AG526" s="18">
        <v>0</v>
      </c>
      <c r="AH526" t="str">
        <f>VLOOKUP(E:E,笔记匹配!A:U,3,FALSE)</f>
        <v>翡翠干货｜一分钟学会如何挑选翡翠挂件</v>
      </c>
    </row>
    <row r="527" spans="1:34">
      <c r="A527" s="17" t="s">
        <v>67</v>
      </c>
      <c r="B527" s="17" t="s">
        <v>90</v>
      </c>
      <c r="C527" s="18">
        <v>24908627</v>
      </c>
      <c r="D527" s="17" t="s">
        <v>79</v>
      </c>
      <c r="E527" s="17" t="s">
        <v>90</v>
      </c>
      <c r="F527" s="17" t="s">
        <v>91</v>
      </c>
      <c r="G527" s="18">
        <v>6688083</v>
      </c>
      <c r="H527" s="17" t="s">
        <v>91</v>
      </c>
      <c r="I527" s="18">
        <v>5533364</v>
      </c>
      <c r="J527" s="17" t="s">
        <v>290</v>
      </c>
      <c r="K527" s="18">
        <v>71.74</v>
      </c>
      <c r="L527" s="18">
        <v>4171</v>
      </c>
      <c r="M527" s="18">
        <v>266</v>
      </c>
      <c r="N527" s="19">
        <v>0.0638</v>
      </c>
      <c r="O527" s="18">
        <v>0.27</v>
      </c>
      <c r="P527" s="18">
        <v>17.2</v>
      </c>
      <c r="Q527" s="18">
        <v>0</v>
      </c>
      <c r="R527" s="18">
        <v>0</v>
      </c>
      <c r="S527" s="18">
        <v>0</v>
      </c>
      <c r="T527" s="18">
        <v>1</v>
      </c>
      <c r="U527" s="18">
        <v>0</v>
      </c>
      <c r="V527" s="18">
        <v>1</v>
      </c>
      <c r="W527" s="18">
        <v>71.74</v>
      </c>
      <c r="X527" s="18">
        <v>3</v>
      </c>
      <c r="Y527" s="19">
        <v>0.0113</v>
      </c>
      <c r="Z527" s="18">
        <v>1</v>
      </c>
      <c r="AA527" s="18">
        <v>4</v>
      </c>
      <c r="AB527" s="18">
        <v>3</v>
      </c>
      <c r="AC527" s="18">
        <v>3</v>
      </c>
      <c r="AD527" s="18">
        <v>3</v>
      </c>
      <c r="AE527" s="18">
        <v>0</v>
      </c>
      <c r="AF527" s="18">
        <v>23.91</v>
      </c>
      <c r="AG527" s="18">
        <v>0</v>
      </c>
      <c r="AH527" t="str">
        <f>VLOOKUP(E:E,笔记匹配!A:U,3,FALSE)</f>
        <v>翡翠之美，来之不易🙏🏻拍卖会级珠链大赏</v>
      </c>
    </row>
    <row r="528" spans="1:34">
      <c r="A528" s="17" t="s">
        <v>67</v>
      </c>
      <c r="B528" s="17" t="s">
        <v>95</v>
      </c>
      <c r="C528" s="18">
        <v>25234424</v>
      </c>
      <c r="D528" s="17" t="s">
        <v>79</v>
      </c>
      <c r="E528" s="17" t="s">
        <v>94</v>
      </c>
      <c r="F528" s="17" t="s">
        <v>95</v>
      </c>
      <c r="G528" s="18">
        <v>6837225</v>
      </c>
      <c r="H528" s="17" t="s">
        <v>95</v>
      </c>
      <c r="I528" s="18">
        <v>5649814</v>
      </c>
      <c r="J528" s="17" t="s">
        <v>290</v>
      </c>
      <c r="K528" s="18">
        <v>9.69</v>
      </c>
      <c r="L528" s="18">
        <v>524</v>
      </c>
      <c r="M528" s="18">
        <v>32</v>
      </c>
      <c r="N528" s="19">
        <v>0.0611</v>
      </c>
      <c r="O528" s="18">
        <v>0.3</v>
      </c>
      <c r="P528" s="18">
        <v>18.49</v>
      </c>
      <c r="Q528" s="18">
        <v>1</v>
      </c>
      <c r="R528" s="18">
        <v>1</v>
      </c>
      <c r="S528" s="18">
        <v>1</v>
      </c>
      <c r="T528" s="18">
        <v>1</v>
      </c>
      <c r="U528" s="18">
        <v>0</v>
      </c>
      <c r="V528" s="18">
        <v>4</v>
      </c>
      <c r="W528" s="18">
        <v>2.42</v>
      </c>
      <c r="X528" s="18">
        <v>0</v>
      </c>
      <c r="Y528" s="19">
        <v>0</v>
      </c>
      <c r="Z528" s="18">
        <v>1</v>
      </c>
      <c r="AA528" s="18">
        <v>0</v>
      </c>
      <c r="AB528" s="18">
        <v>1</v>
      </c>
      <c r="AC528" s="18">
        <v>4</v>
      </c>
      <c r="AD528" s="18">
        <v>1</v>
      </c>
      <c r="AE528" s="18">
        <v>1</v>
      </c>
      <c r="AF528" s="18">
        <v>9.69</v>
      </c>
      <c r="AG528" s="18">
        <v>9.69</v>
      </c>
      <c r="AH528" t="str">
        <f>VLOOKUP(E:E,笔记匹配!A:U,3,FALSE)</f>
        <v>有佛就有福｜人生中第一件翡翠佛公在这</v>
      </c>
    </row>
    <row r="529" spans="1:34">
      <c r="A529" s="17" t="s">
        <v>67</v>
      </c>
      <c r="B529" s="17" t="s">
        <v>96</v>
      </c>
      <c r="C529" s="18">
        <v>25784839</v>
      </c>
      <c r="D529" s="17" t="s">
        <v>79</v>
      </c>
      <c r="E529" s="17" t="s">
        <v>96</v>
      </c>
      <c r="F529" s="17" t="s">
        <v>97</v>
      </c>
      <c r="G529" s="18">
        <v>7095608</v>
      </c>
      <c r="H529" s="17" t="s">
        <v>97</v>
      </c>
      <c r="I529" s="18">
        <v>5852742</v>
      </c>
      <c r="J529" s="17" t="s">
        <v>290</v>
      </c>
      <c r="K529" s="18">
        <v>53.38</v>
      </c>
      <c r="L529" s="18">
        <v>4101</v>
      </c>
      <c r="M529" s="18">
        <v>246</v>
      </c>
      <c r="N529" s="19">
        <v>0.06</v>
      </c>
      <c r="O529" s="18">
        <v>0.22</v>
      </c>
      <c r="P529" s="18">
        <v>13.02</v>
      </c>
      <c r="Q529" s="18">
        <v>0</v>
      </c>
      <c r="R529" s="18">
        <v>0</v>
      </c>
      <c r="S529" s="18">
        <v>1</v>
      </c>
      <c r="T529" s="18">
        <v>0</v>
      </c>
      <c r="U529" s="18">
        <v>0</v>
      </c>
      <c r="V529" s="18">
        <v>1</v>
      </c>
      <c r="W529" s="18">
        <v>53.38</v>
      </c>
      <c r="X529" s="18">
        <v>2</v>
      </c>
      <c r="Y529" s="19">
        <v>0.0081</v>
      </c>
      <c r="Z529" s="18">
        <v>0</v>
      </c>
      <c r="AA529" s="18">
        <v>0</v>
      </c>
      <c r="AB529" s="18">
        <v>1</v>
      </c>
      <c r="AC529" s="18">
        <v>1</v>
      </c>
      <c r="AD529" s="18">
        <v>1</v>
      </c>
      <c r="AE529" s="18">
        <v>0</v>
      </c>
      <c r="AF529" s="18">
        <v>53.38</v>
      </c>
      <c r="AG529" s="18">
        <v>0</v>
      </c>
      <c r="AH529" t="str">
        <f>VLOOKUP(E:E,笔记匹配!A:U,3,FALSE)</f>
        <v>右滑帮选嫁妆👉 翡翠嫁妆里的王者出击‼️</v>
      </c>
    </row>
    <row r="530" spans="1:34">
      <c r="A530" s="17" t="s">
        <v>67</v>
      </c>
      <c r="B530" s="17" t="s">
        <v>98</v>
      </c>
      <c r="C530" s="18">
        <v>25784902</v>
      </c>
      <c r="D530" s="17" t="s">
        <v>79</v>
      </c>
      <c r="E530" s="17" t="s">
        <v>98</v>
      </c>
      <c r="F530" s="17" t="s">
        <v>99</v>
      </c>
      <c r="G530" s="18">
        <v>7095631</v>
      </c>
      <c r="H530" s="17" t="s">
        <v>99</v>
      </c>
      <c r="I530" s="18">
        <v>5852777</v>
      </c>
      <c r="J530" s="17" t="s">
        <v>290</v>
      </c>
      <c r="K530" s="18">
        <v>137.43</v>
      </c>
      <c r="L530" s="18">
        <v>7576</v>
      </c>
      <c r="M530" s="18">
        <v>519</v>
      </c>
      <c r="N530" s="19">
        <v>0.0685</v>
      </c>
      <c r="O530" s="18">
        <v>0.26</v>
      </c>
      <c r="P530" s="18">
        <v>18.14</v>
      </c>
      <c r="Q530" s="18">
        <v>2</v>
      </c>
      <c r="R530" s="18">
        <v>0</v>
      </c>
      <c r="S530" s="18">
        <v>0</v>
      </c>
      <c r="T530" s="18">
        <v>2</v>
      </c>
      <c r="U530" s="18">
        <v>0</v>
      </c>
      <c r="V530" s="18">
        <v>4</v>
      </c>
      <c r="W530" s="18">
        <v>34.36</v>
      </c>
      <c r="X530" s="18">
        <v>1</v>
      </c>
      <c r="Y530" s="19">
        <v>0.0019</v>
      </c>
      <c r="Z530" s="18">
        <v>1</v>
      </c>
      <c r="AA530" s="18">
        <v>1</v>
      </c>
      <c r="AB530" s="18">
        <v>1</v>
      </c>
      <c r="AC530" s="18">
        <v>1</v>
      </c>
      <c r="AD530" s="18">
        <v>1</v>
      </c>
      <c r="AE530" s="18">
        <v>0</v>
      </c>
      <c r="AF530" s="18">
        <v>137.43</v>
      </c>
      <c r="AG530" s="18">
        <v>0</v>
      </c>
      <c r="AH530" t="str">
        <f>VLOOKUP(E:E,笔记匹配!A:U,3,FALSE)</f>
        <v>卡塔尔正确看球姿势‼️“钞能力”穿搭</v>
      </c>
    </row>
  </sheetData>
  <pageMargins left="0.7" right="0.7" top="0.75" bottom="0.75" header="0.3" footer="0.3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455"/>
  <sheetViews>
    <sheetView workbookViewId="0">
      <pane ySplit="4" topLeftCell="A5" activePane="bottomLeft" state="frozen"/>
      <selection/>
      <selection pane="bottomLeft" activeCell="D16" sqref="D16"/>
    </sheetView>
  </sheetViews>
  <sheetFormatPr defaultColWidth="9" defaultRowHeight="20" customHeight="1"/>
  <cols>
    <col min="1" max="1" width="27.8796296296296" customWidth="1"/>
    <col min="2" max="2" width="15.3796296296296" customWidth="1"/>
    <col min="3" max="4" width="9.25925925925926" customWidth="1"/>
    <col min="5" max="5" width="8.12962962962963" customWidth="1"/>
    <col min="6" max="9" width="8.62962962962963" customWidth="1"/>
    <col min="10" max="10" width="5.62962962962963" customWidth="1"/>
    <col min="11" max="12" width="4.87962962962963" customWidth="1"/>
    <col min="13" max="13" width="6.75925925925926" customWidth="1"/>
    <col min="14" max="19" width="8.62962962962963" customWidth="1"/>
    <col min="20" max="20" width="9.12962962962963"/>
    <col min="21" max="21" width="6.87962962962963" style="1" customWidth="1"/>
  </cols>
  <sheetData>
    <row r="1" customHeight="1" spans="1:21">
      <c r="A1" s="2" t="s">
        <v>71</v>
      </c>
      <c r="B1" s="2" t="s">
        <v>79</v>
      </c>
      <c r="U1"/>
    </row>
    <row r="2" customHeight="1" spans="1:21">
      <c r="A2" s="2" t="s">
        <v>1</v>
      </c>
      <c r="B2" s="2" t="s">
        <v>304</v>
      </c>
      <c r="U2"/>
    </row>
    <row r="3" ht="12" customHeight="1" spans="21:21">
      <c r="U3"/>
    </row>
    <row r="4" customHeight="1" spans="1:21">
      <c r="A4" s="3" t="s">
        <v>72</v>
      </c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74</v>
      </c>
      <c r="R4" s="3" t="s">
        <v>18</v>
      </c>
      <c r="S4" s="10" t="s">
        <v>19</v>
      </c>
      <c r="U4"/>
    </row>
    <row r="5" customHeight="1" spans="1:21">
      <c r="A5" s="4" t="s">
        <v>80</v>
      </c>
      <c r="B5" s="5">
        <v>7684.16</v>
      </c>
      <c r="C5" s="5">
        <v>153055</v>
      </c>
      <c r="D5" s="5">
        <v>9281</v>
      </c>
      <c r="E5" s="6">
        <v>0.0606383326255268</v>
      </c>
      <c r="F5" s="7">
        <v>0.82794526451891</v>
      </c>
      <c r="G5" s="7">
        <v>50.2052203456274</v>
      </c>
      <c r="H5" s="5">
        <v>62</v>
      </c>
      <c r="I5" s="8">
        <v>66</v>
      </c>
      <c r="J5" s="5">
        <v>22</v>
      </c>
      <c r="K5" s="5">
        <v>76</v>
      </c>
      <c r="L5" s="5">
        <v>10</v>
      </c>
      <c r="M5" s="5">
        <v>236</v>
      </c>
      <c r="N5" s="7">
        <v>32.56</v>
      </c>
      <c r="O5" s="5">
        <v>345</v>
      </c>
      <c r="P5" s="9">
        <v>22.2729275362319</v>
      </c>
      <c r="Q5" s="5">
        <v>165</v>
      </c>
      <c r="R5" s="9">
        <v>46.5706666666667</v>
      </c>
      <c r="S5" s="11">
        <v>0.0371727184570628</v>
      </c>
      <c r="U5"/>
    </row>
    <row r="6" customHeight="1" spans="1:21">
      <c r="A6" s="4" t="s">
        <v>82</v>
      </c>
      <c r="B6" s="5">
        <v>2567.67</v>
      </c>
      <c r="C6" s="5">
        <v>68898</v>
      </c>
      <c r="D6" s="5">
        <v>5312</v>
      </c>
      <c r="E6" s="6">
        <v>0.0770994803913031</v>
      </c>
      <c r="F6" s="7">
        <v>0.483371611445783</v>
      </c>
      <c r="G6" s="7">
        <v>37.2677000783767</v>
      </c>
      <c r="H6" s="5">
        <v>27</v>
      </c>
      <c r="I6" s="8">
        <v>25</v>
      </c>
      <c r="J6" s="5">
        <v>16</v>
      </c>
      <c r="K6" s="5">
        <v>25</v>
      </c>
      <c r="L6" s="5">
        <v>2</v>
      </c>
      <c r="M6" s="5">
        <v>95</v>
      </c>
      <c r="N6" s="7">
        <v>27.0281052631579</v>
      </c>
      <c r="O6" s="5">
        <v>63</v>
      </c>
      <c r="P6" s="9">
        <v>40.7566666666667</v>
      </c>
      <c r="Q6" s="5">
        <v>36</v>
      </c>
      <c r="R6" s="9">
        <v>71.3241666666667</v>
      </c>
      <c r="S6" s="11">
        <v>0.0118599397590361</v>
      </c>
      <c r="U6"/>
    </row>
    <row r="7" customHeight="1" spans="1:21">
      <c r="A7" s="4" t="s">
        <v>84</v>
      </c>
      <c r="B7" s="5">
        <v>5126.85</v>
      </c>
      <c r="C7" s="5">
        <v>258595</v>
      </c>
      <c r="D7" s="5">
        <v>13456</v>
      </c>
      <c r="E7" s="6">
        <v>0.052035035480191</v>
      </c>
      <c r="F7" s="7">
        <v>0.381008472057075</v>
      </c>
      <c r="G7" s="7">
        <v>19.8257893617433</v>
      </c>
      <c r="H7" s="5">
        <v>107</v>
      </c>
      <c r="I7" s="8">
        <v>25</v>
      </c>
      <c r="J7" s="5">
        <v>26</v>
      </c>
      <c r="K7" s="5">
        <v>53</v>
      </c>
      <c r="L7" s="5">
        <v>27</v>
      </c>
      <c r="M7" s="5">
        <v>238</v>
      </c>
      <c r="N7" s="7">
        <v>21.5413865546219</v>
      </c>
      <c r="O7" s="5">
        <v>184</v>
      </c>
      <c r="P7" s="9">
        <v>27.8633152173913</v>
      </c>
      <c r="Q7" s="5">
        <v>59</v>
      </c>
      <c r="R7" s="9">
        <v>86.8957627118644</v>
      </c>
      <c r="S7" s="11">
        <v>0.0136741973840666</v>
      </c>
      <c r="U7"/>
    </row>
    <row r="8" customHeight="1" spans="1:21">
      <c r="A8" s="4" t="s">
        <v>128</v>
      </c>
      <c r="B8" s="5">
        <v>1630.15</v>
      </c>
      <c r="C8" s="5">
        <v>35777</v>
      </c>
      <c r="D8" s="5">
        <v>2487</v>
      </c>
      <c r="E8" s="6">
        <v>0.0695139335327166</v>
      </c>
      <c r="F8" s="7">
        <v>0.655468435866506</v>
      </c>
      <c r="G8" s="7">
        <v>45.564189283618</v>
      </c>
      <c r="H8" s="5">
        <v>12</v>
      </c>
      <c r="I8" s="8">
        <v>24</v>
      </c>
      <c r="J8" s="5">
        <v>4</v>
      </c>
      <c r="K8" s="5">
        <v>8</v>
      </c>
      <c r="L8" s="5">
        <v>0</v>
      </c>
      <c r="M8" s="5">
        <v>48</v>
      </c>
      <c r="N8" s="7">
        <v>33.9614583333333</v>
      </c>
      <c r="O8" s="5">
        <v>40</v>
      </c>
      <c r="P8" s="9">
        <v>40.75375</v>
      </c>
      <c r="Q8" s="5">
        <v>14</v>
      </c>
      <c r="R8" s="9">
        <v>116.439285714286</v>
      </c>
      <c r="S8" s="11">
        <v>0.0160836349014877</v>
      </c>
      <c r="U8"/>
    </row>
    <row r="9" customHeight="1" spans="1:21">
      <c r="A9" s="4" t="s">
        <v>146</v>
      </c>
      <c r="B9" s="5">
        <v>1234.04</v>
      </c>
      <c r="C9" s="5">
        <v>19053</v>
      </c>
      <c r="D9" s="5">
        <v>1237</v>
      </c>
      <c r="E9" s="6">
        <v>0.0649241589251037</v>
      </c>
      <c r="F9" s="7">
        <v>0.997607113985449</v>
      </c>
      <c r="G9" s="7">
        <v>64.7688028132053</v>
      </c>
      <c r="H9" s="5">
        <v>11</v>
      </c>
      <c r="I9" s="8">
        <v>3</v>
      </c>
      <c r="J9" s="5">
        <v>4</v>
      </c>
      <c r="K9" s="5">
        <v>5</v>
      </c>
      <c r="L9" s="5">
        <v>1</v>
      </c>
      <c r="M9" s="5">
        <v>24</v>
      </c>
      <c r="N9" s="7">
        <v>51.4183333333333</v>
      </c>
      <c r="O9" s="5">
        <v>47</v>
      </c>
      <c r="P9" s="9">
        <v>26.256170212766</v>
      </c>
      <c r="Q9" s="5">
        <v>10</v>
      </c>
      <c r="R9" s="9">
        <v>123.404</v>
      </c>
      <c r="S9" s="11">
        <v>0.0379951495553759</v>
      </c>
      <c r="U9"/>
    </row>
    <row r="10" customHeight="1" spans="1:21">
      <c r="A10" s="4" t="s">
        <v>108</v>
      </c>
      <c r="B10" s="5">
        <v>5794.06</v>
      </c>
      <c r="C10" s="5">
        <v>187382</v>
      </c>
      <c r="D10" s="5">
        <v>8535</v>
      </c>
      <c r="E10" s="6">
        <v>0.045548665293358</v>
      </c>
      <c r="F10" s="7">
        <v>0.678858816637376</v>
      </c>
      <c r="G10" s="7">
        <v>30.9211130204609</v>
      </c>
      <c r="H10" s="5">
        <v>122</v>
      </c>
      <c r="I10" s="8">
        <v>13</v>
      </c>
      <c r="J10" s="5">
        <v>46</v>
      </c>
      <c r="K10" s="5">
        <v>169</v>
      </c>
      <c r="L10" s="5">
        <v>25</v>
      </c>
      <c r="M10" s="5">
        <v>375</v>
      </c>
      <c r="N10" s="7">
        <v>15.4508266666667</v>
      </c>
      <c r="O10" s="5">
        <v>158</v>
      </c>
      <c r="P10" s="9">
        <v>36.6712658227848</v>
      </c>
      <c r="Q10" s="5">
        <v>40</v>
      </c>
      <c r="R10" s="9">
        <v>144.8515</v>
      </c>
      <c r="S10" s="11">
        <v>0.0185120093731693</v>
      </c>
      <c r="U10"/>
    </row>
    <row r="11" customHeight="1" spans="1:21">
      <c r="A11" s="4" t="s">
        <v>162</v>
      </c>
      <c r="B11" s="5">
        <v>257.04</v>
      </c>
      <c r="C11" s="5">
        <v>13513</v>
      </c>
      <c r="D11" s="5">
        <v>753</v>
      </c>
      <c r="E11" s="6">
        <v>0.0557241175164656</v>
      </c>
      <c r="F11" s="7">
        <v>0.341354581673307</v>
      </c>
      <c r="G11" s="7">
        <v>19.0216828239473</v>
      </c>
      <c r="H11" s="5">
        <v>4</v>
      </c>
      <c r="I11" s="8">
        <v>2</v>
      </c>
      <c r="J11" s="5">
        <v>0</v>
      </c>
      <c r="K11" s="5">
        <v>2</v>
      </c>
      <c r="L11" s="5">
        <v>0</v>
      </c>
      <c r="M11" s="5">
        <v>8</v>
      </c>
      <c r="N11" s="7">
        <v>32.13</v>
      </c>
      <c r="O11" s="5">
        <v>4</v>
      </c>
      <c r="P11" s="9">
        <v>64.26</v>
      </c>
      <c r="Q11" s="5">
        <v>1</v>
      </c>
      <c r="R11" s="9">
        <v>257.04</v>
      </c>
      <c r="S11" s="11">
        <v>0.00531208499335989</v>
      </c>
      <c r="U11"/>
    </row>
    <row r="12" customHeight="1" spans="1:21">
      <c r="A12" s="4" t="s">
        <v>86</v>
      </c>
      <c r="B12" s="5">
        <v>5640.78</v>
      </c>
      <c r="C12" s="5">
        <v>286300</v>
      </c>
      <c r="D12" s="5">
        <v>18887</v>
      </c>
      <c r="E12" s="6">
        <v>0.0659692630108278</v>
      </c>
      <c r="F12" s="7">
        <v>0.2986593953513</v>
      </c>
      <c r="G12" s="7">
        <v>19.7023402025847</v>
      </c>
      <c r="H12" s="5">
        <v>81</v>
      </c>
      <c r="I12" s="8">
        <v>45</v>
      </c>
      <c r="J12" s="5">
        <v>50</v>
      </c>
      <c r="K12" s="5">
        <v>143</v>
      </c>
      <c r="L12" s="5">
        <v>5</v>
      </c>
      <c r="M12" s="5">
        <v>324</v>
      </c>
      <c r="N12" s="7">
        <v>17.4098148148148</v>
      </c>
      <c r="O12" s="5">
        <v>298</v>
      </c>
      <c r="P12" s="9">
        <v>18.9287919463087</v>
      </c>
      <c r="Q12" s="5">
        <v>127</v>
      </c>
      <c r="R12" s="9">
        <v>44.4155905511811</v>
      </c>
      <c r="S12" s="11">
        <v>0.0157780483930746</v>
      </c>
      <c r="U12"/>
    </row>
    <row r="13" customHeight="1" spans="1:21">
      <c r="A13" s="4" t="s">
        <v>88</v>
      </c>
      <c r="B13" s="5">
        <v>2883.5</v>
      </c>
      <c r="C13" s="5">
        <v>114370</v>
      </c>
      <c r="D13" s="5">
        <v>10776</v>
      </c>
      <c r="E13" s="6">
        <v>0.0942205123721256</v>
      </c>
      <c r="F13" s="7">
        <v>0.267585374907201</v>
      </c>
      <c r="G13" s="7">
        <v>25.2120311270438</v>
      </c>
      <c r="H13" s="5">
        <v>47</v>
      </c>
      <c r="I13" s="8">
        <v>33</v>
      </c>
      <c r="J13" s="5">
        <v>26</v>
      </c>
      <c r="K13" s="5">
        <v>26</v>
      </c>
      <c r="L13" s="5">
        <v>8</v>
      </c>
      <c r="M13" s="5">
        <v>140</v>
      </c>
      <c r="N13" s="7">
        <v>20.5964285714286</v>
      </c>
      <c r="O13" s="5">
        <v>105</v>
      </c>
      <c r="P13" s="9">
        <v>27.4619047619048</v>
      </c>
      <c r="Q13" s="5">
        <v>42</v>
      </c>
      <c r="R13" s="9">
        <v>68.6547619047619</v>
      </c>
      <c r="S13" s="11">
        <v>0.00974387527839644</v>
      </c>
      <c r="U13"/>
    </row>
    <row r="14" customHeight="1" spans="1:21">
      <c r="A14" s="4" t="s">
        <v>90</v>
      </c>
      <c r="B14" s="5">
        <v>1850.28</v>
      </c>
      <c r="C14" s="5">
        <v>136745</v>
      </c>
      <c r="D14" s="5">
        <v>9953</v>
      </c>
      <c r="E14" s="6">
        <v>0.0727851109729789</v>
      </c>
      <c r="F14" s="7">
        <v>0.185901738169396</v>
      </c>
      <c r="G14" s="7">
        <v>13.5308786427292</v>
      </c>
      <c r="H14" s="5">
        <v>26</v>
      </c>
      <c r="I14" s="8">
        <v>4</v>
      </c>
      <c r="J14" s="5">
        <v>6</v>
      </c>
      <c r="K14" s="5">
        <v>10</v>
      </c>
      <c r="L14" s="5">
        <v>3</v>
      </c>
      <c r="M14" s="5">
        <v>49</v>
      </c>
      <c r="N14" s="7">
        <v>37.7608163265306</v>
      </c>
      <c r="O14" s="5">
        <v>32</v>
      </c>
      <c r="P14" s="9">
        <v>57.82125</v>
      </c>
      <c r="Q14" s="5">
        <v>8</v>
      </c>
      <c r="R14" s="9">
        <v>231.285</v>
      </c>
      <c r="S14" s="11">
        <v>0.00321511102180247</v>
      </c>
      <c r="U14"/>
    </row>
    <row r="15" customHeight="1" spans="1:21">
      <c r="A15" s="4" t="s">
        <v>92</v>
      </c>
      <c r="B15" s="5">
        <v>1601.79</v>
      </c>
      <c r="C15" s="5">
        <v>90382</v>
      </c>
      <c r="D15" s="5">
        <v>5548</v>
      </c>
      <c r="E15" s="6">
        <v>0.0613839038746653</v>
      </c>
      <c r="F15" s="7">
        <v>0.288714852198991</v>
      </c>
      <c r="G15" s="7">
        <v>17.722444734571</v>
      </c>
      <c r="H15" s="5">
        <v>30</v>
      </c>
      <c r="I15" s="8">
        <v>6</v>
      </c>
      <c r="J15" s="5">
        <v>7</v>
      </c>
      <c r="K15" s="5">
        <v>9</v>
      </c>
      <c r="L15" s="5">
        <v>3</v>
      </c>
      <c r="M15" s="5">
        <v>55</v>
      </c>
      <c r="N15" s="7">
        <v>29.1234545454545</v>
      </c>
      <c r="O15" s="5">
        <v>39</v>
      </c>
      <c r="P15" s="9">
        <v>41.0715384615385</v>
      </c>
      <c r="Q15" s="5">
        <v>8</v>
      </c>
      <c r="R15" s="9">
        <v>200.22375</v>
      </c>
      <c r="S15" s="11">
        <v>0.00702956020187455</v>
      </c>
      <c r="U15"/>
    </row>
    <row r="16" customHeight="1" spans="1:21">
      <c r="A16" s="4" t="s">
        <v>94</v>
      </c>
      <c r="B16" s="5">
        <v>127.31</v>
      </c>
      <c r="C16" s="5">
        <v>6809</v>
      </c>
      <c r="D16" s="5">
        <v>355</v>
      </c>
      <c r="E16" s="6">
        <v>0.052136877661918</v>
      </c>
      <c r="F16" s="7">
        <v>0.358619718309859</v>
      </c>
      <c r="G16" s="7">
        <v>18.6973123806726</v>
      </c>
      <c r="H16" s="5">
        <v>1</v>
      </c>
      <c r="I16" s="8">
        <v>3</v>
      </c>
      <c r="J16" s="5">
        <v>1</v>
      </c>
      <c r="K16" s="5">
        <v>1</v>
      </c>
      <c r="L16" s="5">
        <v>0</v>
      </c>
      <c r="M16" s="5">
        <v>6</v>
      </c>
      <c r="N16" s="7">
        <v>21.2183333333333</v>
      </c>
      <c r="O16" s="5">
        <v>3</v>
      </c>
      <c r="P16" s="9">
        <v>42.4366666666667</v>
      </c>
      <c r="Q16" s="5">
        <v>3</v>
      </c>
      <c r="R16" s="9">
        <v>42.4366666666667</v>
      </c>
      <c r="S16" s="11">
        <v>0.00845070422535211</v>
      </c>
      <c r="U16"/>
    </row>
    <row r="17" customHeight="1" spans="1:21">
      <c r="A17" s="4" t="s">
        <v>104</v>
      </c>
      <c r="B17" s="5">
        <v>1304.81</v>
      </c>
      <c r="C17" s="5">
        <v>141400</v>
      </c>
      <c r="D17" s="5">
        <v>12925</v>
      </c>
      <c r="E17" s="6">
        <v>0.0914073550212164</v>
      </c>
      <c r="F17" s="7">
        <v>0.100952417794971</v>
      </c>
      <c r="G17" s="7">
        <v>9.22779349363508</v>
      </c>
      <c r="H17" s="5">
        <v>25</v>
      </c>
      <c r="I17" s="8">
        <v>2</v>
      </c>
      <c r="J17" s="5">
        <v>3</v>
      </c>
      <c r="K17" s="5">
        <v>7</v>
      </c>
      <c r="L17" s="5">
        <v>0</v>
      </c>
      <c r="M17" s="5">
        <v>37</v>
      </c>
      <c r="N17" s="7">
        <v>35.2651351351351</v>
      </c>
      <c r="O17" s="5">
        <v>36</v>
      </c>
      <c r="P17" s="9">
        <v>36.2447222222222</v>
      </c>
      <c r="Q17" s="5">
        <v>3</v>
      </c>
      <c r="R17" s="9">
        <v>434.936666666667</v>
      </c>
      <c r="S17" s="11">
        <v>0.0027852998065764</v>
      </c>
      <c r="U17"/>
    </row>
    <row r="18" customHeight="1" spans="1:21">
      <c r="A18" s="4" t="s">
        <v>110</v>
      </c>
      <c r="B18" s="5">
        <v>225.13</v>
      </c>
      <c r="C18" s="5">
        <v>8721</v>
      </c>
      <c r="D18" s="5">
        <v>657</v>
      </c>
      <c r="E18" s="6">
        <v>0.0753353973168215</v>
      </c>
      <c r="F18" s="7">
        <v>0.342663622526636</v>
      </c>
      <c r="G18" s="7">
        <v>25.8147001490655</v>
      </c>
      <c r="H18" s="5">
        <v>5</v>
      </c>
      <c r="I18" s="8">
        <v>1</v>
      </c>
      <c r="J18" s="5">
        <v>5</v>
      </c>
      <c r="K18" s="5">
        <v>2</v>
      </c>
      <c r="L18" s="5">
        <v>2</v>
      </c>
      <c r="M18" s="5">
        <v>15</v>
      </c>
      <c r="N18" s="7">
        <v>15.0086666666667</v>
      </c>
      <c r="O18" s="5">
        <v>0</v>
      </c>
      <c r="P18" s="9" t="e">
        <v>#DIV/0!</v>
      </c>
      <c r="Q18" s="5">
        <v>0</v>
      </c>
      <c r="R18" s="9" t="e">
        <v>#DIV/0!</v>
      </c>
      <c r="S18" s="11">
        <v>0</v>
      </c>
      <c r="U18"/>
    </row>
    <row r="19" customHeight="1" spans="1:21">
      <c r="A19" s="4" t="s">
        <v>96</v>
      </c>
      <c r="B19" s="5">
        <v>319.9</v>
      </c>
      <c r="C19" s="5">
        <v>19811</v>
      </c>
      <c r="D19" s="5">
        <v>1351</v>
      </c>
      <c r="E19" s="6">
        <v>0.0681944374337489</v>
      </c>
      <c r="F19" s="7">
        <v>0.236787564766839</v>
      </c>
      <c r="G19" s="7">
        <v>16.147594770582</v>
      </c>
      <c r="H19" s="5">
        <v>4</v>
      </c>
      <c r="I19" s="8">
        <v>0</v>
      </c>
      <c r="J19" s="5">
        <v>2</v>
      </c>
      <c r="K19" s="5">
        <v>0</v>
      </c>
      <c r="L19" s="5">
        <v>0</v>
      </c>
      <c r="M19" s="5">
        <v>6</v>
      </c>
      <c r="N19" s="7">
        <v>53.3166666666667</v>
      </c>
      <c r="O19" s="5">
        <v>4</v>
      </c>
      <c r="P19" s="9">
        <v>79.975</v>
      </c>
      <c r="Q19" s="5">
        <v>0</v>
      </c>
      <c r="R19" s="9" t="e">
        <v>#DIV/0!</v>
      </c>
      <c r="S19" s="11">
        <v>0.00296076980014804</v>
      </c>
      <c r="U19"/>
    </row>
    <row r="20" customHeight="1" spans="1:21">
      <c r="A20" s="4" t="s">
        <v>98</v>
      </c>
      <c r="B20" s="5">
        <v>549.21</v>
      </c>
      <c r="C20" s="5">
        <v>28154</v>
      </c>
      <c r="D20" s="5">
        <v>1989</v>
      </c>
      <c r="E20" s="6">
        <v>0.0706471549335796</v>
      </c>
      <c r="F20" s="7">
        <v>0.276123680241327</v>
      </c>
      <c r="G20" s="7">
        <v>19.5073524188392</v>
      </c>
      <c r="H20" s="5">
        <v>8</v>
      </c>
      <c r="I20" s="8">
        <v>2</v>
      </c>
      <c r="J20" s="5">
        <v>1</v>
      </c>
      <c r="K20" s="5">
        <v>3</v>
      </c>
      <c r="L20" s="5">
        <v>0</v>
      </c>
      <c r="M20" s="5">
        <v>14</v>
      </c>
      <c r="N20" s="7">
        <v>39.2292857142857</v>
      </c>
      <c r="O20" s="5">
        <v>5</v>
      </c>
      <c r="P20" s="9">
        <v>109.842</v>
      </c>
      <c r="Q20" s="5">
        <v>0</v>
      </c>
      <c r="R20" s="9" t="e">
        <v>#DIV/0!</v>
      </c>
      <c r="S20" s="11">
        <v>0.00251382604323781</v>
      </c>
      <c r="U20"/>
    </row>
    <row r="21" customHeight="1" spans="21:21">
      <c r="U21"/>
    </row>
    <row r="22" customHeight="1" spans="21:21">
      <c r="U22"/>
    </row>
    <row r="23" customHeight="1" spans="21:21">
      <c r="U23"/>
    </row>
    <row r="24" customHeight="1" spans="21:21">
      <c r="U24"/>
    </row>
    <row r="25" customHeight="1" spans="21:21">
      <c r="U25"/>
    </row>
    <row r="26" customHeight="1" spans="21:21">
      <c r="U26"/>
    </row>
    <row r="27" customHeight="1" spans="21:21">
      <c r="U27"/>
    </row>
    <row r="28" customHeight="1" spans="21:21">
      <c r="U28"/>
    </row>
    <row r="29" customHeight="1" spans="21:21">
      <c r="U29"/>
    </row>
    <row r="30" customHeight="1" spans="21:21">
      <c r="U30"/>
    </row>
    <row r="31" customHeight="1" spans="21:21">
      <c r="U31"/>
    </row>
    <row r="32" customHeight="1" spans="21:21">
      <c r="U32"/>
    </row>
    <row r="33" customHeight="1" spans="21:21">
      <c r="U33"/>
    </row>
    <row r="34" customHeight="1" spans="21:21">
      <c r="U34"/>
    </row>
    <row r="35" customHeight="1" spans="21:21">
      <c r="U35"/>
    </row>
    <row r="36" customHeight="1" spans="21:21">
      <c r="U36"/>
    </row>
    <row r="37" customHeight="1" spans="21:21">
      <c r="U37"/>
    </row>
    <row r="38" customHeight="1" spans="21:21">
      <c r="U38"/>
    </row>
    <row r="39" customHeight="1" spans="21:21">
      <c r="U39"/>
    </row>
    <row r="40" customHeight="1" spans="21:21">
      <c r="U40"/>
    </row>
    <row r="41" customHeight="1" spans="21:21">
      <c r="U41"/>
    </row>
    <row r="42" customHeight="1" spans="21:21">
      <c r="U42"/>
    </row>
    <row r="43" customHeight="1" spans="21:21">
      <c r="U43"/>
    </row>
    <row r="44" customHeight="1" spans="21:21">
      <c r="U44"/>
    </row>
    <row r="45" customHeight="1" spans="21:21">
      <c r="U45"/>
    </row>
    <row r="46" customHeight="1" spans="21:21">
      <c r="U46"/>
    </row>
    <row r="47" customHeight="1" spans="21:21">
      <c r="U47"/>
    </row>
    <row r="48" customHeight="1" spans="21:21">
      <c r="U48"/>
    </row>
    <row r="49" customHeight="1" spans="21:21">
      <c r="U49"/>
    </row>
    <row r="50" customHeight="1" spans="21:21">
      <c r="U50"/>
    </row>
    <row r="51" customHeight="1" spans="21:21">
      <c r="U51"/>
    </row>
    <row r="52" customHeight="1" spans="21:21">
      <c r="U52"/>
    </row>
    <row r="53" customHeight="1" spans="21:21">
      <c r="U53"/>
    </row>
    <row r="54" customHeight="1" spans="21:21">
      <c r="U54"/>
    </row>
    <row r="55" customHeight="1" spans="21:21">
      <c r="U55"/>
    </row>
    <row r="56" customHeight="1" spans="21:21">
      <c r="U56"/>
    </row>
    <row r="57" customHeight="1" spans="21:21">
      <c r="U57"/>
    </row>
    <row r="58" customHeight="1" spans="21:21">
      <c r="U58"/>
    </row>
    <row r="59" customHeight="1" spans="21:21">
      <c r="U59"/>
    </row>
    <row r="60" customHeight="1" spans="21:21">
      <c r="U60"/>
    </row>
    <row r="61" customHeight="1" spans="21:21">
      <c r="U61"/>
    </row>
    <row r="62" customHeight="1" spans="21:21">
      <c r="U62"/>
    </row>
    <row r="63" customHeight="1" spans="21:21">
      <c r="U63"/>
    </row>
    <row r="64" customHeight="1" spans="21:21">
      <c r="U64"/>
    </row>
    <row r="65" customHeight="1" spans="21:21">
      <c r="U65"/>
    </row>
    <row r="66" customHeight="1" spans="21:21">
      <c r="U66"/>
    </row>
    <row r="67" customHeight="1" spans="21:21">
      <c r="U67"/>
    </row>
    <row r="68" customHeight="1" spans="21:21">
      <c r="U68"/>
    </row>
    <row r="69" customHeight="1" spans="21:21">
      <c r="U69"/>
    </row>
    <row r="70" customHeight="1" spans="21:21">
      <c r="U70"/>
    </row>
    <row r="71" customHeight="1" spans="21:21">
      <c r="U71"/>
    </row>
    <row r="72" customHeight="1" spans="21:21">
      <c r="U72"/>
    </row>
    <row r="73" customHeight="1" spans="21:21">
      <c r="U73"/>
    </row>
    <row r="74" customHeight="1" spans="21:21">
      <c r="U74"/>
    </row>
    <row r="75" customHeight="1" spans="21:21">
      <c r="U75"/>
    </row>
    <row r="76" customHeight="1" spans="21:21">
      <c r="U76"/>
    </row>
    <row r="77" customHeight="1" spans="21:21">
      <c r="U77"/>
    </row>
    <row r="78" customHeight="1" spans="21:21">
      <c r="U78"/>
    </row>
    <row r="79" customHeight="1" spans="21:21">
      <c r="U79"/>
    </row>
    <row r="80" customHeight="1" spans="21:21">
      <c r="U80"/>
    </row>
    <row r="81" customHeight="1" spans="21:21">
      <c r="U81"/>
    </row>
    <row r="82" customHeight="1" spans="21:21">
      <c r="U82"/>
    </row>
    <row r="83" customHeight="1" spans="21:21">
      <c r="U83"/>
    </row>
    <row r="84" customHeight="1" spans="21:21">
      <c r="U84"/>
    </row>
    <row r="85" customHeight="1" spans="21:21">
      <c r="U85"/>
    </row>
    <row r="86" customHeight="1" spans="21:21">
      <c r="U86"/>
    </row>
    <row r="87" customHeight="1" spans="21:21">
      <c r="U87"/>
    </row>
    <row r="88" customHeight="1" spans="21:21">
      <c r="U88"/>
    </row>
    <row r="89" customHeight="1" spans="21:21">
      <c r="U89"/>
    </row>
    <row r="90" customHeight="1" spans="21:21">
      <c r="U90"/>
    </row>
    <row r="91" customHeight="1" spans="21:21">
      <c r="U91"/>
    </row>
    <row r="92" customHeight="1" spans="21:21">
      <c r="U92"/>
    </row>
    <row r="93" customHeight="1" spans="21:21">
      <c r="U93"/>
    </row>
    <row r="94" customHeight="1" spans="21:21">
      <c r="U94"/>
    </row>
    <row r="95" customHeight="1" spans="21:21">
      <c r="U95"/>
    </row>
    <row r="96" customHeight="1" spans="21:21">
      <c r="U96"/>
    </row>
    <row r="97" customHeight="1" spans="21:21">
      <c r="U97"/>
    </row>
    <row r="98" customHeight="1" spans="21:21">
      <c r="U98"/>
    </row>
    <row r="99" customHeight="1" spans="21:21">
      <c r="U99"/>
    </row>
    <row r="100" customHeight="1" spans="21:21">
      <c r="U100"/>
    </row>
    <row r="101" customHeight="1" spans="21:21">
      <c r="U101"/>
    </row>
    <row r="102" customHeight="1" spans="21:21">
      <c r="U102"/>
    </row>
    <row r="103" customHeight="1" spans="21:21">
      <c r="U103"/>
    </row>
    <row r="104" customHeight="1" spans="21:21">
      <c r="U104"/>
    </row>
    <row r="105" customHeight="1" spans="21:21">
      <c r="U105"/>
    </row>
    <row r="106" customHeight="1" spans="21:21">
      <c r="U106"/>
    </row>
    <row r="107" customHeight="1" spans="21:21">
      <c r="U107"/>
    </row>
    <row r="108" customHeight="1" spans="21:21">
      <c r="U108"/>
    </row>
    <row r="109" customHeight="1" spans="21:21">
      <c r="U109"/>
    </row>
    <row r="110" customHeight="1" spans="21:21">
      <c r="U110"/>
    </row>
    <row r="111" customHeight="1" spans="21:21">
      <c r="U111"/>
    </row>
    <row r="112" customHeight="1" spans="21:21">
      <c r="U112"/>
    </row>
    <row r="113" customHeight="1" spans="21:21">
      <c r="U113"/>
    </row>
    <row r="114" customHeight="1" spans="21:21">
      <c r="U114"/>
    </row>
    <row r="115" customHeight="1" spans="21:21">
      <c r="U115"/>
    </row>
    <row r="116" customHeight="1" spans="21:21">
      <c r="U116"/>
    </row>
    <row r="117" customHeight="1" spans="21:21">
      <c r="U117"/>
    </row>
    <row r="118" customHeight="1" spans="21:21">
      <c r="U118"/>
    </row>
    <row r="119" customHeight="1" spans="21:21">
      <c r="U119"/>
    </row>
    <row r="120" customHeight="1" spans="21:21">
      <c r="U120"/>
    </row>
    <row r="121" customHeight="1" spans="21:21">
      <c r="U121"/>
    </row>
    <row r="122" customHeight="1" spans="21:21">
      <c r="U122"/>
    </row>
    <row r="123" customHeight="1" spans="21:21">
      <c r="U123"/>
    </row>
    <row r="124" customHeight="1" spans="21:21">
      <c r="U124"/>
    </row>
    <row r="125" customHeight="1" spans="21:21">
      <c r="U125"/>
    </row>
    <row r="126" customHeight="1" spans="21:21">
      <c r="U126"/>
    </row>
    <row r="127" customHeight="1" spans="21:21">
      <c r="U127"/>
    </row>
    <row r="128" customHeight="1" spans="21:21">
      <c r="U128"/>
    </row>
    <row r="129" customHeight="1" spans="21:21">
      <c r="U129"/>
    </row>
    <row r="130" customHeight="1" spans="21:21">
      <c r="U130"/>
    </row>
    <row r="131" customHeight="1" spans="21:21">
      <c r="U131"/>
    </row>
    <row r="132" customHeight="1" spans="21:21">
      <c r="U132"/>
    </row>
    <row r="133" customHeight="1" spans="21:21">
      <c r="U133"/>
    </row>
    <row r="134" customHeight="1" spans="21:21">
      <c r="U134"/>
    </row>
    <row r="135" customHeight="1" spans="21:21">
      <c r="U135"/>
    </row>
    <row r="136" customHeight="1" spans="21:21">
      <c r="U136"/>
    </row>
    <row r="137" customHeight="1" spans="21:21">
      <c r="U137"/>
    </row>
    <row r="138" customHeight="1" spans="21:21">
      <c r="U138"/>
    </row>
    <row r="139" customHeight="1" spans="21:21">
      <c r="U139"/>
    </row>
    <row r="140" customHeight="1" spans="21:21">
      <c r="U140"/>
    </row>
    <row r="141" customHeight="1" spans="21:21">
      <c r="U141"/>
    </row>
    <row r="142" customHeight="1" spans="21:21">
      <c r="U142"/>
    </row>
    <row r="143" customHeight="1" spans="21:21">
      <c r="U143"/>
    </row>
    <row r="144" customHeight="1" spans="21:21">
      <c r="U144"/>
    </row>
    <row r="145" customHeight="1" spans="21:21">
      <c r="U145"/>
    </row>
    <row r="146" customHeight="1" spans="21:21">
      <c r="U146"/>
    </row>
    <row r="147" customHeight="1" spans="21:21">
      <c r="U147"/>
    </row>
    <row r="148" customHeight="1" spans="21:21">
      <c r="U148"/>
    </row>
    <row r="149" customHeight="1" spans="21:21">
      <c r="U149"/>
    </row>
    <row r="150" customHeight="1" spans="21:21">
      <c r="U150"/>
    </row>
    <row r="151" customHeight="1" spans="21:21">
      <c r="U151"/>
    </row>
    <row r="152" customHeight="1" spans="21:21">
      <c r="U152"/>
    </row>
    <row r="153" customHeight="1" spans="21:21">
      <c r="U153"/>
    </row>
    <row r="154" customHeight="1" spans="21:21">
      <c r="U154"/>
    </row>
    <row r="155" customHeight="1" spans="21:21">
      <c r="U155"/>
    </row>
    <row r="156" customHeight="1" spans="21:21">
      <c r="U156"/>
    </row>
    <row r="157" customHeight="1" spans="21:21">
      <c r="U157"/>
    </row>
    <row r="158" customHeight="1" spans="21:21">
      <c r="U158"/>
    </row>
    <row r="159" customHeight="1" spans="21:21">
      <c r="U159"/>
    </row>
    <row r="160" customHeight="1" spans="21:21">
      <c r="U160"/>
    </row>
    <row r="161" customHeight="1" spans="21:21">
      <c r="U161"/>
    </row>
    <row r="162" customHeight="1" spans="21:21">
      <c r="U162"/>
    </row>
    <row r="163" customHeight="1" spans="21:21">
      <c r="U163"/>
    </row>
    <row r="164" customHeight="1" spans="21:21">
      <c r="U164"/>
    </row>
    <row r="165" customHeight="1" spans="21:21">
      <c r="U165"/>
    </row>
    <row r="166" customHeight="1" spans="21:21">
      <c r="U166"/>
    </row>
    <row r="167" customHeight="1" spans="21:21">
      <c r="U167"/>
    </row>
    <row r="168" customHeight="1" spans="21:21">
      <c r="U168"/>
    </row>
    <row r="169" customHeight="1" spans="21:21">
      <c r="U169"/>
    </row>
    <row r="170" customHeight="1" spans="21:21">
      <c r="U170"/>
    </row>
    <row r="171" customHeight="1" spans="21:21">
      <c r="U171"/>
    </row>
    <row r="172" customHeight="1" spans="21:21">
      <c r="U172"/>
    </row>
    <row r="173" customHeight="1" spans="21:21">
      <c r="U173"/>
    </row>
    <row r="174" customHeight="1" spans="21:21">
      <c r="U174"/>
    </row>
    <row r="175" customHeight="1" spans="21:21">
      <c r="U175"/>
    </row>
    <row r="176" customHeight="1" spans="21:21">
      <c r="U176"/>
    </row>
    <row r="177" customHeight="1" spans="21:21">
      <c r="U177"/>
    </row>
    <row r="178" customHeight="1" spans="21:21">
      <c r="U178"/>
    </row>
    <row r="179" customHeight="1" spans="21:21">
      <c r="U179"/>
    </row>
    <row r="180" customHeight="1" spans="21:21">
      <c r="U180"/>
    </row>
    <row r="181" customHeight="1" spans="21:21">
      <c r="U181"/>
    </row>
    <row r="182" customHeight="1" spans="21:21">
      <c r="U182"/>
    </row>
    <row r="183" customHeight="1" spans="21:21">
      <c r="U183"/>
    </row>
    <row r="184" customHeight="1" spans="21:21">
      <c r="U184"/>
    </row>
    <row r="185" customHeight="1" spans="21:21">
      <c r="U185"/>
    </row>
    <row r="186" customHeight="1" spans="21:21">
      <c r="U186"/>
    </row>
    <row r="187" customHeight="1" spans="21:21">
      <c r="U187"/>
    </row>
    <row r="188" customHeight="1" spans="21:21">
      <c r="U188"/>
    </row>
    <row r="189" customHeight="1" spans="21:21">
      <c r="U189"/>
    </row>
    <row r="190" customHeight="1" spans="21:21">
      <c r="U190"/>
    </row>
    <row r="191" customHeight="1" spans="21:21">
      <c r="U191"/>
    </row>
    <row r="192" customHeight="1" spans="21:21">
      <c r="U192"/>
    </row>
    <row r="193" customHeight="1" spans="21:21">
      <c r="U193"/>
    </row>
    <row r="194" customHeight="1" spans="21:21">
      <c r="U194"/>
    </row>
    <row r="195" customHeight="1" spans="21:21">
      <c r="U195"/>
    </row>
    <row r="196" customHeight="1" spans="21:21">
      <c r="U196"/>
    </row>
    <row r="197" customHeight="1" spans="21:21">
      <c r="U197"/>
    </row>
    <row r="198" customHeight="1" spans="21:21">
      <c r="U198"/>
    </row>
    <row r="199" customHeight="1" spans="21:21">
      <c r="U199"/>
    </row>
    <row r="200" customHeight="1" spans="21:21">
      <c r="U200"/>
    </row>
    <row r="201" customHeight="1" spans="21:21">
      <c r="U201"/>
    </row>
    <row r="202" customHeight="1" spans="21:21">
      <c r="U202"/>
    </row>
    <row r="203" customHeight="1" spans="21:21">
      <c r="U203"/>
    </row>
    <row r="204" customHeight="1" spans="21:21">
      <c r="U204"/>
    </row>
    <row r="205" customHeight="1" spans="21:21">
      <c r="U205"/>
    </row>
    <row r="206" customHeight="1" spans="21:21">
      <c r="U206"/>
    </row>
    <row r="207" customHeight="1" spans="21:21">
      <c r="U207"/>
    </row>
    <row r="208" customHeight="1" spans="21:21">
      <c r="U208"/>
    </row>
    <row r="209" customHeight="1" spans="21:21">
      <c r="U209"/>
    </row>
    <row r="210" customHeight="1" spans="21:21">
      <c r="U210"/>
    </row>
    <row r="211" customHeight="1" spans="21:21">
      <c r="U211"/>
    </row>
    <row r="212" customHeight="1" spans="21:21">
      <c r="U212"/>
    </row>
    <row r="213" customHeight="1" spans="21:21">
      <c r="U213"/>
    </row>
    <row r="214" customHeight="1" spans="21:21">
      <c r="U214"/>
    </row>
    <row r="215" customHeight="1" spans="21:21">
      <c r="U215"/>
    </row>
    <row r="216" customHeight="1" spans="21:21">
      <c r="U216"/>
    </row>
    <row r="217" customHeight="1" spans="21:21">
      <c r="U217"/>
    </row>
    <row r="218" customHeight="1" spans="21:21">
      <c r="U218"/>
    </row>
    <row r="219" customHeight="1" spans="21:21">
      <c r="U219"/>
    </row>
    <row r="220" customHeight="1" spans="21:21">
      <c r="U220"/>
    </row>
    <row r="221" customHeight="1" spans="21:21">
      <c r="U221"/>
    </row>
    <row r="222" customHeight="1" spans="21:21">
      <c r="U222"/>
    </row>
    <row r="223" customHeight="1" spans="21:21">
      <c r="U223"/>
    </row>
    <row r="224" customHeight="1" spans="21:21">
      <c r="U224"/>
    </row>
    <row r="225" customHeight="1" spans="21:21">
      <c r="U225"/>
    </row>
    <row r="226" customHeight="1" spans="21:21">
      <c r="U226"/>
    </row>
    <row r="227" customHeight="1" spans="21:21">
      <c r="U227"/>
    </row>
    <row r="228" customHeight="1" spans="21:21">
      <c r="U228"/>
    </row>
    <row r="229" customHeight="1" spans="21:21">
      <c r="U229"/>
    </row>
    <row r="230" customHeight="1" spans="21:21">
      <c r="U230"/>
    </row>
    <row r="231" customHeight="1" spans="21:21">
      <c r="U231"/>
    </row>
    <row r="232" customHeight="1" spans="21:21">
      <c r="U232"/>
    </row>
    <row r="233" customHeight="1" spans="21:21">
      <c r="U233"/>
    </row>
    <row r="234" customHeight="1" spans="21:21">
      <c r="U234"/>
    </row>
    <row r="235" customHeight="1" spans="21:21">
      <c r="U235"/>
    </row>
    <row r="236" customHeight="1" spans="21:21">
      <c r="U236"/>
    </row>
    <row r="237" customHeight="1" spans="21:21">
      <c r="U237"/>
    </row>
    <row r="238" customHeight="1" spans="21:21">
      <c r="U238"/>
    </row>
    <row r="239" customHeight="1" spans="21:21">
      <c r="U239"/>
    </row>
    <row r="240" customHeight="1" spans="21:21">
      <c r="U240"/>
    </row>
    <row r="241" customHeight="1" spans="21:21">
      <c r="U241"/>
    </row>
    <row r="242" customHeight="1" spans="21:21">
      <c r="U242"/>
    </row>
    <row r="243" customHeight="1" spans="21:21">
      <c r="U243"/>
    </row>
    <row r="244" customHeight="1" spans="21:21">
      <c r="U244"/>
    </row>
    <row r="245" customHeight="1" spans="21:21">
      <c r="U245"/>
    </row>
    <row r="246" customHeight="1" spans="21:21">
      <c r="U246"/>
    </row>
    <row r="247" customHeight="1" spans="21:21">
      <c r="U247"/>
    </row>
    <row r="248" customHeight="1" spans="21:21">
      <c r="U248"/>
    </row>
    <row r="249" customHeight="1" spans="21:21">
      <c r="U249"/>
    </row>
    <row r="250" customHeight="1" spans="21:21">
      <c r="U250"/>
    </row>
    <row r="251" customHeight="1" spans="21:21">
      <c r="U251"/>
    </row>
    <row r="252" customHeight="1" spans="21:21">
      <c r="U252"/>
    </row>
    <row r="253" customHeight="1" spans="21:21">
      <c r="U253"/>
    </row>
    <row r="254" customHeight="1" spans="21:21">
      <c r="U254"/>
    </row>
    <row r="255" customHeight="1" spans="21:21">
      <c r="U255"/>
    </row>
    <row r="256" customHeight="1" spans="21:21">
      <c r="U256"/>
    </row>
    <row r="257" customHeight="1" spans="21:21">
      <c r="U257"/>
    </row>
    <row r="258" customHeight="1" spans="21:21">
      <c r="U258"/>
    </row>
    <row r="259" customHeight="1" spans="21:21">
      <c r="U259"/>
    </row>
    <row r="260" customHeight="1" spans="21:21">
      <c r="U260"/>
    </row>
    <row r="261" customHeight="1" spans="21:21">
      <c r="U261"/>
    </row>
    <row r="262" customHeight="1" spans="21:21">
      <c r="U262"/>
    </row>
    <row r="263" customHeight="1" spans="21:21">
      <c r="U263"/>
    </row>
    <row r="264" customHeight="1" spans="21:21">
      <c r="U264"/>
    </row>
    <row r="265" customHeight="1" spans="21:21">
      <c r="U265"/>
    </row>
    <row r="266" customHeight="1" spans="21:21">
      <c r="U266"/>
    </row>
    <row r="267" customHeight="1" spans="21:21">
      <c r="U267"/>
    </row>
    <row r="268" customHeight="1" spans="21:21">
      <c r="U268"/>
    </row>
    <row r="269" customHeight="1" spans="21:21">
      <c r="U269"/>
    </row>
    <row r="270" customHeight="1" spans="21:21">
      <c r="U270"/>
    </row>
    <row r="271" customHeight="1" spans="21:21">
      <c r="U271"/>
    </row>
    <row r="272" customHeight="1" spans="21:21">
      <c r="U272"/>
    </row>
    <row r="273" customHeight="1" spans="21:21">
      <c r="U273"/>
    </row>
    <row r="274" customHeight="1" spans="21:21">
      <c r="U274"/>
    </row>
    <row r="275" customHeight="1" spans="21:21">
      <c r="U275"/>
    </row>
    <row r="276" customHeight="1" spans="21:21">
      <c r="U276"/>
    </row>
    <row r="277" customHeight="1" spans="21:21">
      <c r="U277"/>
    </row>
    <row r="278" customHeight="1" spans="21:21">
      <c r="U278"/>
    </row>
    <row r="279" customHeight="1" spans="21:21">
      <c r="U279"/>
    </row>
    <row r="280" customHeight="1" spans="21:21">
      <c r="U280"/>
    </row>
    <row r="281" customHeight="1" spans="21:21">
      <c r="U281"/>
    </row>
    <row r="282" customHeight="1" spans="21:21">
      <c r="U282"/>
    </row>
    <row r="283" customHeight="1" spans="21:21">
      <c r="U283"/>
    </row>
    <row r="284" customHeight="1" spans="21:21">
      <c r="U284"/>
    </row>
    <row r="285" customHeight="1" spans="21:21">
      <c r="U285"/>
    </row>
    <row r="286" customHeight="1" spans="21:21">
      <c r="U286"/>
    </row>
    <row r="287" customHeight="1" spans="21:21">
      <c r="U287"/>
    </row>
    <row r="288" customHeight="1" spans="21:21">
      <c r="U288"/>
    </row>
    <row r="289" customHeight="1" spans="21:21">
      <c r="U289"/>
    </row>
    <row r="290" customHeight="1" spans="21:21">
      <c r="U290"/>
    </row>
    <row r="291" customHeight="1" spans="21:21">
      <c r="U291"/>
    </row>
    <row r="292" customHeight="1" spans="21:21">
      <c r="U292"/>
    </row>
    <row r="293" customHeight="1" spans="21:21">
      <c r="U293"/>
    </row>
    <row r="294" customHeight="1" spans="21:21">
      <c r="U294"/>
    </row>
    <row r="295" customHeight="1" spans="21:21">
      <c r="U295"/>
    </row>
    <row r="296" customHeight="1" spans="21:21">
      <c r="U296"/>
    </row>
    <row r="297" customHeight="1" spans="21:21">
      <c r="U297"/>
    </row>
    <row r="298" customHeight="1" spans="21:21">
      <c r="U298"/>
    </row>
    <row r="299" customHeight="1" spans="21:21">
      <c r="U299"/>
    </row>
    <row r="300" customHeight="1" spans="21:21">
      <c r="U300"/>
    </row>
    <row r="301" customHeight="1" spans="21:21">
      <c r="U301"/>
    </row>
    <row r="302" customHeight="1" spans="21:21">
      <c r="U302"/>
    </row>
    <row r="303" customHeight="1" spans="21:21">
      <c r="U303"/>
    </row>
    <row r="304" customHeight="1" spans="21:21">
      <c r="U304"/>
    </row>
    <row r="305" customHeight="1" spans="21:21">
      <c r="U305"/>
    </row>
    <row r="306" customHeight="1" spans="21:21">
      <c r="U306"/>
    </row>
    <row r="307" customHeight="1" spans="21:21">
      <c r="U307"/>
    </row>
    <row r="308" customHeight="1" spans="21:21">
      <c r="U308"/>
    </row>
    <row r="309" customHeight="1" spans="21:21">
      <c r="U309"/>
    </row>
    <row r="310" customHeight="1" spans="21:21">
      <c r="U310"/>
    </row>
    <row r="311" customHeight="1" spans="21:21">
      <c r="U311"/>
    </row>
    <row r="312" customHeight="1" spans="21:21">
      <c r="U312"/>
    </row>
    <row r="313" customHeight="1" spans="21:21">
      <c r="U313"/>
    </row>
    <row r="314" customHeight="1" spans="21:21">
      <c r="U314"/>
    </row>
    <row r="315" customHeight="1" spans="21:21">
      <c r="U315"/>
    </row>
    <row r="316" customHeight="1" spans="21:21">
      <c r="U316"/>
    </row>
    <row r="317" customHeight="1" spans="21:21">
      <c r="U317"/>
    </row>
    <row r="318" customHeight="1" spans="21:21">
      <c r="U318"/>
    </row>
    <row r="319" customHeight="1" spans="21:21">
      <c r="U319"/>
    </row>
    <row r="320" customHeight="1" spans="21:21">
      <c r="U320"/>
    </row>
    <row r="321" customHeight="1" spans="21:21">
      <c r="U321"/>
    </row>
    <row r="322" customHeight="1" spans="21:21">
      <c r="U322"/>
    </row>
    <row r="323" customHeight="1" spans="21:21">
      <c r="U323"/>
    </row>
    <row r="324" customHeight="1" spans="21:21">
      <c r="U324"/>
    </row>
    <row r="325" customHeight="1" spans="21:21">
      <c r="U325"/>
    </row>
    <row r="326" customHeight="1" spans="21:21">
      <c r="U326"/>
    </row>
    <row r="327" customHeight="1" spans="21:21">
      <c r="U327"/>
    </row>
    <row r="328" customHeight="1" spans="21:21">
      <c r="U328"/>
    </row>
    <row r="329" customHeight="1" spans="21:21">
      <c r="U329"/>
    </row>
    <row r="330" customHeight="1" spans="21:21">
      <c r="U330"/>
    </row>
    <row r="331" customHeight="1" spans="21:21">
      <c r="U331"/>
    </row>
    <row r="332" customHeight="1" spans="21:21">
      <c r="U332"/>
    </row>
    <row r="333" customHeight="1" spans="21:21">
      <c r="U333"/>
    </row>
    <row r="334" customHeight="1" spans="21:21">
      <c r="U334"/>
    </row>
    <row r="335" customHeight="1" spans="21:21">
      <c r="U335"/>
    </row>
    <row r="336" customHeight="1" spans="21:21">
      <c r="U336"/>
    </row>
    <row r="337" customHeight="1" spans="21:21">
      <c r="U337"/>
    </row>
    <row r="338" customHeight="1" spans="21:21">
      <c r="U338"/>
    </row>
    <row r="339" customHeight="1" spans="21:21">
      <c r="U339"/>
    </row>
    <row r="340" customHeight="1" spans="21:21">
      <c r="U340"/>
    </row>
    <row r="341" customHeight="1" spans="21:21">
      <c r="U341"/>
    </row>
    <row r="342" customHeight="1" spans="21:21">
      <c r="U342"/>
    </row>
    <row r="343" customHeight="1" spans="21:21">
      <c r="U343"/>
    </row>
    <row r="344" customHeight="1" spans="21:21">
      <c r="U344"/>
    </row>
    <row r="345" customHeight="1" spans="21:21">
      <c r="U345"/>
    </row>
    <row r="346" customHeight="1" spans="21:21">
      <c r="U346"/>
    </row>
    <row r="347" customHeight="1" spans="21:21">
      <c r="U347"/>
    </row>
    <row r="348" customHeight="1" spans="21:21">
      <c r="U348"/>
    </row>
    <row r="349" customHeight="1" spans="21:21">
      <c r="U349"/>
    </row>
    <row r="350" customHeight="1" spans="21:21">
      <c r="U350"/>
    </row>
    <row r="351" customHeight="1" spans="21:21">
      <c r="U351"/>
    </row>
    <row r="352" customHeight="1" spans="21:21">
      <c r="U352"/>
    </row>
    <row r="353" customHeight="1" spans="21:21">
      <c r="U353"/>
    </row>
    <row r="354" customHeight="1" spans="21:21">
      <c r="U354"/>
    </row>
    <row r="355" customHeight="1" spans="21:21">
      <c r="U355"/>
    </row>
    <row r="356" customHeight="1" spans="21:21">
      <c r="U356"/>
    </row>
    <row r="357" customHeight="1" spans="21:21">
      <c r="U357"/>
    </row>
    <row r="358" customHeight="1" spans="21:21">
      <c r="U358"/>
    </row>
    <row r="359" customHeight="1" spans="21:21">
      <c r="U359"/>
    </row>
    <row r="360" customHeight="1" spans="21:21">
      <c r="U360"/>
    </row>
    <row r="361" customHeight="1" spans="21:21">
      <c r="U361"/>
    </row>
    <row r="362" customHeight="1" spans="21:21">
      <c r="U362"/>
    </row>
    <row r="363" customHeight="1" spans="21:21">
      <c r="U363"/>
    </row>
    <row r="364" customHeight="1" spans="21:21">
      <c r="U364"/>
    </row>
    <row r="365" customHeight="1" spans="21:21">
      <c r="U365"/>
    </row>
    <row r="366" customHeight="1" spans="21:21">
      <c r="U366"/>
    </row>
    <row r="367" customHeight="1" spans="21:21">
      <c r="U367"/>
    </row>
    <row r="368" customHeight="1" spans="21:21">
      <c r="U368"/>
    </row>
    <row r="369" customHeight="1" spans="21:21">
      <c r="U369"/>
    </row>
    <row r="370" customHeight="1" spans="21:21">
      <c r="U370"/>
    </row>
    <row r="371" customHeight="1" spans="21:21">
      <c r="U371"/>
    </row>
    <row r="372" customHeight="1" spans="21:21">
      <c r="U372"/>
    </row>
    <row r="373" customHeight="1" spans="21:21">
      <c r="U373"/>
    </row>
    <row r="374" customHeight="1" spans="21:21">
      <c r="U374"/>
    </row>
    <row r="375" customHeight="1" spans="21:21">
      <c r="U375"/>
    </row>
    <row r="376" customHeight="1" spans="21:21">
      <c r="U376"/>
    </row>
    <row r="377" customHeight="1" spans="21:21">
      <c r="U377"/>
    </row>
    <row r="378" customHeight="1" spans="21:21">
      <c r="U378"/>
    </row>
    <row r="379" customHeight="1" spans="21:21">
      <c r="U379"/>
    </row>
    <row r="380" customHeight="1" spans="21:21">
      <c r="U380"/>
    </row>
    <row r="381" customHeight="1" spans="21:21">
      <c r="U381"/>
    </row>
    <row r="382" customHeight="1" spans="21:21">
      <c r="U382"/>
    </row>
    <row r="383" customHeight="1" spans="21:21">
      <c r="U383"/>
    </row>
    <row r="384" customHeight="1" spans="21:21">
      <c r="U384"/>
    </row>
    <row r="385" customHeight="1" spans="21:21">
      <c r="U385"/>
    </row>
    <row r="386" customHeight="1" spans="21:21">
      <c r="U386"/>
    </row>
    <row r="387" customHeight="1" spans="21:21">
      <c r="U387"/>
    </row>
    <row r="388" customHeight="1" spans="21:21">
      <c r="U388"/>
    </row>
    <row r="389" customHeight="1" spans="21:21">
      <c r="U389"/>
    </row>
    <row r="390" customHeight="1" spans="21:21">
      <c r="U390"/>
    </row>
    <row r="391" customHeight="1" spans="21:21">
      <c r="U391"/>
    </row>
    <row r="392" customHeight="1" spans="21:21">
      <c r="U392"/>
    </row>
    <row r="393" customHeight="1" spans="21:21">
      <c r="U393"/>
    </row>
    <row r="394" customHeight="1" spans="21:21">
      <c r="U394"/>
    </row>
    <row r="395" customHeight="1" spans="21:21">
      <c r="U395"/>
    </row>
    <row r="396" customHeight="1" spans="21:21">
      <c r="U396"/>
    </row>
    <row r="397" customHeight="1" spans="21:21">
      <c r="U397"/>
    </row>
    <row r="398" customHeight="1" spans="21:21">
      <c r="U398"/>
    </row>
    <row r="399" customHeight="1" spans="21:21">
      <c r="U399"/>
    </row>
    <row r="400" customHeight="1" spans="21:21">
      <c r="U400"/>
    </row>
    <row r="401" customHeight="1" spans="21:21">
      <c r="U401"/>
    </row>
    <row r="402" customHeight="1" spans="21:21">
      <c r="U402"/>
    </row>
    <row r="403" customHeight="1" spans="21:21">
      <c r="U403"/>
    </row>
    <row r="404" customHeight="1" spans="21:21">
      <c r="U404"/>
    </row>
    <row r="405" customHeight="1" spans="21:21">
      <c r="U405"/>
    </row>
    <row r="406" customHeight="1" spans="21:21">
      <c r="U406"/>
    </row>
    <row r="407" customHeight="1" spans="21:21">
      <c r="U407"/>
    </row>
    <row r="408" customHeight="1" spans="21:21">
      <c r="U408"/>
    </row>
    <row r="409" customHeight="1" spans="21:21">
      <c r="U409"/>
    </row>
    <row r="410" customHeight="1" spans="21:21">
      <c r="U410"/>
    </row>
    <row r="411" customHeight="1" spans="21:21">
      <c r="U411"/>
    </row>
    <row r="412" customHeight="1" spans="21:21">
      <c r="U412"/>
    </row>
    <row r="413" customHeight="1" spans="21:21">
      <c r="U413"/>
    </row>
    <row r="414" customHeight="1" spans="21:21">
      <c r="U414"/>
    </row>
    <row r="415" customHeight="1" spans="21:21">
      <c r="U415"/>
    </row>
    <row r="416" customHeight="1" spans="21:21">
      <c r="U416"/>
    </row>
    <row r="417" customHeight="1" spans="21:21">
      <c r="U417"/>
    </row>
    <row r="418" customHeight="1" spans="21:21">
      <c r="U418"/>
    </row>
    <row r="419" customHeight="1" spans="21:21">
      <c r="U419"/>
    </row>
    <row r="420" customHeight="1" spans="21:21">
      <c r="U420"/>
    </row>
    <row r="421" customHeight="1" spans="21:21">
      <c r="U421"/>
    </row>
    <row r="422" customHeight="1" spans="21:21">
      <c r="U422"/>
    </row>
    <row r="423" customHeight="1" spans="21:21">
      <c r="U423"/>
    </row>
    <row r="424" customHeight="1" spans="21:21">
      <c r="U424"/>
    </row>
    <row r="425" customHeight="1" spans="21:21">
      <c r="U425"/>
    </row>
    <row r="426" customHeight="1" spans="21:21">
      <c r="U426"/>
    </row>
    <row r="427" customHeight="1" spans="21:21">
      <c r="U427"/>
    </row>
    <row r="428" customHeight="1" spans="21:21">
      <c r="U428"/>
    </row>
    <row r="429" customHeight="1" spans="21:21">
      <c r="U429"/>
    </row>
    <row r="430" customHeight="1" spans="21:21">
      <c r="U430"/>
    </row>
    <row r="431" customHeight="1" spans="21:21">
      <c r="U431"/>
    </row>
    <row r="432" customHeight="1" spans="21:21">
      <c r="U432"/>
    </row>
    <row r="433" customHeight="1" spans="21:21">
      <c r="U433"/>
    </row>
    <row r="434" customHeight="1" spans="21:21">
      <c r="U434"/>
    </row>
    <row r="435" customHeight="1" spans="21:21">
      <c r="U435"/>
    </row>
    <row r="436" customHeight="1" spans="21:21">
      <c r="U436"/>
    </row>
    <row r="437" customHeight="1" spans="21:21">
      <c r="U437"/>
    </row>
    <row r="438" customHeight="1" spans="21:21">
      <c r="U438"/>
    </row>
    <row r="439" customHeight="1" spans="21:21">
      <c r="U439"/>
    </row>
    <row r="440" customHeight="1" spans="21:21">
      <c r="U440"/>
    </row>
    <row r="441" customHeight="1" spans="21:21">
      <c r="U441"/>
    </row>
    <row r="442" customHeight="1" spans="21:21">
      <c r="U442"/>
    </row>
    <row r="443" customHeight="1" spans="21:21">
      <c r="U443"/>
    </row>
    <row r="444" customHeight="1" spans="21:21">
      <c r="U444"/>
    </row>
    <row r="445" customHeight="1" spans="21:21">
      <c r="U445"/>
    </row>
    <row r="446" customHeight="1" spans="21:21">
      <c r="U446"/>
    </row>
    <row r="447" customHeight="1" spans="21:21">
      <c r="U447"/>
    </row>
    <row r="448" customHeight="1" spans="21:21">
      <c r="U448"/>
    </row>
    <row r="449" customHeight="1" spans="21:21">
      <c r="U449"/>
    </row>
    <row r="450" customHeight="1" spans="21:21">
      <c r="U450"/>
    </row>
    <row r="451" customHeight="1" spans="21:21">
      <c r="U451"/>
    </row>
    <row r="452" customHeight="1" spans="21:21">
      <c r="U452"/>
    </row>
    <row r="453" customHeight="1" spans="21:21">
      <c r="U453"/>
    </row>
    <row r="454" customHeight="1" spans="21:21">
      <c r="U454"/>
    </row>
    <row r="455" customHeight="1" spans="21:21">
      <c r="U455"/>
    </row>
    <row r="456" customHeight="1" spans="21:21">
      <c r="U456"/>
    </row>
    <row r="457" customHeight="1" spans="21:21">
      <c r="U457"/>
    </row>
    <row r="458" customHeight="1" spans="21:21">
      <c r="U458"/>
    </row>
    <row r="459" customHeight="1" spans="21:21">
      <c r="U459"/>
    </row>
    <row r="460" customHeight="1" spans="21:21">
      <c r="U460"/>
    </row>
    <row r="461" customHeight="1" spans="21:21">
      <c r="U461"/>
    </row>
    <row r="462" customHeight="1" spans="21:21">
      <c r="U462"/>
    </row>
    <row r="463" customHeight="1" spans="21:21">
      <c r="U463"/>
    </row>
    <row r="464" customHeight="1" spans="21:21">
      <c r="U464"/>
    </row>
    <row r="465" customHeight="1" spans="21:21">
      <c r="U465"/>
    </row>
    <row r="466" customHeight="1" spans="21:21">
      <c r="U466"/>
    </row>
    <row r="467" customHeight="1" spans="21:21">
      <c r="U467"/>
    </row>
    <row r="468" customHeight="1" spans="21:21">
      <c r="U468"/>
    </row>
    <row r="469" customHeight="1" spans="21:21">
      <c r="U469"/>
    </row>
    <row r="470" customHeight="1" spans="21:21">
      <c r="U470"/>
    </row>
    <row r="471" customHeight="1" spans="21:21">
      <c r="U471"/>
    </row>
    <row r="472" customHeight="1" spans="21:21">
      <c r="U472"/>
    </row>
    <row r="473" customHeight="1" spans="21:21">
      <c r="U473"/>
    </row>
    <row r="474" customHeight="1" spans="21:21">
      <c r="U474"/>
    </row>
    <row r="475" customHeight="1" spans="21:21">
      <c r="U475"/>
    </row>
    <row r="476" customHeight="1" spans="21:21">
      <c r="U476"/>
    </row>
    <row r="477" customHeight="1" spans="21:21">
      <c r="U477"/>
    </row>
    <row r="478" customHeight="1" spans="21:21">
      <c r="U478"/>
    </row>
    <row r="479" customHeight="1" spans="21:21">
      <c r="U479"/>
    </row>
    <row r="480" customHeight="1" spans="21:21">
      <c r="U480"/>
    </row>
    <row r="481" customHeight="1" spans="21:21">
      <c r="U481"/>
    </row>
    <row r="482" customHeight="1" spans="21:21">
      <c r="U482"/>
    </row>
    <row r="483" customHeight="1" spans="21:21">
      <c r="U483"/>
    </row>
    <row r="484" customHeight="1" spans="21:21">
      <c r="U484"/>
    </row>
    <row r="485" customHeight="1" spans="21:21">
      <c r="U485"/>
    </row>
    <row r="486" customHeight="1" spans="21:21">
      <c r="U486"/>
    </row>
    <row r="487" customHeight="1" spans="21:21">
      <c r="U487"/>
    </row>
    <row r="488" customHeight="1" spans="21:21">
      <c r="U488"/>
    </row>
    <row r="489" customHeight="1" spans="21:21">
      <c r="U489"/>
    </row>
    <row r="490" customHeight="1" spans="21:21">
      <c r="U490"/>
    </row>
    <row r="491" customHeight="1" spans="21:21">
      <c r="U491"/>
    </row>
    <row r="492" customHeight="1" spans="21:21">
      <c r="U492"/>
    </row>
    <row r="493" customHeight="1" spans="21:21">
      <c r="U493"/>
    </row>
    <row r="494" customHeight="1" spans="21:21">
      <c r="U494"/>
    </row>
    <row r="495" customHeight="1" spans="21:21">
      <c r="U495"/>
    </row>
    <row r="496" customHeight="1" spans="21:21">
      <c r="U496"/>
    </row>
    <row r="497" customHeight="1" spans="21:21">
      <c r="U497"/>
    </row>
    <row r="498" customHeight="1" spans="21:21">
      <c r="U498"/>
    </row>
    <row r="499" customHeight="1" spans="21:21">
      <c r="U499"/>
    </row>
    <row r="500" customHeight="1" spans="21:21">
      <c r="U500"/>
    </row>
    <row r="501" customHeight="1" spans="21:21">
      <c r="U501"/>
    </row>
    <row r="502" customHeight="1" spans="21:21">
      <c r="U502"/>
    </row>
    <row r="503" customHeight="1" spans="21:21">
      <c r="U503"/>
    </row>
    <row r="504" customHeight="1" spans="21:21">
      <c r="U504"/>
    </row>
    <row r="505" customHeight="1" spans="21:21">
      <c r="U505"/>
    </row>
    <row r="506" customHeight="1" spans="21:21">
      <c r="U506"/>
    </row>
    <row r="507" customHeight="1" spans="21:21">
      <c r="U507"/>
    </row>
    <row r="508" customHeight="1" spans="21:21">
      <c r="U508"/>
    </row>
    <row r="509" customHeight="1" spans="21:21">
      <c r="U509"/>
    </row>
    <row r="510" customHeight="1" spans="21:21">
      <c r="U510"/>
    </row>
    <row r="511" customHeight="1" spans="21:21">
      <c r="U511"/>
    </row>
    <row r="512" customHeight="1" spans="21:21">
      <c r="U512"/>
    </row>
    <row r="513" customHeight="1" spans="21:21">
      <c r="U513"/>
    </row>
    <row r="514" customHeight="1" spans="21:21">
      <c r="U514"/>
    </row>
    <row r="515" customHeight="1" spans="21:21">
      <c r="U515"/>
    </row>
    <row r="516" customHeight="1" spans="21:21">
      <c r="U516"/>
    </row>
    <row r="517" customHeight="1" spans="21:21">
      <c r="U517"/>
    </row>
    <row r="518" customHeight="1" spans="21:21">
      <c r="U518"/>
    </row>
    <row r="519" customHeight="1" spans="21:21">
      <c r="U519"/>
    </row>
    <row r="520" customHeight="1" spans="21:21">
      <c r="U520"/>
    </row>
    <row r="521" customHeight="1" spans="21:21">
      <c r="U521"/>
    </row>
    <row r="522" customHeight="1" spans="21:21">
      <c r="U522"/>
    </row>
    <row r="523" customHeight="1" spans="21:21">
      <c r="U523"/>
    </row>
    <row r="524" customHeight="1" spans="21:21">
      <c r="U524"/>
    </row>
    <row r="525" customHeight="1" spans="21:21">
      <c r="U525"/>
    </row>
    <row r="526" customHeight="1" spans="21:21">
      <c r="U526"/>
    </row>
    <row r="527" customHeight="1" spans="21:21">
      <c r="U527"/>
    </row>
    <row r="528" customHeight="1" spans="21:21">
      <c r="U528"/>
    </row>
    <row r="529" customHeight="1" spans="21:21">
      <c r="U529"/>
    </row>
    <row r="530" customHeight="1" spans="21:21">
      <c r="U530"/>
    </row>
    <row r="531" customHeight="1" spans="21:21">
      <c r="U531"/>
    </row>
    <row r="532" customHeight="1" spans="21:21">
      <c r="U532"/>
    </row>
    <row r="533" customHeight="1" spans="21:21">
      <c r="U533"/>
    </row>
    <row r="534" customHeight="1" spans="21:21">
      <c r="U534"/>
    </row>
    <row r="535" customHeight="1" spans="21:21">
      <c r="U535"/>
    </row>
    <row r="536" customHeight="1" spans="21:21">
      <c r="U536"/>
    </row>
    <row r="537" customHeight="1" spans="21:21">
      <c r="U537"/>
    </row>
    <row r="538" customHeight="1" spans="21:21">
      <c r="U538"/>
    </row>
    <row r="539" customHeight="1" spans="21:21">
      <c r="U539"/>
    </row>
    <row r="540" customHeight="1" spans="21:21">
      <c r="U540"/>
    </row>
    <row r="541" customHeight="1" spans="21:21">
      <c r="U541"/>
    </row>
    <row r="542" customHeight="1" spans="21:21">
      <c r="U542"/>
    </row>
    <row r="543" customHeight="1" spans="21:21">
      <c r="U543"/>
    </row>
    <row r="544" customHeight="1" spans="21:21">
      <c r="U544"/>
    </row>
    <row r="545" customHeight="1" spans="21:21">
      <c r="U545"/>
    </row>
    <row r="546" customHeight="1" spans="21:21">
      <c r="U546"/>
    </row>
    <row r="547" customHeight="1" spans="21:21">
      <c r="U547"/>
    </row>
    <row r="548" customHeight="1" spans="21:21">
      <c r="U548"/>
    </row>
    <row r="549" customHeight="1" spans="21:21">
      <c r="U549"/>
    </row>
    <row r="550" customHeight="1" spans="21:21">
      <c r="U550"/>
    </row>
    <row r="551" customHeight="1" spans="21:21">
      <c r="U551"/>
    </row>
    <row r="552" customHeight="1" spans="21:21">
      <c r="U552"/>
    </row>
    <row r="553" customHeight="1" spans="21:21">
      <c r="U553"/>
    </row>
    <row r="554" customHeight="1" spans="21:21">
      <c r="U554"/>
    </row>
    <row r="555" customHeight="1" spans="21:21">
      <c r="U555"/>
    </row>
    <row r="556" customHeight="1" spans="21:21">
      <c r="U556"/>
    </row>
    <row r="557" customHeight="1" spans="21:21">
      <c r="U557"/>
    </row>
    <row r="558" customHeight="1" spans="21:21">
      <c r="U558"/>
    </row>
    <row r="559" customHeight="1" spans="21:21">
      <c r="U559"/>
    </row>
    <row r="560" customHeight="1" spans="21:21">
      <c r="U560"/>
    </row>
    <row r="561" customHeight="1" spans="21:21">
      <c r="U561"/>
    </row>
    <row r="562" customHeight="1" spans="21:21">
      <c r="U562"/>
    </row>
    <row r="563" customHeight="1" spans="21:21">
      <c r="U563"/>
    </row>
    <row r="564" customHeight="1" spans="21:21">
      <c r="U564"/>
    </row>
    <row r="565" customHeight="1" spans="21:21">
      <c r="U565"/>
    </row>
    <row r="566" customHeight="1" spans="21:21">
      <c r="U566"/>
    </row>
    <row r="567" customHeight="1" spans="21:21">
      <c r="U567"/>
    </row>
    <row r="568" customHeight="1" spans="21:21">
      <c r="U568"/>
    </row>
    <row r="569" customHeight="1" spans="21:21">
      <c r="U569"/>
    </row>
    <row r="570" customHeight="1" spans="21:21">
      <c r="U570"/>
    </row>
    <row r="571" customHeight="1" spans="21:21">
      <c r="U571"/>
    </row>
    <row r="572" customHeight="1" spans="21:21">
      <c r="U572"/>
    </row>
    <row r="573" customHeight="1" spans="21:21">
      <c r="U573"/>
    </row>
    <row r="574" customHeight="1" spans="21:21">
      <c r="U574"/>
    </row>
    <row r="575" customHeight="1" spans="21:21">
      <c r="U575"/>
    </row>
    <row r="576" customHeight="1" spans="21:21">
      <c r="U576"/>
    </row>
    <row r="577" customHeight="1" spans="21:21">
      <c r="U577"/>
    </row>
    <row r="578" customHeight="1" spans="21:21">
      <c r="U578"/>
    </row>
    <row r="579" customHeight="1" spans="21:21">
      <c r="U579"/>
    </row>
    <row r="580" customHeight="1" spans="21:21">
      <c r="U580"/>
    </row>
    <row r="581" customHeight="1" spans="21:21">
      <c r="U581"/>
    </row>
    <row r="582" customHeight="1" spans="21:21">
      <c r="U582"/>
    </row>
    <row r="583" customHeight="1" spans="21:21">
      <c r="U583"/>
    </row>
    <row r="584" customHeight="1" spans="21:21">
      <c r="U584"/>
    </row>
    <row r="585" customHeight="1" spans="21:21">
      <c r="U585"/>
    </row>
    <row r="586" customHeight="1" spans="21:21">
      <c r="U586"/>
    </row>
    <row r="587" customHeight="1" spans="21:21">
      <c r="U587"/>
    </row>
    <row r="588" customHeight="1" spans="21:21">
      <c r="U588"/>
    </row>
    <row r="589" customHeight="1" spans="21:21">
      <c r="U589"/>
    </row>
    <row r="590" customHeight="1" spans="21:21">
      <c r="U590"/>
    </row>
    <row r="591" customHeight="1" spans="21:21">
      <c r="U591"/>
    </row>
    <row r="592" customHeight="1" spans="21:21">
      <c r="U592"/>
    </row>
    <row r="593" customHeight="1" spans="21:21">
      <c r="U593"/>
    </row>
    <row r="594" customHeight="1" spans="21:21">
      <c r="U594"/>
    </row>
    <row r="595" customHeight="1" spans="21:21">
      <c r="U595"/>
    </row>
    <row r="596" customHeight="1" spans="21:21">
      <c r="U596"/>
    </row>
    <row r="597" customHeight="1" spans="21:21">
      <c r="U597"/>
    </row>
    <row r="598" customHeight="1" spans="21:21">
      <c r="U598"/>
    </row>
    <row r="599" customHeight="1" spans="21:21">
      <c r="U599"/>
    </row>
    <row r="600" customHeight="1" spans="21:21">
      <c r="U600"/>
    </row>
    <row r="601" customHeight="1" spans="21:21">
      <c r="U601"/>
    </row>
    <row r="602" customHeight="1" spans="21:21">
      <c r="U602"/>
    </row>
    <row r="603" customHeight="1" spans="21:21">
      <c r="U603"/>
    </row>
    <row r="604" customHeight="1" spans="21:21">
      <c r="U604"/>
    </row>
    <row r="605" customHeight="1" spans="21:21">
      <c r="U605"/>
    </row>
    <row r="606" customHeight="1" spans="21:21">
      <c r="U606"/>
    </row>
    <row r="607" customHeight="1" spans="21:21">
      <c r="U607"/>
    </row>
    <row r="608" customHeight="1" spans="21:21">
      <c r="U608"/>
    </row>
    <row r="609" customHeight="1" spans="21:21">
      <c r="U609"/>
    </row>
    <row r="610" customHeight="1" spans="21:21">
      <c r="U610"/>
    </row>
    <row r="611" customHeight="1" spans="21:21">
      <c r="U611"/>
    </row>
    <row r="612" customHeight="1" spans="21:21">
      <c r="U612"/>
    </row>
    <row r="613" customHeight="1" spans="21:21">
      <c r="U613"/>
    </row>
    <row r="614" customHeight="1" spans="21:21">
      <c r="U614"/>
    </row>
    <row r="615" customHeight="1" spans="21:21">
      <c r="U615"/>
    </row>
    <row r="616" customHeight="1" spans="21:21">
      <c r="U616"/>
    </row>
    <row r="617" customHeight="1" spans="21:21">
      <c r="U617"/>
    </row>
    <row r="618" customHeight="1" spans="21:21">
      <c r="U618"/>
    </row>
    <row r="619" customHeight="1" spans="21:21">
      <c r="U619"/>
    </row>
    <row r="620" customHeight="1" spans="21:21">
      <c r="U620"/>
    </row>
    <row r="621" customHeight="1" spans="21:21">
      <c r="U621"/>
    </row>
    <row r="622" customHeight="1" spans="21:21">
      <c r="U622"/>
    </row>
    <row r="623" customHeight="1" spans="21:21">
      <c r="U623"/>
    </row>
    <row r="624" customHeight="1" spans="21:21">
      <c r="U624"/>
    </row>
    <row r="625" customHeight="1" spans="21:21">
      <c r="U625"/>
    </row>
    <row r="626" customHeight="1" spans="21:21">
      <c r="U626"/>
    </row>
    <row r="627" customHeight="1" spans="21:21">
      <c r="U627"/>
    </row>
    <row r="628" customHeight="1" spans="21:21">
      <c r="U628"/>
    </row>
    <row r="629" customHeight="1" spans="21:21">
      <c r="U629"/>
    </row>
    <row r="630" customHeight="1" spans="21:21">
      <c r="U630"/>
    </row>
    <row r="631" customHeight="1" spans="21:21">
      <c r="U631"/>
    </row>
    <row r="632" customHeight="1" spans="21:21">
      <c r="U632"/>
    </row>
    <row r="633" customHeight="1" spans="21:21">
      <c r="U633"/>
    </row>
    <row r="634" customHeight="1" spans="21:21">
      <c r="U634"/>
    </row>
    <row r="635" customHeight="1" spans="21:21">
      <c r="U635"/>
    </row>
    <row r="636" customHeight="1" spans="21:21">
      <c r="U636"/>
    </row>
    <row r="637" customHeight="1" spans="21:21">
      <c r="U637"/>
    </row>
    <row r="638" customHeight="1" spans="21:21">
      <c r="U638"/>
    </row>
    <row r="639" customHeight="1" spans="21:21">
      <c r="U639"/>
    </row>
    <row r="640" customHeight="1" spans="21:21">
      <c r="U640"/>
    </row>
    <row r="641" customHeight="1" spans="21:21">
      <c r="U641"/>
    </row>
    <row r="642" customHeight="1" spans="21:21">
      <c r="U642"/>
    </row>
    <row r="643" customHeight="1" spans="21:21">
      <c r="U643"/>
    </row>
    <row r="644" customHeight="1" spans="21:21">
      <c r="U644"/>
    </row>
    <row r="645" customHeight="1" spans="21:21">
      <c r="U645"/>
    </row>
    <row r="646" customHeight="1" spans="21:21">
      <c r="U646"/>
    </row>
    <row r="647" customHeight="1" spans="21:21">
      <c r="U647"/>
    </row>
    <row r="648" customHeight="1" spans="21:21">
      <c r="U648"/>
    </row>
    <row r="649" customHeight="1" spans="21:21">
      <c r="U649"/>
    </row>
    <row r="650" customHeight="1" spans="21:21">
      <c r="U650"/>
    </row>
    <row r="651" customHeight="1" spans="21:21">
      <c r="U651"/>
    </row>
    <row r="652" customHeight="1" spans="21:21">
      <c r="U652"/>
    </row>
    <row r="653" customHeight="1" spans="21:21">
      <c r="U653"/>
    </row>
    <row r="654" customHeight="1" spans="21:21">
      <c r="U654"/>
    </row>
    <row r="655" customHeight="1" spans="21:21">
      <c r="U655"/>
    </row>
    <row r="656" customHeight="1" spans="21:21">
      <c r="U656"/>
    </row>
    <row r="657" customHeight="1" spans="21:21">
      <c r="U657"/>
    </row>
    <row r="658" customHeight="1" spans="21:21">
      <c r="U658"/>
    </row>
    <row r="659" customHeight="1" spans="21:21">
      <c r="U659"/>
    </row>
    <row r="660" customHeight="1" spans="21:21">
      <c r="U660"/>
    </row>
    <row r="661" customHeight="1" spans="21:21">
      <c r="U661"/>
    </row>
    <row r="662" customHeight="1" spans="21:21">
      <c r="U662"/>
    </row>
    <row r="663" customHeight="1" spans="21:21">
      <c r="U663"/>
    </row>
    <row r="664" customHeight="1" spans="21:21">
      <c r="U664"/>
    </row>
    <row r="665" customHeight="1" spans="21:21">
      <c r="U665"/>
    </row>
    <row r="666" customHeight="1" spans="21:21">
      <c r="U666"/>
    </row>
    <row r="667" customHeight="1" spans="21:21">
      <c r="U667"/>
    </row>
    <row r="668" customHeight="1" spans="21:21">
      <c r="U668"/>
    </row>
    <row r="669" customHeight="1" spans="21:21">
      <c r="U669"/>
    </row>
    <row r="670" customHeight="1" spans="21:21">
      <c r="U670"/>
    </row>
    <row r="671" customHeight="1" spans="21:21">
      <c r="U671"/>
    </row>
    <row r="672" customHeight="1" spans="21:21">
      <c r="U672"/>
    </row>
    <row r="673" customHeight="1" spans="21:21">
      <c r="U673"/>
    </row>
    <row r="674" customHeight="1" spans="21:21">
      <c r="U674"/>
    </row>
    <row r="675" customHeight="1" spans="21:21">
      <c r="U675"/>
    </row>
    <row r="676" customHeight="1" spans="21:21">
      <c r="U676"/>
    </row>
    <row r="677" customHeight="1" spans="21:21">
      <c r="U677"/>
    </row>
    <row r="678" customHeight="1" spans="21:21">
      <c r="U678"/>
    </row>
    <row r="679" customHeight="1" spans="21:21">
      <c r="U679"/>
    </row>
    <row r="680" customHeight="1" spans="21:21">
      <c r="U680"/>
    </row>
    <row r="681" customHeight="1" spans="21:21">
      <c r="U681"/>
    </row>
    <row r="682" customHeight="1" spans="21:21">
      <c r="U682"/>
    </row>
    <row r="683" customHeight="1" spans="21:21">
      <c r="U683"/>
    </row>
    <row r="684" customHeight="1" spans="21:21">
      <c r="U684"/>
    </row>
    <row r="685" customHeight="1" spans="21:21">
      <c r="U685"/>
    </row>
    <row r="686" customHeight="1" spans="21:21">
      <c r="U686"/>
    </row>
    <row r="687" customHeight="1" spans="21:21">
      <c r="U687"/>
    </row>
    <row r="688" customHeight="1" spans="21:21">
      <c r="U688"/>
    </row>
    <row r="689" customHeight="1" spans="21:21">
      <c r="U689"/>
    </row>
    <row r="690" customHeight="1" spans="21:21">
      <c r="U690"/>
    </row>
    <row r="691" customHeight="1" spans="21:21">
      <c r="U691"/>
    </row>
    <row r="692" customHeight="1" spans="21:21">
      <c r="U692"/>
    </row>
    <row r="693" customHeight="1" spans="21:21">
      <c r="U693"/>
    </row>
    <row r="694" customHeight="1" spans="21:21">
      <c r="U694"/>
    </row>
    <row r="695" customHeight="1" spans="21:21">
      <c r="U695"/>
    </row>
    <row r="696" customHeight="1" spans="21:21">
      <c r="U696"/>
    </row>
    <row r="697" customHeight="1" spans="21:21">
      <c r="U697"/>
    </row>
    <row r="698" customHeight="1" spans="21:21">
      <c r="U698"/>
    </row>
    <row r="699" customHeight="1" spans="21:21">
      <c r="U699"/>
    </row>
    <row r="700" customHeight="1" spans="21:21">
      <c r="U700"/>
    </row>
    <row r="701" customHeight="1" spans="21:21">
      <c r="U701"/>
    </row>
    <row r="702" customHeight="1" spans="21:21">
      <c r="U702"/>
    </row>
    <row r="703" customHeight="1" spans="21:21">
      <c r="U703"/>
    </row>
    <row r="704" customHeight="1" spans="21:21">
      <c r="U704"/>
    </row>
    <row r="705" customHeight="1" spans="21:21">
      <c r="U705"/>
    </row>
    <row r="706" customHeight="1" spans="21:21">
      <c r="U706"/>
    </row>
    <row r="707" customHeight="1" spans="21:21">
      <c r="U707"/>
    </row>
    <row r="708" customHeight="1" spans="21:21">
      <c r="U708"/>
    </row>
    <row r="709" customHeight="1" spans="21:21">
      <c r="U709"/>
    </row>
    <row r="710" customHeight="1" spans="21:21">
      <c r="U710"/>
    </row>
    <row r="711" customHeight="1" spans="21:21">
      <c r="U711"/>
    </row>
    <row r="712" customHeight="1" spans="21:21">
      <c r="U712"/>
    </row>
    <row r="713" customHeight="1" spans="21:21">
      <c r="U713"/>
    </row>
    <row r="714" customHeight="1" spans="21:21">
      <c r="U714"/>
    </row>
    <row r="715" customHeight="1" spans="21:21">
      <c r="U715"/>
    </row>
    <row r="716" customHeight="1" spans="21:21">
      <c r="U716"/>
    </row>
    <row r="717" customHeight="1" spans="21:21">
      <c r="U717"/>
    </row>
    <row r="718" customHeight="1" spans="21:21">
      <c r="U718"/>
    </row>
    <row r="719" customHeight="1" spans="21:21">
      <c r="U719"/>
    </row>
    <row r="720" customHeight="1" spans="21:21">
      <c r="U720"/>
    </row>
    <row r="721" customHeight="1" spans="21:21">
      <c r="U721"/>
    </row>
    <row r="722" customHeight="1" spans="21:21">
      <c r="U722"/>
    </row>
    <row r="723" customHeight="1" spans="21:21">
      <c r="U723"/>
    </row>
    <row r="724" customHeight="1" spans="21:21">
      <c r="U724"/>
    </row>
    <row r="725" customHeight="1" spans="21:21">
      <c r="U725"/>
    </row>
    <row r="726" customHeight="1" spans="21:21">
      <c r="U726"/>
    </row>
    <row r="727" customHeight="1" spans="21:21">
      <c r="U727"/>
    </row>
    <row r="728" customHeight="1" spans="21:21">
      <c r="U728"/>
    </row>
    <row r="729" customHeight="1" spans="21:21">
      <c r="U729"/>
    </row>
    <row r="730" customHeight="1" spans="21:21">
      <c r="U730"/>
    </row>
    <row r="731" customHeight="1" spans="21:21">
      <c r="U731"/>
    </row>
    <row r="732" customHeight="1" spans="21:21">
      <c r="U732"/>
    </row>
    <row r="733" customHeight="1" spans="21:21">
      <c r="U733"/>
    </row>
    <row r="734" customHeight="1" spans="21:21">
      <c r="U734"/>
    </row>
    <row r="735" customHeight="1" spans="21:21">
      <c r="U735"/>
    </row>
    <row r="736" customHeight="1" spans="21:21">
      <c r="U736"/>
    </row>
    <row r="737" customHeight="1" spans="21:21">
      <c r="U737"/>
    </row>
    <row r="738" customHeight="1" spans="21:21">
      <c r="U738"/>
    </row>
    <row r="739" customHeight="1" spans="21:21">
      <c r="U739"/>
    </row>
    <row r="740" customHeight="1" spans="21:21">
      <c r="U740"/>
    </row>
    <row r="741" customHeight="1" spans="21:21">
      <c r="U741"/>
    </row>
    <row r="742" customHeight="1" spans="21:21">
      <c r="U742"/>
    </row>
    <row r="743" customHeight="1" spans="21:21">
      <c r="U743"/>
    </row>
    <row r="744" customHeight="1" spans="21:21">
      <c r="U744"/>
    </row>
    <row r="745" customHeight="1" spans="21:21">
      <c r="U745"/>
    </row>
    <row r="746" customHeight="1" spans="21:21">
      <c r="U746"/>
    </row>
    <row r="747" customHeight="1" spans="21:21">
      <c r="U747"/>
    </row>
    <row r="748" customHeight="1" spans="21:21">
      <c r="U748"/>
    </row>
    <row r="749" customHeight="1" spans="21:21">
      <c r="U749"/>
    </row>
    <row r="750" customHeight="1" spans="21:21">
      <c r="U750"/>
    </row>
    <row r="751" customHeight="1" spans="21:21">
      <c r="U751"/>
    </row>
    <row r="752" customHeight="1" spans="21:21">
      <c r="U752"/>
    </row>
    <row r="753" customHeight="1" spans="21:21">
      <c r="U753"/>
    </row>
    <row r="754" customHeight="1" spans="21:21">
      <c r="U754"/>
    </row>
    <row r="755" customHeight="1" spans="21:21">
      <c r="U755"/>
    </row>
    <row r="756" customHeight="1" spans="21:21">
      <c r="U756"/>
    </row>
    <row r="757" customHeight="1" spans="21:21">
      <c r="U757"/>
    </row>
    <row r="758" customHeight="1" spans="21:21">
      <c r="U758"/>
    </row>
    <row r="759" customHeight="1" spans="21:21">
      <c r="U759"/>
    </row>
    <row r="760" customHeight="1" spans="21:21">
      <c r="U760"/>
    </row>
    <row r="761" customHeight="1" spans="21:21">
      <c r="U761"/>
    </row>
    <row r="762" customHeight="1" spans="21:21">
      <c r="U762"/>
    </row>
    <row r="763" customHeight="1" spans="21:21">
      <c r="U763"/>
    </row>
    <row r="764" customHeight="1" spans="21:21">
      <c r="U764"/>
    </row>
    <row r="765" customHeight="1" spans="21:21">
      <c r="U765"/>
    </row>
    <row r="766" customHeight="1" spans="21:21">
      <c r="U766"/>
    </row>
    <row r="767" customHeight="1" spans="21:21">
      <c r="U767"/>
    </row>
    <row r="768" customHeight="1" spans="21:21">
      <c r="U768"/>
    </row>
    <row r="769" customHeight="1" spans="21:21">
      <c r="U769"/>
    </row>
    <row r="770" customHeight="1" spans="21:21">
      <c r="U770"/>
    </row>
    <row r="771" customHeight="1" spans="21:21">
      <c r="U771"/>
    </row>
    <row r="772" customHeight="1" spans="21:21">
      <c r="U772"/>
    </row>
    <row r="773" customHeight="1" spans="21:21">
      <c r="U773"/>
    </row>
    <row r="774" customHeight="1" spans="21:21">
      <c r="U774"/>
    </row>
    <row r="775" customHeight="1" spans="21:21">
      <c r="U775"/>
    </row>
    <row r="776" customHeight="1" spans="21:21">
      <c r="U776"/>
    </row>
    <row r="777" customHeight="1" spans="21:21">
      <c r="U777"/>
    </row>
    <row r="778" customHeight="1" spans="21:21">
      <c r="U778"/>
    </row>
    <row r="779" customHeight="1" spans="21:21">
      <c r="U779"/>
    </row>
    <row r="780" customHeight="1" spans="21:21">
      <c r="U780"/>
    </row>
    <row r="781" customHeight="1" spans="21:21">
      <c r="U781"/>
    </row>
    <row r="782" customHeight="1" spans="21:21">
      <c r="U782"/>
    </row>
    <row r="783" customHeight="1" spans="21:21">
      <c r="U783"/>
    </row>
    <row r="784" customHeight="1" spans="21:21">
      <c r="U784"/>
    </row>
    <row r="785" customHeight="1" spans="21:21">
      <c r="U785"/>
    </row>
    <row r="786" customHeight="1" spans="21:21">
      <c r="U786"/>
    </row>
    <row r="787" customHeight="1" spans="21:21">
      <c r="U787"/>
    </row>
    <row r="788" customHeight="1" spans="21:21">
      <c r="U788"/>
    </row>
    <row r="789" customHeight="1" spans="21:21">
      <c r="U789"/>
    </row>
    <row r="790" customHeight="1" spans="21:21">
      <c r="U790"/>
    </row>
    <row r="791" customHeight="1" spans="21:21">
      <c r="U791"/>
    </row>
    <row r="792" customHeight="1" spans="21:21">
      <c r="U792"/>
    </row>
    <row r="793" customHeight="1" spans="21:21">
      <c r="U793"/>
    </row>
    <row r="794" customHeight="1" spans="21:21">
      <c r="U794"/>
    </row>
    <row r="795" customHeight="1" spans="21:21">
      <c r="U795"/>
    </row>
    <row r="796" customHeight="1" spans="21:21">
      <c r="U796"/>
    </row>
    <row r="797" customHeight="1" spans="21:21">
      <c r="U797"/>
    </row>
    <row r="798" customHeight="1" spans="21:21">
      <c r="U798"/>
    </row>
    <row r="799" customHeight="1" spans="21:21">
      <c r="U799"/>
    </row>
    <row r="800" customHeight="1" spans="21:21">
      <c r="U800"/>
    </row>
    <row r="801" customHeight="1" spans="21:21">
      <c r="U801"/>
    </row>
    <row r="802" customHeight="1" spans="21:21">
      <c r="U802"/>
    </row>
    <row r="803" customHeight="1" spans="21:21">
      <c r="U803"/>
    </row>
    <row r="804" customHeight="1" spans="21:21">
      <c r="U804"/>
    </row>
    <row r="805" customHeight="1" spans="21:21">
      <c r="U805"/>
    </row>
    <row r="806" customHeight="1" spans="21:21">
      <c r="U806"/>
    </row>
    <row r="807" customHeight="1" spans="21:21">
      <c r="U807"/>
    </row>
    <row r="808" customHeight="1" spans="21:21">
      <c r="U808"/>
    </row>
    <row r="809" customHeight="1" spans="21:21">
      <c r="U809"/>
    </row>
    <row r="810" customHeight="1" spans="21:21">
      <c r="U810"/>
    </row>
    <row r="811" customHeight="1" spans="21:21">
      <c r="U811"/>
    </row>
    <row r="812" customHeight="1" spans="21:21">
      <c r="U812"/>
    </row>
    <row r="813" customHeight="1" spans="21:21">
      <c r="U813"/>
    </row>
    <row r="814" customHeight="1" spans="21:21">
      <c r="U814"/>
    </row>
    <row r="815" customHeight="1" spans="21:21">
      <c r="U815"/>
    </row>
    <row r="816" customHeight="1" spans="21:21">
      <c r="U816"/>
    </row>
    <row r="817" customHeight="1" spans="21:21">
      <c r="U817"/>
    </row>
    <row r="818" customHeight="1" spans="21:21">
      <c r="U818"/>
    </row>
    <row r="819" customHeight="1" spans="21:21">
      <c r="U819"/>
    </row>
    <row r="820" customHeight="1" spans="21:21">
      <c r="U820"/>
    </row>
    <row r="821" customHeight="1" spans="21:21">
      <c r="U821"/>
    </row>
    <row r="822" customHeight="1" spans="21:21">
      <c r="U822"/>
    </row>
    <row r="823" customHeight="1" spans="21:21">
      <c r="U823"/>
    </row>
    <row r="824" customHeight="1" spans="21:21">
      <c r="U824"/>
    </row>
    <row r="825" customHeight="1" spans="21:21">
      <c r="U825"/>
    </row>
    <row r="826" customHeight="1" spans="21:21">
      <c r="U826"/>
    </row>
    <row r="827" customHeight="1" spans="21:21">
      <c r="U827"/>
    </row>
    <row r="828" customHeight="1" spans="21:21">
      <c r="U828"/>
    </row>
    <row r="829" customHeight="1" spans="21:21">
      <c r="U829"/>
    </row>
    <row r="830" customHeight="1" spans="21:21">
      <c r="U830"/>
    </row>
    <row r="831" customHeight="1" spans="21:21">
      <c r="U831"/>
    </row>
    <row r="832" customHeight="1" spans="21:21">
      <c r="U832"/>
    </row>
    <row r="833" customHeight="1" spans="21:21">
      <c r="U833"/>
    </row>
    <row r="834" customHeight="1" spans="21:21">
      <c r="U834"/>
    </row>
    <row r="835" customHeight="1" spans="21:21">
      <c r="U835"/>
    </row>
    <row r="836" customHeight="1" spans="21:21">
      <c r="U836"/>
    </row>
    <row r="837" customHeight="1" spans="21:21">
      <c r="U837"/>
    </row>
    <row r="838" customHeight="1" spans="21:21">
      <c r="U838"/>
    </row>
    <row r="839" customHeight="1" spans="21:21">
      <c r="U839"/>
    </row>
    <row r="840" customHeight="1" spans="21:21">
      <c r="U840"/>
    </row>
    <row r="841" customHeight="1" spans="21:21">
      <c r="U841"/>
    </row>
    <row r="842" customHeight="1" spans="21:21">
      <c r="U842"/>
    </row>
    <row r="843" customHeight="1" spans="21:21">
      <c r="U843"/>
    </row>
    <row r="844" customHeight="1" spans="21:21">
      <c r="U844"/>
    </row>
    <row r="845" customHeight="1" spans="21:21">
      <c r="U845"/>
    </row>
    <row r="846" customHeight="1" spans="21:21">
      <c r="U846"/>
    </row>
    <row r="847" customHeight="1" spans="21:21">
      <c r="U847"/>
    </row>
    <row r="848" customHeight="1" spans="21:21">
      <c r="U848"/>
    </row>
    <row r="849" customHeight="1" spans="21:21">
      <c r="U849"/>
    </row>
    <row r="850" customHeight="1" spans="21:21">
      <c r="U850"/>
    </row>
    <row r="851" customHeight="1" spans="21:21">
      <c r="U851"/>
    </row>
    <row r="852" customHeight="1" spans="21:21">
      <c r="U852"/>
    </row>
    <row r="853" customHeight="1" spans="21:21">
      <c r="U853"/>
    </row>
    <row r="854" customHeight="1" spans="21:21">
      <c r="U854"/>
    </row>
    <row r="855" customHeight="1" spans="21:21">
      <c r="U855"/>
    </row>
    <row r="856" customHeight="1" spans="21:21">
      <c r="U856"/>
    </row>
    <row r="857" customHeight="1" spans="21:21">
      <c r="U857"/>
    </row>
    <row r="858" customHeight="1" spans="21:21">
      <c r="U858"/>
    </row>
    <row r="859" customHeight="1" spans="21:21">
      <c r="U859"/>
    </row>
    <row r="860" customHeight="1" spans="21:21">
      <c r="U860"/>
    </row>
    <row r="861" customHeight="1" spans="21:21">
      <c r="U861"/>
    </row>
    <row r="862" customHeight="1" spans="21:21">
      <c r="U862"/>
    </row>
    <row r="863" customHeight="1" spans="21:21">
      <c r="U863"/>
    </row>
    <row r="864" customHeight="1" spans="21:21">
      <c r="U864"/>
    </row>
    <row r="865" customHeight="1" spans="21:21">
      <c r="U865"/>
    </row>
    <row r="866" customHeight="1" spans="21:21">
      <c r="U866"/>
    </row>
    <row r="867" customHeight="1" spans="21:21">
      <c r="U867"/>
    </row>
    <row r="868" customHeight="1" spans="21:21">
      <c r="U868"/>
    </row>
    <row r="869" customHeight="1" spans="21:21">
      <c r="U869"/>
    </row>
    <row r="870" customHeight="1" spans="21:21">
      <c r="U870"/>
    </row>
    <row r="871" customHeight="1" spans="21:21">
      <c r="U871"/>
    </row>
    <row r="872" customHeight="1" spans="21:21">
      <c r="U872"/>
    </row>
    <row r="873" customHeight="1" spans="21:21">
      <c r="U873"/>
    </row>
    <row r="874" customHeight="1" spans="21:21">
      <c r="U874"/>
    </row>
    <row r="875" customHeight="1" spans="21:21">
      <c r="U875"/>
    </row>
    <row r="876" customHeight="1" spans="21:21">
      <c r="U876"/>
    </row>
    <row r="877" customHeight="1" spans="21:21">
      <c r="U877"/>
    </row>
    <row r="878" customHeight="1" spans="21:21">
      <c r="U878"/>
    </row>
    <row r="879" customHeight="1" spans="21:21">
      <c r="U879"/>
    </row>
    <row r="880" customHeight="1" spans="21:21">
      <c r="U880"/>
    </row>
    <row r="881" customHeight="1" spans="21:21">
      <c r="U881"/>
    </row>
    <row r="882" customHeight="1" spans="21:21">
      <c r="U882"/>
    </row>
    <row r="883" customHeight="1" spans="21:21">
      <c r="U883"/>
    </row>
    <row r="884" customHeight="1" spans="21:21">
      <c r="U884"/>
    </row>
    <row r="885" customHeight="1" spans="21:21">
      <c r="U885"/>
    </row>
    <row r="886" customHeight="1" spans="21:21">
      <c r="U886"/>
    </row>
    <row r="887" customHeight="1" spans="21:21">
      <c r="U887"/>
    </row>
    <row r="888" customHeight="1" spans="21:21">
      <c r="U888"/>
    </row>
    <row r="889" customHeight="1" spans="21:21">
      <c r="U889"/>
    </row>
    <row r="890" customHeight="1" spans="21:21">
      <c r="U890"/>
    </row>
    <row r="891" customHeight="1" spans="21:21">
      <c r="U891"/>
    </row>
    <row r="892" customHeight="1" spans="21:21">
      <c r="U892"/>
    </row>
    <row r="893" customHeight="1" spans="21:21">
      <c r="U893"/>
    </row>
    <row r="894" customHeight="1" spans="21:21">
      <c r="U894"/>
    </row>
    <row r="895" customHeight="1" spans="21:21">
      <c r="U895"/>
    </row>
    <row r="896" customHeight="1" spans="21:21">
      <c r="U896"/>
    </row>
    <row r="897" customHeight="1" spans="21:21">
      <c r="U897"/>
    </row>
    <row r="898" customHeight="1" spans="21:21">
      <c r="U898"/>
    </row>
    <row r="899" customHeight="1" spans="21:21">
      <c r="U899"/>
    </row>
    <row r="900" customHeight="1" spans="21:21">
      <c r="U900"/>
    </row>
    <row r="901" customHeight="1" spans="21:21">
      <c r="U901"/>
    </row>
    <row r="902" customHeight="1" spans="21:21">
      <c r="U902"/>
    </row>
    <row r="903" customHeight="1" spans="21:21">
      <c r="U903"/>
    </row>
    <row r="904" customHeight="1" spans="21:21">
      <c r="U904"/>
    </row>
    <row r="905" customHeight="1" spans="21:21">
      <c r="U905"/>
    </row>
    <row r="906" customHeight="1" spans="21:21">
      <c r="U906"/>
    </row>
    <row r="907" customHeight="1" spans="21:21">
      <c r="U907"/>
    </row>
    <row r="908" customHeight="1" spans="21:21">
      <c r="U908"/>
    </row>
    <row r="909" customHeight="1" spans="21:21">
      <c r="U909"/>
    </row>
    <row r="910" customHeight="1" spans="21:21">
      <c r="U910"/>
    </row>
    <row r="911" customHeight="1" spans="21:21">
      <c r="U911"/>
    </row>
    <row r="912" customHeight="1" spans="21:21">
      <c r="U912"/>
    </row>
    <row r="913" customHeight="1" spans="21:21">
      <c r="U913"/>
    </row>
    <row r="914" customHeight="1" spans="21:21">
      <c r="U914"/>
    </row>
    <row r="915" customHeight="1" spans="21:21">
      <c r="U915"/>
    </row>
    <row r="916" customHeight="1" spans="21:21">
      <c r="U916"/>
    </row>
    <row r="917" customHeight="1" spans="21:21">
      <c r="U917"/>
    </row>
    <row r="918" customHeight="1" spans="21:21">
      <c r="U918"/>
    </row>
    <row r="919" customHeight="1" spans="21:21">
      <c r="U919"/>
    </row>
    <row r="920" customHeight="1" spans="21:21">
      <c r="U920"/>
    </row>
    <row r="921" customHeight="1" spans="21:21">
      <c r="U921"/>
    </row>
    <row r="922" customHeight="1" spans="21:21">
      <c r="U922"/>
    </row>
    <row r="923" customHeight="1" spans="21:21">
      <c r="U923"/>
    </row>
    <row r="924" customHeight="1" spans="21:21">
      <c r="U924"/>
    </row>
    <row r="925" customHeight="1" spans="21:21">
      <c r="U925"/>
    </row>
    <row r="926" customHeight="1" spans="21:21">
      <c r="U926"/>
    </row>
    <row r="927" customHeight="1" spans="21:21">
      <c r="U927"/>
    </row>
    <row r="928" customHeight="1" spans="21:21">
      <c r="U928"/>
    </row>
    <row r="929" customHeight="1" spans="21:21">
      <c r="U929"/>
    </row>
    <row r="930" customHeight="1" spans="21:21">
      <c r="U930"/>
    </row>
    <row r="931" customHeight="1" spans="21:21">
      <c r="U931"/>
    </row>
    <row r="932" customHeight="1" spans="21:21">
      <c r="U932"/>
    </row>
    <row r="933" customHeight="1" spans="21:21">
      <c r="U933"/>
    </row>
    <row r="934" customHeight="1" spans="21:21">
      <c r="U934"/>
    </row>
    <row r="935" customHeight="1" spans="21:21">
      <c r="U935"/>
    </row>
    <row r="936" customHeight="1" spans="21:21">
      <c r="U936"/>
    </row>
    <row r="937" customHeight="1" spans="21:21">
      <c r="U937"/>
    </row>
    <row r="938" customHeight="1" spans="21:21">
      <c r="U938"/>
    </row>
    <row r="939" customHeight="1" spans="21:21">
      <c r="U939"/>
    </row>
    <row r="940" customHeight="1" spans="21:21">
      <c r="U940"/>
    </row>
    <row r="941" customHeight="1" spans="21:21">
      <c r="U941"/>
    </row>
    <row r="942" customHeight="1" spans="21:21">
      <c r="U942"/>
    </row>
    <row r="943" customHeight="1" spans="21:21">
      <c r="U943"/>
    </row>
    <row r="944" customHeight="1" spans="21:21">
      <c r="U944"/>
    </row>
    <row r="945" customHeight="1" spans="21:21">
      <c r="U945"/>
    </row>
    <row r="946" customHeight="1" spans="21:21">
      <c r="U946"/>
    </row>
    <row r="947" customHeight="1" spans="21:21">
      <c r="U947"/>
    </row>
    <row r="948" customHeight="1" spans="21:21">
      <c r="U948"/>
    </row>
    <row r="949" customHeight="1" spans="21:21">
      <c r="U949"/>
    </row>
    <row r="950" customHeight="1" spans="21:21">
      <c r="U950"/>
    </row>
    <row r="951" customHeight="1" spans="21:21">
      <c r="U951"/>
    </row>
    <row r="952" customHeight="1" spans="21:21">
      <c r="U952"/>
    </row>
    <row r="953" customHeight="1" spans="21:21">
      <c r="U953"/>
    </row>
    <row r="954" customHeight="1" spans="21:21">
      <c r="U954"/>
    </row>
    <row r="955" customHeight="1" spans="21:21">
      <c r="U955"/>
    </row>
    <row r="956" customHeight="1" spans="21:21">
      <c r="U956"/>
    </row>
    <row r="957" customHeight="1" spans="21:21">
      <c r="U957"/>
    </row>
    <row r="958" customHeight="1" spans="21:21">
      <c r="U958"/>
    </row>
    <row r="959" customHeight="1" spans="21:21">
      <c r="U959"/>
    </row>
    <row r="960" customHeight="1" spans="21:21">
      <c r="U960"/>
    </row>
    <row r="961" customHeight="1" spans="21:21">
      <c r="U961"/>
    </row>
    <row r="962" customHeight="1" spans="21:21">
      <c r="U962"/>
    </row>
    <row r="963" customHeight="1" spans="21:21">
      <c r="U963"/>
    </row>
    <row r="964" customHeight="1" spans="21:21">
      <c r="U964"/>
    </row>
    <row r="965" customHeight="1" spans="21:21">
      <c r="U965"/>
    </row>
    <row r="966" customHeight="1" spans="21:21">
      <c r="U966"/>
    </row>
    <row r="967" customHeight="1" spans="21:21">
      <c r="U967"/>
    </row>
    <row r="968" customHeight="1" spans="21:21">
      <c r="U968"/>
    </row>
    <row r="969" customHeight="1" spans="21:21">
      <c r="U969"/>
    </row>
    <row r="970" customHeight="1" spans="21:21">
      <c r="U970"/>
    </row>
    <row r="971" customHeight="1" spans="21:21">
      <c r="U971"/>
    </row>
    <row r="972" customHeight="1" spans="21:21">
      <c r="U972"/>
    </row>
    <row r="973" customHeight="1" spans="21:21">
      <c r="U973"/>
    </row>
    <row r="974" customHeight="1" spans="21:21">
      <c r="U974"/>
    </row>
    <row r="975" customHeight="1" spans="21:21">
      <c r="U975"/>
    </row>
    <row r="976" customHeight="1" spans="21:21">
      <c r="U976"/>
    </row>
    <row r="977" customHeight="1" spans="21:21">
      <c r="U977"/>
    </row>
    <row r="978" customHeight="1" spans="21:21">
      <c r="U978"/>
    </row>
    <row r="979" customHeight="1" spans="21:21">
      <c r="U979"/>
    </row>
    <row r="980" customHeight="1" spans="21:21">
      <c r="U980"/>
    </row>
    <row r="981" customHeight="1" spans="21:21">
      <c r="U981"/>
    </row>
    <row r="982" customHeight="1" spans="21:21">
      <c r="U982"/>
    </row>
    <row r="983" customHeight="1" spans="21:21">
      <c r="U983"/>
    </row>
    <row r="984" customHeight="1" spans="21:21">
      <c r="U984"/>
    </row>
    <row r="985" customHeight="1" spans="21:21">
      <c r="U985"/>
    </row>
    <row r="986" customHeight="1" spans="21:21">
      <c r="U986"/>
    </row>
    <row r="987" customHeight="1" spans="21:21">
      <c r="U987"/>
    </row>
    <row r="988" customHeight="1" spans="21:21">
      <c r="U988"/>
    </row>
    <row r="989" customHeight="1" spans="21:21">
      <c r="U989"/>
    </row>
    <row r="990" customHeight="1" spans="21:21">
      <c r="U990"/>
    </row>
    <row r="991" customHeight="1" spans="21:21">
      <c r="U991"/>
    </row>
    <row r="992" customHeight="1" spans="21:21">
      <c r="U992"/>
    </row>
    <row r="993" customHeight="1" spans="21:21">
      <c r="U993"/>
    </row>
    <row r="994" customHeight="1" spans="21:21">
      <c r="U994"/>
    </row>
    <row r="995" customHeight="1" spans="21:21">
      <c r="U995"/>
    </row>
    <row r="996" customHeight="1" spans="21:21">
      <c r="U996"/>
    </row>
    <row r="997" customHeight="1" spans="21:21">
      <c r="U997"/>
    </row>
    <row r="998" customHeight="1" spans="21:21">
      <c r="U998"/>
    </row>
    <row r="999" customHeight="1" spans="21:21">
      <c r="U999"/>
    </row>
    <row r="1000" customHeight="1" spans="21:21">
      <c r="U1000"/>
    </row>
    <row r="1001" customHeight="1" spans="21:21">
      <c r="U1001"/>
    </row>
    <row r="1002" customHeight="1" spans="21:21">
      <c r="U1002"/>
    </row>
    <row r="1003" customHeight="1" spans="21:21">
      <c r="U1003"/>
    </row>
    <row r="1004" customHeight="1" spans="21:21">
      <c r="U1004"/>
    </row>
    <row r="1005" customHeight="1" spans="21:21">
      <c r="U1005"/>
    </row>
    <row r="1006" customHeight="1" spans="21:21">
      <c r="U1006"/>
    </row>
    <row r="1007" customHeight="1" spans="21:21">
      <c r="U1007"/>
    </row>
    <row r="1008" customHeight="1" spans="21:21">
      <c r="U1008"/>
    </row>
    <row r="1009" customHeight="1" spans="21:21">
      <c r="U1009"/>
    </row>
    <row r="1010" customHeight="1" spans="21:21">
      <c r="U1010"/>
    </row>
    <row r="1011" customHeight="1" spans="21:21">
      <c r="U1011"/>
    </row>
    <row r="1012" customHeight="1" spans="21:21">
      <c r="U1012"/>
    </row>
    <row r="1013" customHeight="1" spans="21:21">
      <c r="U1013"/>
    </row>
    <row r="1014" customHeight="1" spans="21:21">
      <c r="U1014"/>
    </row>
    <row r="1015" customHeight="1" spans="21:21">
      <c r="U1015"/>
    </row>
    <row r="1016" customHeight="1" spans="21:21">
      <c r="U1016"/>
    </row>
    <row r="1017" customHeight="1" spans="21:21">
      <c r="U1017"/>
    </row>
    <row r="1018" customHeight="1" spans="21:21">
      <c r="U1018"/>
    </row>
    <row r="1019" customHeight="1" spans="21:21">
      <c r="U1019"/>
    </row>
    <row r="1020" customHeight="1" spans="21:21">
      <c r="U1020"/>
    </row>
    <row r="1021" customHeight="1" spans="21:21">
      <c r="U1021"/>
    </row>
    <row r="1022" customHeight="1" spans="21:21">
      <c r="U1022"/>
    </row>
    <row r="1023" customHeight="1" spans="21:21">
      <c r="U1023"/>
    </row>
    <row r="1024" customHeight="1" spans="21:21">
      <c r="U1024"/>
    </row>
    <row r="1025" customHeight="1" spans="21:21">
      <c r="U1025"/>
    </row>
    <row r="1026" customHeight="1" spans="21:21">
      <c r="U1026"/>
    </row>
    <row r="1027" customHeight="1" spans="21:21">
      <c r="U1027"/>
    </row>
    <row r="1028" customHeight="1" spans="21:21">
      <c r="U1028"/>
    </row>
    <row r="1029" customHeight="1" spans="21:21">
      <c r="U1029"/>
    </row>
    <row r="1030" customHeight="1" spans="21:21">
      <c r="U1030"/>
    </row>
    <row r="1031" customHeight="1" spans="21:21">
      <c r="U1031"/>
    </row>
    <row r="1032" customHeight="1" spans="21:21">
      <c r="U1032"/>
    </row>
    <row r="1033" customHeight="1" spans="21:21">
      <c r="U1033"/>
    </row>
    <row r="1034" customHeight="1" spans="21:21">
      <c r="U1034"/>
    </row>
    <row r="1035" customHeight="1" spans="21:21">
      <c r="U1035"/>
    </row>
    <row r="1036" customHeight="1" spans="21:21">
      <c r="U1036"/>
    </row>
    <row r="1037" customHeight="1" spans="21:21">
      <c r="U1037"/>
    </row>
    <row r="1038" customHeight="1" spans="21:21">
      <c r="U1038"/>
    </row>
    <row r="1039" customHeight="1" spans="21:21">
      <c r="U1039"/>
    </row>
    <row r="1040" customHeight="1" spans="21:21">
      <c r="U1040"/>
    </row>
    <row r="1041" customHeight="1" spans="21:21">
      <c r="U1041"/>
    </row>
    <row r="1042" customHeight="1" spans="21:21">
      <c r="U1042"/>
    </row>
    <row r="1043" customHeight="1" spans="21:21">
      <c r="U1043"/>
    </row>
    <row r="1044" customHeight="1" spans="21:21">
      <c r="U1044"/>
    </row>
    <row r="1045" customHeight="1" spans="21:21">
      <c r="U1045"/>
    </row>
    <row r="1046" customHeight="1" spans="21:21">
      <c r="U1046"/>
    </row>
    <row r="1047" customHeight="1" spans="21:21">
      <c r="U1047"/>
    </row>
    <row r="1048" customHeight="1" spans="21:21">
      <c r="U1048"/>
    </row>
    <row r="1049" customHeight="1" spans="21:21">
      <c r="U1049"/>
    </row>
    <row r="1050" customHeight="1" spans="21:21">
      <c r="U1050"/>
    </row>
    <row r="1051" customHeight="1" spans="21:21">
      <c r="U1051"/>
    </row>
    <row r="1052" customHeight="1" spans="21:21">
      <c r="U1052"/>
    </row>
    <row r="1053" customHeight="1" spans="21:21">
      <c r="U1053"/>
    </row>
    <row r="1054" customHeight="1" spans="21:21">
      <c r="U1054"/>
    </row>
    <row r="1055" customHeight="1" spans="21:21">
      <c r="U1055"/>
    </row>
    <row r="1056" customHeight="1" spans="21:21">
      <c r="U1056"/>
    </row>
    <row r="1057" customHeight="1" spans="21:21">
      <c r="U1057"/>
    </row>
    <row r="1058" customHeight="1" spans="21:21">
      <c r="U1058"/>
    </row>
    <row r="1059" customHeight="1" spans="21:21">
      <c r="U1059"/>
    </row>
    <row r="1060" customHeight="1" spans="21:21">
      <c r="U1060"/>
    </row>
    <row r="1061" customHeight="1" spans="21:21">
      <c r="U1061"/>
    </row>
    <row r="1062" customHeight="1" spans="21:21">
      <c r="U1062"/>
    </row>
    <row r="1063" customHeight="1" spans="21:21">
      <c r="U1063"/>
    </row>
    <row r="1064" customHeight="1" spans="21:21">
      <c r="U1064"/>
    </row>
    <row r="1065" customHeight="1" spans="21:21">
      <c r="U1065"/>
    </row>
    <row r="1066" customHeight="1" spans="21:21">
      <c r="U1066"/>
    </row>
    <row r="1067" customHeight="1" spans="21:21">
      <c r="U1067"/>
    </row>
    <row r="1068" customHeight="1" spans="21:21">
      <c r="U1068"/>
    </row>
    <row r="1069" customHeight="1" spans="21:21">
      <c r="U1069"/>
    </row>
    <row r="1070" customHeight="1" spans="21:21">
      <c r="U1070"/>
    </row>
    <row r="1071" customHeight="1" spans="21:21">
      <c r="U1071"/>
    </row>
    <row r="1072" customHeight="1" spans="21:21">
      <c r="U1072"/>
    </row>
    <row r="1073" customHeight="1" spans="21:21">
      <c r="U1073"/>
    </row>
    <row r="1074" customHeight="1" spans="21:21">
      <c r="U1074"/>
    </row>
    <row r="1075" customHeight="1" spans="21:21">
      <c r="U1075"/>
    </row>
    <row r="1076" customHeight="1" spans="21:21">
      <c r="U1076"/>
    </row>
    <row r="1077" customHeight="1" spans="21:21">
      <c r="U1077"/>
    </row>
    <row r="1078" customHeight="1" spans="21:21">
      <c r="U1078"/>
    </row>
    <row r="1079" customHeight="1" spans="21:21">
      <c r="U1079"/>
    </row>
    <row r="1080" customHeight="1" spans="21:21">
      <c r="U1080"/>
    </row>
    <row r="1081" customHeight="1" spans="21:21">
      <c r="U1081"/>
    </row>
    <row r="1082" customHeight="1" spans="21:21">
      <c r="U1082"/>
    </row>
    <row r="1083" customHeight="1" spans="21:21">
      <c r="U1083"/>
    </row>
    <row r="1084" customHeight="1" spans="21:21">
      <c r="U1084"/>
    </row>
    <row r="1085" customHeight="1" spans="21:21">
      <c r="U1085"/>
    </row>
    <row r="1086" customHeight="1" spans="21:21">
      <c r="U1086"/>
    </row>
    <row r="1087" customHeight="1" spans="21:21">
      <c r="U1087"/>
    </row>
    <row r="1088" customHeight="1" spans="21:21">
      <c r="U1088"/>
    </row>
    <row r="1089" customHeight="1" spans="21:21">
      <c r="U1089"/>
    </row>
    <row r="1090" customHeight="1" spans="21:21">
      <c r="U1090"/>
    </row>
    <row r="1091" customHeight="1" spans="21:21">
      <c r="U1091"/>
    </row>
    <row r="1092" customHeight="1" spans="21:21">
      <c r="U1092"/>
    </row>
    <row r="1093" customHeight="1" spans="21:21">
      <c r="U1093"/>
    </row>
    <row r="1094" customHeight="1" spans="21:21">
      <c r="U1094"/>
    </row>
    <row r="1095" customHeight="1" spans="21:21">
      <c r="U1095"/>
    </row>
    <row r="1096" customHeight="1" spans="21:21">
      <c r="U1096"/>
    </row>
    <row r="1097" customHeight="1" spans="21:21">
      <c r="U1097"/>
    </row>
    <row r="1098" customHeight="1" spans="21:21">
      <c r="U1098"/>
    </row>
    <row r="1099" customHeight="1" spans="21:21">
      <c r="U1099"/>
    </row>
    <row r="1100" customHeight="1" spans="21:21">
      <c r="U1100"/>
    </row>
    <row r="1101" customHeight="1" spans="21:21">
      <c r="U1101"/>
    </row>
    <row r="1102" customHeight="1" spans="21:21">
      <c r="U1102"/>
    </row>
    <row r="1103" customHeight="1" spans="21:21">
      <c r="U1103"/>
    </row>
    <row r="1104" customHeight="1" spans="21:21">
      <c r="U1104"/>
    </row>
    <row r="1105" customHeight="1" spans="21:21">
      <c r="U1105"/>
    </row>
    <row r="1106" customHeight="1" spans="21:21">
      <c r="U1106"/>
    </row>
    <row r="1107" customHeight="1" spans="21:21">
      <c r="U1107"/>
    </row>
    <row r="1108" customHeight="1" spans="21:21">
      <c r="U1108"/>
    </row>
    <row r="1109" customHeight="1" spans="21:21">
      <c r="U1109"/>
    </row>
    <row r="1110" customHeight="1" spans="21:21">
      <c r="U1110"/>
    </row>
    <row r="1111" customHeight="1" spans="21:21">
      <c r="U1111"/>
    </row>
    <row r="1112" customHeight="1" spans="21:21">
      <c r="U1112"/>
    </row>
    <row r="1113" customHeight="1" spans="21:21">
      <c r="U1113"/>
    </row>
    <row r="1114" customHeight="1" spans="21:21">
      <c r="U1114"/>
    </row>
    <row r="1115" customHeight="1" spans="21:21">
      <c r="U1115"/>
    </row>
    <row r="1116" customHeight="1" spans="21:21">
      <c r="U1116"/>
    </row>
    <row r="1117" customHeight="1" spans="21:21">
      <c r="U1117"/>
    </row>
    <row r="1118" customHeight="1" spans="21:21">
      <c r="U1118"/>
    </row>
    <row r="1119" customHeight="1" spans="21:21">
      <c r="U1119"/>
    </row>
    <row r="1120" customHeight="1" spans="21:21">
      <c r="U1120"/>
    </row>
    <row r="1121" customHeight="1" spans="21:21">
      <c r="U1121"/>
    </row>
    <row r="1122" customHeight="1" spans="21:21">
      <c r="U1122"/>
    </row>
    <row r="1123" customHeight="1" spans="21:21">
      <c r="U1123"/>
    </row>
    <row r="1124" customHeight="1" spans="21:21">
      <c r="U1124"/>
    </row>
    <row r="1125" customHeight="1" spans="21:21">
      <c r="U1125"/>
    </row>
    <row r="1126" customHeight="1" spans="21:21">
      <c r="U1126"/>
    </row>
    <row r="1127" customHeight="1" spans="21:21">
      <c r="U1127"/>
    </row>
    <row r="1128" customHeight="1" spans="21:21">
      <c r="U1128"/>
    </row>
    <row r="1129" customHeight="1" spans="21:21">
      <c r="U1129"/>
    </row>
    <row r="1130" customHeight="1" spans="21:21">
      <c r="U1130"/>
    </row>
    <row r="1131" customHeight="1" spans="21:21">
      <c r="U1131"/>
    </row>
    <row r="1132" customHeight="1" spans="21:21">
      <c r="U1132"/>
    </row>
    <row r="1133" customHeight="1" spans="21:21">
      <c r="U1133"/>
    </row>
    <row r="1134" customHeight="1" spans="21:21">
      <c r="U1134"/>
    </row>
    <row r="1135" customHeight="1" spans="21:21">
      <c r="U1135"/>
    </row>
    <row r="1136" customHeight="1" spans="21:21">
      <c r="U1136"/>
    </row>
    <row r="1137" customHeight="1" spans="21:21">
      <c r="U1137"/>
    </row>
    <row r="1138" customHeight="1" spans="21:21">
      <c r="U1138"/>
    </row>
    <row r="1139" customHeight="1" spans="21:21">
      <c r="U1139"/>
    </row>
    <row r="1140" customHeight="1" spans="21:21">
      <c r="U1140"/>
    </row>
    <row r="1141" customHeight="1" spans="21:21">
      <c r="U1141"/>
    </row>
    <row r="1142" customHeight="1" spans="21:21">
      <c r="U1142"/>
    </row>
    <row r="1143" customHeight="1" spans="21:21">
      <c r="U1143"/>
    </row>
    <row r="1144" customHeight="1" spans="21:21">
      <c r="U1144"/>
    </row>
    <row r="1145" customHeight="1" spans="21:21">
      <c r="U1145"/>
    </row>
    <row r="1146" customHeight="1" spans="21:21">
      <c r="U1146"/>
    </row>
    <row r="1147" customHeight="1" spans="21:21">
      <c r="U1147"/>
    </row>
    <row r="1148" customHeight="1" spans="21:21">
      <c r="U1148"/>
    </row>
    <row r="1149" customHeight="1" spans="21:21">
      <c r="U1149"/>
    </row>
    <row r="1150" customHeight="1" spans="21:21">
      <c r="U1150"/>
    </row>
    <row r="1151" customHeight="1" spans="21:21">
      <c r="U1151"/>
    </row>
    <row r="1152" customHeight="1" spans="21:21">
      <c r="U1152"/>
    </row>
    <row r="1153" customHeight="1" spans="21:21">
      <c r="U1153"/>
    </row>
    <row r="1154" customHeight="1" spans="21:21">
      <c r="U1154"/>
    </row>
    <row r="1155" customHeight="1" spans="21:21">
      <c r="U1155"/>
    </row>
    <row r="1156" customHeight="1" spans="21:21">
      <c r="U1156"/>
    </row>
    <row r="1157" customHeight="1" spans="21:21">
      <c r="U1157"/>
    </row>
    <row r="1158" customHeight="1" spans="21:21">
      <c r="U1158"/>
    </row>
    <row r="1159" customHeight="1" spans="21:21">
      <c r="U1159"/>
    </row>
    <row r="1160" customHeight="1" spans="21:21">
      <c r="U1160"/>
    </row>
    <row r="1161" customHeight="1" spans="21:21">
      <c r="U1161"/>
    </row>
    <row r="1162" customHeight="1" spans="21:21">
      <c r="U1162"/>
    </row>
    <row r="1163" customHeight="1" spans="21:21">
      <c r="U1163"/>
    </row>
    <row r="1164" customHeight="1" spans="21:21">
      <c r="U1164"/>
    </row>
    <row r="1165" customHeight="1" spans="21:21">
      <c r="U1165"/>
    </row>
    <row r="1166" customHeight="1" spans="21:21">
      <c r="U1166"/>
    </row>
    <row r="1167" customHeight="1" spans="21:21">
      <c r="U1167"/>
    </row>
    <row r="1168" customHeight="1" spans="21:21">
      <c r="U1168"/>
    </row>
    <row r="1169" customHeight="1" spans="21:21">
      <c r="U1169"/>
    </row>
    <row r="1170" customHeight="1" spans="21:21">
      <c r="U1170"/>
    </row>
    <row r="1171" customHeight="1" spans="21:21">
      <c r="U1171"/>
    </row>
    <row r="1172" customHeight="1" spans="21:21">
      <c r="U1172"/>
    </row>
    <row r="1173" customHeight="1" spans="21:21">
      <c r="U1173"/>
    </row>
    <row r="1174" customHeight="1" spans="21:21">
      <c r="U1174"/>
    </row>
    <row r="1175" customHeight="1" spans="21:21">
      <c r="U1175"/>
    </row>
    <row r="1176" customHeight="1" spans="21:21">
      <c r="U1176"/>
    </row>
    <row r="1177" customHeight="1" spans="21:21">
      <c r="U1177"/>
    </row>
    <row r="1178" customHeight="1" spans="21:21">
      <c r="U1178"/>
    </row>
    <row r="1179" customHeight="1" spans="21:21">
      <c r="U1179"/>
    </row>
    <row r="1180" customHeight="1" spans="21:21">
      <c r="U1180"/>
    </row>
    <row r="1181" customHeight="1" spans="21:21">
      <c r="U1181"/>
    </row>
    <row r="1182" customHeight="1" spans="21:21">
      <c r="U1182"/>
    </row>
    <row r="1183" customHeight="1" spans="21:21">
      <c r="U1183"/>
    </row>
    <row r="1184" customHeight="1" spans="21:21">
      <c r="U1184"/>
    </row>
    <row r="1185" customHeight="1" spans="21:21">
      <c r="U1185"/>
    </row>
    <row r="1186" customHeight="1" spans="21:21">
      <c r="U1186"/>
    </row>
    <row r="1187" customHeight="1" spans="21:21">
      <c r="U1187"/>
    </row>
    <row r="1188" customHeight="1" spans="21:21">
      <c r="U1188"/>
    </row>
    <row r="1189" customHeight="1" spans="21:21">
      <c r="U1189"/>
    </row>
    <row r="1190" customHeight="1" spans="21:21">
      <c r="U1190"/>
    </row>
    <row r="1191" customHeight="1" spans="21:21">
      <c r="U1191"/>
    </row>
    <row r="1192" customHeight="1" spans="21:21">
      <c r="U1192"/>
    </row>
    <row r="1193" customHeight="1" spans="21:21">
      <c r="U1193"/>
    </row>
    <row r="1194" customHeight="1" spans="21:21">
      <c r="U1194"/>
    </row>
    <row r="1195" customHeight="1" spans="21:21">
      <c r="U1195"/>
    </row>
    <row r="1196" customHeight="1" spans="21:21">
      <c r="U1196"/>
    </row>
    <row r="1197" customHeight="1" spans="21:21">
      <c r="U1197"/>
    </row>
    <row r="1198" customHeight="1" spans="21:21">
      <c r="U1198"/>
    </row>
    <row r="1199" customHeight="1" spans="21:21">
      <c r="U1199"/>
    </row>
    <row r="1200" customHeight="1" spans="21:21">
      <c r="U1200"/>
    </row>
    <row r="1201" customHeight="1" spans="21:21">
      <c r="U1201"/>
    </row>
    <row r="1202" customHeight="1" spans="21:21">
      <c r="U1202"/>
    </row>
    <row r="1203" customHeight="1" spans="21:21">
      <c r="U1203"/>
    </row>
    <row r="1204" customHeight="1" spans="21:21">
      <c r="U1204"/>
    </row>
    <row r="1205" customHeight="1" spans="21:21">
      <c r="U1205"/>
    </row>
    <row r="1206" customHeight="1" spans="21:21">
      <c r="U1206"/>
    </row>
    <row r="1207" customHeight="1" spans="21:21">
      <c r="U1207"/>
    </row>
    <row r="1208" customHeight="1" spans="21:21">
      <c r="U1208"/>
    </row>
    <row r="1209" customHeight="1" spans="21:21">
      <c r="U1209"/>
    </row>
    <row r="1210" customHeight="1" spans="21:21">
      <c r="U1210"/>
    </row>
    <row r="1211" customHeight="1" spans="21:21">
      <c r="U1211"/>
    </row>
    <row r="1212" customHeight="1" spans="21:21">
      <c r="U1212"/>
    </row>
    <row r="1213" customHeight="1" spans="21:21">
      <c r="U1213"/>
    </row>
    <row r="1214" customHeight="1" spans="21:21">
      <c r="U1214"/>
    </row>
    <row r="1215" customHeight="1" spans="21:21">
      <c r="U1215"/>
    </row>
    <row r="1216" customHeight="1" spans="21:21">
      <c r="U1216"/>
    </row>
    <row r="1217" customHeight="1" spans="21:21">
      <c r="U1217"/>
    </row>
    <row r="1218" customHeight="1" spans="21:21">
      <c r="U1218"/>
    </row>
    <row r="1219" customHeight="1" spans="21:21">
      <c r="U1219"/>
    </row>
    <row r="1220" customHeight="1" spans="21:21">
      <c r="U1220"/>
    </row>
    <row r="1221" customHeight="1" spans="21:21">
      <c r="U1221"/>
    </row>
    <row r="1222" customHeight="1" spans="21:21">
      <c r="U1222"/>
    </row>
    <row r="1223" customHeight="1" spans="21:21">
      <c r="U1223"/>
    </row>
    <row r="1224" customHeight="1" spans="21:21">
      <c r="U1224"/>
    </row>
    <row r="1225" customHeight="1" spans="21:21">
      <c r="U1225"/>
    </row>
    <row r="1226" customHeight="1" spans="21:21">
      <c r="U1226"/>
    </row>
    <row r="1227" customHeight="1" spans="21:21">
      <c r="U1227"/>
    </row>
    <row r="1228" customHeight="1" spans="21:21">
      <c r="U1228"/>
    </row>
    <row r="1229" customHeight="1" spans="21:21">
      <c r="U1229"/>
    </row>
    <row r="1230" customHeight="1" spans="21:21">
      <c r="U1230"/>
    </row>
    <row r="1231" customHeight="1" spans="21:21">
      <c r="U1231"/>
    </row>
    <row r="1232" customHeight="1" spans="21:21">
      <c r="U1232"/>
    </row>
    <row r="1233" customHeight="1" spans="21:21">
      <c r="U1233"/>
    </row>
    <row r="1234" customHeight="1" spans="21:21">
      <c r="U1234"/>
    </row>
    <row r="1235" customHeight="1" spans="21:21">
      <c r="U1235"/>
    </row>
    <row r="1236" customHeight="1" spans="21:21">
      <c r="U1236"/>
    </row>
    <row r="1237" customHeight="1" spans="21:21">
      <c r="U1237"/>
    </row>
    <row r="1238" customHeight="1" spans="21:21">
      <c r="U1238"/>
    </row>
    <row r="1239" customHeight="1" spans="21:21">
      <c r="U1239"/>
    </row>
    <row r="1240" customHeight="1" spans="21:21">
      <c r="U1240"/>
    </row>
    <row r="1241" customHeight="1" spans="21:21">
      <c r="U1241"/>
    </row>
    <row r="1242" customHeight="1" spans="21:21">
      <c r="U1242"/>
    </row>
    <row r="1243" customHeight="1" spans="21:21">
      <c r="U1243"/>
    </row>
    <row r="1244" customHeight="1" spans="21:21">
      <c r="U1244"/>
    </row>
    <row r="1245" customHeight="1" spans="21:21">
      <c r="U1245"/>
    </row>
    <row r="1246" customHeight="1" spans="21:21">
      <c r="U1246"/>
    </row>
    <row r="1247" customHeight="1" spans="21:21">
      <c r="U1247"/>
    </row>
    <row r="1248" customHeight="1" spans="21:21">
      <c r="U1248"/>
    </row>
    <row r="1249" customHeight="1" spans="21:21">
      <c r="U1249"/>
    </row>
    <row r="1250" customHeight="1" spans="21:21">
      <c r="U1250"/>
    </row>
    <row r="1251" customHeight="1" spans="21:21">
      <c r="U1251"/>
    </row>
    <row r="1252" customHeight="1" spans="21:21">
      <c r="U1252"/>
    </row>
    <row r="1253" customHeight="1" spans="21:21">
      <c r="U1253"/>
    </row>
    <row r="1254" customHeight="1" spans="21:21">
      <c r="U1254"/>
    </row>
    <row r="1255" customHeight="1" spans="21:21">
      <c r="U1255"/>
    </row>
    <row r="1256" customHeight="1" spans="21:21">
      <c r="U1256"/>
    </row>
    <row r="1257" customHeight="1" spans="21:21">
      <c r="U1257"/>
    </row>
    <row r="1258" customHeight="1" spans="21:21">
      <c r="U1258"/>
    </row>
    <row r="1259" customHeight="1" spans="21:21">
      <c r="U1259"/>
    </row>
    <row r="1260" customHeight="1" spans="21:21">
      <c r="U1260"/>
    </row>
    <row r="1261" customHeight="1" spans="21:21">
      <c r="U1261"/>
    </row>
    <row r="1262" customHeight="1" spans="21:21">
      <c r="U1262"/>
    </row>
    <row r="1263" customHeight="1" spans="21:21">
      <c r="U1263"/>
    </row>
    <row r="1264" customHeight="1" spans="21:21">
      <c r="U1264"/>
    </row>
    <row r="1265" customHeight="1" spans="21:21">
      <c r="U1265"/>
    </row>
    <row r="1266" customHeight="1" spans="21:21">
      <c r="U1266"/>
    </row>
    <row r="1267" customHeight="1" spans="21:21">
      <c r="U1267"/>
    </row>
    <row r="1268" customHeight="1" spans="21:21">
      <c r="U1268"/>
    </row>
    <row r="1269" customHeight="1" spans="21:21">
      <c r="U1269"/>
    </row>
    <row r="1270" customHeight="1" spans="21:21">
      <c r="U1270"/>
    </row>
    <row r="1271" customHeight="1" spans="21:21">
      <c r="U1271"/>
    </row>
    <row r="1272" customHeight="1" spans="21:21">
      <c r="U1272"/>
    </row>
    <row r="1273" customHeight="1" spans="21:21">
      <c r="U1273"/>
    </row>
    <row r="1274" customHeight="1" spans="21:21">
      <c r="U1274"/>
    </row>
    <row r="1275" customHeight="1" spans="21:21">
      <c r="U1275"/>
    </row>
    <row r="1276" customHeight="1" spans="21:21">
      <c r="U1276"/>
    </row>
    <row r="1277" customHeight="1" spans="21:21">
      <c r="U1277"/>
    </row>
    <row r="1278" customHeight="1" spans="21:21">
      <c r="U1278"/>
    </row>
    <row r="1279" customHeight="1" spans="21:21">
      <c r="U1279"/>
    </row>
    <row r="1280" customHeight="1" spans="21:21">
      <c r="U1280"/>
    </row>
    <row r="1281" customHeight="1" spans="21:21">
      <c r="U1281"/>
    </row>
    <row r="1282" customHeight="1" spans="21:21">
      <c r="U1282"/>
    </row>
    <row r="1283" customHeight="1" spans="21:21">
      <c r="U1283"/>
    </row>
    <row r="1284" customHeight="1" spans="21:21">
      <c r="U1284"/>
    </row>
    <row r="1285" customHeight="1" spans="21:21">
      <c r="U1285"/>
    </row>
    <row r="1286" customHeight="1" spans="21:21">
      <c r="U1286"/>
    </row>
    <row r="1287" customHeight="1" spans="21:21">
      <c r="U1287"/>
    </row>
    <row r="1288" customHeight="1" spans="21:21">
      <c r="U1288"/>
    </row>
    <row r="1289" customHeight="1" spans="21:21">
      <c r="U1289"/>
    </row>
    <row r="1290" customHeight="1" spans="21:21">
      <c r="U1290"/>
    </row>
    <row r="1291" customHeight="1" spans="21:21">
      <c r="U1291"/>
    </row>
    <row r="1292" customHeight="1" spans="21:21">
      <c r="U1292"/>
    </row>
    <row r="1293" customHeight="1" spans="21:21">
      <c r="U1293"/>
    </row>
    <row r="1294" customHeight="1" spans="21:21">
      <c r="U1294"/>
    </row>
    <row r="1295" customHeight="1" spans="21:21">
      <c r="U1295"/>
    </row>
    <row r="1296" customHeight="1" spans="21:21">
      <c r="U1296"/>
    </row>
    <row r="1297" customHeight="1" spans="21:21">
      <c r="U1297"/>
    </row>
    <row r="1298" customHeight="1" spans="21:21">
      <c r="U1298"/>
    </row>
    <row r="1299" customHeight="1" spans="21:21">
      <c r="U1299"/>
    </row>
    <row r="1300" customHeight="1" spans="21:21">
      <c r="U1300"/>
    </row>
    <row r="1301" customHeight="1" spans="21:21">
      <c r="U1301"/>
    </row>
    <row r="1302" customHeight="1" spans="21:21">
      <c r="U1302"/>
    </row>
    <row r="1303" customHeight="1" spans="21:21">
      <c r="U1303"/>
    </row>
    <row r="1304" customHeight="1" spans="21:21">
      <c r="U1304"/>
    </row>
    <row r="1305" customHeight="1" spans="21:21">
      <c r="U1305"/>
    </row>
    <row r="1306" customHeight="1" spans="21:21">
      <c r="U1306"/>
    </row>
    <row r="1307" customHeight="1" spans="21:21">
      <c r="U1307"/>
    </row>
    <row r="1308" customHeight="1" spans="21:21">
      <c r="U1308"/>
    </row>
    <row r="1309" customHeight="1" spans="21:21">
      <c r="U1309"/>
    </row>
    <row r="1310" customHeight="1" spans="21:21">
      <c r="U1310"/>
    </row>
    <row r="1311" customHeight="1" spans="21:21">
      <c r="U1311"/>
    </row>
    <row r="1312" customHeight="1" spans="21:21">
      <c r="U1312"/>
    </row>
    <row r="1313" customHeight="1" spans="21:21">
      <c r="U1313"/>
    </row>
    <row r="1314" customHeight="1" spans="21:21">
      <c r="U1314"/>
    </row>
    <row r="1315" customHeight="1" spans="21:21">
      <c r="U1315"/>
    </row>
    <row r="1316" customHeight="1" spans="21:21">
      <c r="U1316"/>
    </row>
    <row r="1317" customHeight="1" spans="21:21">
      <c r="U1317"/>
    </row>
    <row r="1318" customHeight="1" spans="21:21">
      <c r="U1318"/>
    </row>
    <row r="1319" customHeight="1" spans="21:21">
      <c r="U1319"/>
    </row>
    <row r="1320" customHeight="1" spans="21:21">
      <c r="U1320"/>
    </row>
    <row r="1321" customHeight="1" spans="21:21">
      <c r="U1321"/>
    </row>
    <row r="1322" customHeight="1" spans="21:21">
      <c r="U1322"/>
    </row>
    <row r="1323" customHeight="1" spans="21:21">
      <c r="U1323"/>
    </row>
    <row r="1324" customHeight="1" spans="21:21">
      <c r="U1324"/>
    </row>
    <row r="1325" customHeight="1" spans="21:21">
      <c r="U1325"/>
    </row>
    <row r="1326" customHeight="1" spans="21:21">
      <c r="U1326"/>
    </row>
    <row r="1327" customHeight="1" spans="21:21">
      <c r="U1327"/>
    </row>
    <row r="1328" customHeight="1" spans="21:21">
      <c r="U1328"/>
    </row>
    <row r="1329" customHeight="1" spans="21:21">
      <c r="U1329"/>
    </row>
    <row r="1330" customHeight="1" spans="21:21">
      <c r="U1330"/>
    </row>
    <row r="1331" customHeight="1" spans="21:21">
      <c r="U1331"/>
    </row>
    <row r="1332" customHeight="1" spans="21:21">
      <c r="U1332"/>
    </row>
    <row r="1333" customHeight="1" spans="21:21">
      <c r="U1333"/>
    </row>
    <row r="1334" customHeight="1" spans="21:21">
      <c r="U1334"/>
    </row>
    <row r="1335" customHeight="1" spans="21:21">
      <c r="U1335"/>
    </row>
    <row r="1336" customHeight="1" spans="21:21">
      <c r="U1336"/>
    </row>
    <row r="1337" customHeight="1" spans="21:21">
      <c r="U1337"/>
    </row>
    <row r="1338" customHeight="1" spans="21:21">
      <c r="U1338"/>
    </row>
    <row r="1339" customHeight="1" spans="21:21">
      <c r="U1339"/>
    </row>
    <row r="1340" customHeight="1" spans="21:21">
      <c r="U1340"/>
    </row>
    <row r="1341" customHeight="1" spans="21:21">
      <c r="U1341"/>
    </row>
    <row r="1342" customHeight="1" spans="21:21">
      <c r="U1342"/>
    </row>
    <row r="1343" customHeight="1" spans="21:21">
      <c r="U1343"/>
    </row>
    <row r="1344" customHeight="1" spans="21:21">
      <c r="U1344"/>
    </row>
    <row r="1345" customHeight="1" spans="21:21">
      <c r="U1345"/>
    </row>
    <row r="1346" customHeight="1" spans="21:21">
      <c r="U1346"/>
    </row>
    <row r="1347" customHeight="1" spans="21:21">
      <c r="U1347"/>
    </row>
    <row r="1348" customHeight="1" spans="21:21">
      <c r="U1348"/>
    </row>
    <row r="1349" customHeight="1" spans="21:21">
      <c r="U1349"/>
    </row>
    <row r="1350" customHeight="1" spans="21:21">
      <c r="U1350"/>
    </row>
    <row r="1351" customHeight="1" spans="21:21">
      <c r="U1351"/>
    </row>
    <row r="1352" customHeight="1" spans="21:21">
      <c r="U1352"/>
    </row>
    <row r="1353" customHeight="1" spans="21:21">
      <c r="U1353"/>
    </row>
    <row r="1354" customHeight="1" spans="21:21">
      <c r="U1354"/>
    </row>
    <row r="1355" customHeight="1" spans="21:21">
      <c r="U1355"/>
    </row>
    <row r="1356" customHeight="1" spans="21:21">
      <c r="U1356"/>
    </row>
    <row r="1357" customHeight="1" spans="21:21">
      <c r="U1357"/>
    </row>
    <row r="1358" customHeight="1" spans="21:21">
      <c r="U1358"/>
    </row>
    <row r="1359" customHeight="1" spans="21:21">
      <c r="U1359"/>
    </row>
    <row r="1360" customHeight="1" spans="21:21">
      <c r="U1360"/>
    </row>
    <row r="1361" customHeight="1" spans="21:21">
      <c r="U1361"/>
    </row>
    <row r="1362" customHeight="1" spans="21:21">
      <c r="U1362"/>
    </row>
    <row r="1363" customHeight="1" spans="21:21">
      <c r="U1363"/>
    </row>
    <row r="1364" customHeight="1" spans="21:21">
      <c r="U1364"/>
    </row>
    <row r="1365" customHeight="1" spans="21:21">
      <c r="U1365"/>
    </row>
    <row r="1366" customHeight="1" spans="21:21">
      <c r="U1366"/>
    </row>
    <row r="1367" customHeight="1" spans="21:21">
      <c r="U1367"/>
    </row>
    <row r="1368" customHeight="1" spans="21:21">
      <c r="U1368"/>
    </row>
    <row r="1369" customHeight="1" spans="21:21">
      <c r="U1369"/>
    </row>
    <row r="1370" customHeight="1" spans="21:21">
      <c r="U1370"/>
    </row>
    <row r="1371" customHeight="1" spans="21:21">
      <c r="U1371"/>
    </row>
    <row r="1372" customHeight="1" spans="21:21">
      <c r="U1372"/>
    </row>
    <row r="1373" customHeight="1" spans="21:21">
      <c r="U1373"/>
    </row>
    <row r="1374" customHeight="1" spans="21:21">
      <c r="U1374"/>
    </row>
    <row r="1375" customHeight="1" spans="21:21">
      <c r="U1375"/>
    </row>
    <row r="1376" customHeight="1" spans="21:21">
      <c r="U1376"/>
    </row>
    <row r="1377" customHeight="1" spans="21:21">
      <c r="U1377"/>
    </row>
    <row r="1378" customHeight="1" spans="21:21">
      <c r="U1378"/>
    </row>
    <row r="1379" customHeight="1" spans="21:21">
      <c r="U1379"/>
    </row>
    <row r="1380" customHeight="1" spans="21:21">
      <c r="U1380"/>
    </row>
    <row r="1381" customHeight="1" spans="21:21">
      <c r="U1381"/>
    </row>
    <row r="1382" customHeight="1" spans="21:21">
      <c r="U1382"/>
    </row>
    <row r="1383" customHeight="1" spans="21:21">
      <c r="U1383"/>
    </row>
    <row r="1384" customHeight="1" spans="21:21">
      <c r="U1384"/>
    </row>
    <row r="1385" customHeight="1" spans="21:21">
      <c r="U1385"/>
    </row>
    <row r="1386" customHeight="1" spans="21:21">
      <c r="U1386"/>
    </row>
    <row r="1387" customHeight="1" spans="21:21">
      <c r="U1387"/>
    </row>
    <row r="1388" customHeight="1" spans="21:21">
      <c r="U1388"/>
    </row>
    <row r="1389" customHeight="1" spans="21:21">
      <c r="U1389"/>
    </row>
    <row r="1390" customHeight="1" spans="21:21">
      <c r="U1390"/>
    </row>
    <row r="1391" customHeight="1" spans="21:21">
      <c r="U1391"/>
    </row>
    <row r="1392" customHeight="1" spans="21:21">
      <c r="U1392"/>
    </row>
    <row r="1393" customHeight="1" spans="21:21">
      <c r="U1393"/>
    </row>
    <row r="1394" customHeight="1" spans="21:21">
      <c r="U1394"/>
    </row>
    <row r="1395" customHeight="1" spans="21:21">
      <c r="U1395"/>
    </row>
    <row r="1396" customHeight="1" spans="21:21">
      <c r="U1396"/>
    </row>
    <row r="1397" customHeight="1" spans="21:21">
      <c r="U1397"/>
    </row>
    <row r="1398" customHeight="1" spans="21:21">
      <c r="U1398"/>
    </row>
    <row r="1399" customHeight="1" spans="21:21">
      <c r="U1399"/>
    </row>
    <row r="1400" customHeight="1" spans="21:21">
      <c r="U1400"/>
    </row>
    <row r="1401" customHeight="1" spans="21:21">
      <c r="U1401"/>
    </row>
    <row r="1402" customHeight="1" spans="21:21">
      <c r="U1402"/>
    </row>
    <row r="1403" customHeight="1" spans="21:21">
      <c r="U1403"/>
    </row>
    <row r="1404" customHeight="1" spans="21:21">
      <c r="U1404"/>
    </row>
    <row r="1405" customHeight="1" spans="21:21">
      <c r="U1405"/>
    </row>
    <row r="1406" customHeight="1" spans="21:21">
      <c r="U1406"/>
    </row>
    <row r="1407" customHeight="1" spans="21:21">
      <c r="U1407"/>
    </row>
    <row r="1408" customHeight="1" spans="21:21">
      <c r="U1408"/>
    </row>
    <row r="1409" customHeight="1" spans="21:21">
      <c r="U1409"/>
    </row>
    <row r="1410" customHeight="1" spans="21:21">
      <c r="U1410"/>
    </row>
    <row r="1411" customHeight="1" spans="21:21">
      <c r="U1411"/>
    </row>
    <row r="1412" customHeight="1" spans="21:21">
      <c r="U1412"/>
    </row>
    <row r="1413" customHeight="1" spans="21:21">
      <c r="U1413"/>
    </row>
    <row r="1414" customHeight="1" spans="21:21">
      <c r="U1414"/>
    </row>
    <row r="1415" customHeight="1" spans="21:21">
      <c r="U1415"/>
    </row>
    <row r="1416" customHeight="1" spans="21:21">
      <c r="U1416"/>
    </row>
    <row r="1417" customHeight="1" spans="21:21">
      <c r="U1417"/>
    </row>
    <row r="1418" customHeight="1" spans="21:21">
      <c r="U1418"/>
    </row>
    <row r="1419" customHeight="1" spans="21:21">
      <c r="U1419"/>
    </row>
    <row r="1420" customHeight="1" spans="21:21">
      <c r="U1420"/>
    </row>
    <row r="1421" customHeight="1" spans="21:21">
      <c r="U1421"/>
    </row>
    <row r="1422" customHeight="1" spans="21:21">
      <c r="U1422"/>
    </row>
    <row r="1423" customHeight="1" spans="21:21">
      <c r="U1423"/>
    </row>
    <row r="1424" customHeight="1" spans="21:21">
      <c r="U1424"/>
    </row>
    <row r="1425" customHeight="1" spans="21:21">
      <c r="U1425"/>
    </row>
    <row r="1426" customHeight="1" spans="21:21">
      <c r="U1426"/>
    </row>
    <row r="1427" customHeight="1" spans="21:21">
      <c r="U1427"/>
    </row>
    <row r="1428" customHeight="1" spans="21:21">
      <c r="U1428"/>
    </row>
    <row r="1429" customHeight="1" spans="21:21">
      <c r="U1429"/>
    </row>
    <row r="1430" customHeight="1" spans="21:21">
      <c r="U1430"/>
    </row>
    <row r="1431" customHeight="1" spans="21:21">
      <c r="U1431"/>
    </row>
    <row r="1432" customHeight="1" spans="21:21">
      <c r="U1432"/>
    </row>
    <row r="1433" customHeight="1" spans="21:21">
      <c r="U1433"/>
    </row>
    <row r="1434" customHeight="1" spans="21:21">
      <c r="U1434"/>
    </row>
    <row r="1435" customHeight="1" spans="21:21">
      <c r="U1435"/>
    </row>
    <row r="1436" customHeight="1" spans="21:21">
      <c r="U1436"/>
    </row>
    <row r="1437" customHeight="1" spans="21:21">
      <c r="U1437"/>
    </row>
    <row r="1438" customHeight="1" spans="21:21">
      <c r="U1438"/>
    </row>
    <row r="1439" customHeight="1" spans="21:21">
      <c r="U1439"/>
    </row>
    <row r="1440" customHeight="1" spans="21:21">
      <c r="U1440"/>
    </row>
    <row r="1441" customHeight="1" spans="21:21">
      <c r="U1441"/>
    </row>
    <row r="1442" customHeight="1" spans="21:21">
      <c r="U1442"/>
    </row>
    <row r="1443" customHeight="1" spans="21:21">
      <c r="U1443"/>
    </row>
    <row r="1444" customHeight="1" spans="21:21">
      <c r="U1444"/>
    </row>
    <row r="1445" customHeight="1" spans="21:21">
      <c r="U1445"/>
    </row>
    <row r="1446" customHeight="1" spans="21:21">
      <c r="U1446"/>
    </row>
    <row r="1447" customHeight="1" spans="21:21">
      <c r="U1447"/>
    </row>
    <row r="1448" customHeight="1" spans="21:21">
      <c r="U1448"/>
    </row>
    <row r="1449" customHeight="1" spans="21:21">
      <c r="U1449"/>
    </row>
    <row r="1450" customHeight="1" spans="21:21">
      <c r="U1450"/>
    </row>
    <row r="1451" customHeight="1" spans="21:21">
      <c r="U1451"/>
    </row>
    <row r="1452" customHeight="1" spans="21:21">
      <c r="U1452"/>
    </row>
    <row r="1453" customHeight="1" spans="21:21">
      <c r="U1453"/>
    </row>
    <row r="1454" customHeight="1" spans="21:21">
      <c r="U1454"/>
    </row>
    <row r="1455" customHeight="1" spans="21:21">
      <c r="U1455"/>
    </row>
    <row r="1456" customHeight="1" spans="21:21">
      <c r="U1456"/>
    </row>
    <row r="1457" customHeight="1" spans="21:21">
      <c r="U1457"/>
    </row>
    <row r="1458" customHeight="1" spans="21:21">
      <c r="U1458"/>
    </row>
    <row r="1459" customHeight="1" spans="21:21">
      <c r="U1459"/>
    </row>
    <row r="1460" customHeight="1" spans="21:21">
      <c r="U1460"/>
    </row>
    <row r="1461" customHeight="1" spans="21:21">
      <c r="U1461"/>
    </row>
    <row r="1462" customHeight="1" spans="21:21">
      <c r="U1462"/>
    </row>
    <row r="1463" customHeight="1" spans="21:21">
      <c r="U1463"/>
    </row>
    <row r="1464" customHeight="1" spans="21:21">
      <c r="U1464"/>
    </row>
    <row r="1465" customHeight="1" spans="21:21">
      <c r="U1465"/>
    </row>
    <row r="1466" customHeight="1" spans="21:21">
      <c r="U1466"/>
    </row>
    <row r="1467" customHeight="1" spans="21:21">
      <c r="U1467"/>
    </row>
    <row r="1468" customHeight="1" spans="21:21">
      <c r="U1468"/>
    </row>
    <row r="1469" customHeight="1" spans="21:21">
      <c r="U1469"/>
    </row>
    <row r="1470" customHeight="1" spans="21:21">
      <c r="U1470"/>
    </row>
    <row r="1471" customHeight="1" spans="21:21">
      <c r="U1471"/>
    </row>
    <row r="1472" customHeight="1" spans="21:21">
      <c r="U1472"/>
    </row>
    <row r="1473" customHeight="1" spans="21:21">
      <c r="U1473"/>
    </row>
    <row r="1474" customHeight="1" spans="21:21">
      <c r="U1474"/>
    </row>
    <row r="1475" customHeight="1" spans="21:21">
      <c r="U1475"/>
    </row>
    <row r="1476" customHeight="1" spans="21:21">
      <c r="U1476"/>
    </row>
    <row r="1477" customHeight="1" spans="21:21">
      <c r="U1477"/>
    </row>
    <row r="1478" customHeight="1" spans="21:21">
      <c r="U1478"/>
    </row>
    <row r="1479" customHeight="1" spans="21:21">
      <c r="U1479"/>
    </row>
    <row r="1480" customHeight="1" spans="21:21">
      <c r="U1480"/>
    </row>
    <row r="1481" customHeight="1" spans="21:21">
      <c r="U1481"/>
    </row>
    <row r="1482" customHeight="1" spans="21:21">
      <c r="U1482"/>
    </row>
    <row r="1483" customHeight="1" spans="21:21">
      <c r="U1483"/>
    </row>
    <row r="1484" customHeight="1" spans="21:21">
      <c r="U1484"/>
    </row>
    <row r="1485" customHeight="1" spans="21:21">
      <c r="U1485"/>
    </row>
    <row r="1486" customHeight="1" spans="21:21">
      <c r="U1486"/>
    </row>
    <row r="1487" customHeight="1" spans="21:21">
      <c r="U1487"/>
    </row>
    <row r="1488" customHeight="1" spans="21:21">
      <c r="U1488"/>
    </row>
    <row r="1489" customHeight="1" spans="21:21">
      <c r="U1489"/>
    </row>
    <row r="1490" customHeight="1" spans="21:21">
      <c r="U1490"/>
    </row>
    <row r="1491" customHeight="1" spans="21:21">
      <c r="U1491"/>
    </row>
    <row r="1492" customHeight="1" spans="21:21">
      <c r="U1492"/>
    </row>
    <row r="1493" customHeight="1" spans="21:21">
      <c r="U1493"/>
    </row>
    <row r="1494" customHeight="1" spans="21:21">
      <c r="U1494"/>
    </row>
    <row r="1495" customHeight="1" spans="21:21">
      <c r="U1495"/>
    </row>
    <row r="1496" customHeight="1" spans="21:21">
      <c r="U1496"/>
    </row>
    <row r="1497" customHeight="1" spans="21:21">
      <c r="U1497"/>
    </row>
    <row r="1498" customHeight="1" spans="21:21">
      <c r="U1498"/>
    </row>
    <row r="1499" customHeight="1" spans="21:21">
      <c r="U1499"/>
    </row>
    <row r="1500" customHeight="1" spans="21:21">
      <c r="U1500"/>
    </row>
    <row r="1501" customHeight="1" spans="21:21">
      <c r="U1501"/>
    </row>
    <row r="1502" customHeight="1" spans="21:21">
      <c r="U1502"/>
    </row>
    <row r="1503" customHeight="1" spans="21:21">
      <c r="U1503"/>
    </row>
    <row r="1504" customHeight="1" spans="21:21">
      <c r="U1504"/>
    </row>
    <row r="1505" customHeight="1" spans="21:21">
      <c r="U1505"/>
    </row>
    <row r="1506" customHeight="1" spans="21:21">
      <c r="U1506"/>
    </row>
    <row r="1507" customHeight="1" spans="21:21">
      <c r="U1507"/>
    </row>
    <row r="1508" customHeight="1" spans="21:21">
      <c r="U1508"/>
    </row>
    <row r="1509" customHeight="1" spans="21:21">
      <c r="U1509"/>
    </row>
    <row r="1510" customHeight="1" spans="21:21">
      <c r="U1510"/>
    </row>
    <row r="1511" customHeight="1" spans="21:21">
      <c r="U1511"/>
    </row>
    <row r="1512" customHeight="1" spans="21:21">
      <c r="U1512"/>
    </row>
    <row r="1513" customHeight="1" spans="21:21">
      <c r="U1513"/>
    </row>
    <row r="1514" customHeight="1" spans="21:21">
      <c r="U1514"/>
    </row>
    <row r="1515" customHeight="1" spans="21:21">
      <c r="U1515"/>
    </row>
    <row r="1516" customHeight="1" spans="21:21">
      <c r="U1516"/>
    </row>
    <row r="1517" customHeight="1" spans="21:21">
      <c r="U1517"/>
    </row>
    <row r="1518" customHeight="1" spans="21:21">
      <c r="U1518"/>
    </row>
    <row r="1519" customHeight="1" spans="21:21">
      <c r="U1519"/>
    </row>
    <row r="1520" customHeight="1" spans="21:21">
      <c r="U1520"/>
    </row>
    <row r="1521" customHeight="1" spans="21:21">
      <c r="U1521"/>
    </row>
    <row r="1522" customHeight="1" spans="21:21">
      <c r="U1522"/>
    </row>
    <row r="1523" customHeight="1" spans="21:21">
      <c r="U1523"/>
    </row>
    <row r="1524" customHeight="1" spans="21:21">
      <c r="U1524"/>
    </row>
    <row r="1525" customHeight="1" spans="21:21">
      <c r="U1525"/>
    </row>
    <row r="1526" customHeight="1" spans="21:21">
      <c r="U1526"/>
    </row>
    <row r="1527" customHeight="1" spans="21:21">
      <c r="U1527"/>
    </row>
    <row r="1528" customHeight="1" spans="21:21">
      <c r="U1528"/>
    </row>
    <row r="1529" customHeight="1" spans="21:21">
      <c r="U1529"/>
    </row>
    <row r="1530" customHeight="1" spans="21:21">
      <c r="U1530"/>
    </row>
    <row r="1531" customHeight="1" spans="21:21">
      <c r="U1531"/>
    </row>
    <row r="1532" customHeight="1" spans="21:21">
      <c r="U1532"/>
    </row>
    <row r="1533" customHeight="1" spans="21:21">
      <c r="U1533"/>
    </row>
    <row r="1534" customHeight="1" spans="21:21">
      <c r="U1534"/>
    </row>
    <row r="1535" customHeight="1" spans="21:21">
      <c r="U1535"/>
    </row>
    <row r="1536" customHeight="1" spans="21:21">
      <c r="U1536"/>
    </row>
    <row r="1537" customHeight="1" spans="21:21">
      <c r="U1537"/>
    </row>
    <row r="1538" customHeight="1" spans="21:21">
      <c r="U1538"/>
    </row>
    <row r="1539" customHeight="1" spans="21:21">
      <c r="U1539"/>
    </row>
    <row r="1540" customHeight="1" spans="21:21">
      <c r="U1540"/>
    </row>
    <row r="1541" customHeight="1" spans="21:21">
      <c r="U1541"/>
    </row>
    <row r="1542" customHeight="1" spans="21:21">
      <c r="U1542"/>
    </row>
    <row r="1543" customHeight="1" spans="21:21">
      <c r="U1543"/>
    </row>
    <row r="1544" customHeight="1" spans="21:21">
      <c r="U1544"/>
    </row>
    <row r="1545" customHeight="1" spans="21:21">
      <c r="U1545"/>
    </row>
    <row r="1546" customHeight="1" spans="21:21">
      <c r="U1546"/>
    </row>
    <row r="1547" customHeight="1" spans="21:21">
      <c r="U1547"/>
    </row>
    <row r="1548" customHeight="1" spans="21:21">
      <c r="U1548"/>
    </row>
    <row r="1549" customHeight="1" spans="21:21">
      <c r="U1549"/>
    </row>
    <row r="1550" customHeight="1" spans="21:21">
      <c r="U1550"/>
    </row>
    <row r="1551" customHeight="1" spans="21:21">
      <c r="U1551"/>
    </row>
    <row r="1552" customHeight="1" spans="21:21">
      <c r="U1552"/>
    </row>
    <row r="1553" customHeight="1" spans="21:21">
      <c r="U1553"/>
    </row>
    <row r="1554" customHeight="1" spans="21:21">
      <c r="U1554"/>
    </row>
    <row r="1555" customHeight="1" spans="21:21">
      <c r="U1555"/>
    </row>
    <row r="1556" customHeight="1" spans="21:21">
      <c r="U1556"/>
    </row>
    <row r="1557" customHeight="1" spans="21:21">
      <c r="U1557"/>
    </row>
    <row r="1558" customHeight="1" spans="21:21">
      <c r="U1558"/>
    </row>
    <row r="1559" customHeight="1" spans="21:21">
      <c r="U1559"/>
    </row>
    <row r="1560" customHeight="1" spans="21:21">
      <c r="U1560"/>
    </row>
    <row r="1561" customHeight="1" spans="21:21">
      <c r="U1561"/>
    </row>
    <row r="1562" customHeight="1" spans="21:21">
      <c r="U1562"/>
    </row>
    <row r="1563" customHeight="1" spans="21:21">
      <c r="U1563"/>
    </row>
    <row r="1564" customHeight="1" spans="21:21">
      <c r="U1564"/>
    </row>
    <row r="1565" customHeight="1" spans="21:21">
      <c r="U1565"/>
    </row>
    <row r="1566" customHeight="1" spans="21:21">
      <c r="U1566"/>
    </row>
    <row r="1567" customHeight="1" spans="21:21">
      <c r="U1567"/>
    </row>
    <row r="1568" customHeight="1" spans="21:21">
      <c r="U1568"/>
    </row>
    <row r="1569" customHeight="1" spans="21:21">
      <c r="U1569"/>
    </row>
    <row r="1570" customHeight="1" spans="21:21">
      <c r="U1570"/>
    </row>
    <row r="1571" customHeight="1" spans="21:21">
      <c r="U1571"/>
    </row>
    <row r="1572" customHeight="1" spans="21:21">
      <c r="U1572"/>
    </row>
    <row r="1573" customHeight="1" spans="21:21">
      <c r="U1573"/>
    </row>
    <row r="1574" customHeight="1" spans="21:21">
      <c r="U1574"/>
    </row>
    <row r="1575" customHeight="1" spans="21:21">
      <c r="U1575"/>
    </row>
    <row r="1576" customHeight="1" spans="21:21">
      <c r="U1576"/>
    </row>
    <row r="1577" customHeight="1" spans="21:21">
      <c r="U1577"/>
    </row>
    <row r="1578" customHeight="1" spans="21:21">
      <c r="U1578"/>
    </row>
    <row r="1579" customHeight="1" spans="21:21">
      <c r="U1579"/>
    </row>
    <row r="1580" customHeight="1" spans="21:21">
      <c r="U1580"/>
    </row>
    <row r="1581" customHeight="1" spans="21:21">
      <c r="U1581"/>
    </row>
    <row r="1582" customHeight="1" spans="21:21">
      <c r="U1582"/>
    </row>
    <row r="1583" customHeight="1" spans="21:21">
      <c r="U1583"/>
    </row>
    <row r="1584" customHeight="1" spans="21:21">
      <c r="U1584"/>
    </row>
    <row r="1585" customHeight="1" spans="21:21">
      <c r="U1585"/>
    </row>
    <row r="1586" customHeight="1" spans="21:21">
      <c r="U1586"/>
    </row>
    <row r="1587" customHeight="1" spans="21:21">
      <c r="U1587"/>
    </row>
    <row r="1588" customHeight="1" spans="21:21">
      <c r="U1588"/>
    </row>
    <row r="1589" customHeight="1" spans="21:21">
      <c r="U1589"/>
    </row>
    <row r="1590" customHeight="1" spans="21:21">
      <c r="U1590"/>
    </row>
    <row r="1591" customHeight="1" spans="21:21">
      <c r="U1591"/>
    </row>
    <row r="1592" customHeight="1" spans="21:21">
      <c r="U1592"/>
    </row>
    <row r="1593" customHeight="1" spans="21:21">
      <c r="U1593"/>
    </row>
    <row r="1594" customHeight="1" spans="21:21">
      <c r="U1594"/>
    </row>
    <row r="1595" customHeight="1" spans="21:21">
      <c r="U1595"/>
    </row>
    <row r="1596" customHeight="1" spans="21:21">
      <c r="U1596"/>
    </row>
    <row r="1597" customHeight="1" spans="21:21">
      <c r="U1597"/>
    </row>
    <row r="1598" customHeight="1" spans="21:21">
      <c r="U1598"/>
    </row>
    <row r="1599" customHeight="1" spans="21:21">
      <c r="U1599"/>
    </row>
    <row r="1600" customHeight="1" spans="21:21">
      <c r="U1600"/>
    </row>
    <row r="1601" customHeight="1" spans="21:21">
      <c r="U1601"/>
    </row>
    <row r="1602" customHeight="1" spans="21:21">
      <c r="U1602"/>
    </row>
    <row r="1603" customHeight="1" spans="21:21">
      <c r="U1603"/>
    </row>
    <row r="1604" customHeight="1" spans="21:21">
      <c r="U1604"/>
    </row>
    <row r="1605" customHeight="1" spans="21:21">
      <c r="U1605"/>
    </row>
    <row r="1606" customHeight="1" spans="21:21">
      <c r="U1606"/>
    </row>
    <row r="1607" customHeight="1" spans="21:21">
      <c r="U1607"/>
    </row>
    <row r="1608" customHeight="1" spans="21:21">
      <c r="U1608"/>
    </row>
    <row r="1609" customHeight="1" spans="21:21">
      <c r="U1609"/>
    </row>
    <row r="1610" customHeight="1" spans="21:21">
      <c r="U1610"/>
    </row>
    <row r="1611" customHeight="1" spans="21:21">
      <c r="U1611"/>
    </row>
    <row r="1612" customHeight="1" spans="21:21">
      <c r="U1612"/>
    </row>
    <row r="1613" customHeight="1" spans="21:21">
      <c r="U1613"/>
    </row>
    <row r="1614" customHeight="1" spans="21:21">
      <c r="U1614"/>
    </row>
    <row r="1615" customHeight="1" spans="21:21">
      <c r="U1615"/>
    </row>
    <row r="1616" customHeight="1" spans="21:21">
      <c r="U1616"/>
    </row>
    <row r="1617" customHeight="1" spans="21:21">
      <c r="U1617"/>
    </row>
    <row r="1618" customHeight="1" spans="21:21">
      <c r="U1618"/>
    </row>
    <row r="1619" customHeight="1" spans="21:21">
      <c r="U1619"/>
    </row>
    <row r="1620" customHeight="1" spans="21:21">
      <c r="U1620"/>
    </row>
    <row r="1621" customHeight="1" spans="21:21">
      <c r="U1621"/>
    </row>
    <row r="1622" customHeight="1" spans="21:21">
      <c r="U1622"/>
    </row>
    <row r="1623" customHeight="1" spans="21:21">
      <c r="U1623"/>
    </row>
    <row r="1624" customHeight="1" spans="21:21">
      <c r="U1624"/>
    </row>
    <row r="1625" customHeight="1" spans="21:21">
      <c r="U1625"/>
    </row>
    <row r="1626" customHeight="1" spans="21:21">
      <c r="U1626"/>
    </row>
    <row r="1627" customHeight="1" spans="21:21">
      <c r="U1627"/>
    </row>
    <row r="1628" customHeight="1" spans="21:21">
      <c r="U1628"/>
    </row>
    <row r="1629" customHeight="1" spans="21:21">
      <c r="U1629"/>
    </row>
    <row r="1630" customHeight="1" spans="21:21">
      <c r="U1630"/>
    </row>
    <row r="1631" customHeight="1" spans="21:21">
      <c r="U1631"/>
    </row>
    <row r="1632" customHeight="1" spans="21:21">
      <c r="U1632"/>
    </row>
    <row r="1633" customHeight="1" spans="21:21">
      <c r="U1633"/>
    </row>
    <row r="1634" customHeight="1" spans="21:21">
      <c r="U1634"/>
    </row>
    <row r="1635" customHeight="1" spans="21:21">
      <c r="U1635"/>
    </row>
    <row r="1636" customHeight="1" spans="21:21">
      <c r="U1636"/>
    </row>
    <row r="1637" customHeight="1" spans="21:21">
      <c r="U1637"/>
    </row>
    <row r="1638" customHeight="1" spans="21:21">
      <c r="U1638"/>
    </row>
    <row r="1639" customHeight="1" spans="21:21">
      <c r="U1639"/>
    </row>
    <row r="1640" customHeight="1" spans="21:21">
      <c r="U1640"/>
    </row>
    <row r="1641" customHeight="1" spans="21:21">
      <c r="U1641"/>
    </row>
    <row r="1642" customHeight="1" spans="21:21">
      <c r="U1642"/>
    </row>
    <row r="1643" customHeight="1" spans="21:21">
      <c r="U1643"/>
    </row>
    <row r="1644" customHeight="1" spans="21:21">
      <c r="U1644"/>
    </row>
    <row r="1645" customHeight="1" spans="21:21">
      <c r="U1645"/>
    </row>
    <row r="1646" customHeight="1" spans="21:21">
      <c r="U1646"/>
    </row>
    <row r="1647" customHeight="1" spans="21:21">
      <c r="U1647"/>
    </row>
    <row r="1648" customHeight="1" spans="21:21">
      <c r="U1648"/>
    </row>
    <row r="1649" customHeight="1" spans="21:21">
      <c r="U1649"/>
    </row>
    <row r="1650" customHeight="1" spans="21:21">
      <c r="U1650"/>
    </row>
    <row r="1651" customHeight="1" spans="21:21">
      <c r="U1651"/>
    </row>
    <row r="1652" customHeight="1" spans="21:21">
      <c r="U1652"/>
    </row>
    <row r="1653" customHeight="1" spans="21:21">
      <c r="U1653"/>
    </row>
    <row r="1654" customHeight="1" spans="21:21">
      <c r="U1654"/>
    </row>
    <row r="1655" customHeight="1" spans="21:21">
      <c r="U1655"/>
    </row>
    <row r="1656" customHeight="1" spans="21:21">
      <c r="U1656"/>
    </row>
    <row r="1657" customHeight="1" spans="21:21">
      <c r="U1657"/>
    </row>
    <row r="1658" customHeight="1" spans="21:21">
      <c r="U1658"/>
    </row>
    <row r="1659" customHeight="1" spans="21:21">
      <c r="U1659"/>
    </row>
    <row r="1660" customHeight="1" spans="21:21">
      <c r="U1660"/>
    </row>
    <row r="1661" customHeight="1" spans="21:21">
      <c r="U1661"/>
    </row>
    <row r="1662" customHeight="1" spans="21:21">
      <c r="U1662"/>
    </row>
    <row r="1663" customHeight="1" spans="21:21">
      <c r="U1663"/>
    </row>
    <row r="1664" customHeight="1" spans="21:21">
      <c r="U1664"/>
    </row>
    <row r="1665" customHeight="1" spans="21:21">
      <c r="U1665"/>
    </row>
    <row r="1666" customHeight="1" spans="21:21">
      <c r="U1666"/>
    </row>
    <row r="1667" customHeight="1" spans="21:21">
      <c r="U1667"/>
    </row>
    <row r="1668" customHeight="1" spans="21:21">
      <c r="U1668"/>
    </row>
    <row r="1669" customHeight="1" spans="21:21">
      <c r="U1669"/>
    </row>
    <row r="1670" customHeight="1" spans="21:21">
      <c r="U1670"/>
    </row>
    <row r="1671" customHeight="1" spans="21:21">
      <c r="U1671"/>
    </row>
    <row r="1672" customHeight="1" spans="21:21">
      <c r="U1672"/>
    </row>
    <row r="1673" customHeight="1" spans="21:21">
      <c r="U1673"/>
    </row>
    <row r="1674" customHeight="1" spans="21:21">
      <c r="U1674"/>
    </row>
    <row r="1675" customHeight="1" spans="21:21">
      <c r="U1675"/>
    </row>
    <row r="1676" customHeight="1" spans="21:21">
      <c r="U1676"/>
    </row>
    <row r="1677" customHeight="1" spans="21:21">
      <c r="U1677"/>
    </row>
    <row r="1678" customHeight="1" spans="21:21">
      <c r="U1678"/>
    </row>
    <row r="1679" customHeight="1" spans="21:21">
      <c r="U1679"/>
    </row>
    <row r="1680" customHeight="1" spans="21:21">
      <c r="U1680"/>
    </row>
    <row r="1681" customHeight="1" spans="21:21">
      <c r="U1681"/>
    </row>
    <row r="1682" customHeight="1" spans="21:21">
      <c r="U1682"/>
    </row>
    <row r="1683" customHeight="1" spans="21:21">
      <c r="U1683"/>
    </row>
    <row r="1684" customHeight="1" spans="21:21">
      <c r="U1684"/>
    </row>
    <row r="1685" customHeight="1" spans="21:21">
      <c r="U1685"/>
    </row>
    <row r="1686" customHeight="1" spans="21:21">
      <c r="U1686"/>
    </row>
    <row r="1687" customHeight="1" spans="21:21">
      <c r="U1687"/>
    </row>
    <row r="1688" customHeight="1" spans="21:21">
      <c r="U1688"/>
    </row>
    <row r="1689" customHeight="1" spans="21:21">
      <c r="U1689"/>
    </row>
    <row r="1690" customHeight="1" spans="21:21">
      <c r="U1690"/>
    </row>
    <row r="1691" customHeight="1" spans="21:21">
      <c r="U1691"/>
    </row>
    <row r="1692" customHeight="1" spans="21:21">
      <c r="U1692"/>
    </row>
    <row r="1693" customHeight="1" spans="21:21">
      <c r="U1693"/>
    </row>
    <row r="1694" customHeight="1" spans="21:21">
      <c r="U1694"/>
    </row>
    <row r="1695" customHeight="1" spans="21:21">
      <c r="U1695"/>
    </row>
    <row r="1696" customHeight="1" spans="21:21">
      <c r="U1696"/>
    </row>
    <row r="1697" customHeight="1" spans="21:21">
      <c r="U1697"/>
    </row>
    <row r="1698" customHeight="1" spans="21:21">
      <c r="U1698"/>
    </row>
    <row r="1699" customHeight="1" spans="21:21">
      <c r="U1699"/>
    </row>
    <row r="1700" customHeight="1" spans="21:21">
      <c r="U1700"/>
    </row>
    <row r="1701" customHeight="1" spans="21:21">
      <c r="U1701"/>
    </row>
    <row r="1702" customHeight="1" spans="21:21">
      <c r="U1702"/>
    </row>
    <row r="1703" customHeight="1" spans="21:21">
      <c r="U1703"/>
    </row>
    <row r="1704" customHeight="1" spans="21:21">
      <c r="U1704"/>
    </row>
    <row r="1705" customHeight="1" spans="21:21">
      <c r="U1705"/>
    </row>
    <row r="1706" customHeight="1" spans="21:21">
      <c r="U1706"/>
    </row>
    <row r="1707" customHeight="1" spans="21:21">
      <c r="U1707"/>
    </row>
    <row r="1708" customHeight="1" spans="21:21">
      <c r="U1708"/>
    </row>
    <row r="1709" customHeight="1" spans="21:21">
      <c r="U1709"/>
    </row>
    <row r="1710" customHeight="1" spans="21:21">
      <c r="U1710"/>
    </row>
    <row r="1711" customHeight="1" spans="21:21">
      <c r="U1711"/>
    </row>
    <row r="1712" customHeight="1" spans="21:21">
      <c r="U1712"/>
    </row>
    <row r="1713" customHeight="1" spans="21:21">
      <c r="U1713"/>
    </row>
    <row r="1714" customHeight="1" spans="21:21">
      <c r="U1714"/>
    </row>
    <row r="1715" customHeight="1" spans="21:21">
      <c r="U1715"/>
    </row>
    <row r="1716" customHeight="1" spans="21:21">
      <c r="U1716"/>
    </row>
    <row r="1717" customHeight="1" spans="21:21">
      <c r="U1717"/>
    </row>
    <row r="1718" customHeight="1" spans="21:21">
      <c r="U1718"/>
    </row>
    <row r="1719" customHeight="1" spans="21:21">
      <c r="U1719"/>
    </row>
    <row r="1720" customHeight="1" spans="21:21">
      <c r="U1720"/>
    </row>
    <row r="1721" customHeight="1" spans="21:21">
      <c r="U1721"/>
    </row>
    <row r="1722" customHeight="1" spans="21:21">
      <c r="U1722"/>
    </row>
    <row r="1723" customHeight="1" spans="21:21">
      <c r="U1723"/>
    </row>
    <row r="1724" customHeight="1" spans="21:21">
      <c r="U1724"/>
    </row>
    <row r="1725" customHeight="1" spans="21:21">
      <c r="U1725"/>
    </row>
    <row r="1726" customHeight="1" spans="21:21">
      <c r="U1726"/>
    </row>
    <row r="1727" customHeight="1" spans="21:21">
      <c r="U1727"/>
    </row>
    <row r="1728" customHeight="1" spans="21:21">
      <c r="U1728"/>
    </row>
    <row r="1729" customHeight="1" spans="21:21">
      <c r="U1729"/>
    </row>
    <row r="1730" customHeight="1" spans="21:21">
      <c r="U1730"/>
    </row>
    <row r="1731" customHeight="1" spans="21:21">
      <c r="U1731"/>
    </row>
    <row r="1732" customHeight="1" spans="21:21">
      <c r="U1732"/>
    </row>
    <row r="1733" customHeight="1" spans="21:21">
      <c r="U1733"/>
    </row>
    <row r="1734" customHeight="1" spans="21:21">
      <c r="U1734"/>
    </row>
    <row r="1735" customHeight="1" spans="21:21">
      <c r="U1735"/>
    </row>
    <row r="1736" customHeight="1" spans="21:21">
      <c r="U1736"/>
    </row>
    <row r="1737" customHeight="1" spans="21:21">
      <c r="U1737"/>
    </row>
    <row r="1738" customHeight="1" spans="21:21">
      <c r="U1738"/>
    </row>
    <row r="1739" customHeight="1" spans="21:21">
      <c r="U1739"/>
    </row>
    <row r="1740" customHeight="1" spans="21:21">
      <c r="U1740"/>
    </row>
    <row r="1741" customHeight="1" spans="21:21">
      <c r="U1741"/>
    </row>
    <row r="1742" customHeight="1" spans="21:21">
      <c r="U1742"/>
    </row>
    <row r="1743" customHeight="1" spans="21:21">
      <c r="U1743"/>
    </row>
    <row r="1744" customHeight="1" spans="21:21">
      <c r="U1744"/>
    </row>
    <row r="1745" customHeight="1" spans="21:21">
      <c r="U1745"/>
    </row>
    <row r="1746" customHeight="1" spans="21:21">
      <c r="U1746"/>
    </row>
    <row r="1747" customHeight="1" spans="21:21">
      <c r="U1747"/>
    </row>
    <row r="1748" customHeight="1" spans="21:21">
      <c r="U1748"/>
    </row>
    <row r="1749" customHeight="1" spans="21:21">
      <c r="U1749"/>
    </row>
    <row r="1750" customHeight="1" spans="21:21">
      <c r="U1750"/>
    </row>
    <row r="1751" customHeight="1" spans="21:21">
      <c r="U1751"/>
    </row>
    <row r="1752" customHeight="1" spans="21:21">
      <c r="U1752"/>
    </row>
    <row r="1753" customHeight="1" spans="21:21">
      <c r="U1753"/>
    </row>
    <row r="1754" customHeight="1" spans="21:21">
      <c r="U1754"/>
    </row>
    <row r="1755" customHeight="1" spans="21:21">
      <c r="U1755"/>
    </row>
    <row r="1756" customHeight="1" spans="21:21">
      <c r="U1756"/>
    </row>
    <row r="1757" customHeight="1" spans="21:21">
      <c r="U1757"/>
    </row>
    <row r="1758" customHeight="1" spans="21:21">
      <c r="U1758"/>
    </row>
    <row r="1759" customHeight="1" spans="21:21">
      <c r="U1759"/>
    </row>
    <row r="1760" customHeight="1" spans="21:21">
      <c r="U1760"/>
    </row>
    <row r="1761" customHeight="1" spans="21:21">
      <c r="U1761"/>
    </row>
    <row r="1762" customHeight="1" spans="21:21">
      <c r="U1762"/>
    </row>
    <row r="1763" customHeight="1" spans="21:21">
      <c r="U1763"/>
    </row>
    <row r="1764" customHeight="1" spans="21:21">
      <c r="U1764"/>
    </row>
    <row r="1765" customHeight="1" spans="21:21">
      <c r="U1765"/>
    </row>
    <row r="1766" customHeight="1" spans="21:21">
      <c r="U1766"/>
    </row>
    <row r="1767" customHeight="1" spans="21:21">
      <c r="U1767"/>
    </row>
    <row r="1768" customHeight="1" spans="21:21">
      <c r="U1768"/>
    </row>
    <row r="1769" customHeight="1" spans="21:21">
      <c r="U1769"/>
    </row>
    <row r="1770" customHeight="1" spans="21:21">
      <c r="U1770"/>
    </row>
    <row r="1771" customHeight="1" spans="21:21">
      <c r="U1771"/>
    </row>
    <row r="1772" customHeight="1" spans="21:21">
      <c r="U1772"/>
    </row>
    <row r="1773" customHeight="1" spans="21:21">
      <c r="U1773"/>
    </row>
    <row r="1774" customHeight="1" spans="21:21">
      <c r="U1774"/>
    </row>
    <row r="1775" customHeight="1" spans="21:21">
      <c r="U1775"/>
    </row>
    <row r="1776" customHeight="1" spans="21:21">
      <c r="U1776"/>
    </row>
    <row r="1777" customHeight="1" spans="21:21">
      <c r="U1777"/>
    </row>
    <row r="1778" customHeight="1" spans="21:21">
      <c r="U1778"/>
    </row>
    <row r="1779" customHeight="1" spans="21:21">
      <c r="U1779"/>
    </row>
    <row r="1780" customHeight="1" spans="21:21">
      <c r="U1780"/>
    </row>
    <row r="1781" customHeight="1" spans="21:21">
      <c r="U1781"/>
    </row>
    <row r="1782" customHeight="1" spans="21:21">
      <c r="U1782"/>
    </row>
    <row r="1783" customHeight="1" spans="21:21">
      <c r="U1783"/>
    </row>
    <row r="1784" customHeight="1" spans="21:21">
      <c r="U1784"/>
    </row>
    <row r="1785" customHeight="1" spans="21:21">
      <c r="U1785"/>
    </row>
    <row r="1786" customHeight="1" spans="21:21">
      <c r="U1786"/>
    </row>
    <row r="1787" customHeight="1" spans="21:21">
      <c r="U1787"/>
    </row>
    <row r="1788" customHeight="1" spans="21:21">
      <c r="U1788"/>
    </row>
    <row r="1789" customHeight="1" spans="21:21">
      <c r="U1789"/>
    </row>
    <row r="1790" customHeight="1" spans="21:21">
      <c r="U1790"/>
    </row>
    <row r="1791" customHeight="1" spans="21:21">
      <c r="U1791"/>
    </row>
    <row r="1792" customHeight="1" spans="21:21">
      <c r="U1792"/>
    </row>
    <row r="1793" customHeight="1" spans="21:21">
      <c r="U1793"/>
    </row>
    <row r="1794" customHeight="1" spans="21:21">
      <c r="U1794"/>
    </row>
    <row r="1795" customHeight="1" spans="21:21">
      <c r="U1795"/>
    </row>
    <row r="1796" customHeight="1" spans="21:21">
      <c r="U1796"/>
    </row>
    <row r="1797" customHeight="1" spans="21:21">
      <c r="U1797"/>
    </row>
    <row r="1798" customHeight="1" spans="21:21">
      <c r="U1798"/>
    </row>
    <row r="1799" customHeight="1" spans="21:21">
      <c r="U1799"/>
    </row>
    <row r="1800" customHeight="1" spans="21:21">
      <c r="U1800"/>
    </row>
    <row r="1801" customHeight="1" spans="21:21">
      <c r="U1801"/>
    </row>
    <row r="1802" customHeight="1" spans="21:21">
      <c r="U1802"/>
    </row>
    <row r="1803" customHeight="1" spans="21:21">
      <c r="U1803"/>
    </row>
    <row r="1804" customHeight="1" spans="21:21">
      <c r="U1804"/>
    </row>
    <row r="1805" customHeight="1" spans="21:21">
      <c r="U1805"/>
    </row>
    <row r="1806" customHeight="1" spans="21:21">
      <c r="U1806"/>
    </row>
    <row r="1807" customHeight="1" spans="21:21">
      <c r="U1807"/>
    </row>
    <row r="1808" customHeight="1" spans="21:21">
      <c r="U1808"/>
    </row>
    <row r="1809" customHeight="1" spans="21:21">
      <c r="U1809"/>
    </row>
    <row r="1810" customHeight="1" spans="21:21">
      <c r="U1810"/>
    </row>
    <row r="1811" customHeight="1" spans="21:21">
      <c r="U1811"/>
    </row>
    <row r="1812" customHeight="1" spans="21:21">
      <c r="U1812"/>
    </row>
    <row r="1813" customHeight="1" spans="21:21">
      <c r="U1813"/>
    </row>
    <row r="1814" customHeight="1" spans="21:21">
      <c r="U1814"/>
    </row>
    <row r="1815" customHeight="1" spans="21:21">
      <c r="U1815"/>
    </row>
    <row r="1816" customHeight="1" spans="21:21">
      <c r="U1816"/>
    </row>
    <row r="1817" customHeight="1" spans="21:21">
      <c r="U1817"/>
    </row>
    <row r="1818" customHeight="1" spans="21:21">
      <c r="U1818"/>
    </row>
    <row r="1819" customHeight="1" spans="21:21">
      <c r="U1819"/>
    </row>
    <row r="1820" customHeight="1" spans="21:21">
      <c r="U1820"/>
    </row>
    <row r="1821" customHeight="1" spans="21:21">
      <c r="U1821"/>
    </row>
    <row r="1822" customHeight="1" spans="21:21">
      <c r="U1822"/>
    </row>
    <row r="1823" customHeight="1" spans="21:21">
      <c r="U1823"/>
    </row>
    <row r="1824" customHeight="1" spans="21:21">
      <c r="U1824"/>
    </row>
    <row r="1825" customHeight="1" spans="21:21">
      <c r="U1825"/>
    </row>
    <row r="1826" customHeight="1" spans="21:21">
      <c r="U1826"/>
    </row>
    <row r="1827" customHeight="1" spans="21:21">
      <c r="U1827"/>
    </row>
    <row r="1828" customHeight="1" spans="21:21">
      <c r="U1828"/>
    </row>
    <row r="1829" customHeight="1" spans="21:21">
      <c r="U1829"/>
    </row>
    <row r="1830" customHeight="1" spans="21:21">
      <c r="U1830"/>
    </row>
    <row r="1831" customHeight="1" spans="21:21">
      <c r="U1831"/>
    </row>
    <row r="1832" customHeight="1" spans="21:21">
      <c r="U1832"/>
    </row>
    <row r="1833" customHeight="1" spans="21:21">
      <c r="U1833"/>
    </row>
    <row r="1834" customHeight="1" spans="21:21">
      <c r="U1834"/>
    </row>
    <row r="1835" customHeight="1" spans="21:21">
      <c r="U1835"/>
    </row>
    <row r="1836" customHeight="1" spans="21:21">
      <c r="U1836"/>
    </row>
    <row r="1837" customHeight="1" spans="21:21">
      <c r="U1837"/>
    </row>
    <row r="1838" customHeight="1" spans="21:21">
      <c r="U1838"/>
    </row>
    <row r="1839" customHeight="1" spans="21:21">
      <c r="U1839"/>
    </row>
    <row r="1840" customHeight="1" spans="21:21">
      <c r="U1840"/>
    </row>
    <row r="1841" customHeight="1" spans="21:21">
      <c r="U1841"/>
    </row>
    <row r="1842" customHeight="1" spans="21:21">
      <c r="U1842"/>
    </row>
    <row r="1843" customHeight="1" spans="21:21">
      <c r="U1843"/>
    </row>
    <row r="1844" customHeight="1" spans="21:21">
      <c r="U1844"/>
    </row>
    <row r="1845" customHeight="1" spans="21:21">
      <c r="U1845"/>
    </row>
    <row r="1846" customHeight="1" spans="21:21">
      <c r="U1846"/>
    </row>
    <row r="1847" customHeight="1" spans="21:21">
      <c r="U1847"/>
    </row>
    <row r="1848" customHeight="1" spans="21:21">
      <c r="U1848"/>
    </row>
    <row r="1849" customHeight="1" spans="21:21">
      <c r="U1849"/>
    </row>
    <row r="1850" customHeight="1" spans="21:21">
      <c r="U1850"/>
    </row>
    <row r="1851" customHeight="1" spans="21:21">
      <c r="U1851"/>
    </row>
    <row r="1852" customHeight="1" spans="21:21">
      <c r="U1852"/>
    </row>
    <row r="1853" customHeight="1" spans="21:21">
      <c r="U1853"/>
    </row>
    <row r="1854" customHeight="1" spans="21:21">
      <c r="U1854"/>
    </row>
    <row r="1855" customHeight="1" spans="21:21">
      <c r="U1855"/>
    </row>
    <row r="1856" customHeight="1" spans="21:21">
      <c r="U1856"/>
    </row>
    <row r="1857" customHeight="1" spans="21:21">
      <c r="U1857"/>
    </row>
    <row r="1858" customHeight="1" spans="21:21">
      <c r="U1858"/>
    </row>
    <row r="1859" customHeight="1" spans="21:21">
      <c r="U1859"/>
    </row>
    <row r="1860" customHeight="1" spans="21:21">
      <c r="U1860"/>
    </row>
    <row r="1861" customHeight="1" spans="21:21">
      <c r="U1861"/>
    </row>
    <row r="1862" customHeight="1" spans="21:21">
      <c r="U1862"/>
    </row>
    <row r="1863" customHeight="1" spans="21:21">
      <c r="U1863"/>
    </row>
    <row r="1864" customHeight="1" spans="21:21">
      <c r="U1864"/>
    </row>
    <row r="1865" customHeight="1" spans="21:21">
      <c r="U1865"/>
    </row>
    <row r="1866" customHeight="1" spans="21:21">
      <c r="U1866"/>
    </row>
    <row r="1867" customHeight="1" spans="21:21">
      <c r="U1867"/>
    </row>
    <row r="1868" customHeight="1" spans="21:21">
      <c r="U1868"/>
    </row>
    <row r="1869" customHeight="1" spans="21:21">
      <c r="U1869"/>
    </row>
    <row r="1870" customHeight="1" spans="21:21">
      <c r="U1870"/>
    </row>
    <row r="1871" customHeight="1" spans="21:21">
      <c r="U1871"/>
    </row>
    <row r="1872" customHeight="1" spans="21:21">
      <c r="U1872"/>
    </row>
    <row r="1873" customHeight="1" spans="21:21">
      <c r="U1873"/>
    </row>
    <row r="1874" customHeight="1" spans="21:21">
      <c r="U1874"/>
    </row>
    <row r="1875" customHeight="1" spans="21:21">
      <c r="U1875"/>
    </row>
    <row r="1876" customHeight="1" spans="21:21">
      <c r="U1876"/>
    </row>
    <row r="1877" customHeight="1" spans="21:21">
      <c r="U1877"/>
    </row>
    <row r="1878" customHeight="1" spans="21:21">
      <c r="U1878"/>
    </row>
    <row r="1879" customHeight="1" spans="21:21">
      <c r="U1879"/>
    </row>
    <row r="1880" customHeight="1" spans="21:21">
      <c r="U1880"/>
    </row>
    <row r="1881" customHeight="1" spans="21:21">
      <c r="U1881"/>
    </row>
    <row r="1882" customHeight="1" spans="21:21">
      <c r="U1882"/>
    </row>
    <row r="1883" customHeight="1" spans="21:21">
      <c r="U1883"/>
    </row>
    <row r="1884" customHeight="1" spans="21:21">
      <c r="U1884"/>
    </row>
    <row r="1885" customHeight="1" spans="21:21">
      <c r="U1885"/>
    </row>
    <row r="1886" customHeight="1" spans="21:21">
      <c r="U1886"/>
    </row>
    <row r="1887" customHeight="1" spans="21:21">
      <c r="U1887"/>
    </row>
    <row r="1888" customHeight="1" spans="21:21">
      <c r="U1888"/>
    </row>
    <row r="1889" customHeight="1" spans="21:21">
      <c r="U1889"/>
    </row>
    <row r="1890" customHeight="1" spans="21:21">
      <c r="U1890"/>
    </row>
    <row r="1891" customHeight="1" spans="21:21">
      <c r="U1891"/>
    </row>
    <row r="1892" customHeight="1" spans="21:21">
      <c r="U1892"/>
    </row>
    <row r="1893" customHeight="1" spans="21:21">
      <c r="U1893"/>
    </row>
    <row r="1894" customHeight="1" spans="21:21">
      <c r="U1894"/>
    </row>
    <row r="1895" customHeight="1" spans="21:21">
      <c r="U1895"/>
    </row>
    <row r="1896" customHeight="1" spans="21:21">
      <c r="U1896"/>
    </row>
    <row r="1897" customHeight="1" spans="21:21">
      <c r="U1897"/>
    </row>
    <row r="1898" customHeight="1" spans="21:21">
      <c r="U1898"/>
    </row>
    <row r="1899" customHeight="1" spans="21:21">
      <c r="U1899"/>
    </row>
    <row r="1900" customHeight="1" spans="21:21">
      <c r="U1900"/>
    </row>
    <row r="1901" customHeight="1" spans="21:21">
      <c r="U1901"/>
    </row>
    <row r="1902" customHeight="1" spans="21:21">
      <c r="U1902"/>
    </row>
    <row r="1903" customHeight="1" spans="21:21">
      <c r="U1903"/>
    </row>
    <row r="1904" customHeight="1" spans="21:21">
      <c r="U1904"/>
    </row>
    <row r="1905" customHeight="1" spans="21:21">
      <c r="U1905"/>
    </row>
    <row r="1906" customHeight="1" spans="21:21">
      <c r="U1906"/>
    </row>
    <row r="1907" customHeight="1" spans="21:21">
      <c r="U1907"/>
    </row>
    <row r="1908" customHeight="1" spans="21:21">
      <c r="U1908"/>
    </row>
    <row r="1909" customHeight="1" spans="21:21">
      <c r="U1909"/>
    </row>
    <row r="1910" customHeight="1" spans="21:21">
      <c r="U1910"/>
    </row>
    <row r="1911" customHeight="1" spans="21:21">
      <c r="U1911"/>
    </row>
    <row r="1912" customHeight="1" spans="21:21">
      <c r="U1912"/>
    </row>
    <row r="1913" customHeight="1" spans="21:21">
      <c r="U1913"/>
    </row>
    <row r="1914" customHeight="1" spans="21:21">
      <c r="U1914"/>
    </row>
    <row r="1915" customHeight="1" spans="21:21">
      <c r="U1915"/>
    </row>
    <row r="1916" customHeight="1" spans="21:21">
      <c r="U1916"/>
    </row>
    <row r="1917" customHeight="1" spans="21:21">
      <c r="U1917"/>
    </row>
    <row r="1918" customHeight="1" spans="21:21">
      <c r="U1918"/>
    </row>
    <row r="1919" customHeight="1" spans="21:21">
      <c r="U1919"/>
    </row>
    <row r="1920" customHeight="1" spans="21:21">
      <c r="U1920"/>
    </row>
    <row r="1921" customHeight="1" spans="21:21">
      <c r="U1921"/>
    </row>
    <row r="1922" customHeight="1" spans="21:21">
      <c r="U1922"/>
    </row>
    <row r="1923" customHeight="1" spans="21:21">
      <c r="U1923"/>
    </row>
    <row r="1924" customHeight="1" spans="21:21">
      <c r="U1924"/>
    </row>
    <row r="1925" customHeight="1" spans="21:21">
      <c r="U1925"/>
    </row>
    <row r="1926" customHeight="1" spans="21:21">
      <c r="U1926"/>
    </row>
    <row r="1927" customHeight="1" spans="21:21">
      <c r="U1927"/>
    </row>
    <row r="1928" customHeight="1" spans="21:21">
      <c r="U1928"/>
    </row>
    <row r="1929" customHeight="1" spans="21:21">
      <c r="U1929"/>
    </row>
    <row r="1930" customHeight="1" spans="21:21">
      <c r="U1930"/>
    </row>
    <row r="1931" customHeight="1" spans="21:21">
      <c r="U1931"/>
    </row>
    <row r="1932" customHeight="1" spans="21:21">
      <c r="U1932"/>
    </row>
    <row r="1933" customHeight="1" spans="21:21">
      <c r="U1933"/>
    </row>
    <row r="1934" customHeight="1" spans="21:21">
      <c r="U1934"/>
    </row>
    <row r="1935" customHeight="1" spans="21:21">
      <c r="U1935"/>
    </row>
    <row r="1936" customHeight="1" spans="21:21">
      <c r="U1936"/>
    </row>
    <row r="1937" customHeight="1" spans="21:21">
      <c r="U1937"/>
    </row>
    <row r="1938" customHeight="1" spans="21:21">
      <c r="U1938"/>
    </row>
    <row r="1939" customHeight="1" spans="21:21">
      <c r="U1939"/>
    </row>
    <row r="1940" customHeight="1" spans="21:21">
      <c r="U1940"/>
    </row>
    <row r="1941" customHeight="1" spans="21:21">
      <c r="U1941"/>
    </row>
    <row r="1942" customHeight="1" spans="21:21">
      <c r="U1942"/>
    </row>
    <row r="1943" customHeight="1" spans="21:21">
      <c r="U1943"/>
    </row>
    <row r="1944" customHeight="1" spans="21:21">
      <c r="U1944"/>
    </row>
    <row r="1945" customHeight="1" spans="21:21">
      <c r="U1945"/>
    </row>
    <row r="1946" customHeight="1" spans="21:21">
      <c r="U1946"/>
    </row>
    <row r="1947" customHeight="1" spans="21:21">
      <c r="U1947"/>
    </row>
    <row r="1948" customHeight="1" spans="21:21">
      <c r="U1948"/>
    </row>
    <row r="1949" customHeight="1" spans="21:21">
      <c r="U1949"/>
    </row>
    <row r="1950" customHeight="1" spans="21:21">
      <c r="U1950"/>
    </row>
    <row r="1951" customHeight="1" spans="21:21">
      <c r="U1951"/>
    </row>
    <row r="1952" customHeight="1" spans="21:21">
      <c r="U1952"/>
    </row>
    <row r="1953" customHeight="1" spans="21:21">
      <c r="U1953"/>
    </row>
    <row r="1954" customHeight="1" spans="21:21">
      <c r="U1954"/>
    </row>
    <row r="1955" customHeight="1" spans="21:21">
      <c r="U1955"/>
    </row>
    <row r="1956" customHeight="1" spans="21:21">
      <c r="U1956"/>
    </row>
    <row r="1957" customHeight="1" spans="21:21">
      <c r="U1957"/>
    </row>
    <row r="1958" customHeight="1" spans="21:21">
      <c r="U1958"/>
    </row>
    <row r="1959" customHeight="1" spans="21:21">
      <c r="U1959"/>
    </row>
    <row r="1960" customHeight="1" spans="21:21">
      <c r="U1960"/>
    </row>
    <row r="1961" customHeight="1" spans="21:21">
      <c r="U1961"/>
    </row>
    <row r="1962" customHeight="1" spans="21:21">
      <c r="U1962"/>
    </row>
    <row r="1963" customHeight="1" spans="21:21">
      <c r="U1963"/>
    </row>
    <row r="1964" customHeight="1" spans="21:21">
      <c r="U1964"/>
    </row>
    <row r="1965" customHeight="1" spans="21:21">
      <c r="U1965"/>
    </row>
    <row r="1966" customHeight="1" spans="21:21">
      <c r="U1966"/>
    </row>
    <row r="1967" customHeight="1" spans="21:21">
      <c r="U1967"/>
    </row>
    <row r="1968" customHeight="1" spans="21:21">
      <c r="U1968"/>
    </row>
    <row r="1969" customHeight="1" spans="21:21">
      <c r="U1969"/>
    </row>
    <row r="1970" customHeight="1" spans="21:21">
      <c r="U1970"/>
    </row>
    <row r="1971" customHeight="1" spans="21:21">
      <c r="U1971"/>
    </row>
    <row r="1972" customHeight="1" spans="21:21">
      <c r="U1972"/>
    </row>
    <row r="1973" customHeight="1" spans="21:21">
      <c r="U1973"/>
    </row>
    <row r="1974" customHeight="1" spans="21:21">
      <c r="U1974"/>
    </row>
    <row r="1975" customHeight="1" spans="21:21">
      <c r="U1975"/>
    </row>
    <row r="1976" customHeight="1" spans="21:21">
      <c r="U1976"/>
    </row>
    <row r="1977" customHeight="1" spans="21:21">
      <c r="U1977"/>
    </row>
    <row r="1978" customHeight="1" spans="21:21">
      <c r="U1978"/>
    </row>
    <row r="1979" customHeight="1" spans="21:21">
      <c r="U1979"/>
    </row>
    <row r="1980" customHeight="1" spans="21:21">
      <c r="U1980"/>
    </row>
    <row r="1981" customHeight="1" spans="21:21">
      <c r="U1981"/>
    </row>
    <row r="1982" customHeight="1" spans="21:21">
      <c r="U1982"/>
    </row>
    <row r="1983" customHeight="1" spans="21:21">
      <c r="U1983"/>
    </row>
    <row r="1984" customHeight="1" spans="21:21">
      <c r="U1984"/>
    </row>
    <row r="1985" customHeight="1" spans="21:21">
      <c r="U1985"/>
    </row>
    <row r="1986" customHeight="1" spans="21:21">
      <c r="U1986"/>
    </row>
    <row r="1987" customHeight="1" spans="21:21">
      <c r="U1987"/>
    </row>
    <row r="1988" customHeight="1" spans="21:21">
      <c r="U1988"/>
    </row>
    <row r="1989" customHeight="1" spans="21:21">
      <c r="U1989"/>
    </row>
    <row r="1990" customHeight="1" spans="21:21">
      <c r="U1990"/>
    </row>
    <row r="1991" customHeight="1" spans="21:21">
      <c r="U1991"/>
    </row>
    <row r="1992" customHeight="1" spans="21:21">
      <c r="U1992"/>
    </row>
    <row r="1993" customHeight="1" spans="21:21">
      <c r="U1993"/>
    </row>
    <row r="1994" customHeight="1" spans="21:21">
      <c r="U1994"/>
    </row>
    <row r="1995" customHeight="1" spans="21:21">
      <c r="U1995"/>
    </row>
    <row r="1996" customHeight="1" spans="21:21">
      <c r="U1996"/>
    </row>
    <row r="1997" customHeight="1" spans="21:21">
      <c r="U1997"/>
    </row>
    <row r="1998" customHeight="1" spans="21:21">
      <c r="U1998"/>
    </row>
    <row r="1999" customHeight="1" spans="21:21">
      <c r="U1999"/>
    </row>
    <row r="2000" customHeight="1" spans="21:21">
      <c r="U2000"/>
    </row>
    <row r="2001" customHeight="1" spans="21:21">
      <c r="U2001"/>
    </row>
    <row r="2002" customHeight="1" spans="21:21">
      <c r="U2002"/>
    </row>
    <row r="2003" customHeight="1" spans="21:21">
      <c r="U2003"/>
    </row>
    <row r="2004" customHeight="1" spans="21:21">
      <c r="U2004"/>
    </row>
    <row r="2005" customHeight="1" spans="21:21">
      <c r="U2005"/>
    </row>
    <row r="2006" customHeight="1" spans="21:21">
      <c r="U2006"/>
    </row>
    <row r="2007" customHeight="1" spans="21:21">
      <c r="U2007"/>
    </row>
    <row r="2008" customHeight="1" spans="21:21">
      <c r="U2008"/>
    </row>
    <row r="2009" customHeight="1" spans="21:21">
      <c r="U2009"/>
    </row>
    <row r="2010" customHeight="1" spans="21:21">
      <c r="U2010"/>
    </row>
    <row r="2011" customHeight="1" spans="21:21">
      <c r="U2011"/>
    </row>
    <row r="2012" customHeight="1" spans="21:21">
      <c r="U2012"/>
    </row>
    <row r="2013" customHeight="1" spans="21:21">
      <c r="U2013"/>
    </row>
    <row r="2014" customHeight="1" spans="21:21">
      <c r="U2014"/>
    </row>
    <row r="2015" customHeight="1" spans="21:21">
      <c r="U2015"/>
    </row>
    <row r="2016" customHeight="1" spans="21:21">
      <c r="U2016"/>
    </row>
    <row r="2017" customHeight="1" spans="21:21">
      <c r="U2017"/>
    </row>
    <row r="2018" customHeight="1" spans="21:21">
      <c r="U2018"/>
    </row>
    <row r="2019" customHeight="1" spans="21:21">
      <c r="U2019"/>
    </row>
    <row r="2020" customHeight="1" spans="21:21">
      <c r="U2020"/>
    </row>
    <row r="2021" customHeight="1" spans="21:21">
      <c r="U2021"/>
    </row>
    <row r="2022" customHeight="1" spans="21:21">
      <c r="U2022"/>
    </row>
    <row r="2023" customHeight="1" spans="21:21">
      <c r="U2023"/>
    </row>
    <row r="2024" customHeight="1" spans="21:21">
      <c r="U2024"/>
    </row>
    <row r="2025" customHeight="1" spans="21:21">
      <c r="U2025"/>
    </row>
    <row r="2026" customHeight="1" spans="21:21">
      <c r="U2026"/>
    </row>
    <row r="2027" customHeight="1" spans="21:21">
      <c r="U2027"/>
    </row>
    <row r="2028" customHeight="1" spans="21:21">
      <c r="U2028"/>
    </row>
    <row r="2029" customHeight="1" spans="21:21">
      <c r="U2029"/>
    </row>
    <row r="2030" customHeight="1" spans="21:21">
      <c r="U2030"/>
    </row>
    <row r="2031" customHeight="1" spans="21:21">
      <c r="U2031"/>
    </row>
    <row r="2032" customHeight="1" spans="21:21">
      <c r="U2032"/>
    </row>
    <row r="2033" customHeight="1" spans="21:21">
      <c r="U2033"/>
    </row>
    <row r="2034" customHeight="1" spans="21:21">
      <c r="U2034"/>
    </row>
    <row r="2035" customHeight="1" spans="21:21">
      <c r="U2035"/>
    </row>
    <row r="2036" customHeight="1" spans="21:21">
      <c r="U2036"/>
    </row>
    <row r="2037" customHeight="1" spans="21:21">
      <c r="U2037"/>
    </row>
    <row r="2038" customHeight="1" spans="21:21">
      <c r="U2038"/>
    </row>
    <row r="2039" customHeight="1" spans="21:21">
      <c r="U2039"/>
    </row>
    <row r="2040" customHeight="1" spans="21:21">
      <c r="U2040"/>
    </row>
    <row r="2041" customHeight="1" spans="21:21">
      <c r="U2041"/>
    </row>
    <row r="2042" customHeight="1" spans="21:21">
      <c r="U2042"/>
    </row>
    <row r="2043" customHeight="1" spans="21:21">
      <c r="U2043"/>
    </row>
    <row r="2044" customHeight="1" spans="21:21">
      <c r="U2044"/>
    </row>
    <row r="2045" customHeight="1" spans="21:21">
      <c r="U2045"/>
    </row>
    <row r="2046" customHeight="1" spans="21:21">
      <c r="U2046"/>
    </row>
    <row r="2047" customHeight="1" spans="21:21">
      <c r="U2047"/>
    </row>
    <row r="2048" customHeight="1" spans="21:21">
      <c r="U2048"/>
    </row>
    <row r="2049" customHeight="1" spans="21:21">
      <c r="U2049"/>
    </row>
    <row r="2050" customHeight="1" spans="21:21">
      <c r="U2050"/>
    </row>
    <row r="2051" customHeight="1" spans="21:21">
      <c r="U2051"/>
    </row>
    <row r="2052" customHeight="1" spans="21:21">
      <c r="U2052"/>
    </row>
    <row r="2053" customHeight="1" spans="21:21">
      <c r="U2053"/>
    </row>
    <row r="2054" customHeight="1" spans="21:21">
      <c r="U2054"/>
    </row>
    <row r="2055" customHeight="1" spans="21:21">
      <c r="U2055"/>
    </row>
    <row r="2056" customHeight="1" spans="21:21">
      <c r="U2056"/>
    </row>
    <row r="2057" customHeight="1" spans="21:21">
      <c r="U2057"/>
    </row>
    <row r="2058" customHeight="1" spans="21:21">
      <c r="U2058"/>
    </row>
    <row r="2059" customHeight="1" spans="21:21">
      <c r="U2059"/>
    </row>
    <row r="2060" customHeight="1" spans="21:21">
      <c r="U2060"/>
    </row>
    <row r="2061" customHeight="1" spans="21:21">
      <c r="U2061"/>
    </row>
    <row r="2062" customHeight="1" spans="21:21">
      <c r="U2062"/>
    </row>
    <row r="2063" customHeight="1" spans="21:21">
      <c r="U2063"/>
    </row>
    <row r="2064" customHeight="1" spans="21:21">
      <c r="U2064"/>
    </row>
    <row r="2065" customHeight="1" spans="21:21">
      <c r="U2065"/>
    </row>
    <row r="2066" customHeight="1" spans="21:21">
      <c r="U2066"/>
    </row>
    <row r="2067" customHeight="1" spans="21:21">
      <c r="U2067"/>
    </row>
    <row r="2068" customHeight="1" spans="21:21">
      <c r="U2068"/>
    </row>
    <row r="2069" customHeight="1" spans="21:21">
      <c r="U2069"/>
    </row>
    <row r="2070" customHeight="1" spans="21:21">
      <c r="U2070"/>
    </row>
    <row r="2071" customHeight="1" spans="21:21">
      <c r="U2071"/>
    </row>
    <row r="2072" customHeight="1" spans="21:21">
      <c r="U2072"/>
    </row>
    <row r="2073" customHeight="1" spans="21:21">
      <c r="U2073"/>
    </row>
    <row r="2074" customHeight="1" spans="21:21">
      <c r="U2074"/>
    </row>
    <row r="2075" customHeight="1" spans="21:21">
      <c r="U2075"/>
    </row>
    <row r="2076" customHeight="1" spans="21:21">
      <c r="U2076"/>
    </row>
    <row r="2077" customHeight="1" spans="21:21">
      <c r="U2077"/>
    </row>
    <row r="2078" customHeight="1" spans="21:21">
      <c r="U2078"/>
    </row>
    <row r="2079" customHeight="1" spans="21:21">
      <c r="U2079"/>
    </row>
    <row r="2080" customHeight="1" spans="21:21">
      <c r="U2080"/>
    </row>
    <row r="2081" customHeight="1" spans="21:21">
      <c r="U2081"/>
    </row>
    <row r="2082" customHeight="1" spans="21:21">
      <c r="U2082"/>
    </row>
    <row r="2083" customHeight="1" spans="21:21">
      <c r="U2083"/>
    </row>
    <row r="2084" customHeight="1" spans="21:21">
      <c r="U2084"/>
    </row>
    <row r="2085" customHeight="1" spans="21:21">
      <c r="U2085"/>
    </row>
    <row r="2086" customHeight="1" spans="21:21">
      <c r="U2086"/>
    </row>
    <row r="2087" customHeight="1" spans="21:21">
      <c r="U2087"/>
    </row>
    <row r="2088" customHeight="1" spans="21:21">
      <c r="U2088"/>
    </row>
    <row r="2089" customHeight="1" spans="21:21">
      <c r="U2089"/>
    </row>
    <row r="2090" customHeight="1" spans="21:21">
      <c r="U2090"/>
    </row>
    <row r="2091" customHeight="1" spans="21:21">
      <c r="U2091"/>
    </row>
    <row r="2092" customHeight="1" spans="21:21">
      <c r="U2092"/>
    </row>
    <row r="2093" customHeight="1" spans="21:21">
      <c r="U2093"/>
    </row>
    <row r="2094" customHeight="1" spans="21:21">
      <c r="U2094"/>
    </row>
    <row r="2095" customHeight="1" spans="21:21">
      <c r="U2095"/>
    </row>
    <row r="2096" customHeight="1" spans="21:21">
      <c r="U2096"/>
    </row>
    <row r="2097" customHeight="1" spans="21:21">
      <c r="U2097"/>
    </row>
    <row r="2098" customHeight="1" spans="21:21">
      <c r="U2098"/>
    </row>
    <row r="2099" customHeight="1" spans="21:21">
      <c r="U2099"/>
    </row>
    <row r="2100" customHeight="1" spans="21:21">
      <c r="U2100"/>
    </row>
    <row r="2101" customHeight="1" spans="21:21">
      <c r="U2101"/>
    </row>
    <row r="2102" customHeight="1" spans="21:21">
      <c r="U2102"/>
    </row>
    <row r="2103" customHeight="1" spans="21:21">
      <c r="U2103"/>
    </row>
    <row r="2104" customHeight="1" spans="21:21">
      <c r="U2104"/>
    </row>
    <row r="2105" customHeight="1" spans="21:21">
      <c r="U2105"/>
    </row>
    <row r="2106" customHeight="1" spans="21:21">
      <c r="U2106"/>
    </row>
    <row r="2107" customHeight="1" spans="21:21">
      <c r="U2107"/>
    </row>
    <row r="2108" customHeight="1" spans="21:21">
      <c r="U2108"/>
    </row>
    <row r="2109" customHeight="1" spans="21:21">
      <c r="U2109"/>
    </row>
    <row r="2110" customHeight="1" spans="21:21">
      <c r="U2110"/>
    </row>
    <row r="2111" customHeight="1" spans="21:21">
      <c r="U2111"/>
    </row>
    <row r="2112" customHeight="1" spans="21:21">
      <c r="U2112"/>
    </row>
    <row r="2113" customHeight="1" spans="21:21">
      <c r="U2113"/>
    </row>
    <row r="2114" customHeight="1" spans="21:21">
      <c r="U2114"/>
    </row>
    <row r="2115" customHeight="1" spans="21:21">
      <c r="U2115"/>
    </row>
    <row r="2116" customHeight="1" spans="21:21">
      <c r="U2116"/>
    </row>
    <row r="2117" customHeight="1" spans="21:21">
      <c r="U2117"/>
    </row>
    <row r="2118" customHeight="1" spans="21:21">
      <c r="U2118"/>
    </row>
    <row r="2119" customHeight="1" spans="21:21">
      <c r="U2119"/>
    </row>
    <row r="2120" customHeight="1" spans="21:21">
      <c r="U2120"/>
    </row>
    <row r="2121" customHeight="1" spans="21:21">
      <c r="U2121"/>
    </row>
    <row r="2122" customHeight="1" spans="21:21">
      <c r="U2122"/>
    </row>
    <row r="2123" customHeight="1" spans="21:21">
      <c r="U2123"/>
    </row>
    <row r="2124" customHeight="1" spans="21:21">
      <c r="U2124"/>
    </row>
    <row r="2125" customHeight="1" spans="21:21">
      <c r="U2125"/>
    </row>
    <row r="2126" customHeight="1" spans="21:21">
      <c r="U2126"/>
    </row>
    <row r="2127" customHeight="1" spans="21:21">
      <c r="U2127"/>
    </row>
    <row r="2128" customHeight="1" spans="21:21">
      <c r="U2128"/>
    </row>
    <row r="2129" customHeight="1" spans="21:21">
      <c r="U2129"/>
    </row>
    <row r="2130" customHeight="1" spans="21:21">
      <c r="U2130"/>
    </row>
    <row r="2131" customHeight="1" spans="21:21">
      <c r="U2131"/>
    </row>
    <row r="2132" customHeight="1" spans="21:21">
      <c r="U2132"/>
    </row>
    <row r="2133" customHeight="1" spans="21:21">
      <c r="U2133"/>
    </row>
    <row r="2134" customHeight="1" spans="21:21">
      <c r="U2134"/>
    </row>
    <row r="2135" customHeight="1" spans="21:21">
      <c r="U2135"/>
    </row>
    <row r="2136" customHeight="1" spans="21:21">
      <c r="U2136"/>
    </row>
    <row r="2137" customHeight="1" spans="21:21">
      <c r="U2137"/>
    </row>
    <row r="2138" customHeight="1" spans="21:21">
      <c r="U2138"/>
    </row>
    <row r="2139" customHeight="1" spans="21:21">
      <c r="U2139"/>
    </row>
    <row r="2140" customHeight="1" spans="21:21">
      <c r="U2140"/>
    </row>
    <row r="2141" customHeight="1" spans="21:21">
      <c r="U2141"/>
    </row>
    <row r="2142" customHeight="1" spans="21:21">
      <c r="U2142"/>
    </row>
    <row r="2143" customHeight="1" spans="21:21">
      <c r="U2143"/>
    </row>
    <row r="2144" customHeight="1" spans="21:21">
      <c r="U2144"/>
    </row>
    <row r="2145" customHeight="1" spans="21:21">
      <c r="U2145"/>
    </row>
    <row r="2146" customHeight="1" spans="21:21">
      <c r="U2146"/>
    </row>
    <row r="2147" customHeight="1" spans="21:21">
      <c r="U2147"/>
    </row>
    <row r="2148" customHeight="1" spans="21:21">
      <c r="U2148"/>
    </row>
    <row r="2149" customHeight="1" spans="21:21">
      <c r="U2149"/>
    </row>
    <row r="2150" customHeight="1" spans="21:21">
      <c r="U2150"/>
    </row>
    <row r="2151" customHeight="1" spans="21:21">
      <c r="U2151"/>
    </row>
    <row r="2152" customHeight="1" spans="21:21">
      <c r="U2152"/>
    </row>
    <row r="2153" customHeight="1" spans="21:21">
      <c r="U2153"/>
    </row>
    <row r="2154" customHeight="1" spans="21:21">
      <c r="U2154"/>
    </row>
    <row r="2155" customHeight="1" spans="21:21">
      <c r="U2155"/>
    </row>
    <row r="2156" customHeight="1" spans="21:21">
      <c r="U2156"/>
    </row>
    <row r="2157" customHeight="1" spans="21:21">
      <c r="U2157"/>
    </row>
    <row r="2158" customHeight="1" spans="21:21">
      <c r="U2158"/>
    </row>
    <row r="2159" customHeight="1" spans="21:21">
      <c r="U2159"/>
    </row>
    <row r="2160" customHeight="1" spans="21:21">
      <c r="U2160"/>
    </row>
    <row r="2161" customHeight="1" spans="21:21">
      <c r="U2161"/>
    </row>
    <row r="2162" customHeight="1" spans="21:21">
      <c r="U2162"/>
    </row>
    <row r="2163" customHeight="1" spans="21:21">
      <c r="U2163"/>
    </row>
    <row r="2164" customHeight="1" spans="21:21">
      <c r="U2164"/>
    </row>
    <row r="2165" customHeight="1" spans="21:21">
      <c r="U2165"/>
    </row>
    <row r="2166" customHeight="1" spans="21:21">
      <c r="U2166"/>
    </row>
    <row r="2167" customHeight="1" spans="21:21">
      <c r="U2167"/>
    </row>
    <row r="2168" customHeight="1" spans="21:21">
      <c r="U2168"/>
    </row>
    <row r="2169" customHeight="1" spans="21:21">
      <c r="U2169"/>
    </row>
    <row r="2170" customHeight="1" spans="21:21">
      <c r="U2170"/>
    </row>
    <row r="2171" customHeight="1" spans="21:21">
      <c r="U2171"/>
    </row>
    <row r="2172" customHeight="1" spans="21:21">
      <c r="U2172"/>
    </row>
    <row r="2173" customHeight="1" spans="21:21">
      <c r="U2173"/>
    </row>
    <row r="2174" customHeight="1" spans="21:21">
      <c r="U2174"/>
    </row>
    <row r="2175" customHeight="1" spans="21:21">
      <c r="U2175"/>
    </row>
    <row r="2176" customHeight="1" spans="21:21">
      <c r="U2176"/>
    </row>
    <row r="2177" customHeight="1" spans="21:21">
      <c r="U2177"/>
    </row>
    <row r="2178" customHeight="1" spans="21:21">
      <c r="U2178"/>
    </row>
    <row r="2179" customHeight="1" spans="21:21">
      <c r="U2179"/>
    </row>
    <row r="2180" customHeight="1" spans="21:21">
      <c r="U2180"/>
    </row>
    <row r="2181" customHeight="1" spans="21:21">
      <c r="U2181"/>
    </row>
    <row r="2182" customHeight="1" spans="21:21">
      <c r="U2182"/>
    </row>
    <row r="2183" customHeight="1" spans="21:21">
      <c r="U2183"/>
    </row>
    <row r="2184" customHeight="1" spans="21:21">
      <c r="U2184"/>
    </row>
    <row r="2185" customHeight="1" spans="21:21">
      <c r="U2185"/>
    </row>
    <row r="2186" customHeight="1" spans="21:21">
      <c r="U2186"/>
    </row>
    <row r="2187" customHeight="1" spans="21:21">
      <c r="U2187"/>
    </row>
    <row r="2188" customHeight="1" spans="21:21">
      <c r="U2188"/>
    </row>
    <row r="2189" customHeight="1" spans="21:21">
      <c r="U2189"/>
    </row>
    <row r="2190" customHeight="1" spans="21:21">
      <c r="U2190"/>
    </row>
    <row r="2191" customHeight="1" spans="21:21">
      <c r="U2191"/>
    </row>
    <row r="2192" customHeight="1" spans="21:21">
      <c r="U2192"/>
    </row>
    <row r="2193" customHeight="1" spans="21:21">
      <c r="U2193"/>
    </row>
    <row r="2194" customHeight="1" spans="21:21">
      <c r="U2194"/>
    </row>
    <row r="2195" customHeight="1" spans="21:21">
      <c r="U2195"/>
    </row>
    <row r="2196" customHeight="1" spans="21:21">
      <c r="U2196"/>
    </row>
    <row r="2197" customHeight="1" spans="21:21">
      <c r="U2197"/>
    </row>
    <row r="2198" customHeight="1" spans="21:21">
      <c r="U2198"/>
    </row>
    <row r="2199" customHeight="1" spans="21:21">
      <c r="U2199"/>
    </row>
    <row r="2200" customHeight="1" spans="21:21">
      <c r="U2200"/>
    </row>
    <row r="2201" customHeight="1" spans="21:21">
      <c r="U2201"/>
    </row>
    <row r="2202" customHeight="1" spans="21:21">
      <c r="U2202"/>
    </row>
    <row r="2203" customHeight="1" spans="21:21">
      <c r="U2203"/>
    </row>
    <row r="2204" customHeight="1" spans="21:21">
      <c r="U2204"/>
    </row>
    <row r="2205" customHeight="1" spans="21:21">
      <c r="U2205"/>
    </row>
    <row r="2206" customHeight="1" spans="21:21">
      <c r="U2206"/>
    </row>
    <row r="2207" customHeight="1" spans="21:21">
      <c r="U2207"/>
    </row>
    <row r="2208" customHeight="1" spans="21:21">
      <c r="U2208"/>
    </row>
    <row r="2209" customHeight="1" spans="21:21">
      <c r="U2209"/>
    </row>
    <row r="2210" customHeight="1" spans="21:21">
      <c r="U2210"/>
    </row>
    <row r="2211" customHeight="1" spans="21:21">
      <c r="U2211"/>
    </row>
    <row r="2212" customHeight="1" spans="21:21">
      <c r="U2212"/>
    </row>
    <row r="2213" customHeight="1" spans="21:21">
      <c r="U2213"/>
    </row>
    <row r="2214" customHeight="1" spans="21:21">
      <c r="U2214"/>
    </row>
    <row r="2215" customHeight="1" spans="21:21">
      <c r="U2215"/>
    </row>
    <row r="2216" customHeight="1" spans="21:21">
      <c r="U2216"/>
    </row>
    <row r="2217" customHeight="1" spans="21:21">
      <c r="U2217"/>
    </row>
    <row r="2218" customHeight="1" spans="21:21">
      <c r="U2218"/>
    </row>
    <row r="2219" customHeight="1" spans="21:21">
      <c r="U2219"/>
    </row>
    <row r="2220" customHeight="1" spans="21:21">
      <c r="U2220"/>
    </row>
    <row r="2221" customHeight="1" spans="21:21">
      <c r="U2221"/>
    </row>
    <row r="2222" customHeight="1" spans="21:21">
      <c r="U2222"/>
    </row>
    <row r="2223" customHeight="1" spans="21:21">
      <c r="U2223"/>
    </row>
    <row r="2224" customHeight="1" spans="21:21">
      <c r="U2224"/>
    </row>
    <row r="2225" customHeight="1" spans="21:21">
      <c r="U2225"/>
    </row>
    <row r="2226" customHeight="1" spans="21:21">
      <c r="U2226"/>
    </row>
    <row r="2227" customHeight="1" spans="21:21">
      <c r="U2227"/>
    </row>
    <row r="2228" customHeight="1" spans="21:21">
      <c r="U2228"/>
    </row>
    <row r="2229" customHeight="1" spans="21:21">
      <c r="U2229"/>
    </row>
    <row r="2230" customHeight="1" spans="21:21">
      <c r="U2230"/>
    </row>
    <row r="2231" customHeight="1" spans="21:21">
      <c r="U2231"/>
    </row>
    <row r="2232" customHeight="1" spans="21:21">
      <c r="U2232"/>
    </row>
    <row r="2233" customHeight="1" spans="21:21">
      <c r="U2233"/>
    </row>
    <row r="2234" customHeight="1" spans="21:21">
      <c r="U2234"/>
    </row>
    <row r="2235" customHeight="1" spans="21:21">
      <c r="U2235"/>
    </row>
    <row r="2236" customHeight="1" spans="21:21">
      <c r="U2236"/>
    </row>
    <row r="2237" customHeight="1" spans="21:21">
      <c r="U2237"/>
    </row>
    <row r="2238" customHeight="1" spans="21:21">
      <c r="U2238"/>
    </row>
    <row r="2239" customHeight="1" spans="21:21">
      <c r="U2239"/>
    </row>
    <row r="2240" customHeight="1" spans="21:21">
      <c r="U2240"/>
    </row>
    <row r="2241" customHeight="1" spans="21:21">
      <c r="U2241"/>
    </row>
    <row r="2242" customHeight="1" spans="21:21">
      <c r="U2242"/>
    </row>
    <row r="2243" customHeight="1" spans="21:21">
      <c r="U2243"/>
    </row>
    <row r="2244" customHeight="1" spans="21:21">
      <c r="U2244"/>
    </row>
    <row r="2245" customHeight="1" spans="21:21">
      <c r="U2245"/>
    </row>
    <row r="2246" customHeight="1" spans="21:21">
      <c r="U2246"/>
    </row>
    <row r="2247" customHeight="1" spans="21:21">
      <c r="U2247"/>
    </row>
    <row r="2248" customHeight="1" spans="21:21">
      <c r="U2248"/>
    </row>
    <row r="2249" customHeight="1" spans="21:21">
      <c r="U2249"/>
    </row>
    <row r="2250" customHeight="1" spans="21:21">
      <c r="U2250"/>
    </row>
    <row r="2251" customHeight="1" spans="21:21">
      <c r="U2251"/>
    </row>
    <row r="2252" customHeight="1" spans="21:21">
      <c r="U2252"/>
    </row>
    <row r="2253" customHeight="1" spans="21:21">
      <c r="U2253"/>
    </row>
    <row r="2254" customHeight="1" spans="21:21">
      <c r="U2254"/>
    </row>
    <row r="2255" customHeight="1" spans="21:21">
      <c r="U2255"/>
    </row>
    <row r="2256" customHeight="1" spans="21:21">
      <c r="U2256"/>
    </row>
    <row r="2257" customHeight="1" spans="21:21">
      <c r="U2257"/>
    </row>
    <row r="2258" customHeight="1" spans="21:21">
      <c r="U2258"/>
    </row>
    <row r="2259" customHeight="1" spans="21:21">
      <c r="U2259"/>
    </row>
    <row r="2260" customHeight="1" spans="21:21">
      <c r="U2260"/>
    </row>
    <row r="2261" customHeight="1" spans="21:21">
      <c r="U2261"/>
    </row>
    <row r="2262" customHeight="1" spans="21:21">
      <c r="U2262"/>
    </row>
    <row r="2263" customHeight="1" spans="21:21">
      <c r="U2263"/>
    </row>
    <row r="2264" customHeight="1" spans="21:21">
      <c r="U2264"/>
    </row>
    <row r="2265" customHeight="1" spans="21:21">
      <c r="U2265"/>
    </row>
    <row r="2266" customHeight="1" spans="21:21">
      <c r="U2266"/>
    </row>
    <row r="2267" customHeight="1" spans="21:21">
      <c r="U2267"/>
    </row>
    <row r="2268" customHeight="1" spans="21:21">
      <c r="U2268"/>
    </row>
    <row r="2269" customHeight="1" spans="21:21">
      <c r="U2269"/>
    </row>
    <row r="2270" customHeight="1" spans="21:21">
      <c r="U2270"/>
    </row>
    <row r="2271" customHeight="1" spans="21:21">
      <c r="U2271"/>
    </row>
    <row r="2272" customHeight="1" spans="21:21">
      <c r="U2272"/>
    </row>
    <row r="2273" customHeight="1" spans="21:21">
      <c r="U2273"/>
    </row>
    <row r="2274" customHeight="1" spans="21:21">
      <c r="U2274"/>
    </row>
    <row r="2275" customHeight="1" spans="21:21">
      <c r="U2275"/>
    </row>
    <row r="2276" customHeight="1" spans="21:21">
      <c r="U2276"/>
    </row>
    <row r="2277" customHeight="1" spans="21:21">
      <c r="U2277"/>
    </row>
    <row r="2278" customHeight="1" spans="21:21">
      <c r="U2278"/>
    </row>
    <row r="2279" customHeight="1" spans="21:21">
      <c r="U2279"/>
    </row>
    <row r="2280" customHeight="1" spans="21:21">
      <c r="U2280"/>
    </row>
    <row r="2281" customHeight="1" spans="21:21">
      <c r="U2281"/>
    </row>
    <row r="2282" customHeight="1" spans="21:21">
      <c r="U2282"/>
    </row>
    <row r="2283" customHeight="1" spans="21:21">
      <c r="U2283"/>
    </row>
    <row r="2284" customHeight="1" spans="21:21">
      <c r="U2284"/>
    </row>
    <row r="2285" customHeight="1" spans="21:21">
      <c r="U2285"/>
    </row>
    <row r="2286" customHeight="1" spans="21:21">
      <c r="U2286"/>
    </row>
    <row r="2287" customHeight="1" spans="21:21">
      <c r="U2287"/>
    </row>
    <row r="2288" customHeight="1" spans="21:21">
      <c r="U2288"/>
    </row>
    <row r="2289" customHeight="1" spans="21:21">
      <c r="U2289"/>
    </row>
    <row r="2290" customHeight="1" spans="21:21">
      <c r="U2290"/>
    </row>
    <row r="2291" customHeight="1" spans="21:21">
      <c r="U2291"/>
    </row>
    <row r="2292" customHeight="1" spans="21:21">
      <c r="U2292"/>
    </row>
    <row r="2293" customHeight="1" spans="21:21">
      <c r="U2293"/>
    </row>
    <row r="2294" customHeight="1" spans="21:21">
      <c r="U2294"/>
    </row>
    <row r="2295" customHeight="1" spans="21:21">
      <c r="U2295"/>
    </row>
    <row r="2296" customHeight="1" spans="21:21">
      <c r="U2296"/>
    </row>
    <row r="2297" customHeight="1" spans="21:21">
      <c r="U2297"/>
    </row>
    <row r="2298" customHeight="1" spans="21:21">
      <c r="U2298"/>
    </row>
    <row r="2299" customHeight="1" spans="21:21">
      <c r="U2299"/>
    </row>
    <row r="2300" customHeight="1" spans="21:21">
      <c r="U2300"/>
    </row>
    <row r="2301" customHeight="1" spans="21:21">
      <c r="U2301"/>
    </row>
    <row r="2302" customHeight="1" spans="21:21">
      <c r="U2302"/>
    </row>
    <row r="2303" customHeight="1" spans="21:21">
      <c r="U2303"/>
    </row>
    <row r="2304" customHeight="1" spans="21:21">
      <c r="U2304"/>
    </row>
    <row r="2305" customHeight="1" spans="21:21">
      <c r="U2305"/>
    </row>
    <row r="2306" customHeight="1" spans="21:21">
      <c r="U2306"/>
    </row>
    <row r="2307" customHeight="1" spans="21:21">
      <c r="U2307"/>
    </row>
    <row r="2308" customHeight="1" spans="21:21">
      <c r="U2308"/>
    </row>
    <row r="2309" customHeight="1" spans="21:21">
      <c r="U2309"/>
    </row>
    <row r="2310" customHeight="1" spans="21:21">
      <c r="U2310"/>
    </row>
    <row r="2311" customHeight="1" spans="21:21">
      <c r="U2311"/>
    </row>
    <row r="2312" customHeight="1" spans="21:21">
      <c r="U2312"/>
    </row>
    <row r="2313" customHeight="1" spans="21:21">
      <c r="U2313"/>
    </row>
    <row r="2314" customHeight="1" spans="21:21">
      <c r="U2314"/>
    </row>
    <row r="2315" customHeight="1" spans="21:21">
      <c r="U2315"/>
    </row>
    <row r="2316" customHeight="1" spans="21:21">
      <c r="U2316"/>
    </row>
    <row r="2317" customHeight="1" spans="21:21">
      <c r="U2317"/>
    </row>
    <row r="2318" customHeight="1" spans="21:21">
      <c r="U2318"/>
    </row>
    <row r="2319" customHeight="1" spans="21:21">
      <c r="U2319"/>
    </row>
    <row r="2320" customHeight="1" spans="21:21">
      <c r="U2320"/>
    </row>
    <row r="2321" customHeight="1" spans="21:21">
      <c r="U2321"/>
    </row>
    <row r="2322" customHeight="1" spans="21:21">
      <c r="U2322"/>
    </row>
    <row r="2323" customHeight="1" spans="21:21">
      <c r="U2323"/>
    </row>
    <row r="2324" customHeight="1" spans="21:21">
      <c r="U2324"/>
    </row>
    <row r="2325" customHeight="1" spans="21:21">
      <c r="U2325"/>
    </row>
    <row r="2326" customHeight="1" spans="21:21">
      <c r="U2326"/>
    </row>
    <row r="2327" customHeight="1" spans="21:21">
      <c r="U2327"/>
    </row>
    <row r="2328" customHeight="1" spans="21:21">
      <c r="U2328"/>
    </row>
    <row r="2329" customHeight="1" spans="21:21">
      <c r="U2329"/>
    </row>
    <row r="2330" customHeight="1" spans="21:21">
      <c r="U2330"/>
    </row>
    <row r="2331" customHeight="1" spans="21:21">
      <c r="U2331"/>
    </row>
    <row r="2332" customHeight="1" spans="21:21">
      <c r="U2332"/>
    </row>
    <row r="2333" customHeight="1" spans="21:21">
      <c r="U2333"/>
    </row>
    <row r="2334" customHeight="1" spans="21:21">
      <c r="U2334"/>
    </row>
    <row r="2335" customHeight="1" spans="21:21">
      <c r="U2335"/>
    </row>
    <row r="2336" customHeight="1" spans="21:21">
      <c r="U2336"/>
    </row>
    <row r="2337" customHeight="1" spans="21:21">
      <c r="U2337"/>
    </row>
    <row r="2338" customHeight="1" spans="21:21">
      <c r="U2338"/>
    </row>
    <row r="2339" customHeight="1" spans="21:21">
      <c r="U2339"/>
    </row>
    <row r="2340" customHeight="1" spans="21:21">
      <c r="U2340"/>
    </row>
    <row r="2341" customHeight="1" spans="21:21">
      <c r="U2341"/>
    </row>
    <row r="2342" customHeight="1" spans="21:21">
      <c r="U2342"/>
    </row>
    <row r="2343" customHeight="1" spans="21:21">
      <c r="U2343"/>
    </row>
    <row r="2344" customHeight="1" spans="21:21">
      <c r="U2344"/>
    </row>
    <row r="2345" customHeight="1" spans="21:21">
      <c r="U2345"/>
    </row>
    <row r="2346" customHeight="1" spans="21:21">
      <c r="U2346"/>
    </row>
    <row r="2347" customHeight="1" spans="21:21">
      <c r="U2347"/>
    </row>
    <row r="2348" customHeight="1" spans="21:21">
      <c r="U2348"/>
    </row>
    <row r="2349" customHeight="1" spans="21:21">
      <c r="U2349"/>
    </row>
    <row r="2350" customHeight="1" spans="21:21">
      <c r="U2350"/>
    </row>
    <row r="2351" customHeight="1" spans="21:21">
      <c r="U2351"/>
    </row>
    <row r="2352" customHeight="1" spans="21:21">
      <c r="U2352"/>
    </row>
    <row r="2353" customHeight="1" spans="21:21">
      <c r="U2353"/>
    </row>
    <row r="2354" customHeight="1" spans="21:21">
      <c r="U2354"/>
    </row>
    <row r="2355" customHeight="1" spans="21:21">
      <c r="U2355"/>
    </row>
    <row r="2356" customHeight="1" spans="21:21">
      <c r="U2356"/>
    </row>
    <row r="2357" customHeight="1" spans="21:21">
      <c r="U2357"/>
    </row>
    <row r="2358" customHeight="1" spans="21:21">
      <c r="U2358"/>
    </row>
    <row r="2359" customHeight="1" spans="21:21">
      <c r="U2359"/>
    </row>
    <row r="2360" customHeight="1" spans="21:21">
      <c r="U2360"/>
    </row>
    <row r="2361" customHeight="1" spans="21:21">
      <c r="U2361"/>
    </row>
    <row r="2362" customHeight="1" spans="21:21">
      <c r="U2362"/>
    </row>
    <row r="2363" customHeight="1" spans="21:21">
      <c r="U2363"/>
    </row>
    <row r="2364" customHeight="1" spans="21:21">
      <c r="U2364"/>
    </row>
    <row r="2365" customHeight="1" spans="21:21">
      <c r="U2365"/>
    </row>
    <row r="2366" customHeight="1" spans="21:21">
      <c r="U2366"/>
    </row>
    <row r="2367" customHeight="1" spans="21:21">
      <c r="U2367"/>
    </row>
    <row r="2368" customHeight="1" spans="21:21">
      <c r="U2368"/>
    </row>
    <row r="2369" customHeight="1" spans="21:21">
      <c r="U2369"/>
    </row>
    <row r="2370" customHeight="1" spans="21:21">
      <c r="U2370"/>
    </row>
    <row r="2371" customHeight="1" spans="21:21">
      <c r="U2371"/>
    </row>
    <row r="2372" customHeight="1" spans="21:21">
      <c r="U2372"/>
    </row>
    <row r="2373" customHeight="1" spans="21:21">
      <c r="U2373"/>
    </row>
    <row r="2374" customHeight="1" spans="21:21">
      <c r="U2374"/>
    </row>
    <row r="2375" customHeight="1" spans="21:21">
      <c r="U2375"/>
    </row>
    <row r="2376" customHeight="1" spans="21:21">
      <c r="U2376"/>
    </row>
    <row r="2377" customHeight="1" spans="21:21">
      <c r="U2377"/>
    </row>
    <row r="2378" customHeight="1" spans="21:21">
      <c r="U2378"/>
    </row>
    <row r="2379" customHeight="1" spans="21:21">
      <c r="U2379"/>
    </row>
    <row r="2380" customHeight="1" spans="21:21">
      <c r="U2380"/>
    </row>
    <row r="2381" customHeight="1" spans="21:21">
      <c r="U2381"/>
    </row>
    <row r="2382" customHeight="1" spans="21:21">
      <c r="U2382"/>
    </row>
    <row r="2383" customHeight="1" spans="21:21">
      <c r="U2383"/>
    </row>
    <row r="2384" customHeight="1" spans="21:21">
      <c r="U2384"/>
    </row>
    <row r="2385" customHeight="1" spans="21:21">
      <c r="U2385"/>
    </row>
    <row r="2386" customHeight="1" spans="21:21">
      <c r="U2386"/>
    </row>
    <row r="2387" customHeight="1" spans="21:21">
      <c r="U2387"/>
    </row>
    <row r="2388" customHeight="1" spans="21:21">
      <c r="U2388"/>
    </row>
    <row r="2389" customHeight="1" spans="21:21">
      <c r="U2389"/>
    </row>
    <row r="2390" customHeight="1" spans="21:21">
      <c r="U2390"/>
    </row>
    <row r="2391" customHeight="1" spans="21:21">
      <c r="U2391"/>
    </row>
    <row r="2392" customHeight="1" spans="21:21">
      <c r="U2392"/>
    </row>
    <row r="2393" customHeight="1" spans="21:21">
      <c r="U2393"/>
    </row>
    <row r="2394" customHeight="1" spans="21:21">
      <c r="U2394"/>
    </row>
    <row r="2395" customHeight="1" spans="21:21">
      <c r="U2395"/>
    </row>
    <row r="2396" customHeight="1" spans="21:21">
      <c r="U2396"/>
    </row>
    <row r="2397" customHeight="1" spans="21:21">
      <c r="U2397"/>
    </row>
    <row r="2398" customHeight="1" spans="21:21">
      <c r="U2398"/>
    </row>
    <row r="2399" customHeight="1" spans="21:21">
      <c r="U2399"/>
    </row>
    <row r="2400" customHeight="1" spans="21:21">
      <c r="U2400"/>
    </row>
    <row r="2401" customHeight="1" spans="21:21">
      <c r="U2401"/>
    </row>
    <row r="2402" customHeight="1" spans="21:21">
      <c r="U2402"/>
    </row>
    <row r="2403" customHeight="1" spans="21:21">
      <c r="U2403"/>
    </row>
    <row r="2404" customHeight="1" spans="21:21">
      <c r="U2404"/>
    </row>
    <row r="2405" customHeight="1" spans="21:21">
      <c r="U2405"/>
    </row>
    <row r="2406" customHeight="1" spans="21:21">
      <c r="U2406"/>
    </row>
    <row r="2407" customHeight="1" spans="21:21">
      <c r="U2407"/>
    </row>
    <row r="2408" customHeight="1" spans="21:21">
      <c r="U2408"/>
    </row>
    <row r="2409" customHeight="1" spans="21:21">
      <c r="U2409"/>
    </row>
    <row r="2410" customHeight="1" spans="21:21">
      <c r="U2410"/>
    </row>
    <row r="2411" customHeight="1" spans="21:21">
      <c r="U2411"/>
    </row>
    <row r="2412" customHeight="1" spans="21:21">
      <c r="U2412"/>
    </row>
    <row r="2413" customHeight="1" spans="21:21">
      <c r="U2413"/>
    </row>
    <row r="2414" customHeight="1" spans="21:21">
      <c r="U2414"/>
    </row>
    <row r="2415" customHeight="1" spans="21:21">
      <c r="U2415"/>
    </row>
    <row r="2416" customHeight="1" spans="21:21">
      <c r="U2416"/>
    </row>
    <row r="2417" customHeight="1" spans="21:21">
      <c r="U2417"/>
    </row>
    <row r="2418" customHeight="1" spans="21:21">
      <c r="U2418"/>
    </row>
    <row r="2419" customHeight="1" spans="21:21">
      <c r="U2419"/>
    </row>
    <row r="2420" customHeight="1" spans="21:21">
      <c r="U2420"/>
    </row>
    <row r="2421" customHeight="1" spans="21:21">
      <c r="U2421"/>
    </row>
    <row r="2422" customHeight="1" spans="21:21">
      <c r="U2422"/>
    </row>
    <row r="2423" customHeight="1" spans="21:21">
      <c r="U2423"/>
    </row>
    <row r="2424" customHeight="1" spans="21:21">
      <c r="U2424"/>
    </row>
    <row r="2425" customHeight="1" spans="21:21">
      <c r="U2425"/>
    </row>
    <row r="2426" customHeight="1" spans="21:21">
      <c r="U2426"/>
    </row>
    <row r="2427" customHeight="1" spans="21:21">
      <c r="U2427"/>
    </row>
    <row r="2428" customHeight="1" spans="21:21">
      <c r="U2428"/>
    </row>
    <row r="2429" customHeight="1" spans="21:21">
      <c r="U2429"/>
    </row>
    <row r="2430" customHeight="1" spans="21:21">
      <c r="U2430"/>
    </row>
    <row r="2431" customHeight="1" spans="21:21">
      <c r="U2431"/>
    </row>
    <row r="2432" customHeight="1" spans="21:21">
      <c r="U2432"/>
    </row>
    <row r="2433" customHeight="1" spans="21:21">
      <c r="U2433"/>
    </row>
    <row r="2434" customHeight="1" spans="21:21">
      <c r="U2434"/>
    </row>
    <row r="2435" customHeight="1" spans="21:21">
      <c r="U2435"/>
    </row>
    <row r="2436" customHeight="1" spans="21:21">
      <c r="U2436"/>
    </row>
    <row r="2437" customHeight="1" spans="21:21">
      <c r="U2437"/>
    </row>
    <row r="2438" customHeight="1" spans="21:21">
      <c r="U2438"/>
    </row>
    <row r="2439" customHeight="1" spans="21:21">
      <c r="U2439"/>
    </row>
    <row r="2440" customHeight="1" spans="21:21">
      <c r="U2440"/>
    </row>
    <row r="2441" customHeight="1" spans="21:21">
      <c r="U2441"/>
    </row>
    <row r="2442" customHeight="1" spans="21:21">
      <c r="U2442"/>
    </row>
    <row r="2443" customHeight="1" spans="21:21">
      <c r="U2443"/>
    </row>
    <row r="2444" customHeight="1" spans="21:21">
      <c r="U2444"/>
    </row>
    <row r="2445" customHeight="1" spans="21:21">
      <c r="U2445"/>
    </row>
    <row r="2446" customHeight="1" spans="21:21">
      <c r="U2446"/>
    </row>
    <row r="2447" customHeight="1" spans="21:21">
      <c r="U2447"/>
    </row>
    <row r="2448" customHeight="1" spans="21:21">
      <c r="U2448"/>
    </row>
    <row r="2449" customHeight="1" spans="21:21">
      <c r="U2449"/>
    </row>
    <row r="2450" customHeight="1" spans="21:21">
      <c r="U2450"/>
    </row>
    <row r="2451" customHeight="1" spans="21:21">
      <c r="U2451"/>
    </row>
    <row r="2452" customHeight="1" spans="21:21">
      <c r="U2452"/>
    </row>
    <row r="2453" customHeight="1" spans="21:21">
      <c r="U2453"/>
    </row>
    <row r="2454" customHeight="1" spans="21:21">
      <c r="U2454"/>
    </row>
    <row r="2455" customHeight="1" spans="21:21">
      <c r="U2455"/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455"/>
  <sheetViews>
    <sheetView workbookViewId="0">
      <pane ySplit="1" topLeftCell="A2" activePane="bottomLeft" state="frozen"/>
      <selection/>
      <selection pane="bottomLeft" activeCell="D14" sqref="D14"/>
    </sheetView>
  </sheetViews>
  <sheetFormatPr defaultColWidth="9" defaultRowHeight="20" customHeight="1"/>
  <cols>
    <col min="1" max="1" width="27.8796296296296" customWidth="1"/>
    <col min="2" max="2" width="15.3796296296296" customWidth="1"/>
    <col min="3" max="4" width="9.25925925925926" customWidth="1"/>
    <col min="5" max="5" width="8.12962962962963" customWidth="1"/>
    <col min="6" max="9" width="8.62962962962963" customWidth="1"/>
    <col min="10" max="10" width="5.62962962962963" customWidth="1"/>
    <col min="11" max="12" width="4.87962962962963" customWidth="1"/>
    <col min="13" max="13" width="6.75925925925926" customWidth="1"/>
    <col min="14" max="19" width="8.62962962962963" customWidth="1"/>
    <col min="20" max="20" width="9.12962962962963"/>
    <col min="21" max="21" width="6.87962962962963" style="1" customWidth="1"/>
  </cols>
  <sheetData>
    <row r="1" customHeight="1" spans="1:21">
      <c r="A1" s="2" t="s">
        <v>71</v>
      </c>
      <c r="B1" s="2" t="s">
        <v>68</v>
      </c>
      <c r="U1"/>
    </row>
    <row r="2" customHeight="1" spans="1:21">
      <c r="A2" s="2" t="s">
        <v>1</v>
      </c>
      <c r="B2" s="2" t="s">
        <v>304</v>
      </c>
      <c r="U2"/>
    </row>
    <row r="3" ht="12" customHeight="1" spans="21:21">
      <c r="U3"/>
    </row>
    <row r="4" customHeight="1" spans="1:21">
      <c r="A4" s="3" t="s">
        <v>72</v>
      </c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74</v>
      </c>
      <c r="R4" s="3" t="s">
        <v>18</v>
      </c>
      <c r="S4" s="10" t="s">
        <v>19</v>
      </c>
      <c r="U4"/>
    </row>
    <row r="5" customHeight="1" spans="1:21">
      <c r="A5" s="4" t="s">
        <v>68</v>
      </c>
      <c r="B5" s="5"/>
      <c r="C5" s="5"/>
      <c r="D5" s="5"/>
      <c r="E5" s="6" t="e">
        <v>#DIV/0!</v>
      </c>
      <c r="F5" s="7" t="e">
        <v>#DIV/0!</v>
      </c>
      <c r="G5" s="7" t="e">
        <v>#DIV/0!</v>
      </c>
      <c r="H5" s="5"/>
      <c r="I5" s="8"/>
      <c r="J5" s="5"/>
      <c r="K5" s="5"/>
      <c r="L5" s="5"/>
      <c r="M5" s="5"/>
      <c r="N5" s="7" t="e">
        <v>#DIV/0!</v>
      </c>
      <c r="O5" s="5"/>
      <c r="P5" s="9" t="e">
        <v>#DIV/0!</v>
      </c>
      <c r="Q5" s="5"/>
      <c r="R5" s="9" t="e">
        <v>#DIV/0!</v>
      </c>
      <c r="S5" s="11" t="e">
        <v>#DIV/0!</v>
      </c>
      <c r="U5"/>
    </row>
    <row r="6" customHeight="1" spans="21:21">
      <c r="U6"/>
    </row>
    <row r="7" customHeight="1" spans="21:21">
      <c r="U7"/>
    </row>
    <row r="8" customHeight="1" spans="21:21">
      <c r="U8"/>
    </row>
    <row r="9" customHeight="1" spans="21:21">
      <c r="U9"/>
    </row>
    <row r="10" customHeight="1" spans="21:21">
      <c r="U10"/>
    </row>
    <row r="11" customHeight="1" spans="21:21">
      <c r="U11"/>
    </row>
    <row r="12" customHeight="1" spans="21:21">
      <c r="U12"/>
    </row>
    <row r="13" customHeight="1" spans="21:21">
      <c r="U13"/>
    </row>
    <row r="14" customHeight="1" spans="21:21">
      <c r="U14"/>
    </row>
    <row r="15" customHeight="1" spans="21:21">
      <c r="U15"/>
    </row>
    <row r="16" customHeight="1" spans="21:21">
      <c r="U16"/>
    </row>
    <row r="17" customHeight="1" spans="21:21">
      <c r="U17"/>
    </row>
    <row r="18" customHeight="1" spans="21:21">
      <c r="U18"/>
    </row>
    <row r="19" customHeight="1" spans="21:21">
      <c r="U19"/>
    </row>
    <row r="20" customHeight="1" spans="21:21">
      <c r="U20"/>
    </row>
    <row r="21" customHeight="1" spans="21:21">
      <c r="U21"/>
    </row>
    <row r="22" customHeight="1" spans="21:21">
      <c r="U22"/>
    </row>
    <row r="23" customHeight="1" spans="21:21">
      <c r="U23"/>
    </row>
    <row r="24" customHeight="1" spans="21:21">
      <c r="U24"/>
    </row>
    <row r="25" customHeight="1" spans="21:21">
      <c r="U25"/>
    </row>
    <row r="26" customHeight="1" spans="21:21">
      <c r="U26"/>
    </row>
    <row r="27" customHeight="1" spans="21:21">
      <c r="U27"/>
    </row>
    <row r="28" customHeight="1" spans="21:21">
      <c r="U28"/>
    </row>
    <row r="29" customHeight="1" spans="21:21">
      <c r="U29"/>
    </row>
    <row r="30" customHeight="1" spans="21:21">
      <c r="U30"/>
    </row>
    <row r="31" customHeight="1" spans="21:21">
      <c r="U31"/>
    </row>
    <row r="32" customHeight="1" spans="21:21">
      <c r="U32"/>
    </row>
    <row r="33" customHeight="1" spans="21:21">
      <c r="U33"/>
    </row>
    <row r="34" customHeight="1" spans="21:21">
      <c r="U34"/>
    </row>
    <row r="35" customHeight="1" spans="21:21">
      <c r="U35"/>
    </row>
    <row r="36" customHeight="1" spans="21:21">
      <c r="U36"/>
    </row>
    <row r="37" customHeight="1" spans="21:21">
      <c r="U37"/>
    </row>
    <row r="38" customHeight="1" spans="21:21">
      <c r="U38"/>
    </row>
    <row r="39" customHeight="1" spans="21:21">
      <c r="U39"/>
    </row>
    <row r="40" customHeight="1" spans="21:21">
      <c r="U40"/>
    </row>
    <row r="41" customHeight="1" spans="21:21">
      <c r="U41"/>
    </row>
    <row r="42" customHeight="1" spans="21:21">
      <c r="U42"/>
    </row>
    <row r="43" customHeight="1" spans="21:21">
      <c r="U43"/>
    </row>
    <row r="44" customHeight="1" spans="21:21">
      <c r="U44"/>
    </row>
    <row r="45" customHeight="1" spans="21:21">
      <c r="U45"/>
    </row>
    <row r="46" customHeight="1" spans="21:21">
      <c r="U46"/>
    </row>
    <row r="47" customHeight="1" spans="21:21">
      <c r="U47"/>
    </row>
    <row r="48" customHeight="1" spans="21:21">
      <c r="U48"/>
    </row>
    <row r="49" customHeight="1" spans="21:21">
      <c r="U49"/>
    </row>
    <row r="50" customHeight="1" spans="21:21">
      <c r="U50"/>
    </row>
    <row r="51" customHeight="1" spans="21:21">
      <c r="U51"/>
    </row>
    <row r="52" customHeight="1" spans="21:21">
      <c r="U52"/>
    </row>
    <row r="53" customHeight="1" spans="21:21">
      <c r="U53"/>
    </row>
    <row r="54" customHeight="1" spans="21:21">
      <c r="U54"/>
    </row>
    <row r="55" customHeight="1" spans="21:21">
      <c r="U55"/>
    </row>
    <row r="56" customHeight="1" spans="21:21">
      <c r="U56"/>
    </row>
    <row r="57" customHeight="1" spans="21:21">
      <c r="U57"/>
    </row>
    <row r="58" customHeight="1" spans="21:21">
      <c r="U58"/>
    </row>
    <row r="59" customHeight="1" spans="21:21">
      <c r="U59"/>
    </row>
    <row r="60" customHeight="1" spans="21:21">
      <c r="U60"/>
    </row>
    <row r="61" customHeight="1" spans="21:21">
      <c r="U61"/>
    </row>
    <row r="62" customHeight="1" spans="21:21">
      <c r="U62"/>
    </row>
    <row r="63" customHeight="1" spans="21:21">
      <c r="U63"/>
    </row>
    <row r="64" customHeight="1" spans="21:21">
      <c r="U64"/>
    </row>
    <row r="65" customHeight="1" spans="21:21">
      <c r="U65"/>
    </row>
    <row r="66" customHeight="1" spans="21:21">
      <c r="U66"/>
    </row>
    <row r="67" customHeight="1" spans="21:21">
      <c r="U67"/>
    </row>
    <row r="68" customHeight="1" spans="21:21">
      <c r="U68"/>
    </row>
    <row r="69" customHeight="1" spans="21:21">
      <c r="U69"/>
    </row>
    <row r="70" customHeight="1" spans="21:21">
      <c r="U70"/>
    </row>
    <row r="71" customHeight="1" spans="21:21">
      <c r="U71"/>
    </row>
    <row r="72" customHeight="1" spans="21:21">
      <c r="U72"/>
    </row>
    <row r="73" customHeight="1" spans="21:21">
      <c r="U73"/>
    </row>
    <row r="74" customHeight="1" spans="21:21">
      <c r="U74"/>
    </row>
    <row r="75" customHeight="1" spans="21:21">
      <c r="U75"/>
    </row>
    <row r="76" customHeight="1" spans="21:21">
      <c r="U76"/>
    </row>
    <row r="77" customHeight="1" spans="21:21">
      <c r="U77"/>
    </row>
    <row r="78" customHeight="1" spans="21:21">
      <c r="U78"/>
    </row>
    <row r="79" customHeight="1" spans="21:21">
      <c r="U79"/>
    </row>
    <row r="80" customHeight="1" spans="21:21">
      <c r="U80"/>
    </row>
    <row r="81" customHeight="1" spans="21:21">
      <c r="U81"/>
    </row>
    <row r="82" customHeight="1" spans="21:21">
      <c r="U82"/>
    </row>
    <row r="83" customHeight="1" spans="21:21">
      <c r="U83"/>
    </row>
    <row r="84" customHeight="1" spans="21:21">
      <c r="U84"/>
    </row>
    <row r="85" customHeight="1" spans="21:21">
      <c r="U85"/>
    </row>
    <row r="86" customHeight="1" spans="21:21">
      <c r="U86"/>
    </row>
    <row r="87" customHeight="1" spans="21:21">
      <c r="U87"/>
    </row>
    <row r="88" customHeight="1" spans="21:21">
      <c r="U88"/>
    </row>
    <row r="89" customHeight="1" spans="21:21">
      <c r="U89"/>
    </row>
    <row r="90" customHeight="1" spans="21:21">
      <c r="U90"/>
    </row>
    <row r="91" customHeight="1" spans="21:21">
      <c r="U91"/>
    </row>
    <row r="92" customHeight="1" spans="21:21">
      <c r="U92"/>
    </row>
    <row r="93" customHeight="1" spans="21:21">
      <c r="U93"/>
    </row>
    <row r="94" customHeight="1" spans="21:21">
      <c r="U94"/>
    </row>
    <row r="95" customHeight="1" spans="21:21">
      <c r="U95"/>
    </row>
    <row r="96" customHeight="1" spans="21:21">
      <c r="U96"/>
    </row>
    <row r="97" customHeight="1" spans="21:21">
      <c r="U97"/>
    </row>
    <row r="98" customHeight="1" spans="21:21">
      <c r="U98"/>
    </row>
    <row r="99" customHeight="1" spans="21:21">
      <c r="U99"/>
    </row>
    <row r="100" customHeight="1" spans="21:21">
      <c r="U100"/>
    </row>
    <row r="101" customHeight="1" spans="21:21">
      <c r="U101"/>
    </row>
    <row r="102" customHeight="1" spans="21:21">
      <c r="U102"/>
    </row>
    <row r="103" customHeight="1" spans="21:21">
      <c r="U103"/>
    </row>
    <row r="104" customHeight="1" spans="21:21">
      <c r="U104"/>
    </row>
    <row r="105" customHeight="1" spans="21:21">
      <c r="U105"/>
    </row>
    <row r="106" customHeight="1" spans="21:21">
      <c r="U106"/>
    </row>
    <row r="107" customHeight="1" spans="21:21">
      <c r="U107"/>
    </row>
    <row r="108" customHeight="1" spans="21:21">
      <c r="U108"/>
    </row>
    <row r="109" customHeight="1" spans="21:21">
      <c r="U109"/>
    </row>
    <row r="110" customHeight="1" spans="21:21">
      <c r="U110"/>
    </row>
    <row r="111" customHeight="1" spans="21:21">
      <c r="U111"/>
    </row>
    <row r="112" customHeight="1" spans="21:21">
      <c r="U112"/>
    </row>
    <row r="113" customHeight="1" spans="21:21">
      <c r="U113"/>
    </row>
    <row r="114" customHeight="1" spans="21:21">
      <c r="U114"/>
    </row>
    <row r="115" customHeight="1" spans="21:21">
      <c r="U115"/>
    </row>
    <row r="116" customHeight="1" spans="21:21">
      <c r="U116"/>
    </row>
    <row r="117" customHeight="1" spans="21:21">
      <c r="U117"/>
    </row>
    <row r="118" customHeight="1" spans="21:21">
      <c r="U118"/>
    </row>
    <row r="119" customHeight="1" spans="21:21">
      <c r="U119"/>
    </row>
    <row r="120" customHeight="1" spans="21:21">
      <c r="U120"/>
    </row>
    <row r="121" customHeight="1" spans="21:21">
      <c r="U121"/>
    </row>
    <row r="122" customHeight="1" spans="21:21">
      <c r="U122"/>
    </row>
    <row r="123" customHeight="1" spans="21:21">
      <c r="U123"/>
    </row>
    <row r="124" customHeight="1" spans="21:21">
      <c r="U124"/>
    </row>
    <row r="125" customHeight="1" spans="21:21">
      <c r="U125"/>
    </row>
    <row r="126" customHeight="1" spans="21:21">
      <c r="U126"/>
    </row>
    <row r="127" customHeight="1" spans="21:21">
      <c r="U127"/>
    </row>
    <row r="128" customHeight="1" spans="21:21">
      <c r="U128"/>
    </row>
    <row r="129" customHeight="1" spans="21:21">
      <c r="U129"/>
    </row>
    <row r="130" customHeight="1" spans="21:21">
      <c r="U130"/>
    </row>
    <row r="131" customHeight="1" spans="21:21">
      <c r="U131"/>
    </row>
    <row r="132" customHeight="1" spans="21:21">
      <c r="U132"/>
    </row>
    <row r="133" customHeight="1" spans="21:21">
      <c r="U133"/>
    </row>
    <row r="134" customHeight="1" spans="21:21">
      <c r="U134"/>
    </row>
    <row r="135" customHeight="1" spans="21:21">
      <c r="U135"/>
    </row>
    <row r="136" customHeight="1" spans="21:21">
      <c r="U136"/>
    </row>
    <row r="137" customHeight="1" spans="21:21">
      <c r="U137"/>
    </row>
    <row r="138" customHeight="1" spans="21:21">
      <c r="U138"/>
    </row>
    <row r="139" customHeight="1" spans="21:21">
      <c r="U139"/>
    </row>
    <row r="140" customHeight="1" spans="21:21">
      <c r="U140"/>
    </row>
    <row r="141" customHeight="1" spans="21:21">
      <c r="U141"/>
    </row>
    <row r="142" customHeight="1" spans="21:21">
      <c r="U142"/>
    </row>
    <row r="143" customHeight="1" spans="21:21">
      <c r="U143"/>
    </row>
    <row r="144" customHeight="1" spans="21:21">
      <c r="U144"/>
    </row>
    <row r="145" customHeight="1" spans="21:21">
      <c r="U145"/>
    </row>
    <row r="146" customHeight="1" spans="21:21">
      <c r="U146"/>
    </row>
    <row r="147" customHeight="1" spans="21:21">
      <c r="U147"/>
    </row>
    <row r="148" customHeight="1" spans="21:21">
      <c r="U148"/>
    </row>
    <row r="149" customHeight="1" spans="21:21">
      <c r="U149"/>
    </row>
    <row r="150" customHeight="1" spans="21:21">
      <c r="U150"/>
    </row>
    <row r="151" customHeight="1" spans="21:21">
      <c r="U151"/>
    </row>
    <row r="152" customHeight="1" spans="21:21">
      <c r="U152"/>
    </row>
    <row r="153" customHeight="1" spans="21:21">
      <c r="U153"/>
    </row>
    <row r="154" customHeight="1" spans="21:21">
      <c r="U154"/>
    </row>
    <row r="155" customHeight="1" spans="21:21">
      <c r="U155"/>
    </row>
    <row r="156" customHeight="1" spans="21:21">
      <c r="U156"/>
    </row>
    <row r="157" customHeight="1" spans="21:21">
      <c r="U157"/>
    </row>
    <row r="158" customHeight="1" spans="21:21">
      <c r="U158"/>
    </row>
    <row r="159" customHeight="1" spans="21:21">
      <c r="U159"/>
    </row>
    <row r="160" customHeight="1" spans="21:21">
      <c r="U160"/>
    </row>
    <row r="161" customHeight="1" spans="21:21">
      <c r="U161"/>
    </row>
    <row r="162" customHeight="1" spans="21:21">
      <c r="U162"/>
    </row>
    <row r="163" customHeight="1" spans="21:21">
      <c r="U163"/>
    </row>
    <row r="164" customHeight="1" spans="21:21">
      <c r="U164"/>
    </row>
    <row r="165" customHeight="1" spans="21:21">
      <c r="U165"/>
    </row>
    <row r="166" customHeight="1" spans="21:21">
      <c r="U166"/>
    </row>
    <row r="167" customHeight="1" spans="21:21">
      <c r="U167"/>
    </row>
    <row r="168" customHeight="1" spans="21:21">
      <c r="U168"/>
    </row>
    <row r="169" customHeight="1" spans="21:21">
      <c r="U169"/>
    </row>
    <row r="170" customHeight="1" spans="21:21">
      <c r="U170"/>
    </row>
    <row r="171" customHeight="1" spans="21:21">
      <c r="U171"/>
    </row>
    <row r="172" customHeight="1" spans="21:21">
      <c r="U172"/>
    </row>
    <row r="173" customHeight="1" spans="21:21">
      <c r="U173"/>
    </row>
    <row r="174" customHeight="1" spans="21:21">
      <c r="U174"/>
    </row>
    <row r="175" customHeight="1" spans="21:21">
      <c r="U175"/>
    </row>
    <row r="176" customHeight="1" spans="21:21">
      <c r="U176"/>
    </row>
    <row r="177" customHeight="1" spans="21:21">
      <c r="U177"/>
    </row>
    <row r="178" customHeight="1" spans="21:21">
      <c r="U178"/>
    </row>
    <row r="179" customHeight="1" spans="21:21">
      <c r="U179"/>
    </row>
    <row r="180" customHeight="1" spans="21:21">
      <c r="U180"/>
    </row>
    <row r="181" customHeight="1" spans="21:21">
      <c r="U181"/>
    </row>
    <row r="182" customHeight="1" spans="21:21">
      <c r="U182"/>
    </row>
    <row r="183" customHeight="1" spans="21:21">
      <c r="U183"/>
    </row>
    <row r="184" customHeight="1" spans="21:21">
      <c r="U184"/>
    </row>
    <row r="185" customHeight="1" spans="21:21">
      <c r="U185"/>
    </row>
    <row r="186" customHeight="1" spans="21:21">
      <c r="U186"/>
    </row>
    <row r="187" customHeight="1" spans="21:21">
      <c r="U187"/>
    </row>
    <row r="188" customHeight="1" spans="21:21">
      <c r="U188"/>
    </row>
    <row r="189" customHeight="1" spans="21:21">
      <c r="U189"/>
    </row>
    <row r="190" customHeight="1" spans="21:21">
      <c r="U190"/>
    </row>
    <row r="191" customHeight="1" spans="21:21">
      <c r="U191"/>
    </row>
    <row r="192" customHeight="1" spans="21:21">
      <c r="U192"/>
    </row>
    <row r="193" customHeight="1" spans="21:21">
      <c r="U193"/>
    </row>
    <row r="194" customHeight="1" spans="21:21">
      <c r="U194"/>
    </row>
    <row r="195" customHeight="1" spans="21:21">
      <c r="U195"/>
    </row>
    <row r="196" customHeight="1" spans="21:21">
      <c r="U196"/>
    </row>
    <row r="197" customHeight="1" spans="21:21">
      <c r="U197"/>
    </row>
    <row r="198" customHeight="1" spans="21:21">
      <c r="U198"/>
    </row>
    <row r="199" customHeight="1" spans="21:21">
      <c r="U199"/>
    </row>
    <row r="200" customHeight="1" spans="21:21">
      <c r="U200"/>
    </row>
    <row r="201" customHeight="1" spans="21:21">
      <c r="U201"/>
    </row>
    <row r="202" customHeight="1" spans="21:21">
      <c r="U202"/>
    </row>
    <row r="203" customHeight="1" spans="21:21">
      <c r="U203"/>
    </row>
    <row r="204" customHeight="1" spans="21:21">
      <c r="U204"/>
    </row>
    <row r="205" customHeight="1" spans="21:21">
      <c r="U205"/>
    </row>
    <row r="206" customHeight="1" spans="21:21">
      <c r="U206"/>
    </row>
    <row r="207" customHeight="1" spans="21:21">
      <c r="U207"/>
    </row>
    <row r="208" customHeight="1" spans="21:21">
      <c r="U208"/>
    </row>
    <row r="209" customHeight="1" spans="21:21">
      <c r="U209"/>
    </row>
    <row r="210" customHeight="1" spans="21:21">
      <c r="U210"/>
    </row>
    <row r="211" customHeight="1" spans="21:21">
      <c r="U211"/>
    </row>
    <row r="212" customHeight="1" spans="21:21">
      <c r="U212"/>
    </row>
    <row r="213" customHeight="1" spans="21:21">
      <c r="U213"/>
    </row>
    <row r="214" customHeight="1" spans="21:21">
      <c r="U214"/>
    </row>
    <row r="215" customHeight="1" spans="21:21">
      <c r="U215"/>
    </row>
    <row r="216" customHeight="1" spans="21:21">
      <c r="U216"/>
    </row>
    <row r="217" customHeight="1" spans="21:21">
      <c r="U217"/>
    </row>
    <row r="218" customHeight="1" spans="21:21">
      <c r="U218"/>
    </row>
    <row r="219" customHeight="1" spans="21:21">
      <c r="U219"/>
    </row>
    <row r="220" customHeight="1" spans="21:21">
      <c r="U220"/>
    </row>
    <row r="221" customHeight="1" spans="21:21">
      <c r="U221"/>
    </row>
    <row r="222" customHeight="1" spans="21:21">
      <c r="U222"/>
    </row>
    <row r="223" customHeight="1" spans="21:21">
      <c r="U223"/>
    </row>
    <row r="224" customHeight="1" spans="21:21">
      <c r="U224"/>
    </row>
    <row r="225" customHeight="1" spans="21:21">
      <c r="U225"/>
    </row>
    <row r="226" customHeight="1" spans="21:21">
      <c r="U226"/>
    </row>
    <row r="227" customHeight="1" spans="21:21">
      <c r="U227"/>
    </row>
    <row r="228" customHeight="1" spans="21:21">
      <c r="U228"/>
    </row>
    <row r="229" customHeight="1" spans="21:21">
      <c r="U229"/>
    </row>
    <row r="230" customHeight="1" spans="21:21">
      <c r="U230"/>
    </row>
    <row r="231" customHeight="1" spans="21:21">
      <c r="U231"/>
    </row>
    <row r="232" customHeight="1" spans="21:21">
      <c r="U232"/>
    </row>
    <row r="233" customHeight="1" spans="21:21">
      <c r="U233"/>
    </row>
    <row r="234" customHeight="1" spans="21:21">
      <c r="U234"/>
    </row>
    <row r="235" customHeight="1" spans="21:21">
      <c r="U235"/>
    </row>
    <row r="236" customHeight="1" spans="21:21">
      <c r="U236"/>
    </row>
    <row r="237" customHeight="1" spans="21:21">
      <c r="U237"/>
    </row>
    <row r="238" customHeight="1" spans="21:21">
      <c r="U238"/>
    </row>
    <row r="239" customHeight="1" spans="21:21">
      <c r="U239"/>
    </row>
    <row r="240" customHeight="1" spans="21:21">
      <c r="U240"/>
    </row>
    <row r="241" customHeight="1" spans="21:21">
      <c r="U241"/>
    </row>
    <row r="242" customHeight="1" spans="21:21">
      <c r="U242"/>
    </row>
    <row r="243" customHeight="1" spans="21:21">
      <c r="U243"/>
    </row>
    <row r="244" customHeight="1" spans="21:21">
      <c r="U244"/>
    </row>
    <row r="245" customHeight="1" spans="21:21">
      <c r="U245"/>
    </row>
    <row r="246" customHeight="1" spans="21:21">
      <c r="U246"/>
    </row>
    <row r="247" customHeight="1" spans="21:21">
      <c r="U247"/>
    </row>
    <row r="248" customHeight="1" spans="21:21">
      <c r="U248"/>
    </row>
    <row r="249" customHeight="1" spans="21:21">
      <c r="U249"/>
    </row>
    <row r="250" customHeight="1" spans="21:21">
      <c r="U250"/>
    </row>
    <row r="251" customHeight="1" spans="21:21">
      <c r="U251"/>
    </row>
    <row r="252" customHeight="1" spans="21:21">
      <c r="U252"/>
    </row>
    <row r="253" customHeight="1" spans="21:21">
      <c r="U253"/>
    </row>
    <row r="254" customHeight="1" spans="21:21">
      <c r="U254"/>
    </row>
    <row r="255" customHeight="1" spans="21:21">
      <c r="U255"/>
    </row>
    <row r="256" customHeight="1" spans="21:21">
      <c r="U256"/>
    </row>
    <row r="257" customHeight="1" spans="21:21">
      <c r="U257"/>
    </row>
    <row r="258" customHeight="1" spans="21:21">
      <c r="U258"/>
    </row>
    <row r="259" customHeight="1" spans="21:21">
      <c r="U259"/>
    </row>
    <row r="260" customHeight="1" spans="21:21">
      <c r="U260"/>
    </row>
    <row r="261" customHeight="1" spans="21:21">
      <c r="U261"/>
    </row>
    <row r="262" customHeight="1" spans="21:21">
      <c r="U262"/>
    </row>
    <row r="263" customHeight="1" spans="21:21">
      <c r="U263"/>
    </row>
    <row r="264" customHeight="1" spans="21:21">
      <c r="U264"/>
    </row>
    <row r="265" customHeight="1" spans="21:21">
      <c r="U265"/>
    </row>
    <row r="266" customHeight="1" spans="21:21">
      <c r="U266"/>
    </row>
    <row r="267" customHeight="1" spans="21:21">
      <c r="U267"/>
    </row>
    <row r="268" customHeight="1" spans="21:21">
      <c r="U268"/>
    </row>
    <row r="269" customHeight="1" spans="21:21">
      <c r="U269"/>
    </row>
    <row r="270" customHeight="1" spans="21:21">
      <c r="U270"/>
    </row>
    <row r="271" customHeight="1" spans="21:21">
      <c r="U271"/>
    </row>
    <row r="272" customHeight="1" spans="21:21">
      <c r="U272"/>
    </row>
    <row r="273" customHeight="1" spans="21:21">
      <c r="U273"/>
    </row>
    <row r="274" customHeight="1" spans="21:21">
      <c r="U274"/>
    </row>
    <row r="275" customHeight="1" spans="21:21">
      <c r="U275"/>
    </row>
    <row r="276" customHeight="1" spans="21:21">
      <c r="U276"/>
    </row>
    <row r="277" customHeight="1" spans="21:21">
      <c r="U277"/>
    </row>
    <row r="278" customHeight="1" spans="21:21">
      <c r="U278"/>
    </row>
    <row r="279" customHeight="1" spans="21:21">
      <c r="U279"/>
    </row>
    <row r="280" customHeight="1" spans="21:21">
      <c r="U280"/>
    </row>
    <row r="281" customHeight="1" spans="21:21">
      <c r="U281"/>
    </row>
    <row r="282" customHeight="1" spans="21:21">
      <c r="U282"/>
    </row>
    <row r="283" customHeight="1" spans="21:21">
      <c r="U283"/>
    </row>
    <row r="284" customHeight="1" spans="21:21">
      <c r="U284"/>
    </row>
    <row r="285" customHeight="1" spans="21:21">
      <c r="U285"/>
    </row>
    <row r="286" customHeight="1" spans="21:21">
      <c r="U286"/>
    </row>
    <row r="287" customHeight="1" spans="21:21">
      <c r="U287"/>
    </row>
    <row r="288" customHeight="1" spans="21:21">
      <c r="U288"/>
    </row>
    <row r="289" customHeight="1" spans="21:21">
      <c r="U289"/>
    </row>
    <row r="290" customHeight="1" spans="21:21">
      <c r="U290"/>
    </row>
    <row r="291" customHeight="1" spans="21:21">
      <c r="U291"/>
    </row>
    <row r="292" customHeight="1" spans="21:21">
      <c r="U292"/>
    </row>
    <row r="293" customHeight="1" spans="21:21">
      <c r="U293"/>
    </row>
    <row r="294" customHeight="1" spans="21:21">
      <c r="U294"/>
    </row>
    <row r="295" customHeight="1" spans="21:21">
      <c r="U295"/>
    </row>
    <row r="296" customHeight="1" spans="21:21">
      <c r="U296"/>
    </row>
    <row r="297" customHeight="1" spans="21:21">
      <c r="U297"/>
    </row>
    <row r="298" customHeight="1" spans="21:21">
      <c r="U298"/>
    </row>
    <row r="299" customHeight="1" spans="21:21">
      <c r="U299"/>
    </row>
    <row r="300" customHeight="1" spans="21:21">
      <c r="U300"/>
    </row>
    <row r="301" customHeight="1" spans="21:21">
      <c r="U301"/>
    </row>
    <row r="302" customHeight="1" spans="21:21">
      <c r="U302"/>
    </row>
    <row r="303" customHeight="1" spans="21:21">
      <c r="U303"/>
    </row>
    <row r="304" customHeight="1" spans="21:21">
      <c r="U304"/>
    </row>
    <row r="305" customHeight="1" spans="21:21">
      <c r="U305"/>
    </row>
    <row r="306" customHeight="1" spans="21:21">
      <c r="U306"/>
    </row>
    <row r="307" customHeight="1" spans="21:21">
      <c r="U307"/>
    </row>
    <row r="308" customHeight="1" spans="21:21">
      <c r="U308"/>
    </row>
    <row r="309" customHeight="1" spans="21:21">
      <c r="U309"/>
    </row>
    <row r="310" customHeight="1" spans="21:21">
      <c r="U310"/>
    </row>
    <row r="311" customHeight="1" spans="21:21">
      <c r="U311"/>
    </row>
    <row r="312" customHeight="1" spans="21:21">
      <c r="U312"/>
    </row>
    <row r="313" customHeight="1" spans="21:21">
      <c r="U313"/>
    </row>
    <row r="314" customHeight="1" spans="21:21">
      <c r="U314"/>
    </row>
    <row r="315" customHeight="1" spans="21:21">
      <c r="U315"/>
    </row>
    <row r="316" customHeight="1" spans="21:21">
      <c r="U316"/>
    </row>
    <row r="317" customHeight="1" spans="21:21">
      <c r="U317"/>
    </row>
    <row r="318" customHeight="1" spans="21:21">
      <c r="U318"/>
    </row>
    <row r="319" customHeight="1" spans="21:21">
      <c r="U319"/>
    </row>
    <row r="320" customHeight="1" spans="21:21">
      <c r="U320"/>
    </row>
    <row r="321" customHeight="1" spans="21:21">
      <c r="U321"/>
    </row>
    <row r="322" customHeight="1" spans="21:21">
      <c r="U322"/>
    </row>
    <row r="323" customHeight="1" spans="21:21">
      <c r="U323"/>
    </row>
    <row r="324" customHeight="1" spans="21:21">
      <c r="U324"/>
    </row>
    <row r="325" customHeight="1" spans="21:21">
      <c r="U325"/>
    </row>
    <row r="326" customHeight="1" spans="21:21">
      <c r="U326"/>
    </row>
    <row r="327" customHeight="1" spans="21:21">
      <c r="U327"/>
    </row>
    <row r="328" customHeight="1" spans="21:21">
      <c r="U328"/>
    </row>
    <row r="329" customHeight="1" spans="21:21">
      <c r="U329"/>
    </row>
    <row r="330" customHeight="1" spans="21:21">
      <c r="U330"/>
    </row>
    <row r="331" customHeight="1" spans="21:21">
      <c r="U331"/>
    </row>
    <row r="332" customHeight="1" spans="21:21">
      <c r="U332"/>
    </row>
    <row r="333" customHeight="1" spans="21:21">
      <c r="U333"/>
    </row>
    <row r="334" customHeight="1" spans="21:21">
      <c r="U334"/>
    </row>
    <row r="335" customHeight="1" spans="21:21">
      <c r="U335"/>
    </row>
    <row r="336" customHeight="1" spans="21:21">
      <c r="U336"/>
    </row>
    <row r="337" customHeight="1" spans="21:21">
      <c r="U337"/>
    </row>
    <row r="338" customHeight="1" spans="21:21">
      <c r="U338"/>
    </row>
    <row r="339" customHeight="1" spans="21:21">
      <c r="U339"/>
    </row>
    <row r="340" customHeight="1" spans="21:21">
      <c r="U340"/>
    </row>
    <row r="341" customHeight="1" spans="21:21">
      <c r="U341"/>
    </row>
    <row r="342" customHeight="1" spans="21:21">
      <c r="U342"/>
    </row>
    <row r="343" customHeight="1" spans="21:21">
      <c r="U343"/>
    </row>
    <row r="344" customHeight="1" spans="21:21">
      <c r="U344"/>
    </row>
    <row r="345" customHeight="1" spans="21:21">
      <c r="U345"/>
    </row>
    <row r="346" customHeight="1" spans="21:21">
      <c r="U346"/>
    </row>
    <row r="347" customHeight="1" spans="21:21">
      <c r="U347"/>
    </row>
    <row r="348" customHeight="1" spans="21:21">
      <c r="U348"/>
    </row>
    <row r="349" customHeight="1" spans="21:21">
      <c r="U349"/>
    </row>
    <row r="350" customHeight="1" spans="21:21">
      <c r="U350"/>
    </row>
    <row r="351" customHeight="1" spans="21:21">
      <c r="U351"/>
    </row>
    <row r="352" customHeight="1" spans="21:21">
      <c r="U352"/>
    </row>
    <row r="353" customHeight="1" spans="21:21">
      <c r="U353"/>
    </row>
    <row r="354" customHeight="1" spans="21:21">
      <c r="U354"/>
    </row>
    <row r="355" customHeight="1" spans="21:21">
      <c r="U355"/>
    </row>
    <row r="356" customHeight="1" spans="21:21">
      <c r="U356"/>
    </row>
    <row r="357" customHeight="1" spans="21:21">
      <c r="U357"/>
    </row>
    <row r="358" customHeight="1" spans="21:21">
      <c r="U358"/>
    </row>
    <row r="359" customHeight="1" spans="21:21">
      <c r="U359"/>
    </row>
    <row r="360" customHeight="1" spans="21:21">
      <c r="U360"/>
    </row>
    <row r="361" customHeight="1" spans="21:21">
      <c r="U361"/>
    </row>
    <row r="362" customHeight="1" spans="21:21">
      <c r="U362"/>
    </row>
    <row r="363" customHeight="1" spans="21:21">
      <c r="U363"/>
    </row>
    <row r="364" customHeight="1" spans="21:21">
      <c r="U364"/>
    </row>
    <row r="365" customHeight="1" spans="21:21">
      <c r="U365"/>
    </row>
    <row r="366" customHeight="1" spans="21:21">
      <c r="U366"/>
    </row>
    <row r="367" customHeight="1" spans="21:21">
      <c r="U367"/>
    </row>
    <row r="368" customHeight="1" spans="21:21">
      <c r="U368"/>
    </row>
    <row r="369" customHeight="1" spans="21:21">
      <c r="U369"/>
    </row>
    <row r="370" customHeight="1" spans="21:21">
      <c r="U370"/>
    </row>
    <row r="371" customHeight="1" spans="21:21">
      <c r="U371"/>
    </row>
    <row r="372" customHeight="1" spans="21:21">
      <c r="U372"/>
    </row>
    <row r="373" customHeight="1" spans="21:21">
      <c r="U373"/>
    </row>
    <row r="374" customHeight="1" spans="21:21">
      <c r="U374"/>
    </row>
    <row r="375" customHeight="1" spans="21:21">
      <c r="U375"/>
    </row>
    <row r="376" customHeight="1" spans="21:21">
      <c r="U376"/>
    </row>
    <row r="377" customHeight="1" spans="21:21">
      <c r="U377"/>
    </row>
    <row r="378" customHeight="1" spans="21:21">
      <c r="U378"/>
    </row>
    <row r="379" customHeight="1" spans="21:21">
      <c r="U379"/>
    </row>
    <row r="380" customHeight="1" spans="21:21">
      <c r="U380"/>
    </row>
    <row r="381" customHeight="1" spans="21:21">
      <c r="U381"/>
    </row>
    <row r="382" customHeight="1" spans="21:21">
      <c r="U382"/>
    </row>
    <row r="383" customHeight="1" spans="21:21">
      <c r="U383"/>
    </row>
    <row r="384" customHeight="1" spans="21:21">
      <c r="U384"/>
    </row>
    <row r="385" customHeight="1" spans="21:21">
      <c r="U385"/>
    </row>
    <row r="386" customHeight="1" spans="21:21">
      <c r="U386"/>
    </row>
    <row r="387" customHeight="1" spans="21:21">
      <c r="U387"/>
    </row>
    <row r="388" customHeight="1" spans="21:21">
      <c r="U388"/>
    </row>
    <row r="389" customHeight="1" spans="21:21">
      <c r="U389"/>
    </row>
    <row r="390" customHeight="1" spans="21:21">
      <c r="U390"/>
    </row>
    <row r="391" customHeight="1" spans="21:21">
      <c r="U391"/>
    </row>
    <row r="392" customHeight="1" spans="21:21">
      <c r="U392"/>
    </row>
    <row r="393" customHeight="1" spans="21:21">
      <c r="U393"/>
    </row>
    <row r="394" customHeight="1" spans="21:21">
      <c r="U394"/>
    </row>
    <row r="395" customHeight="1" spans="21:21">
      <c r="U395"/>
    </row>
    <row r="396" customHeight="1" spans="21:21">
      <c r="U396"/>
    </row>
    <row r="397" customHeight="1" spans="21:21">
      <c r="U397"/>
    </row>
    <row r="398" customHeight="1" spans="21:21">
      <c r="U398"/>
    </row>
    <row r="399" customHeight="1" spans="21:21">
      <c r="U399"/>
    </row>
    <row r="400" customHeight="1" spans="21:21">
      <c r="U400"/>
    </row>
    <row r="401" customHeight="1" spans="21:21">
      <c r="U401"/>
    </row>
    <row r="402" customHeight="1" spans="21:21">
      <c r="U402"/>
    </row>
    <row r="403" customHeight="1" spans="21:21">
      <c r="U403"/>
    </row>
    <row r="404" customHeight="1" spans="21:21">
      <c r="U404"/>
    </row>
    <row r="405" customHeight="1" spans="21:21">
      <c r="U405"/>
    </row>
    <row r="406" customHeight="1" spans="21:21">
      <c r="U406"/>
    </row>
    <row r="407" customHeight="1" spans="21:21">
      <c r="U407"/>
    </row>
    <row r="408" customHeight="1" spans="21:21">
      <c r="U408"/>
    </row>
    <row r="409" customHeight="1" spans="21:21">
      <c r="U409"/>
    </row>
    <row r="410" customHeight="1" spans="21:21">
      <c r="U410"/>
    </row>
    <row r="411" customHeight="1" spans="21:21">
      <c r="U411"/>
    </row>
    <row r="412" customHeight="1" spans="21:21">
      <c r="U412"/>
    </row>
    <row r="413" customHeight="1" spans="21:21">
      <c r="U413"/>
    </row>
    <row r="414" customHeight="1" spans="21:21">
      <c r="U414"/>
    </row>
    <row r="415" customHeight="1" spans="21:21">
      <c r="U415"/>
    </row>
    <row r="416" customHeight="1" spans="21:21">
      <c r="U416"/>
    </row>
    <row r="417" customHeight="1" spans="21:21">
      <c r="U417"/>
    </row>
    <row r="418" customHeight="1" spans="21:21">
      <c r="U418"/>
    </row>
    <row r="419" customHeight="1" spans="21:21">
      <c r="U419"/>
    </row>
    <row r="420" customHeight="1" spans="21:21">
      <c r="U420"/>
    </row>
    <row r="421" customHeight="1" spans="21:21">
      <c r="U421"/>
    </row>
    <row r="422" customHeight="1" spans="21:21">
      <c r="U422"/>
    </row>
    <row r="423" customHeight="1" spans="21:21">
      <c r="U423"/>
    </row>
    <row r="424" customHeight="1" spans="21:21">
      <c r="U424"/>
    </row>
    <row r="425" customHeight="1" spans="21:21">
      <c r="U425"/>
    </row>
    <row r="426" customHeight="1" spans="21:21">
      <c r="U426"/>
    </row>
    <row r="427" customHeight="1" spans="21:21">
      <c r="U427"/>
    </row>
    <row r="428" customHeight="1" spans="21:21">
      <c r="U428"/>
    </row>
    <row r="429" customHeight="1" spans="21:21">
      <c r="U429"/>
    </row>
    <row r="430" customHeight="1" spans="21:21">
      <c r="U430"/>
    </row>
    <row r="431" customHeight="1" spans="21:21">
      <c r="U431"/>
    </row>
    <row r="432" customHeight="1" spans="21:21">
      <c r="U432"/>
    </row>
    <row r="433" customHeight="1" spans="21:21">
      <c r="U433"/>
    </row>
    <row r="434" customHeight="1" spans="21:21">
      <c r="U434"/>
    </row>
    <row r="435" customHeight="1" spans="21:21">
      <c r="U435"/>
    </row>
    <row r="436" customHeight="1" spans="21:21">
      <c r="U436"/>
    </row>
    <row r="437" customHeight="1" spans="21:21">
      <c r="U437"/>
    </row>
    <row r="438" customHeight="1" spans="21:21">
      <c r="U438"/>
    </row>
    <row r="439" customHeight="1" spans="21:21">
      <c r="U439"/>
    </row>
    <row r="440" customHeight="1" spans="21:21">
      <c r="U440"/>
    </row>
    <row r="441" customHeight="1" spans="21:21">
      <c r="U441"/>
    </row>
    <row r="442" customHeight="1" spans="21:21">
      <c r="U442"/>
    </row>
    <row r="443" customHeight="1" spans="21:21">
      <c r="U443"/>
    </row>
    <row r="444" customHeight="1" spans="21:21">
      <c r="U444"/>
    </row>
    <row r="445" customHeight="1" spans="21:21">
      <c r="U445"/>
    </row>
    <row r="446" customHeight="1" spans="21:21">
      <c r="U446"/>
    </row>
    <row r="447" customHeight="1" spans="21:21">
      <c r="U447"/>
    </row>
    <row r="448" customHeight="1" spans="21:21">
      <c r="U448"/>
    </row>
    <row r="449" customHeight="1" spans="21:21">
      <c r="U449"/>
    </row>
    <row r="450" customHeight="1" spans="21:21">
      <c r="U450"/>
    </row>
    <row r="451" customHeight="1" spans="21:21">
      <c r="U451"/>
    </row>
    <row r="452" customHeight="1" spans="21:21">
      <c r="U452"/>
    </row>
    <row r="453" customHeight="1" spans="21:21">
      <c r="U453"/>
    </row>
    <row r="454" customHeight="1" spans="21:21">
      <c r="U454"/>
    </row>
    <row r="455" customHeight="1" spans="21:21">
      <c r="U455"/>
    </row>
    <row r="456" customHeight="1" spans="21:21">
      <c r="U456"/>
    </row>
    <row r="457" customHeight="1" spans="21:21">
      <c r="U457"/>
    </row>
    <row r="458" customHeight="1" spans="21:21">
      <c r="U458"/>
    </row>
    <row r="459" customHeight="1" spans="21:21">
      <c r="U459"/>
    </row>
    <row r="460" customHeight="1" spans="21:21">
      <c r="U460"/>
    </row>
    <row r="461" customHeight="1" spans="21:21">
      <c r="U461"/>
    </row>
    <row r="462" customHeight="1" spans="21:21">
      <c r="U462"/>
    </row>
    <row r="463" customHeight="1" spans="21:21">
      <c r="U463"/>
    </row>
    <row r="464" customHeight="1" spans="21:21">
      <c r="U464"/>
    </row>
    <row r="465" customHeight="1" spans="21:21">
      <c r="U465"/>
    </row>
    <row r="466" customHeight="1" spans="21:21">
      <c r="U466"/>
    </row>
    <row r="467" customHeight="1" spans="21:21">
      <c r="U467"/>
    </row>
    <row r="468" customHeight="1" spans="21:21">
      <c r="U468"/>
    </row>
    <row r="469" customHeight="1" spans="21:21">
      <c r="U469"/>
    </row>
    <row r="470" customHeight="1" spans="21:21">
      <c r="U470"/>
    </row>
    <row r="471" customHeight="1" spans="21:21">
      <c r="U471"/>
    </row>
    <row r="472" customHeight="1" spans="21:21">
      <c r="U472"/>
    </row>
    <row r="473" customHeight="1" spans="21:21">
      <c r="U473"/>
    </row>
    <row r="474" customHeight="1" spans="21:21">
      <c r="U474"/>
    </row>
    <row r="475" customHeight="1" spans="21:21">
      <c r="U475"/>
    </row>
    <row r="476" customHeight="1" spans="21:21">
      <c r="U476"/>
    </row>
    <row r="477" customHeight="1" spans="21:21">
      <c r="U477"/>
    </row>
    <row r="478" customHeight="1" spans="21:21">
      <c r="U478"/>
    </row>
    <row r="479" customHeight="1" spans="21:21">
      <c r="U479"/>
    </row>
    <row r="480" customHeight="1" spans="21:21">
      <c r="U480"/>
    </row>
    <row r="481" customHeight="1" spans="21:21">
      <c r="U481"/>
    </row>
    <row r="482" customHeight="1" spans="21:21">
      <c r="U482"/>
    </row>
    <row r="483" customHeight="1" spans="21:21">
      <c r="U483"/>
    </row>
    <row r="484" customHeight="1" spans="21:21">
      <c r="U484"/>
    </row>
    <row r="485" customHeight="1" spans="21:21">
      <c r="U485"/>
    </row>
    <row r="486" customHeight="1" spans="21:21">
      <c r="U486"/>
    </row>
    <row r="487" customHeight="1" spans="21:21">
      <c r="U487"/>
    </row>
    <row r="488" customHeight="1" spans="21:21">
      <c r="U488"/>
    </row>
    <row r="489" customHeight="1" spans="21:21">
      <c r="U489"/>
    </row>
    <row r="490" customHeight="1" spans="21:21">
      <c r="U490"/>
    </row>
    <row r="491" customHeight="1" spans="21:21">
      <c r="U491"/>
    </row>
    <row r="492" customHeight="1" spans="21:21">
      <c r="U492"/>
    </row>
    <row r="493" customHeight="1" spans="21:21">
      <c r="U493"/>
    </row>
    <row r="494" customHeight="1" spans="21:21">
      <c r="U494"/>
    </row>
    <row r="495" customHeight="1" spans="21:21">
      <c r="U495"/>
    </row>
    <row r="496" customHeight="1" spans="21:21">
      <c r="U496"/>
    </row>
    <row r="497" customHeight="1" spans="21:21">
      <c r="U497"/>
    </row>
    <row r="498" customHeight="1" spans="21:21">
      <c r="U498"/>
    </row>
    <row r="499" customHeight="1" spans="21:21">
      <c r="U499"/>
    </row>
    <row r="500" customHeight="1" spans="21:21">
      <c r="U500"/>
    </row>
    <row r="501" customHeight="1" spans="21:21">
      <c r="U501"/>
    </row>
    <row r="502" customHeight="1" spans="21:21">
      <c r="U502"/>
    </row>
    <row r="503" customHeight="1" spans="21:21">
      <c r="U503"/>
    </row>
    <row r="504" customHeight="1" spans="21:21">
      <c r="U504"/>
    </row>
    <row r="505" customHeight="1" spans="21:21">
      <c r="U505"/>
    </row>
    <row r="506" customHeight="1" spans="21:21">
      <c r="U506"/>
    </row>
    <row r="507" customHeight="1" spans="21:21">
      <c r="U507"/>
    </row>
    <row r="508" customHeight="1" spans="21:21">
      <c r="U508"/>
    </row>
    <row r="509" customHeight="1" spans="21:21">
      <c r="U509"/>
    </row>
    <row r="510" customHeight="1" spans="21:21">
      <c r="U510"/>
    </row>
    <row r="511" customHeight="1" spans="21:21">
      <c r="U511"/>
    </row>
    <row r="512" customHeight="1" spans="21:21">
      <c r="U512"/>
    </row>
    <row r="513" customHeight="1" spans="21:21">
      <c r="U513"/>
    </row>
    <row r="514" customHeight="1" spans="21:21">
      <c r="U514"/>
    </row>
    <row r="515" customHeight="1" spans="21:21">
      <c r="U515"/>
    </row>
    <row r="516" customHeight="1" spans="21:21">
      <c r="U516"/>
    </row>
    <row r="517" customHeight="1" spans="21:21">
      <c r="U517"/>
    </row>
    <row r="518" customHeight="1" spans="21:21">
      <c r="U518"/>
    </row>
    <row r="519" customHeight="1" spans="21:21">
      <c r="U519"/>
    </row>
    <row r="520" customHeight="1" spans="21:21">
      <c r="U520"/>
    </row>
    <row r="521" customHeight="1" spans="21:21">
      <c r="U521"/>
    </row>
    <row r="522" customHeight="1" spans="21:21">
      <c r="U522"/>
    </row>
    <row r="523" customHeight="1" spans="21:21">
      <c r="U523"/>
    </row>
    <row r="524" customHeight="1" spans="21:21">
      <c r="U524"/>
    </row>
    <row r="525" customHeight="1" spans="21:21">
      <c r="U525"/>
    </row>
    <row r="526" customHeight="1" spans="21:21">
      <c r="U526"/>
    </row>
    <row r="527" customHeight="1" spans="21:21">
      <c r="U527"/>
    </row>
    <row r="528" customHeight="1" spans="21:21">
      <c r="U528"/>
    </row>
    <row r="529" customHeight="1" spans="21:21">
      <c r="U529"/>
    </row>
    <row r="530" customHeight="1" spans="21:21">
      <c r="U530"/>
    </row>
    <row r="531" customHeight="1" spans="21:21">
      <c r="U531"/>
    </row>
    <row r="532" customHeight="1" spans="21:21">
      <c r="U532"/>
    </row>
    <row r="533" customHeight="1" spans="21:21">
      <c r="U533"/>
    </row>
    <row r="534" customHeight="1" spans="21:21">
      <c r="U534"/>
    </row>
    <row r="535" customHeight="1" spans="21:21">
      <c r="U535"/>
    </row>
    <row r="536" customHeight="1" spans="21:21">
      <c r="U536"/>
    </row>
    <row r="537" customHeight="1" spans="21:21">
      <c r="U537"/>
    </row>
    <row r="538" customHeight="1" spans="21:21">
      <c r="U538"/>
    </row>
    <row r="539" customHeight="1" spans="21:21">
      <c r="U539"/>
    </row>
    <row r="540" customHeight="1" spans="21:21">
      <c r="U540"/>
    </row>
    <row r="541" customHeight="1" spans="21:21">
      <c r="U541"/>
    </row>
    <row r="542" customHeight="1" spans="21:21">
      <c r="U542"/>
    </row>
    <row r="543" customHeight="1" spans="21:21">
      <c r="U543"/>
    </row>
    <row r="544" customHeight="1" spans="21:21">
      <c r="U544"/>
    </row>
    <row r="545" customHeight="1" spans="21:21">
      <c r="U545"/>
    </row>
    <row r="546" customHeight="1" spans="21:21">
      <c r="U546"/>
    </row>
    <row r="547" customHeight="1" spans="21:21">
      <c r="U547"/>
    </row>
    <row r="548" customHeight="1" spans="21:21">
      <c r="U548"/>
    </row>
    <row r="549" customHeight="1" spans="21:21">
      <c r="U549"/>
    </row>
    <row r="550" customHeight="1" spans="21:21">
      <c r="U550"/>
    </row>
    <row r="551" customHeight="1" spans="21:21">
      <c r="U551"/>
    </row>
    <row r="552" customHeight="1" spans="21:21">
      <c r="U552"/>
    </row>
    <row r="553" customHeight="1" spans="21:21">
      <c r="U553"/>
    </row>
    <row r="554" customHeight="1" spans="21:21">
      <c r="U554"/>
    </row>
    <row r="555" customHeight="1" spans="21:21">
      <c r="U555"/>
    </row>
    <row r="556" customHeight="1" spans="21:21">
      <c r="U556"/>
    </row>
    <row r="557" customHeight="1" spans="21:21">
      <c r="U557"/>
    </row>
    <row r="558" customHeight="1" spans="21:21">
      <c r="U558"/>
    </row>
    <row r="559" customHeight="1" spans="21:21">
      <c r="U559"/>
    </row>
    <row r="560" customHeight="1" spans="21:21">
      <c r="U560"/>
    </row>
    <row r="561" customHeight="1" spans="21:21">
      <c r="U561"/>
    </row>
    <row r="562" customHeight="1" spans="21:21">
      <c r="U562"/>
    </row>
    <row r="563" customHeight="1" spans="21:21">
      <c r="U563"/>
    </row>
    <row r="564" customHeight="1" spans="21:21">
      <c r="U564"/>
    </row>
    <row r="565" customHeight="1" spans="21:21">
      <c r="U565"/>
    </row>
    <row r="566" customHeight="1" spans="21:21">
      <c r="U566"/>
    </row>
    <row r="567" customHeight="1" spans="21:21">
      <c r="U567"/>
    </row>
    <row r="568" customHeight="1" spans="21:21">
      <c r="U568"/>
    </row>
    <row r="569" customHeight="1" spans="21:21">
      <c r="U569"/>
    </row>
    <row r="570" customHeight="1" spans="21:21">
      <c r="U570"/>
    </row>
    <row r="571" customHeight="1" spans="21:21">
      <c r="U571"/>
    </row>
    <row r="572" customHeight="1" spans="21:21">
      <c r="U572"/>
    </row>
    <row r="573" customHeight="1" spans="21:21">
      <c r="U573"/>
    </row>
    <row r="574" customHeight="1" spans="21:21">
      <c r="U574"/>
    </row>
    <row r="575" customHeight="1" spans="21:21">
      <c r="U575"/>
    </row>
    <row r="576" customHeight="1" spans="21:21">
      <c r="U576"/>
    </row>
    <row r="577" customHeight="1" spans="21:21">
      <c r="U577"/>
    </row>
    <row r="578" customHeight="1" spans="21:21">
      <c r="U578"/>
    </row>
    <row r="579" customHeight="1" spans="21:21">
      <c r="U579"/>
    </row>
    <row r="580" customHeight="1" spans="21:21">
      <c r="U580"/>
    </row>
    <row r="581" customHeight="1" spans="21:21">
      <c r="U581"/>
    </row>
    <row r="582" customHeight="1" spans="21:21">
      <c r="U582"/>
    </row>
    <row r="583" customHeight="1" spans="21:21">
      <c r="U583"/>
    </row>
    <row r="584" customHeight="1" spans="21:21">
      <c r="U584"/>
    </row>
    <row r="585" customHeight="1" spans="21:21">
      <c r="U585"/>
    </row>
    <row r="586" customHeight="1" spans="21:21">
      <c r="U586"/>
    </row>
    <row r="587" customHeight="1" spans="21:21">
      <c r="U587"/>
    </row>
    <row r="588" customHeight="1" spans="21:21">
      <c r="U588"/>
    </row>
    <row r="589" customHeight="1" spans="21:21">
      <c r="U589"/>
    </row>
    <row r="590" customHeight="1" spans="21:21">
      <c r="U590"/>
    </row>
    <row r="591" customHeight="1" spans="21:21">
      <c r="U591"/>
    </row>
    <row r="592" customHeight="1" spans="21:21">
      <c r="U592"/>
    </row>
    <row r="593" customHeight="1" spans="21:21">
      <c r="U593"/>
    </row>
    <row r="594" customHeight="1" spans="21:21">
      <c r="U594"/>
    </row>
    <row r="595" customHeight="1" spans="21:21">
      <c r="U595"/>
    </row>
    <row r="596" customHeight="1" spans="21:21">
      <c r="U596"/>
    </row>
    <row r="597" customHeight="1" spans="21:21">
      <c r="U597"/>
    </row>
    <row r="598" customHeight="1" spans="21:21">
      <c r="U598"/>
    </row>
    <row r="599" customHeight="1" spans="21:21">
      <c r="U599"/>
    </row>
    <row r="600" customHeight="1" spans="21:21">
      <c r="U600"/>
    </row>
    <row r="601" customHeight="1" spans="21:21">
      <c r="U601"/>
    </row>
    <row r="602" customHeight="1" spans="21:21">
      <c r="U602"/>
    </row>
    <row r="603" customHeight="1" spans="21:21">
      <c r="U603"/>
    </row>
    <row r="604" customHeight="1" spans="21:21">
      <c r="U604"/>
    </row>
    <row r="605" customHeight="1" spans="21:21">
      <c r="U605"/>
    </row>
    <row r="606" customHeight="1" spans="21:21">
      <c r="U606"/>
    </row>
    <row r="607" customHeight="1" spans="21:21">
      <c r="U607"/>
    </row>
    <row r="608" customHeight="1" spans="21:21">
      <c r="U608"/>
    </row>
    <row r="609" customHeight="1" spans="21:21">
      <c r="U609"/>
    </row>
    <row r="610" customHeight="1" spans="21:21">
      <c r="U610"/>
    </row>
    <row r="611" customHeight="1" spans="21:21">
      <c r="U611"/>
    </row>
    <row r="612" customHeight="1" spans="21:21">
      <c r="U612"/>
    </row>
    <row r="613" customHeight="1" spans="21:21">
      <c r="U613"/>
    </row>
    <row r="614" customHeight="1" spans="21:21">
      <c r="U614"/>
    </row>
    <row r="615" customHeight="1" spans="21:21">
      <c r="U615"/>
    </row>
    <row r="616" customHeight="1" spans="21:21">
      <c r="U616"/>
    </row>
    <row r="617" customHeight="1" spans="21:21">
      <c r="U617"/>
    </row>
    <row r="618" customHeight="1" spans="21:21">
      <c r="U618"/>
    </row>
    <row r="619" customHeight="1" spans="21:21">
      <c r="U619"/>
    </row>
    <row r="620" customHeight="1" spans="21:21">
      <c r="U620"/>
    </row>
    <row r="621" customHeight="1" spans="21:21">
      <c r="U621"/>
    </row>
    <row r="622" customHeight="1" spans="21:21">
      <c r="U622"/>
    </row>
    <row r="623" customHeight="1" spans="21:21">
      <c r="U623"/>
    </row>
    <row r="624" customHeight="1" spans="21:21">
      <c r="U624"/>
    </row>
    <row r="625" customHeight="1" spans="21:21">
      <c r="U625"/>
    </row>
    <row r="626" customHeight="1" spans="21:21">
      <c r="U626"/>
    </row>
    <row r="627" customHeight="1" spans="21:21">
      <c r="U627"/>
    </row>
    <row r="628" customHeight="1" spans="21:21">
      <c r="U628"/>
    </row>
    <row r="629" customHeight="1" spans="21:21">
      <c r="U629"/>
    </row>
    <row r="630" customHeight="1" spans="21:21">
      <c r="U630"/>
    </row>
    <row r="631" customHeight="1" spans="21:21">
      <c r="U631"/>
    </row>
    <row r="632" customHeight="1" spans="21:21">
      <c r="U632"/>
    </row>
    <row r="633" customHeight="1" spans="21:21">
      <c r="U633"/>
    </row>
    <row r="634" customHeight="1" spans="21:21">
      <c r="U634"/>
    </row>
    <row r="635" customHeight="1" spans="21:21">
      <c r="U635"/>
    </row>
    <row r="636" customHeight="1" spans="21:21">
      <c r="U636"/>
    </row>
    <row r="637" customHeight="1" spans="21:21">
      <c r="U637"/>
    </row>
    <row r="638" customHeight="1" spans="21:21">
      <c r="U638"/>
    </row>
    <row r="639" customHeight="1" spans="21:21">
      <c r="U639"/>
    </row>
    <row r="640" customHeight="1" spans="21:21">
      <c r="U640"/>
    </row>
    <row r="641" customHeight="1" spans="21:21">
      <c r="U641"/>
    </row>
    <row r="642" customHeight="1" spans="21:21">
      <c r="U642"/>
    </row>
    <row r="643" customHeight="1" spans="21:21">
      <c r="U643"/>
    </row>
    <row r="644" customHeight="1" spans="21:21">
      <c r="U644"/>
    </row>
    <row r="645" customHeight="1" spans="21:21">
      <c r="U645"/>
    </row>
    <row r="646" customHeight="1" spans="21:21">
      <c r="U646"/>
    </row>
    <row r="647" customHeight="1" spans="21:21">
      <c r="U647"/>
    </row>
    <row r="648" customHeight="1" spans="21:21">
      <c r="U648"/>
    </row>
    <row r="649" customHeight="1" spans="21:21">
      <c r="U649"/>
    </row>
    <row r="650" customHeight="1" spans="21:21">
      <c r="U650"/>
    </row>
    <row r="651" customHeight="1" spans="21:21">
      <c r="U651"/>
    </row>
    <row r="652" customHeight="1" spans="21:21">
      <c r="U652"/>
    </row>
    <row r="653" customHeight="1" spans="21:21">
      <c r="U653"/>
    </row>
    <row r="654" customHeight="1" spans="21:21">
      <c r="U654"/>
    </row>
    <row r="655" customHeight="1" spans="21:21">
      <c r="U655"/>
    </row>
    <row r="656" customHeight="1" spans="21:21">
      <c r="U656"/>
    </row>
    <row r="657" customHeight="1" spans="21:21">
      <c r="U657"/>
    </row>
    <row r="658" customHeight="1" spans="21:21">
      <c r="U658"/>
    </row>
    <row r="659" customHeight="1" spans="21:21">
      <c r="U659"/>
    </row>
    <row r="660" customHeight="1" spans="21:21">
      <c r="U660"/>
    </row>
    <row r="661" customHeight="1" spans="21:21">
      <c r="U661"/>
    </row>
    <row r="662" customHeight="1" spans="21:21">
      <c r="U662"/>
    </row>
    <row r="663" customHeight="1" spans="21:21">
      <c r="U663"/>
    </row>
    <row r="664" customHeight="1" spans="21:21">
      <c r="U664"/>
    </row>
    <row r="665" customHeight="1" spans="21:21">
      <c r="U665"/>
    </row>
    <row r="666" customHeight="1" spans="21:21">
      <c r="U666"/>
    </row>
    <row r="667" customHeight="1" spans="21:21">
      <c r="U667"/>
    </row>
    <row r="668" customHeight="1" spans="21:21">
      <c r="U668"/>
    </row>
    <row r="669" customHeight="1" spans="21:21">
      <c r="U669"/>
    </row>
    <row r="670" customHeight="1" spans="21:21">
      <c r="U670"/>
    </row>
    <row r="671" customHeight="1" spans="21:21">
      <c r="U671"/>
    </row>
    <row r="672" customHeight="1" spans="21:21">
      <c r="U672"/>
    </row>
    <row r="673" customHeight="1" spans="21:21">
      <c r="U673"/>
    </row>
    <row r="674" customHeight="1" spans="21:21">
      <c r="U674"/>
    </row>
    <row r="675" customHeight="1" spans="21:21">
      <c r="U675"/>
    </row>
    <row r="676" customHeight="1" spans="21:21">
      <c r="U676"/>
    </row>
    <row r="677" customHeight="1" spans="21:21">
      <c r="U677"/>
    </row>
    <row r="678" customHeight="1" spans="21:21">
      <c r="U678"/>
    </row>
    <row r="679" customHeight="1" spans="21:21">
      <c r="U679"/>
    </row>
    <row r="680" customHeight="1" spans="21:21">
      <c r="U680"/>
    </row>
    <row r="681" customHeight="1" spans="21:21">
      <c r="U681"/>
    </row>
    <row r="682" customHeight="1" spans="21:21">
      <c r="U682"/>
    </row>
    <row r="683" customHeight="1" spans="21:21">
      <c r="U683"/>
    </row>
    <row r="684" customHeight="1" spans="21:21">
      <c r="U684"/>
    </row>
    <row r="685" customHeight="1" spans="21:21">
      <c r="U685"/>
    </row>
    <row r="686" customHeight="1" spans="21:21">
      <c r="U686"/>
    </row>
    <row r="687" customHeight="1" spans="21:21">
      <c r="U687"/>
    </row>
    <row r="688" customHeight="1" spans="21:21">
      <c r="U688"/>
    </row>
    <row r="689" customHeight="1" spans="21:21">
      <c r="U689"/>
    </row>
    <row r="690" customHeight="1" spans="21:21">
      <c r="U690"/>
    </row>
    <row r="691" customHeight="1" spans="21:21">
      <c r="U691"/>
    </row>
    <row r="692" customHeight="1" spans="21:21">
      <c r="U692"/>
    </row>
    <row r="693" customHeight="1" spans="21:21">
      <c r="U693"/>
    </row>
    <row r="694" customHeight="1" spans="21:21">
      <c r="U694"/>
    </row>
    <row r="695" customHeight="1" spans="21:21">
      <c r="U695"/>
    </row>
    <row r="696" customHeight="1" spans="21:21">
      <c r="U696"/>
    </row>
    <row r="697" customHeight="1" spans="21:21">
      <c r="U697"/>
    </row>
    <row r="698" customHeight="1" spans="21:21">
      <c r="U698"/>
    </row>
    <row r="699" customHeight="1" spans="21:21">
      <c r="U699"/>
    </row>
    <row r="700" customHeight="1" spans="21:21">
      <c r="U700"/>
    </row>
    <row r="701" customHeight="1" spans="21:21">
      <c r="U701"/>
    </row>
    <row r="702" customHeight="1" spans="21:21">
      <c r="U702"/>
    </row>
    <row r="703" customHeight="1" spans="21:21">
      <c r="U703"/>
    </row>
    <row r="704" customHeight="1" spans="21:21">
      <c r="U704"/>
    </row>
    <row r="705" customHeight="1" spans="21:21">
      <c r="U705"/>
    </row>
    <row r="706" customHeight="1" spans="21:21">
      <c r="U706"/>
    </row>
    <row r="707" customHeight="1" spans="21:21">
      <c r="U707"/>
    </row>
    <row r="708" customHeight="1" spans="21:21">
      <c r="U708"/>
    </row>
    <row r="709" customHeight="1" spans="21:21">
      <c r="U709"/>
    </row>
    <row r="710" customHeight="1" spans="21:21">
      <c r="U710"/>
    </row>
    <row r="711" customHeight="1" spans="21:21">
      <c r="U711"/>
    </row>
    <row r="712" customHeight="1" spans="21:21">
      <c r="U712"/>
    </row>
    <row r="713" customHeight="1" spans="21:21">
      <c r="U713"/>
    </row>
    <row r="714" customHeight="1" spans="21:21">
      <c r="U714"/>
    </row>
    <row r="715" customHeight="1" spans="21:21">
      <c r="U715"/>
    </row>
    <row r="716" customHeight="1" spans="21:21">
      <c r="U716"/>
    </row>
    <row r="717" customHeight="1" spans="21:21">
      <c r="U717"/>
    </row>
    <row r="718" customHeight="1" spans="21:21">
      <c r="U718"/>
    </row>
    <row r="719" customHeight="1" spans="21:21">
      <c r="U719"/>
    </row>
    <row r="720" customHeight="1" spans="21:21">
      <c r="U720"/>
    </row>
    <row r="721" customHeight="1" spans="21:21">
      <c r="U721"/>
    </row>
    <row r="722" customHeight="1" spans="21:21">
      <c r="U722"/>
    </row>
    <row r="723" customHeight="1" spans="21:21">
      <c r="U723"/>
    </row>
    <row r="724" customHeight="1" spans="21:21">
      <c r="U724"/>
    </row>
    <row r="725" customHeight="1" spans="21:21">
      <c r="U725"/>
    </row>
    <row r="726" customHeight="1" spans="21:21">
      <c r="U726"/>
    </row>
    <row r="727" customHeight="1" spans="21:21">
      <c r="U727"/>
    </row>
    <row r="728" customHeight="1" spans="21:21">
      <c r="U728"/>
    </row>
    <row r="729" customHeight="1" spans="21:21">
      <c r="U729"/>
    </row>
    <row r="730" customHeight="1" spans="21:21">
      <c r="U730"/>
    </row>
    <row r="731" customHeight="1" spans="21:21">
      <c r="U731"/>
    </row>
    <row r="732" customHeight="1" spans="21:21">
      <c r="U732"/>
    </row>
    <row r="733" customHeight="1" spans="21:21">
      <c r="U733"/>
    </row>
    <row r="734" customHeight="1" spans="21:21">
      <c r="U734"/>
    </row>
    <row r="735" customHeight="1" spans="21:21">
      <c r="U735"/>
    </row>
    <row r="736" customHeight="1" spans="21:21">
      <c r="U736"/>
    </row>
    <row r="737" customHeight="1" spans="21:21">
      <c r="U737"/>
    </row>
    <row r="738" customHeight="1" spans="21:21">
      <c r="U738"/>
    </row>
    <row r="739" customHeight="1" spans="21:21">
      <c r="U739"/>
    </row>
    <row r="740" customHeight="1" spans="21:21">
      <c r="U740"/>
    </row>
    <row r="741" customHeight="1" spans="21:21">
      <c r="U741"/>
    </row>
    <row r="742" customHeight="1" spans="21:21">
      <c r="U742"/>
    </row>
    <row r="743" customHeight="1" spans="21:21">
      <c r="U743"/>
    </row>
    <row r="744" customHeight="1" spans="21:21">
      <c r="U744"/>
    </row>
    <row r="745" customHeight="1" spans="21:21">
      <c r="U745"/>
    </row>
    <row r="746" customHeight="1" spans="21:21">
      <c r="U746"/>
    </row>
    <row r="747" customHeight="1" spans="21:21">
      <c r="U747"/>
    </row>
    <row r="748" customHeight="1" spans="21:21">
      <c r="U748"/>
    </row>
    <row r="749" customHeight="1" spans="21:21">
      <c r="U749"/>
    </row>
    <row r="750" customHeight="1" spans="21:21">
      <c r="U750"/>
    </row>
    <row r="751" customHeight="1" spans="21:21">
      <c r="U751"/>
    </row>
    <row r="752" customHeight="1" spans="21:21">
      <c r="U752"/>
    </row>
    <row r="753" customHeight="1" spans="21:21">
      <c r="U753"/>
    </row>
    <row r="754" customHeight="1" spans="21:21">
      <c r="U754"/>
    </row>
    <row r="755" customHeight="1" spans="21:21">
      <c r="U755"/>
    </row>
    <row r="756" customHeight="1" spans="21:21">
      <c r="U756"/>
    </row>
    <row r="757" customHeight="1" spans="21:21">
      <c r="U757"/>
    </row>
    <row r="758" customHeight="1" spans="21:21">
      <c r="U758"/>
    </row>
    <row r="759" customHeight="1" spans="21:21">
      <c r="U759"/>
    </row>
    <row r="760" customHeight="1" spans="21:21">
      <c r="U760"/>
    </row>
    <row r="761" customHeight="1" spans="21:21">
      <c r="U761"/>
    </row>
    <row r="762" customHeight="1" spans="21:21">
      <c r="U762"/>
    </row>
    <row r="763" customHeight="1" spans="21:21">
      <c r="U763"/>
    </row>
    <row r="764" customHeight="1" spans="21:21">
      <c r="U764"/>
    </row>
    <row r="765" customHeight="1" spans="21:21">
      <c r="U765"/>
    </row>
    <row r="766" customHeight="1" spans="21:21">
      <c r="U766"/>
    </row>
    <row r="767" customHeight="1" spans="21:21">
      <c r="U767"/>
    </row>
    <row r="768" customHeight="1" spans="21:21">
      <c r="U768"/>
    </row>
    <row r="769" customHeight="1" spans="21:21">
      <c r="U769"/>
    </row>
    <row r="770" customHeight="1" spans="21:21">
      <c r="U770"/>
    </row>
    <row r="771" customHeight="1" spans="21:21">
      <c r="U771"/>
    </row>
    <row r="772" customHeight="1" spans="21:21">
      <c r="U772"/>
    </row>
    <row r="773" customHeight="1" spans="21:21">
      <c r="U773"/>
    </row>
    <row r="774" customHeight="1" spans="21:21">
      <c r="U774"/>
    </row>
    <row r="775" customHeight="1" spans="21:21">
      <c r="U775"/>
    </row>
    <row r="776" customHeight="1" spans="21:21">
      <c r="U776"/>
    </row>
    <row r="777" customHeight="1" spans="21:21">
      <c r="U777"/>
    </row>
    <row r="778" customHeight="1" spans="21:21">
      <c r="U778"/>
    </row>
    <row r="779" customHeight="1" spans="21:21">
      <c r="U779"/>
    </row>
    <row r="780" customHeight="1" spans="21:21">
      <c r="U780"/>
    </row>
    <row r="781" customHeight="1" spans="21:21">
      <c r="U781"/>
    </row>
    <row r="782" customHeight="1" spans="21:21">
      <c r="U782"/>
    </row>
    <row r="783" customHeight="1" spans="21:21">
      <c r="U783"/>
    </row>
    <row r="784" customHeight="1" spans="21:21">
      <c r="U784"/>
    </row>
    <row r="785" customHeight="1" spans="21:21">
      <c r="U785"/>
    </row>
    <row r="786" customHeight="1" spans="21:21">
      <c r="U786"/>
    </row>
    <row r="787" customHeight="1" spans="21:21">
      <c r="U787"/>
    </row>
    <row r="788" customHeight="1" spans="21:21">
      <c r="U788"/>
    </row>
    <row r="789" customHeight="1" spans="21:21">
      <c r="U789"/>
    </row>
    <row r="790" customHeight="1" spans="21:21">
      <c r="U790"/>
    </row>
    <row r="791" customHeight="1" spans="21:21">
      <c r="U791"/>
    </row>
    <row r="792" customHeight="1" spans="21:21">
      <c r="U792"/>
    </row>
    <row r="793" customHeight="1" spans="21:21">
      <c r="U793"/>
    </row>
    <row r="794" customHeight="1" spans="21:21">
      <c r="U794"/>
    </row>
    <row r="795" customHeight="1" spans="21:21">
      <c r="U795"/>
    </row>
    <row r="796" customHeight="1" spans="21:21">
      <c r="U796"/>
    </row>
    <row r="797" customHeight="1" spans="21:21">
      <c r="U797"/>
    </row>
    <row r="798" customHeight="1" spans="21:21">
      <c r="U798"/>
    </row>
    <row r="799" customHeight="1" spans="21:21">
      <c r="U799"/>
    </row>
    <row r="800" customHeight="1" spans="21:21">
      <c r="U800"/>
    </row>
    <row r="801" customHeight="1" spans="21:21">
      <c r="U801"/>
    </row>
    <row r="802" customHeight="1" spans="21:21">
      <c r="U802"/>
    </row>
    <row r="803" customHeight="1" spans="21:21">
      <c r="U803"/>
    </row>
    <row r="804" customHeight="1" spans="21:21">
      <c r="U804"/>
    </row>
    <row r="805" customHeight="1" spans="21:21">
      <c r="U805"/>
    </row>
    <row r="806" customHeight="1" spans="21:21">
      <c r="U806"/>
    </row>
    <row r="807" customHeight="1" spans="21:21">
      <c r="U807"/>
    </row>
    <row r="808" customHeight="1" spans="21:21">
      <c r="U808"/>
    </row>
    <row r="809" customHeight="1" spans="21:21">
      <c r="U809"/>
    </row>
    <row r="810" customHeight="1" spans="21:21">
      <c r="U810"/>
    </row>
    <row r="811" customHeight="1" spans="21:21">
      <c r="U811"/>
    </row>
    <row r="812" customHeight="1" spans="21:21">
      <c r="U812"/>
    </row>
    <row r="813" customHeight="1" spans="21:21">
      <c r="U813"/>
    </row>
    <row r="814" customHeight="1" spans="21:21">
      <c r="U814"/>
    </row>
    <row r="815" customHeight="1" spans="21:21">
      <c r="U815"/>
    </row>
    <row r="816" customHeight="1" spans="21:21">
      <c r="U816"/>
    </row>
    <row r="817" customHeight="1" spans="21:21">
      <c r="U817"/>
    </row>
    <row r="818" customHeight="1" spans="21:21">
      <c r="U818"/>
    </row>
    <row r="819" customHeight="1" spans="21:21">
      <c r="U819"/>
    </row>
    <row r="820" customHeight="1" spans="21:21">
      <c r="U820"/>
    </row>
    <row r="821" customHeight="1" spans="21:21">
      <c r="U821"/>
    </row>
    <row r="822" customHeight="1" spans="21:21">
      <c r="U822"/>
    </row>
    <row r="823" customHeight="1" spans="21:21">
      <c r="U823"/>
    </row>
    <row r="824" customHeight="1" spans="21:21">
      <c r="U824"/>
    </row>
    <row r="825" customHeight="1" spans="21:21">
      <c r="U825"/>
    </row>
    <row r="826" customHeight="1" spans="21:21">
      <c r="U826"/>
    </row>
    <row r="827" customHeight="1" spans="21:21">
      <c r="U827"/>
    </row>
    <row r="828" customHeight="1" spans="21:21">
      <c r="U828"/>
    </row>
    <row r="829" customHeight="1" spans="21:21">
      <c r="U829"/>
    </row>
    <row r="830" customHeight="1" spans="21:21">
      <c r="U830"/>
    </row>
    <row r="831" customHeight="1" spans="21:21">
      <c r="U831"/>
    </row>
    <row r="832" customHeight="1" spans="21:21">
      <c r="U832"/>
    </row>
    <row r="833" customHeight="1" spans="21:21">
      <c r="U833"/>
    </row>
    <row r="834" customHeight="1" spans="21:21">
      <c r="U834"/>
    </row>
    <row r="835" customHeight="1" spans="21:21">
      <c r="U835"/>
    </row>
    <row r="836" customHeight="1" spans="21:21">
      <c r="U836"/>
    </row>
    <row r="837" customHeight="1" spans="21:21">
      <c r="U837"/>
    </row>
    <row r="838" customHeight="1" spans="21:21">
      <c r="U838"/>
    </row>
    <row r="839" customHeight="1" spans="21:21">
      <c r="U839"/>
    </row>
    <row r="840" customHeight="1" spans="21:21">
      <c r="U840"/>
    </row>
    <row r="841" customHeight="1" spans="21:21">
      <c r="U841"/>
    </row>
    <row r="842" customHeight="1" spans="21:21">
      <c r="U842"/>
    </row>
    <row r="843" customHeight="1" spans="21:21">
      <c r="U843"/>
    </row>
    <row r="844" customHeight="1" spans="21:21">
      <c r="U844"/>
    </row>
    <row r="845" customHeight="1" spans="21:21">
      <c r="U845"/>
    </row>
    <row r="846" customHeight="1" spans="21:21">
      <c r="U846"/>
    </row>
    <row r="847" customHeight="1" spans="21:21">
      <c r="U847"/>
    </row>
    <row r="848" customHeight="1" spans="21:21">
      <c r="U848"/>
    </row>
    <row r="849" customHeight="1" spans="21:21">
      <c r="U849"/>
    </row>
    <row r="850" customHeight="1" spans="21:21">
      <c r="U850"/>
    </row>
    <row r="851" customHeight="1" spans="21:21">
      <c r="U851"/>
    </row>
    <row r="852" customHeight="1" spans="21:21">
      <c r="U852"/>
    </row>
    <row r="853" customHeight="1" spans="21:21">
      <c r="U853"/>
    </row>
    <row r="854" customHeight="1" spans="21:21">
      <c r="U854"/>
    </row>
    <row r="855" customHeight="1" spans="21:21">
      <c r="U855"/>
    </row>
    <row r="856" customHeight="1" spans="21:21">
      <c r="U856"/>
    </row>
    <row r="857" customHeight="1" spans="21:21">
      <c r="U857"/>
    </row>
    <row r="858" customHeight="1" spans="21:21">
      <c r="U858"/>
    </row>
    <row r="859" customHeight="1" spans="21:21">
      <c r="U859"/>
    </row>
    <row r="860" customHeight="1" spans="21:21">
      <c r="U860"/>
    </row>
    <row r="861" customHeight="1" spans="21:21">
      <c r="U861"/>
    </row>
    <row r="862" customHeight="1" spans="21:21">
      <c r="U862"/>
    </row>
    <row r="863" customHeight="1" spans="21:21">
      <c r="U863"/>
    </row>
    <row r="864" customHeight="1" spans="21:21">
      <c r="U864"/>
    </row>
    <row r="865" customHeight="1" spans="21:21">
      <c r="U865"/>
    </row>
    <row r="866" customHeight="1" spans="21:21">
      <c r="U866"/>
    </row>
    <row r="867" customHeight="1" spans="21:21">
      <c r="U867"/>
    </row>
    <row r="868" customHeight="1" spans="21:21">
      <c r="U868"/>
    </row>
    <row r="869" customHeight="1" spans="21:21">
      <c r="U869"/>
    </row>
    <row r="870" customHeight="1" spans="21:21">
      <c r="U870"/>
    </row>
    <row r="871" customHeight="1" spans="21:21">
      <c r="U871"/>
    </row>
    <row r="872" customHeight="1" spans="21:21">
      <c r="U872"/>
    </row>
    <row r="873" customHeight="1" spans="21:21">
      <c r="U873"/>
    </row>
    <row r="874" customHeight="1" spans="21:21">
      <c r="U874"/>
    </row>
    <row r="875" customHeight="1" spans="21:21">
      <c r="U875"/>
    </row>
    <row r="876" customHeight="1" spans="21:21">
      <c r="U876"/>
    </row>
    <row r="877" customHeight="1" spans="21:21">
      <c r="U877"/>
    </row>
    <row r="878" customHeight="1" spans="21:21">
      <c r="U878"/>
    </row>
    <row r="879" customHeight="1" spans="21:21">
      <c r="U879"/>
    </row>
    <row r="880" customHeight="1" spans="21:21">
      <c r="U880"/>
    </row>
    <row r="881" customHeight="1" spans="21:21">
      <c r="U881"/>
    </row>
    <row r="882" customHeight="1" spans="21:21">
      <c r="U882"/>
    </row>
    <row r="883" customHeight="1" spans="21:21">
      <c r="U883"/>
    </row>
    <row r="884" customHeight="1" spans="21:21">
      <c r="U884"/>
    </row>
    <row r="885" customHeight="1" spans="21:21">
      <c r="U885"/>
    </row>
    <row r="886" customHeight="1" spans="21:21">
      <c r="U886"/>
    </row>
    <row r="887" customHeight="1" spans="21:21">
      <c r="U887"/>
    </row>
    <row r="888" customHeight="1" spans="21:21">
      <c r="U888"/>
    </row>
    <row r="889" customHeight="1" spans="21:21">
      <c r="U889"/>
    </row>
    <row r="890" customHeight="1" spans="21:21">
      <c r="U890"/>
    </row>
    <row r="891" customHeight="1" spans="21:21">
      <c r="U891"/>
    </row>
    <row r="892" customHeight="1" spans="21:21">
      <c r="U892"/>
    </row>
    <row r="893" customHeight="1" spans="21:21">
      <c r="U893"/>
    </row>
    <row r="894" customHeight="1" spans="21:21">
      <c r="U894"/>
    </row>
    <row r="895" customHeight="1" spans="21:21">
      <c r="U895"/>
    </row>
    <row r="896" customHeight="1" spans="21:21">
      <c r="U896"/>
    </row>
    <row r="897" customHeight="1" spans="21:21">
      <c r="U897"/>
    </row>
    <row r="898" customHeight="1" spans="21:21">
      <c r="U898"/>
    </row>
    <row r="899" customHeight="1" spans="21:21">
      <c r="U899"/>
    </row>
    <row r="900" customHeight="1" spans="21:21">
      <c r="U900"/>
    </row>
    <row r="901" customHeight="1" spans="21:21">
      <c r="U901"/>
    </row>
    <row r="902" customHeight="1" spans="21:21">
      <c r="U902"/>
    </row>
    <row r="903" customHeight="1" spans="21:21">
      <c r="U903"/>
    </row>
    <row r="904" customHeight="1" spans="21:21">
      <c r="U904"/>
    </row>
    <row r="905" customHeight="1" spans="21:21">
      <c r="U905"/>
    </row>
    <row r="906" customHeight="1" spans="21:21">
      <c r="U906"/>
    </row>
    <row r="907" customHeight="1" spans="21:21">
      <c r="U907"/>
    </row>
    <row r="908" customHeight="1" spans="21:21">
      <c r="U908"/>
    </row>
    <row r="909" customHeight="1" spans="21:21">
      <c r="U909"/>
    </row>
    <row r="910" customHeight="1" spans="21:21">
      <c r="U910"/>
    </row>
    <row r="911" customHeight="1" spans="21:21">
      <c r="U911"/>
    </row>
    <row r="912" customHeight="1" spans="21:21">
      <c r="U912"/>
    </row>
    <row r="913" customHeight="1" spans="21:21">
      <c r="U913"/>
    </row>
    <row r="914" customHeight="1" spans="21:21">
      <c r="U914"/>
    </row>
    <row r="915" customHeight="1" spans="21:21">
      <c r="U915"/>
    </row>
    <row r="916" customHeight="1" spans="21:21">
      <c r="U916"/>
    </row>
    <row r="917" customHeight="1" spans="21:21">
      <c r="U917"/>
    </row>
    <row r="918" customHeight="1" spans="21:21">
      <c r="U918"/>
    </row>
    <row r="919" customHeight="1" spans="21:21">
      <c r="U919"/>
    </row>
    <row r="920" customHeight="1" spans="21:21">
      <c r="U920"/>
    </row>
    <row r="921" customHeight="1" spans="21:21">
      <c r="U921"/>
    </row>
    <row r="922" customHeight="1" spans="21:21">
      <c r="U922"/>
    </row>
    <row r="923" customHeight="1" spans="21:21">
      <c r="U923"/>
    </row>
    <row r="924" customHeight="1" spans="21:21">
      <c r="U924"/>
    </row>
    <row r="925" customHeight="1" spans="21:21">
      <c r="U925"/>
    </row>
    <row r="926" customHeight="1" spans="21:21">
      <c r="U926"/>
    </row>
    <row r="927" customHeight="1" spans="21:21">
      <c r="U927"/>
    </row>
    <row r="928" customHeight="1" spans="21:21">
      <c r="U928"/>
    </row>
    <row r="929" customHeight="1" spans="21:21">
      <c r="U929"/>
    </row>
    <row r="930" customHeight="1" spans="21:21">
      <c r="U930"/>
    </row>
    <row r="931" customHeight="1" spans="21:21">
      <c r="U931"/>
    </row>
    <row r="932" customHeight="1" spans="21:21">
      <c r="U932"/>
    </row>
    <row r="933" customHeight="1" spans="21:21">
      <c r="U933"/>
    </row>
    <row r="934" customHeight="1" spans="21:21">
      <c r="U934"/>
    </row>
    <row r="935" customHeight="1" spans="21:21">
      <c r="U935"/>
    </row>
    <row r="936" customHeight="1" spans="21:21">
      <c r="U936"/>
    </row>
    <row r="937" customHeight="1" spans="21:21">
      <c r="U937"/>
    </row>
    <row r="938" customHeight="1" spans="21:21">
      <c r="U938"/>
    </row>
    <row r="939" customHeight="1" spans="21:21">
      <c r="U939"/>
    </row>
    <row r="940" customHeight="1" spans="21:21">
      <c r="U940"/>
    </row>
    <row r="941" customHeight="1" spans="21:21">
      <c r="U941"/>
    </row>
    <row r="942" customHeight="1" spans="21:21">
      <c r="U942"/>
    </row>
    <row r="943" customHeight="1" spans="21:21">
      <c r="U943"/>
    </row>
    <row r="944" customHeight="1" spans="21:21">
      <c r="U944"/>
    </row>
    <row r="945" customHeight="1" spans="21:21">
      <c r="U945"/>
    </row>
    <row r="946" customHeight="1" spans="21:21">
      <c r="U946"/>
    </row>
    <row r="947" customHeight="1" spans="21:21">
      <c r="U947"/>
    </row>
    <row r="948" customHeight="1" spans="21:21">
      <c r="U948"/>
    </row>
    <row r="949" customHeight="1" spans="21:21">
      <c r="U949"/>
    </row>
    <row r="950" customHeight="1" spans="21:21">
      <c r="U950"/>
    </row>
    <row r="951" customHeight="1" spans="21:21">
      <c r="U951"/>
    </row>
    <row r="952" customHeight="1" spans="21:21">
      <c r="U952"/>
    </row>
    <row r="953" customHeight="1" spans="21:21">
      <c r="U953"/>
    </row>
    <row r="954" customHeight="1" spans="21:21">
      <c r="U954"/>
    </row>
    <row r="955" customHeight="1" spans="21:21">
      <c r="U955"/>
    </row>
    <row r="956" customHeight="1" spans="21:21">
      <c r="U956"/>
    </row>
    <row r="957" customHeight="1" spans="21:21">
      <c r="U957"/>
    </row>
    <row r="958" customHeight="1" spans="21:21">
      <c r="U958"/>
    </row>
    <row r="959" customHeight="1" spans="21:21">
      <c r="U959"/>
    </row>
    <row r="960" customHeight="1" spans="21:21">
      <c r="U960"/>
    </row>
    <row r="961" customHeight="1" spans="21:21">
      <c r="U961"/>
    </row>
    <row r="962" customHeight="1" spans="21:21">
      <c r="U962"/>
    </row>
    <row r="963" customHeight="1" spans="21:21">
      <c r="U963"/>
    </row>
    <row r="964" customHeight="1" spans="21:21">
      <c r="U964"/>
    </row>
    <row r="965" customHeight="1" spans="21:21">
      <c r="U965"/>
    </row>
    <row r="966" customHeight="1" spans="21:21">
      <c r="U966"/>
    </row>
    <row r="967" customHeight="1" spans="21:21">
      <c r="U967"/>
    </row>
    <row r="968" customHeight="1" spans="21:21">
      <c r="U968"/>
    </row>
    <row r="969" customHeight="1" spans="21:21">
      <c r="U969"/>
    </row>
    <row r="970" customHeight="1" spans="21:21">
      <c r="U970"/>
    </row>
    <row r="971" customHeight="1" spans="21:21">
      <c r="U971"/>
    </row>
    <row r="972" customHeight="1" spans="21:21">
      <c r="U972"/>
    </row>
    <row r="973" customHeight="1" spans="21:21">
      <c r="U973"/>
    </row>
    <row r="974" customHeight="1" spans="21:21">
      <c r="U974"/>
    </row>
    <row r="975" customHeight="1" spans="21:21">
      <c r="U975"/>
    </row>
    <row r="976" customHeight="1" spans="21:21">
      <c r="U976"/>
    </row>
    <row r="977" customHeight="1" spans="21:21">
      <c r="U977"/>
    </row>
    <row r="978" customHeight="1" spans="21:21">
      <c r="U978"/>
    </row>
    <row r="979" customHeight="1" spans="21:21">
      <c r="U979"/>
    </row>
    <row r="980" customHeight="1" spans="21:21">
      <c r="U980"/>
    </row>
    <row r="981" customHeight="1" spans="21:21">
      <c r="U981"/>
    </row>
    <row r="982" customHeight="1" spans="21:21">
      <c r="U982"/>
    </row>
    <row r="983" customHeight="1" spans="21:21">
      <c r="U983"/>
    </row>
    <row r="984" customHeight="1" spans="21:21">
      <c r="U984"/>
    </row>
    <row r="985" customHeight="1" spans="21:21">
      <c r="U985"/>
    </row>
    <row r="986" customHeight="1" spans="21:21">
      <c r="U986"/>
    </row>
    <row r="987" customHeight="1" spans="21:21">
      <c r="U987"/>
    </row>
    <row r="988" customHeight="1" spans="21:21">
      <c r="U988"/>
    </row>
    <row r="989" customHeight="1" spans="21:21">
      <c r="U989"/>
    </row>
    <row r="990" customHeight="1" spans="21:21">
      <c r="U990"/>
    </row>
    <row r="991" customHeight="1" spans="21:21">
      <c r="U991"/>
    </row>
    <row r="992" customHeight="1" spans="21:21">
      <c r="U992"/>
    </row>
    <row r="993" customHeight="1" spans="21:21">
      <c r="U993"/>
    </row>
    <row r="994" customHeight="1" spans="21:21">
      <c r="U994"/>
    </row>
    <row r="995" customHeight="1" spans="21:21">
      <c r="U995"/>
    </row>
    <row r="996" customHeight="1" spans="21:21">
      <c r="U996"/>
    </row>
    <row r="997" customHeight="1" spans="21:21">
      <c r="U997"/>
    </row>
    <row r="998" customHeight="1" spans="21:21">
      <c r="U998"/>
    </row>
    <row r="999" customHeight="1" spans="21:21">
      <c r="U999"/>
    </row>
    <row r="1000" customHeight="1" spans="21:21">
      <c r="U1000"/>
    </row>
    <row r="1001" customHeight="1" spans="21:21">
      <c r="U1001"/>
    </row>
    <row r="1002" customHeight="1" spans="21:21">
      <c r="U1002"/>
    </row>
    <row r="1003" customHeight="1" spans="21:21">
      <c r="U1003"/>
    </row>
    <row r="1004" customHeight="1" spans="21:21">
      <c r="U1004"/>
    </row>
    <row r="1005" customHeight="1" spans="21:21">
      <c r="U1005"/>
    </row>
    <row r="1006" customHeight="1" spans="21:21">
      <c r="U1006"/>
    </row>
    <row r="1007" customHeight="1" spans="21:21">
      <c r="U1007"/>
    </row>
    <row r="1008" customHeight="1" spans="21:21">
      <c r="U1008"/>
    </row>
    <row r="1009" customHeight="1" spans="21:21">
      <c r="U1009"/>
    </row>
    <row r="1010" customHeight="1" spans="21:21">
      <c r="U1010"/>
    </row>
    <row r="1011" customHeight="1" spans="21:21">
      <c r="U1011"/>
    </row>
    <row r="1012" customHeight="1" spans="21:21">
      <c r="U1012"/>
    </row>
    <row r="1013" customHeight="1" spans="21:21">
      <c r="U1013"/>
    </row>
    <row r="1014" customHeight="1" spans="21:21">
      <c r="U1014"/>
    </row>
    <row r="1015" customHeight="1" spans="21:21">
      <c r="U1015"/>
    </row>
    <row r="1016" customHeight="1" spans="21:21">
      <c r="U1016"/>
    </row>
    <row r="1017" customHeight="1" spans="21:21">
      <c r="U1017"/>
    </row>
    <row r="1018" customHeight="1" spans="21:21">
      <c r="U1018"/>
    </row>
    <row r="1019" customHeight="1" spans="21:21">
      <c r="U1019"/>
    </row>
    <row r="1020" customHeight="1" spans="21:21">
      <c r="U1020"/>
    </row>
    <row r="1021" customHeight="1" spans="21:21">
      <c r="U1021"/>
    </row>
    <row r="1022" customHeight="1" spans="21:21">
      <c r="U1022"/>
    </row>
    <row r="1023" customHeight="1" spans="21:21">
      <c r="U1023"/>
    </row>
    <row r="1024" customHeight="1" spans="21:21">
      <c r="U1024"/>
    </row>
    <row r="1025" customHeight="1" spans="21:21">
      <c r="U1025"/>
    </row>
    <row r="1026" customHeight="1" spans="21:21">
      <c r="U1026"/>
    </row>
    <row r="1027" customHeight="1" spans="21:21">
      <c r="U1027"/>
    </row>
    <row r="1028" customHeight="1" spans="21:21">
      <c r="U1028"/>
    </row>
    <row r="1029" customHeight="1" spans="21:21">
      <c r="U1029"/>
    </row>
    <row r="1030" customHeight="1" spans="21:21">
      <c r="U1030"/>
    </row>
    <row r="1031" customHeight="1" spans="21:21">
      <c r="U1031"/>
    </row>
    <row r="1032" customHeight="1" spans="21:21">
      <c r="U1032"/>
    </row>
    <row r="1033" customHeight="1" spans="21:21">
      <c r="U1033"/>
    </row>
    <row r="1034" customHeight="1" spans="21:21">
      <c r="U1034"/>
    </row>
    <row r="1035" customHeight="1" spans="21:21">
      <c r="U1035"/>
    </row>
    <row r="1036" customHeight="1" spans="21:21">
      <c r="U1036"/>
    </row>
    <row r="1037" customHeight="1" spans="21:21">
      <c r="U1037"/>
    </row>
    <row r="1038" customHeight="1" spans="21:21">
      <c r="U1038"/>
    </row>
    <row r="1039" customHeight="1" spans="21:21">
      <c r="U1039"/>
    </row>
    <row r="1040" customHeight="1" spans="21:21">
      <c r="U1040"/>
    </row>
    <row r="1041" customHeight="1" spans="21:21">
      <c r="U1041"/>
    </row>
    <row r="1042" customHeight="1" spans="21:21">
      <c r="U1042"/>
    </row>
    <row r="1043" customHeight="1" spans="21:21">
      <c r="U1043"/>
    </row>
    <row r="1044" customHeight="1" spans="21:21">
      <c r="U1044"/>
    </row>
    <row r="1045" customHeight="1" spans="21:21">
      <c r="U1045"/>
    </row>
    <row r="1046" customHeight="1" spans="21:21">
      <c r="U1046"/>
    </row>
    <row r="1047" customHeight="1" spans="21:21">
      <c r="U1047"/>
    </row>
    <row r="1048" customHeight="1" spans="21:21">
      <c r="U1048"/>
    </row>
    <row r="1049" customHeight="1" spans="21:21">
      <c r="U1049"/>
    </row>
    <row r="1050" customHeight="1" spans="21:21">
      <c r="U1050"/>
    </row>
    <row r="1051" customHeight="1" spans="21:21">
      <c r="U1051"/>
    </row>
    <row r="1052" customHeight="1" spans="21:21">
      <c r="U1052"/>
    </row>
    <row r="1053" customHeight="1" spans="21:21">
      <c r="U1053"/>
    </row>
    <row r="1054" customHeight="1" spans="21:21">
      <c r="U1054"/>
    </row>
    <row r="1055" customHeight="1" spans="21:21">
      <c r="U1055"/>
    </row>
    <row r="1056" customHeight="1" spans="21:21">
      <c r="U1056"/>
    </row>
    <row r="1057" customHeight="1" spans="21:21">
      <c r="U1057"/>
    </row>
    <row r="1058" customHeight="1" spans="21:21">
      <c r="U1058"/>
    </row>
    <row r="1059" customHeight="1" spans="21:21">
      <c r="U1059"/>
    </row>
    <row r="1060" customHeight="1" spans="21:21">
      <c r="U1060"/>
    </row>
    <row r="1061" customHeight="1" spans="21:21">
      <c r="U1061"/>
    </row>
    <row r="1062" customHeight="1" spans="21:21">
      <c r="U1062"/>
    </row>
    <row r="1063" customHeight="1" spans="21:21">
      <c r="U1063"/>
    </row>
    <row r="1064" customHeight="1" spans="21:21">
      <c r="U1064"/>
    </row>
    <row r="1065" customHeight="1" spans="21:21">
      <c r="U1065"/>
    </row>
    <row r="1066" customHeight="1" spans="21:21">
      <c r="U1066"/>
    </row>
    <row r="1067" customHeight="1" spans="21:21">
      <c r="U1067"/>
    </row>
    <row r="1068" customHeight="1" spans="21:21">
      <c r="U1068"/>
    </row>
    <row r="1069" customHeight="1" spans="21:21">
      <c r="U1069"/>
    </row>
    <row r="1070" customHeight="1" spans="21:21">
      <c r="U1070"/>
    </row>
    <row r="1071" customHeight="1" spans="21:21">
      <c r="U1071"/>
    </row>
    <row r="1072" customHeight="1" spans="21:21">
      <c r="U1072"/>
    </row>
    <row r="1073" customHeight="1" spans="21:21">
      <c r="U1073"/>
    </row>
    <row r="1074" customHeight="1" spans="21:21">
      <c r="U1074"/>
    </row>
    <row r="1075" customHeight="1" spans="21:21">
      <c r="U1075"/>
    </row>
    <row r="1076" customHeight="1" spans="21:21">
      <c r="U1076"/>
    </row>
    <row r="1077" customHeight="1" spans="21:21">
      <c r="U1077"/>
    </row>
    <row r="1078" customHeight="1" spans="21:21">
      <c r="U1078"/>
    </row>
    <row r="1079" customHeight="1" spans="21:21">
      <c r="U1079"/>
    </row>
    <row r="1080" customHeight="1" spans="21:21">
      <c r="U1080"/>
    </row>
    <row r="1081" customHeight="1" spans="21:21">
      <c r="U1081"/>
    </row>
    <row r="1082" customHeight="1" spans="21:21">
      <c r="U1082"/>
    </row>
    <row r="1083" customHeight="1" spans="21:21">
      <c r="U1083"/>
    </row>
    <row r="1084" customHeight="1" spans="21:21">
      <c r="U1084"/>
    </row>
    <row r="1085" customHeight="1" spans="21:21">
      <c r="U1085"/>
    </row>
    <row r="1086" customHeight="1" spans="21:21">
      <c r="U1086"/>
    </row>
    <row r="1087" customHeight="1" spans="21:21">
      <c r="U1087"/>
    </row>
    <row r="1088" customHeight="1" spans="21:21">
      <c r="U1088"/>
    </row>
    <row r="1089" customHeight="1" spans="21:21">
      <c r="U1089"/>
    </row>
    <row r="1090" customHeight="1" spans="21:21">
      <c r="U1090"/>
    </row>
    <row r="1091" customHeight="1" spans="21:21">
      <c r="U1091"/>
    </row>
    <row r="1092" customHeight="1" spans="21:21">
      <c r="U1092"/>
    </row>
    <row r="1093" customHeight="1" spans="21:21">
      <c r="U1093"/>
    </row>
    <row r="1094" customHeight="1" spans="21:21">
      <c r="U1094"/>
    </row>
    <row r="1095" customHeight="1" spans="21:21">
      <c r="U1095"/>
    </row>
    <row r="1096" customHeight="1" spans="21:21">
      <c r="U1096"/>
    </row>
    <row r="1097" customHeight="1" spans="21:21">
      <c r="U1097"/>
    </row>
    <row r="1098" customHeight="1" spans="21:21">
      <c r="U1098"/>
    </row>
    <row r="1099" customHeight="1" spans="21:21">
      <c r="U1099"/>
    </row>
    <row r="1100" customHeight="1" spans="21:21">
      <c r="U1100"/>
    </row>
    <row r="1101" customHeight="1" spans="21:21">
      <c r="U1101"/>
    </row>
    <row r="1102" customHeight="1" spans="21:21">
      <c r="U1102"/>
    </row>
    <row r="1103" customHeight="1" spans="21:21">
      <c r="U1103"/>
    </row>
    <row r="1104" customHeight="1" spans="21:21">
      <c r="U1104"/>
    </row>
    <row r="1105" customHeight="1" spans="21:21">
      <c r="U1105"/>
    </row>
    <row r="1106" customHeight="1" spans="21:21">
      <c r="U1106"/>
    </row>
    <row r="1107" customHeight="1" spans="21:21">
      <c r="U1107"/>
    </row>
    <row r="1108" customHeight="1" spans="21:21">
      <c r="U1108"/>
    </row>
    <row r="1109" customHeight="1" spans="21:21">
      <c r="U1109"/>
    </row>
    <row r="1110" customHeight="1" spans="21:21">
      <c r="U1110"/>
    </row>
    <row r="1111" customHeight="1" spans="21:21">
      <c r="U1111"/>
    </row>
    <row r="1112" customHeight="1" spans="21:21">
      <c r="U1112"/>
    </row>
    <row r="1113" customHeight="1" spans="21:21">
      <c r="U1113"/>
    </row>
    <row r="1114" customHeight="1" spans="21:21">
      <c r="U1114"/>
    </row>
    <row r="1115" customHeight="1" spans="21:21">
      <c r="U1115"/>
    </row>
    <row r="1116" customHeight="1" spans="21:21">
      <c r="U1116"/>
    </row>
    <row r="1117" customHeight="1" spans="21:21">
      <c r="U1117"/>
    </row>
    <row r="1118" customHeight="1" spans="21:21">
      <c r="U1118"/>
    </row>
    <row r="1119" customHeight="1" spans="21:21">
      <c r="U1119"/>
    </row>
    <row r="1120" customHeight="1" spans="21:21">
      <c r="U1120"/>
    </row>
    <row r="1121" customHeight="1" spans="21:21">
      <c r="U1121"/>
    </row>
    <row r="1122" customHeight="1" spans="21:21">
      <c r="U1122"/>
    </row>
    <row r="1123" customHeight="1" spans="21:21">
      <c r="U1123"/>
    </row>
    <row r="1124" customHeight="1" spans="21:21">
      <c r="U1124"/>
    </row>
    <row r="1125" customHeight="1" spans="21:21">
      <c r="U1125"/>
    </row>
    <row r="1126" customHeight="1" spans="21:21">
      <c r="U1126"/>
    </row>
    <row r="1127" customHeight="1" spans="21:21">
      <c r="U1127"/>
    </row>
    <row r="1128" customHeight="1" spans="21:21">
      <c r="U1128"/>
    </row>
    <row r="1129" customHeight="1" spans="21:21">
      <c r="U1129"/>
    </row>
    <row r="1130" customHeight="1" spans="21:21">
      <c r="U1130"/>
    </row>
    <row r="1131" customHeight="1" spans="21:21">
      <c r="U1131"/>
    </row>
    <row r="1132" customHeight="1" spans="21:21">
      <c r="U1132"/>
    </row>
    <row r="1133" customHeight="1" spans="21:21">
      <c r="U1133"/>
    </row>
    <row r="1134" customHeight="1" spans="21:21">
      <c r="U1134"/>
    </row>
    <row r="1135" customHeight="1" spans="21:21">
      <c r="U1135"/>
    </row>
    <row r="1136" customHeight="1" spans="21:21">
      <c r="U1136"/>
    </row>
    <row r="1137" customHeight="1" spans="21:21">
      <c r="U1137"/>
    </row>
    <row r="1138" customHeight="1" spans="21:21">
      <c r="U1138"/>
    </row>
    <row r="1139" customHeight="1" spans="21:21">
      <c r="U1139"/>
    </row>
    <row r="1140" customHeight="1" spans="21:21">
      <c r="U1140"/>
    </row>
    <row r="1141" customHeight="1" spans="21:21">
      <c r="U1141"/>
    </row>
    <row r="1142" customHeight="1" spans="21:21">
      <c r="U1142"/>
    </row>
    <row r="1143" customHeight="1" spans="21:21">
      <c r="U1143"/>
    </row>
    <row r="1144" customHeight="1" spans="21:21">
      <c r="U1144"/>
    </row>
    <row r="1145" customHeight="1" spans="21:21">
      <c r="U1145"/>
    </row>
    <row r="1146" customHeight="1" spans="21:21">
      <c r="U1146"/>
    </row>
    <row r="1147" customHeight="1" spans="21:21">
      <c r="U1147"/>
    </row>
    <row r="1148" customHeight="1" spans="21:21">
      <c r="U1148"/>
    </row>
    <row r="1149" customHeight="1" spans="21:21">
      <c r="U1149"/>
    </row>
    <row r="1150" customHeight="1" spans="21:21">
      <c r="U1150"/>
    </row>
    <row r="1151" customHeight="1" spans="21:21">
      <c r="U1151"/>
    </row>
    <row r="1152" customHeight="1" spans="21:21">
      <c r="U1152"/>
    </row>
    <row r="1153" customHeight="1" spans="21:21">
      <c r="U1153"/>
    </row>
    <row r="1154" customHeight="1" spans="21:21">
      <c r="U1154"/>
    </row>
    <row r="1155" customHeight="1" spans="21:21">
      <c r="U1155"/>
    </row>
    <row r="1156" customHeight="1" spans="21:21">
      <c r="U1156"/>
    </row>
    <row r="1157" customHeight="1" spans="21:21">
      <c r="U1157"/>
    </row>
    <row r="1158" customHeight="1" spans="21:21">
      <c r="U1158"/>
    </row>
    <row r="1159" customHeight="1" spans="21:21">
      <c r="U1159"/>
    </row>
    <row r="1160" customHeight="1" spans="21:21">
      <c r="U1160"/>
    </row>
    <row r="1161" customHeight="1" spans="21:21">
      <c r="U1161"/>
    </row>
    <row r="1162" customHeight="1" spans="21:21">
      <c r="U1162"/>
    </row>
    <row r="1163" customHeight="1" spans="21:21">
      <c r="U1163"/>
    </row>
    <row r="1164" customHeight="1" spans="21:21">
      <c r="U1164"/>
    </row>
    <row r="1165" customHeight="1" spans="21:21">
      <c r="U1165"/>
    </row>
    <row r="1166" customHeight="1" spans="21:21">
      <c r="U1166"/>
    </row>
    <row r="1167" customHeight="1" spans="21:21">
      <c r="U1167"/>
    </row>
    <row r="1168" customHeight="1" spans="21:21">
      <c r="U1168"/>
    </row>
    <row r="1169" customHeight="1" spans="21:21">
      <c r="U1169"/>
    </row>
    <row r="1170" customHeight="1" spans="21:21">
      <c r="U1170"/>
    </row>
    <row r="1171" customHeight="1" spans="21:21">
      <c r="U1171"/>
    </row>
    <row r="1172" customHeight="1" spans="21:21">
      <c r="U1172"/>
    </row>
    <row r="1173" customHeight="1" spans="21:21">
      <c r="U1173"/>
    </row>
    <row r="1174" customHeight="1" spans="21:21">
      <c r="U1174"/>
    </row>
    <row r="1175" customHeight="1" spans="21:21">
      <c r="U1175"/>
    </row>
    <row r="1176" customHeight="1" spans="21:21">
      <c r="U1176"/>
    </row>
    <row r="1177" customHeight="1" spans="21:21">
      <c r="U1177"/>
    </row>
    <row r="1178" customHeight="1" spans="21:21">
      <c r="U1178"/>
    </row>
    <row r="1179" customHeight="1" spans="21:21">
      <c r="U1179"/>
    </row>
    <row r="1180" customHeight="1" spans="21:21">
      <c r="U1180"/>
    </row>
    <row r="1181" customHeight="1" spans="21:21">
      <c r="U1181"/>
    </row>
    <row r="1182" customHeight="1" spans="21:21">
      <c r="U1182"/>
    </row>
    <row r="1183" customHeight="1" spans="21:21">
      <c r="U1183"/>
    </row>
    <row r="1184" customHeight="1" spans="21:21">
      <c r="U1184"/>
    </row>
    <row r="1185" customHeight="1" spans="21:21">
      <c r="U1185"/>
    </row>
    <row r="1186" customHeight="1" spans="21:21">
      <c r="U1186"/>
    </row>
    <row r="1187" customHeight="1" spans="21:21">
      <c r="U1187"/>
    </row>
    <row r="1188" customHeight="1" spans="21:21">
      <c r="U1188"/>
    </row>
    <row r="1189" customHeight="1" spans="21:21">
      <c r="U1189"/>
    </row>
    <row r="1190" customHeight="1" spans="21:21">
      <c r="U1190"/>
    </row>
    <row r="1191" customHeight="1" spans="21:21">
      <c r="U1191"/>
    </row>
    <row r="1192" customHeight="1" spans="21:21">
      <c r="U1192"/>
    </row>
    <row r="1193" customHeight="1" spans="21:21">
      <c r="U1193"/>
    </row>
    <row r="1194" customHeight="1" spans="21:21">
      <c r="U1194"/>
    </row>
    <row r="1195" customHeight="1" spans="21:21">
      <c r="U1195"/>
    </row>
    <row r="1196" customHeight="1" spans="21:21">
      <c r="U1196"/>
    </row>
    <row r="1197" customHeight="1" spans="21:21">
      <c r="U1197"/>
    </row>
    <row r="1198" customHeight="1" spans="21:21">
      <c r="U1198"/>
    </row>
    <row r="1199" customHeight="1" spans="21:21">
      <c r="U1199"/>
    </row>
    <row r="1200" customHeight="1" spans="21:21">
      <c r="U1200"/>
    </row>
    <row r="1201" customHeight="1" spans="21:21">
      <c r="U1201"/>
    </row>
    <row r="1202" customHeight="1" spans="21:21">
      <c r="U1202"/>
    </row>
    <row r="1203" customHeight="1" spans="21:21">
      <c r="U1203"/>
    </row>
    <row r="1204" customHeight="1" spans="21:21">
      <c r="U1204"/>
    </row>
    <row r="1205" customHeight="1" spans="21:21">
      <c r="U1205"/>
    </row>
    <row r="1206" customHeight="1" spans="21:21">
      <c r="U1206"/>
    </row>
    <row r="1207" customHeight="1" spans="21:21">
      <c r="U1207"/>
    </row>
    <row r="1208" customHeight="1" spans="21:21">
      <c r="U1208"/>
    </row>
    <row r="1209" customHeight="1" spans="21:21">
      <c r="U1209"/>
    </row>
    <row r="1210" customHeight="1" spans="21:21">
      <c r="U1210"/>
    </row>
    <row r="1211" customHeight="1" spans="21:21">
      <c r="U1211"/>
    </row>
    <row r="1212" customHeight="1" spans="21:21">
      <c r="U1212"/>
    </row>
    <row r="1213" customHeight="1" spans="21:21">
      <c r="U1213"/>
    </row>
    <row r="1214" customHeight="1" spans="21:21">
      <c r="U1214"/>
    </row>
    <row r="1215" customHeight="1" spans="21:21">
      <c r="U1215"/>
    </row>
    <row r="1216" customHeight="1" spans="21:21">
      <c r="U1216"/>
    </row>
    <row r="1217" customHeight="1" spans="21:21">
      <c r="U1217"/>
    </row>
    <row r="1218" customHeight="1" spans="21:21">
      <c r="U1218"/>
    </row>
    <row r="1219" customHeight="1" spans="21:21">
      <c r="U1219"/>
    </row>
    <row r="1220" customHeight="1" spans="21:21">
      <c r="U1220"/>
    </row>
    <row r="1221" customHeight="1" spans="21:21">
      <c r="U1221"/>
    </row>
    <row r="1222" customHeight="1" spans="21:21">
      <c r="U1222"/>
    </row>
    <row r="1223" customHeight="1" spans="21:21">
      <c r="U1223"/>
    </row>
    <row r="1224" customHeight="1" spans="21:21">
      <c r="U1224"/>
    </row>
    <row r="1225" customHeight="1" spans="21:21">
      <c r="U1225"/>
    </row>
    <row r="1226" customHeight="1" spans="21:21">
      <c r="U1226"/>
    </row>
    <row r="1227" customHeight="1" spans="21:21">
      <c r="U1227"/>
    </row>
    <row r="1228" customHeight="1" spans="21:21">
      <c r="U1228"/>
    </row>
    <row r="1229" customHeight="1" spans="21:21">
      <c r="U1229"/>
    </row>
    <row r="1230" customHeight="1" spans="21:21">
      <c r="U1230"/>
    </row>
    <row r="1231" customHeight="1" spans="21:21">
      <c r="U1231"/>
    </row>
    <row r="1232" customHeight="1" spans="21:21">
      <c r="U1232"/>
    </row>
    <row r="1233" customHeight="1" spans="21:21">
      <c r="U1233"/>
    </row>
    <row r="1234" customHeight="1" spans="21:21">
      <c r="U1234"/>
    </row>
    <row r="1235" customHeight="1" spans="21:21">
      <c r="U1235"/>
    </row>
    <row r="1236" customHeight="1" spans="21:21">
      <c r="U1236"/>
    </row>
    <row r="1237" customHeight="1" spans="21:21">
      <c r="U1237"/>
    </row>
    <row r="1238" customHeight="1" spans="21:21">
      <c r="U1238"/>
    </row>
    <row r="1239" customHeight="1" spans="21:21">
      <c r="U1239"/>
    </row>
    <row r="1240" customHeight="1" spans="21:21">
      <c r="U1240"/>
    </row>
    <row r="1241" customHeight="1" spans="21:21">
      <c r="U1241"/>
    </row>
    <row r="1242" customHeight="1" spans="21:21">
      <c r="U1242"/>
    </row>
    <row r="1243" customHeight="1" spans="21:21">
      <c r="U1243"/>
    </row>
    <row r="1244" customHeight="1" spans="21:21">
      <c r="U1244"/>
    </row>
    <row r="1245" customHeight="1" spans="21:21">
      <c r="U1245"/>
    </row>
    <row r="1246" customHeight="1" spans="21:21">
      <c r="U1246"/>
    </row>
    <row r="1247" customHeight="1" spans="21:21">
      <c r="U1247"/>
    </row>
    <row r="1248" customHeight="1" spans="21:21">
      <c r="U1248"/>
    </row>
    <row r="1249" customHeight="1" spans="21:21">
      <c r="U1249"/>
    </row>
    <row r="1250" customHeight="1" spans="21:21">
      <c r="U1250"/>
    </row>
    <row r="1251" customHeight="1" spans="21:21">
      <c r="U1251"/>
    </row>
    <row r="1252" customHeight="1" spans="21:21">
      <c r="U1252"/>
    </row>
    <row r="1253" customHeight="1" spans="21:21">
      <c r="U1253"/>
    </row>
    <row r="1254" customHeight="1" spans="21:21">
      <c r="U1254"/>
    </row>
    <row r="1255" customHeight="1" spans="21:21">
      <c r="U1255"/>
    </row>
    <row r="1256" customHeight="1" spans="21:21">
      <c r="U1256"/>
    </row>
    <row r="1257" customHeight="1" spans="21:21">
      <c r="U1257"/>
    </row>
    <row r="1258" customHeight="1" spans="21:21">
      <c r="U1258"/>
    </row>
    <row r="1259" customHeight="1" spans="21:21">
      <c r="U1259"/>
    </row>
    <row r="1260" customHeight="1" spans="21:21">
      <c r="U1260"/>
    </row>
    <row r="1261" customHeight="1" spans="21:21">
      <c r="U1261"/>
    </row>
    <row r="1262" customHeight="1" spans="21:21">
      <c r="U1262"/>
    </row>
    <row r="1263" customHeight="1" spans="21:21">
      <c r="U1263"/>
    </row>
    <row r="1264" customHeight="1" spans="21:21">
      <c r="U1264"/>
    </row>
    <row r="1265" customHeight="1" spans="21:21">
      <c r="U1265"/>
    </row>
    <row r="1266" customHeight="1" spans="21:21">
      <c r="U1266"/>
    </row>
    <row r="1267" customHeight="1" spans="21:21">
      <c r="U1267"/>
    </row>
    <row r="1268" customHeight="1" spans="21:21">
      <c r="U1268"/>
    </row>
    <row r="1269" customHeight="1" spans="21:21">
      <c r="U1269"/>
    </row>
    <row r="1270" customHeight="1" spans="21:21">
      <c r="U1270"/>
    </row>
    <row r="1271" customHeight="1" spans="21:21">
      <c r="U1271"/>
    </row>
    <row r="1272" customHeight="1" spans="21:21">
      <c r="U1272"/>
    </row>
    <row r="1273" customHeight="1" spans="21:21">
      <c r="U1273"/>
    </row>
    <row r="1274" customHeight="1" spans="21:21">
      <c r="U1274"/>
    </row>
    <row r="1275" customHeight="1" spans="21:21">
      <c r="U1275"/>
    </row>
    <row r="1276" customHeight="1" spans="21:21">
      <c r="U1276"/>
    </row>
    <row r="1277" customHeight="1" spans="21:21">
      <c r="U1277"/>
    </row>
    <row r="1278" customHeight="1" spans="21:21">
      <c r="U1278"/>
    </row>
    <row r="1279" customHeight="1" spans="21:21">
      <c r="U1279"/>
    </row>
    <row r="1280" customHeight="1" spans="21:21">
      <c r="U1280"/>
    </row>
    <row r="1281" customHeight="1" spans="21:21">
      <c r="U1281"/>
    </row>
    <row r="1282" customHeight="1" spans="21:21">
      <c r="U1282"/>
    </row>
    <row r="1283" customHeight="1" spans="21:21">
      <c r="U1283"/>
    </row>
    <row r="1284" customHeight="1" spans="21:21">
      <c r="U1284"/>
    </row>
    <row r="1285" customHeight="1" spans="21:21">
      <c r="U1285"/>
    </row>
    <row r="1286" customHeight="1" spans="21:21">
      <c r="U1286"/>
    </row>
    <row r="1287" customHeight="1" spans="21:21">
      <c r="U1287"/>
    </row>
    <row r="1288" customHeight="1" spans="21:21">
      <c r="U1288"/>
    </row>
    <row r="1289" customHeight="1" spans="21:21">
      <c r="U1289"/>
    </row>
    <row r="1290" customHeight="1" spans="21:21">
      <c r="U1290"/>
    </row>
    <row r="1291" customHeight="1" spans="21:21">
      <c r="U1291"/>
    </row>
    <row r="1292" customHeight="1" spans="21:21">
      <c r="U1292"/>
    </row>
    <row r="1293" customHeight="1" spans="21:21">
      <c r="U1293"/>
    </row>
    <row r="1294" customHeight="1" spans="21:21">
      <c r="U1294"/>
    </row>
    <row r="1295" customHeight="1" spans="21:21">
      <c r="U1295"/>
    </row>
    <row r="1296" customHeight="1" spans="21:21">
      <c r="U1296"/>
    </row>
    <row r="1297" customHeight="1" spans="21:21">
      <c r="U1297"/>
    </row>
    <row r="1298" customHeight="1" spans="21:21">
      <c r="U1298"/>
    </row>
    <row r="1299" customHeight="1" spans="21:21">
      <c r="U1299"/>
    </row>
    <row r="1300" customHeight="1" spans="21:21">
      <c r="U1300"/>
    </row>
    <row r="1301" customHeight="1" spans="21:21">
      <c r="U1301"/>
    </row>
    <row r="1302" customHeight="1" spans="21:21">
      <c r="U1302"/>
    </row>
    <row r="1303" customHeight="1" spans="21:21">
      <c r="U1303"/>
    </row>
    <row r="1304" customHeight="1" spans="21:21">
      <c r="U1304"/>
    </row>
    <row r="1305" customHeight="1" spans="21:21">
      <c r="U1305"/>
    </row>
    <row r="1306" customHeight="1" spans="21:21">
      <c r="U1306"/>
    </row>
    <row r="1307" customHeight="1" spans="21:21">
      <c r="U1307"/>
    </row>
    <row r="1308" customHeight="1" spans="21:21">
      <c r="U1308"/>
    </row>
    <row r="1309" customHeight="1" spans="21:21">
      <c r="U1309"/>
    </row>
    <row r="1310" customHeight="1" spans="21:21">
      <c r="U1310"/>
    </row>
    <row r="1311" customHeight="1" spans="21:21">
      <c r="U1311"/>
    </row>
    <row r="1312" customHeight="1" spans="21:21">
      <c r="U1312"/>
    </row>
    <row r="1313" customHeight="1" spans="21:21">
      <c r="U1313"/>
    </row>
    <row r="1314" customHeight="1" spans="21:21">
      <c r="U1314"/>
    </row>
    <row r="1315" customHeight="1" spans="21:21">
      <c r="U1315"/>
    </row>
    <row r="1316" customHeight="1" spans="21:21">
      <c r="U1316"/>
    </row>
    <row r="1317" customHeight="1" spans="21:21">
      <c r="U1317"/>
    </row>
    <row r="1318" customHeight="1" spans="21:21">
      <c r="U1318"/>
    </row>
    <row r="1319" customHeight="1" spans="21:21">
      <c r="U1319"/>
    </row>
    <row r="1320" customHeight="1" spans="21:21">
      <c r="U1320"/>
    </row>
    <row r="1321" customHeight="1" spans="21:21">
      <c r="U1321"/>
    </row>
    <row r="1322" customHeight="1" spans="21:21">
      <c r="U1322"/>
    </row>
    <row r="1323" customHeight="1" spans="21:21">
      <c r="U1323"/>
    </row>
    <row r="1324" customHeight="1" spans="21:21">
      <c r="U1324"/>
    </row>
    <row r="1325" customHeight="1" spans="21:21">
      <c r="U1325"/>
    </row>
    <row r="1326" customHeight="1" spans="21:21">
      <c r="U1326"/>
    </row>
    <row r="1327" customHeight="1" spans="21:21">
      <c r="U1327"/>
    </row>
    <row r="1328" customHeight="1" spans="21:21">
      <c r="U1328"/>
    </row>
    <row r="1329" customHeight="1" spans="21:21">
      <c r="U1329"/>
    </row>
    <row r="1330" customHeight="1" spans="21:21">
      <c r="U1330"/>
    </row>
    <row r="1331" customHeight="1" spans="21:21">
      <c r="U1331"/>
    </row>
    <row r="1332" customHeight="1" spans="21:21">
      <c r="U1332"/>
    </row>
    <row r="1333" customHeight="1" spans="21:21">
      <c r="U1333"/>
    </row>
    <row r="1334" customHeight="1" spans="21:21">
      <c r="U1334"/>
    </row>
    <row r="1335" customHeight="1" spans="21:21">
      <c r="U1335"/>
    </row>
    <row r="1336" customHeight="1" spans="21:21">
      <c r="U1336"/>
    </row>
    <row r="1337" customHeight="1" spans="21:21">
      <c r="U1337"/>
    </row>
    <row r="1338" customHeight="1" spans="21:21">
      <c r="U1338"/>
    </row>
    <row r="1339" customHeight="1" spans="21:21">
      <c r="U1339"/>
    </row>
    <row r="1340" customHeight="1" spans="21:21">
      <c r="U1340"/>
    </row>
    <row r="1341" customHeight="1" spans="21:21">
      <c r="U1341"/>
    </row>
    <row r="1342" customHeight="1" spans="21:21">
      <c r="U1342"/>
    </row>
    <row r="1343" customHeight="1" spans="21:21">
      <c r="U1343"/>
    </row>
    <row r="1344" customHeight="1" spans="21:21">
      <c r="U1344"/>
    </row>
    <row r="1345" customHeight="1" spans="21:21">
      <c r="U1345"/>
    </row>
    <row r="1346" customHeight="1" spans="21:21">
      <c r="U1346"/>
    </row>
    <row r="1347" customHeight="1" spans="21:21">
      <c r="U1347"/>
    </row>
    <row r="1348" customHeight="1" spans="21:21">
      <c r="U1348"/>
    </row>
    <row r="1349" customHeight="1" spans="21:21">
      <c r="U1349"/>
    </row>
    <row r="1350" customHeight="1" spans="21:21">
      <c r="U1350"/>
    </row>
    <row r="1351" customHeight="1" spans="21:21">
      <c r="U1351"/>
    </row>
    <row r="1352" customHeight="1" spans="21:21">
      <c r="U1352"/>
    </row>
    <row r="1353" customHeight="1" spans="21:21">
      <c r="U1353"/>
    </row>
    <row r="1354" customHeight="1" spans="21:21">
      <c r="U1354"/>
    </row>
    <row r="1355" customHeight="1" spans="21:21">
      <c r="U1355"/>
    </row>
    <row r="1356" customHeight="1" spans="21:21">
      <c r="U1356"/>
    </row>
    <row r="1357" customHeight="1" spans="21:21">
      <c r="U1357"/>
    </row>
    <row r="1358" customHeight="1" spans="21:21">
      <c r="U1358"/>
    </row>
    <row r="1359" customHeight="1" spans="21:21">
      <c r="U1359"/>
    </row>
    <row r="1360" customHeight="1" spans="21:21">
      <c r="U1360"/>
    </row>
    <row r="1361" customHeight="1" spans="21:21">
      <c r="U1361"/>
    </row>
    <row r="1362" customHeight="1" spans="21:21">
      <c r="U1362"/>
    </row>
    <row r="1363" customHeight="1" spans="21:21">
      <c r="U1363"/>
    </row>
    <row r="1364" customHeight="1" spans="21:21">
      <c r="U1364"/>
    </row>
    <row r="1365" customHeight="1" spans="21:21">
      <c r="U1365"/>
    </row>
    <row r="1366" customHeight="1" spans="21:21">
      <c r="U1366"/>
    </row>
    <row r="1367" customHeight="1" spans="21:21">
      <c r="U1367"/>
    </row>
    <row r="1368" customHeight="1" spans="21:21">
      <c r="U1368"/>
    </row>
    <row r="1369" customHeight="1" spans="21:21">
      <c r="U1369"/>
    </row>
    <row r="1370" customHeight="1" spans="21:21">
      <c r="U1370"/>
    </row>
    <row r="1371" customHeight="1" spans="21:21">
      <c r="U1371"/>
    </row>
    <row r="1372" customHeight="1" spans="21:21">
      <c r="U1372"/>
    </row>
    <row r="1373" customHeight="1" spans="21:21">
      <c r="U1373"/>
    </row>
    <row r="1374" customHeight="1" spans="21:21">
      <c r="U1374"/>
    </row>
    <row r="1375" customHeight="1" spans="21:21">
      <c r="U1375"/>
    </row>
    <row r="1376" customHeight="1" spans="21:21">
      <c r="U1376"/>
    </row>
    <row r="1377" customHeight="1" spans="21:21">
      <c r="U1377"/>
    </row>
    <row r="1378" customHeight="1" spans="21:21">
      <c r="U1378"/>
    </row>
    <row r="1379" customHeight="1" spans="21:21">
      <c r="U1379"/>
    </row>
    <row r="1380" customHeight="1" spans="21:21">
      <c r="U1380"/>
    </row>
    <row r="1381" customHeight="1" spans="21:21">
      <c r="U1381"/>
    </row>
    <row r="1382" customHeight="1" spans="21:21">
      <c r="U1382"/>
    </row>
    <row r="1383" customHeight="1" spans="21:21">
      <c r="U1383"/>
    </row>
    <row r="1384" customHeight="1" spans="21:21">
      <c r="U1384"/>
    </row>
    <row r="1385" customHeight="1" spans="21:21">
      <c r="U1385"/>
    </row>
    <row r="1386" customHeight="1" spans="21:21">
      <c r="U1386"/>
    </row>
    <row r="1387" customHeight="1" spans="21:21">
      <c r="U1387"/>
    </row>
    <row r="1388" customHeight="1" spans="21:21">
      <c r="U1388"/>
    </row>
    <row r="1389" customHeight="1" spans="21:21">
      <c r="U1389"/>
    </row>
    <row r="1390" customHeight="1" spans="21:21">
      <c r="U1390"/>
    </row>
    <row r="1391" customHeight="1" spans="21:21">
      <c r="U1391"/>
    </row>
    <row r="1392" customHeight="1" spans="21:21">
      <c r="U1392"/>
    </row>
    <row r="1393" customHeight="1" spans="21:21">
      <c r="U1393"/>
    </row>
    <row r="1394" customHeight="1" spans="21:21">
      <c r="U1394"/>
    </row>
    <row r="1395" customHeight="1" spans="21:21">
      <c r="U1395"/>
    </row>
    <row r="1396" customHeight="1" spans="21:21">
      <c r="U1396"/>
    </row>
    <row r="1397" customHeight="1" spans="21:21">
      <c r="U1397"/>
    </row>
    <row r="1398" customHeight="1" spans="21:21">
      <c r="U1398"/>
    </row>
    <row r="1399" customHeight="1" spans="21:21">
      <c r="U1399"/>
    </row>
    <row r="1400" customHeight="1" spans="21:21">
      <c r="U1400"/>
    </row>
    <row r="1401" customHeight="1" spans="21:21">
      <c r="U1401"/>
    </row>
    <row r="1402" customHeight="1" spans="21:21">
      <c r="U1402"/>
    </row>
    <row r="1403" customHeight="1" spans="21:21">
      <c r="U1403"/>
    </row>
    <row r="1404" customHeight="1" spans="21:21">
      <c r="U1404"/>
    </row>
    <row r="1405" customHeight="1" spans="21:21">
      <c r="U1405"/>
    </row>
    <row r="1406" customHeight="1" spans="21:21">
      <c r="U1406"/>
    </row>
    <row r="1407" customHeight="1" spans="21:21">
      <c r="U1407"/>
    </row>
    <row r="1408" customHeight="1" spans="21:21">
      <c r="U1408"/>
    </row>
    <row r="1409" customHeight="1" spans="21:21">
      <c r="U1409"/>
    </row>
    <row r="1410" customHeight="1" spans="21:21">
      <c r="U1410"/>
    </row>
    <row r="1411" customHeight="1" spans="21:21">
      <c r="U1411"/>
    </row>
    <row r="1412" customHeight="1" spans="21:21">
      <c r="U1412"/>
    </row>
    <row r="1413" customHeight="1" spans="21:21">
      <c r="U1413"/>
    </row>
    <row r="1414" customHeight="1" spans="21:21">
      <c r="U1414"/>
    </row>
    <row r="1415" customHeight="1" spans="21:21">
      <c r="U1415"/>
    </row>
    <row r="1416" customHeight="1" spans="21:21">
      <c r="U1416"/>
    </row>
    <row r="1417" customHeight="1" spans="21:21">
      <c r="U1417"/>
    </row>
    <row r="1418" customHeight="1" spans="21:21">
      <c r="U1418"/>
    </row>
    <row r="1419" customHeight="1" spans="21:21">
      <c r="U1419"/>
    </row>
    <row r="1420" customHeight="1" spans="21:21">
      <c r="U1420"/>
    </row>
    <row r="1421" customHeight="1" spans="21:21">
      <c r="U1421"/>
    </row>
    <row r="1422" customHeight="1" spans="21:21">
      <c r="U1422"/>
    </row>
    <row r="1423" customHeight="1" spans="21:21">
      <c r="U1423"/>
    </row>
    <row r="1424" customHeight="1" spans="21:21">
      <c r="U1424"/>
    </row>
    <row r="1425" customHeight="1" spans="21:21">
      <c r="U1425"/>
    </row>
    <row r="1426" customHeight="1" spans="21:21">
      <c r="U1426"/>
    </row>
    <row r="1427" customHeight="1" spans="21:21">
      <c r="U1427"/>
    </row>
    <row r="1428" customHeight="1" spans="21:21">
      <c r="U1428"/>
    </row>
    <row r="1429" customHeight="1" spans="21:21">
      <c r="U1429"/>
    </row>
    <row r="1430" customHeight="1" spans="21:21">
      <c r="U1430"/>
    </row>
    <row r="1431" customHeight="1" spans="21:21">
      <c r="U1431"/>
    </row>
    <row r="1432" customHeight="1" spans="21:21">
      <c r="U1432"/>
    </row>
    <row r="1433" customHeight="1" spans="21:21">
      <c r="U1433"/>
    </row>
    <row r="1434" customHeight="1" spans="21:21">
      <c r="U1434"/>
    </row>
    <row r="1435" customHeight="1" spans="21:21">
      <c r="U1435"/>
    </row>
    <row r="1436" customHeight="1" spans="21:21">
      <c r="U1436"/>
    </row>
    <row r="1437" customHeight="1" spans="21:21">
      <c r="U1437"/>
    </row>
    <row r="1438" customHeight="1" spans="21:21">
      <c r="U1438"/>
    </row>
    <row r="1439" customHeight="1" spans="21:21">
      <c r="U1439"/>
    </row>
    <row r="1440" customHeight="1" spans="21:21">
      <c r="U1440"/>
    </row>
    <row r="1441" customHeight="1" spans="21:21">
      <c r="U1441"/>
    </row>
    <row r="1442" customHeight="1" spans="21:21">
      <c r="U1442"/>
    </row>
    <row r="1443" customHeight="1" spans="21:21">
      <c r="U1443"/>
    </row>
    <row r="1444" customHeight="1" spans="21:21">
      <c r="U1444"/>
    </row>
    <row r="1445" customHeight="1" spans="21:21">
      <c r="U1445"/>
    </row>
    <row r="1446" customHeight="1" spans="21:21">
      <c r="U1446"/>
    </row>
    <row r="1447" customHeight="1" spans="21:21">
      <c r="U1447"/>
    </row>
    <row r="1448" customHeight="1" spans="21:21">
      <c r="U1448"/>
    </row>
    <row r="1449" customHeight="1" spans="21:21">
      <c r="U1449"/>
    </row>
    <row r="1450" customHeight="1" spans="21:21">
      <c r="U1450"/>
    </row>
    <row r="1451" customHeight="1" spans="21:21">
      <c r="U1451"/>
    </row>
    <row r="1452" customHeight="1" spans="21:21">
      <c r="U1452"/>
    </row>
    <row r="1453" customHeight="1" spans="21:21">
      <c r="U1453"/>
    </row>
    <row r="1454" customHeight="1" spans="21:21">
      <c r="U1454"/>
    </row>
    <row r="1455" customHeight="1" spans="21:21">
      <c r="U1455"/>
    </row>
    <row r="1456" customHeight="1" spans="21:21">
      <c r="U1456"/>
    </row>
    <row r="1457" customHeight="1" spans="21:21">
      <c r="U1457"/>
    </row>
    <row r="1458" customHeight="1" spans="21:21">
      <c r="U1458"/>
    </row>
    <row r="1459" customHeight="1" spans="21:21">
      <c r="U1459"/>
    </row>
    <row r="1460" customHeight="1" spans="21:21">
      <c r="U1460"/>
    </row>
    <row r="1461" customHeight="1" spans="21:21">
      <c r="U1461"/>
    </row>
    <row r="1462" customHeight="1" spans="21:21">
      <c r="U1462"/>
    </row>
    <row r="1463" customHeight="1" spans="21:21">
      <c r="U1463"/>
    </row>
    <row r="1464" customHeight="1" spans="21:21">
      <c r="U1464"/>
    </row>
    <row r="1465" customHeight="1" spans="21:21">
      <c r="U1465"/>
    </row>
    <row r="1466" customHeight="1" spans="21:21">
      <c r="U1466"/>
    </row>
    <row r="1467" customHeight="1" spans="21:21">
      <c r="U1467"/>
    </row>
    <row r="1468" customHeight="1" spans="21:21">
      <c r="U1468"/>
    </row>
    <row r="1469" customHeight="1" spans="21:21">
      <c r="U1469"/>
    </row>
    <row r="1470" customHeight="1" spans="21:21">
      <c r="U1470"/>
    </row>
    <row r="1471" customHeight="1" spans="21:21">
      <c r="U1471"/>
    </row>
    <row r="1472" customHeight="1" spans="21:21">
      <c r="U1472"/>
    </row>
    <row r="1473" customHeight="1" spans="21:21">
      <c r="U1473"/>
    </row>
    <row r="1474" customHeight="1" spans="21:21">
      <c r="U1474"/>
    </row>
    <row r="1475" customHeight="1" spans="21:21">
      <c r="U1475"/>
    </row>
    <row r="1476" customHeight="1" spans="21:21">
      <c r="U1476"/>
    </row>
    <row r="1477" customHeight="1" spans="21:21">
      <c r="U1477"/>
    </row>
    <row r="1478" customHeight="1" spans="21:21">
      <c r="U1478"/>
    </row>
    <row r="1479" customHeight="1" spans="21:21">
      <c r="U1479"/>
    </row>
    <row r="1480" customHeight="1" spans="21:21">
      <c r="U1480"/>
    </row>
    <row r="1481" customHeight="1" spans="21:21">
      <c r="U1481"/>
    </row>
    <row r="1482" customHeight="1" spans="21:21">
      <c r="U1482"/>
    </row>
    <row r="1483" customHeight="1" spans="21:21">
      <c r="U1483"/>
    </row>
    <row r="1484" customHeight="1" spans="21:21">
      <c r="U1484"/>
    </row>
    <row r="1485" customHeight="1" spans="21:21">
      <c r="U1485"/>
    </row>
    <row r="1486" customHeight="1" spans="21:21">
      <c r="U1486"/>
    </row>
    <row r="1487" customHeight="1" spans="21:21">
      <c r="U1487"/>
    </row>
    <row r="1488" customHeight="1" spans="21:21">
      <c r="U1488"/>
    </row>
    <row r="1489" customHeight="1" spans="21:21">
      <c r="U1489"/>
    </row>
    <row r="1490" customHeight="1" spans="21:21">
      <c r="U1490"/>
    </row>
    <row r="1491" customHeight="1" spans="21:21">
      <c r="U1491"/>
    </row>
    <row r="1492" customHeight="1" spans="21:21">
      <c r="U1492"/>
    </row>
    <row r="1493" customHeight="1" spans="21:21">
      <c r="U1493"/>
    </row>
    <row r="1494" customHeight="1" spans="21:21">
      <c r="U1494"/>
    </row>
    <row r="1495" customHeight="1" spans="21:21">
      <c r="U1495"/>
    </row>
    <row r="1496" customHeight="1" spans="21:21">
      <c r="U1496"/>
    </row>
    <row r="1497" customHeight="1" spans="21:21">
      <c r="U1497"/>
    </row>
    <row r="1498" customHeight="1" spans="21:21">
      <c r="U1498"/>
    </row>
    <row r="1499" customHeight="1" spans="21:21">
      <c r="U1499"/>
    </row>
    <row r="1500" customHeight="1" spans="21:21">
      <c r="U1500"/>
    </row>
    <row r="1501" customHeight="1" spans="21:21">
      <c r="U1501"/>
    </row>
    <row r="1502" customHeight="1" spans="21:21">
      <c r="U1502"/>
    </row>
    <row r="1503" customHeight="1" spans="21:21">
      <c r="U1503"/>
    </row>
    <row r="1504" customHeight="1" spans="21:21">
      <c r="U1504"/>
    </row>
    <row r="1505" customHeight="1" spans="21:21">
      <c r="U1505"/>
    </row>
    <row r="1506" customHeight="1" spans="21:21">
      <c r="U1506"/>
    </row>
    <row r="1507" customHeight="1" spans="21:21">
      <c r="U1507"/>
    </row>
    <row r="1508" customHeight="1" spans="21:21">
      <c r="U1508"/>
    </row>
    <row r="1509" customHeight="1" spans="21:21">
      <c r="U1509"/>
    </row>
    <row r="1510" customHeight="1" spans="21:21">
      <c r="U1510"/>
    </row>
    <row r="1511" customHeight="1" spans="21:21">
      <c r="U1511"/>
    </row>
    <row r="1512" customHeight="1" spans="21:21">
      <c r="U1512"/>
    </row>
    <row r="1513" customHeight="1" spans="21:21">
      <c r="U1513"/>
    </row>
    <row r="1514" customHeight="1" spans="21:21">
      <c r="U1514"/>
    </row>
    <row r="1515" customHeight="1" spans="21:21">
      <c r="U1515"/>
    </row>
    <row r="1516" customHeight="1" spans="21:21">
      <c r="U1516"/>
    </row>
    <row r="1517" customHeight="1" spans="21:21">
      <c r="U1517"/>
    </row>
    <row r="1518" customHeight="1" spans="21:21">
      <c r="U1518"/>
    </row>
    <row r="1519" customHeight="1" spans="21:21">
      <c r="U1519"/>
    </row>
    <row r="1520" customHeight="1" spans="21:21">
      <c r="U1520"/>
    </row>
    <row r="1521" customHeight="1" spans="21:21">
      <c r="U1521"/>
    </row>
    <row r="1522" customHeight="1" spans="21:21">
      <c r="U1522"/>
    </row>
    <row r="1523" customHeight="1" spans="21:21">
      <c r="U1523"/>
    </row>
    <row r="1524" customHeight="1" spans="21:21">
      <c r="U1524"/>
    </row>
    <row r="1525" customHeight="1" spans="21:21">
      <c r="U1525"/>
    </row>
    <row r="1526" customHeight="1" spans="21:21">
      <c r="U1526"/>
    </row>
    <row r="1527" customHeight="1" spans="21:21">
      <c r="U1527"/>
    </row>
    <row r="1528" customHeight="1" spans="21:21">
      <c r="U1528"/>
    </row>
    <row r="1529" customHeight="1" spans="21:21">
      <c r="U1529"/>
    </row>
    <row r="1530" customHeight="1" spans="21:21">
      <c r="U1530"/>
    </row>
    <row r="1531" customHeight="1" spans="21:21">
      <c r="U1531"/>
    </row>
    <row r="1532" customHeight="1" spans="21:21">
      <c r="U1532"/>
    </row>
    <row r="1533" customHeight="1" spans="21:21">
      <c r="U1533"/>
    </row>
    <row r="1534" customHeight="1" spans="21:21">
      <c r="U1534"/>
    </row>
    <row r="1535" customHeight="1" spans="21:21">
      <c r="U1535"/>
    </row>
    <row r="1536" customHeight="1" spans="21:21">
      <c r="U1536"/>
    </row>
    <row r="1537" customHeight="1" spans="21:21">
      <c r="U1537"/>
    </row>
    <row r="1538" customHeight="1" spans="21:21">
      <c r="U1538"/>
    </row>
    <row r="1539" customHeight="1" spans="21:21">
      <c r="U1539"/>
    </row>
    <row r="1540" customHeight="1" spans="21:21">
      <c r="U1540"/>
    </row>
    <row r="1541" customHeight="1" spans="21:21">
      <c r="U1541"/>
    </row>
    <row r="1542" customHeight="1" spans="21:21">
      <c r="U1542"/>
    </row>
    <row r="1543" customHeight="1" spans="21:21">
      <c r="U1543"/>
    </row>
    <row r="1544" customHeight="1" spans="21:21">
      <c r="U1544"/>
    </row>
    <row r="1545" customHeight="1" spans="21:21">
      <c r="U1545"/>
    </row>
    <row r="1546" customHeight="1" spans="21:21">
      <c r="U1546"/>
    </row>
    <row r="1547" customHeight="1" spans="21:21">
      <c r="U1547"/>
    </row>
    <row r="1548" customHeight="1" spans="21:21">
      <c r="U1548"/>
    </row>
    <row r="1549" customHeight="1" spans="21:21">
      <c r="U1549"/>
    </row>
    <row r="1550" customHeight="1" spans="21:21">
      <c r="U1550"/>
    </row>
    <row r="1551" customHeight="1" spans="21:21">
      <c r="U1551"/>
    </row>
    <row r="1552" customHeight="1" spans="21:21">
      <c r="U1552"/>
    </row>
    <row r="1553" customHeight="1" spans="21:21">
      <c r="U1553"/>
    </row>
    <row r="1554" customHeight="1" spans="21:21">
      <c r="U1554"/>
    </row>
    <row r="1555" customHeight="1" spans="21:21">
      <c r="U1555"/>
    </row>
    <row r="1556" customHeight="1" spans="21:21">
      <c r="U1556"/>
    </row>
    <row r="1557" customHeight="1" spans="21:21">
      <c r="U1557"/>
    </row>
    <row r="1558" customHeight="1" spans="21:21">
      <c r="U1558"/>
    </row>
    <row r="1559" customHeight="1" spans="21:21">
      <c r="U1559"/>
    </row>
    <row r="1560" customHeight="1" spans="21:21">
      <c r="U1560"/>
    </row>
    <row r="1561" customHeight="1" spans="21:21">
      <c r="U1561"/>
    </row>
    <row r="1562" customHeight="1" spans="21:21">
      <c r="U1562"/>
    </row>
    <row r="1563" customHeight="1" spans="21:21">
      <c r="U1563"/>
    </row>
    <row r="1564" customHeight="1" spans="21:21">
      <c r="U1564"/>
    </row>
    <row r="1565" customHeight="1" spans="21:21">
      <c r="U1565"/>
    </row>
    <row r="1566" customHeight="1" spans="21:21">
      <c r="U1566"/>
    </row>
    <row r="1567" customHeight="1" spans="21:21">
      <c r="U1567"/>
    </row>
    <row r="1568" customHeight="1" spans="21:21">
      <c r="U1568"/>
    </row>
    <row r="1569" customHeight="1" spans="21:21">
      <c r="U1569"/>
    </row>
    <row r="1570" customHeight="1" spans="21:21">
      <c r="U1570"/>
    </row>
    <row r="1571" customHeight="1" spans="21:21">
      <c r="U1571"/>
    </row>
    <row r="1572" customHeight="1" spans="21:21">
      <c r="U1572"/>
    </row>
    <row r="1573" customHeight="1" spans="21:21">
      <c r="U1573"/>
    </row>
    <row r="1574" customHeight="1" spans="21:21">
      <c r="U1574"/>
    </row>
    <row r="1575" customHeight="1" spans="21:21">
      <c r="U1575"/>
    </row>
    <row r="1576" customHeight="1" spans="21:21">
      <c r="U1576"/>
    </row>
    <row r="1577" customHeight="1" spans="21:21">
      <c r="U1577"/>
    </row>
    <row r="1578" customHeight="1" spans="21:21">
      <c r="U1578"/>
    </row>
    <row r="1579" customHeight="1" spans="21:21">
      <c r="U1579"/>
    </row>
    <row r="1580" customHeight="1" spans="21:21">
      <c r="U1580"/>
    </row>
    <row r="1581" customHeight="1" spans="21:21">
      <c r="U1581"/>
    </row>
    <row r="1582" customHeight="1" spans="21:21">
      <c r="U1582"/>
    </row>
    <row r="1583" customHeight="1" spans="21:21">
      <c r="U1583"/>
    </row>
    <row r="1584" customHeight="1" spans="21:21">
      <c r="U1584"/>
    </row>
    <row r="1585" customHeight="1" spans="21:21">
      <c r="U1585"/>
    </row>
    <row r="1586" customHeight="1" spans="21:21">
      <c r="U1586"/>
    </row>
    <row r="1587" customHeight="1" spans="21:21">
      <c r="U1587"/>
    </row>
    <row r="1588" customHeight="1" spans="21:21">
      <c r="U1588"/>
    </row>
    <row r="1589" customHeight="1" spans="21:21">
      <c r="U1589"/>
    </row>
    <row r="1590" customHeight="1" spans="21:21">
      <c r="U1590"/>
    </row>
    <row r="1591" customHeight="1" spans="21:21">
      <c r="U1591"/>
    </row>
    <row r="1592" customHeight="1" spans="21:21">
      <c r="U1592"/>
    </row>
    <row r="1593" customHeight="1" spans="21:21">
      <c r="U1593"/>
    </row>
    <row r="1594" customHeight="1" spans="21:21">
      <c r="U1594"/>
    </row>
    <row r="1595" customHeight="1" spans="21:21">
      <c r="U1595"/>
    </row>
    <row r="1596" customHeight="1" spans="21:21">
      <c r="U1596"/>
    </row>
    <row r="1597" customHeight="1" spans="21:21">
      <c r="U1597"/>
    </row>
    <row r="1598" customHeight="1" spans="21:21">
      <c r="U1598"/>
    </row>
    <row r="1599" customHeight="1" spans="21:21">
      <c r="U1599"/>
    </row>
    <row r="1600" customHeight="1" spans="21:21">
      <c r="U1600"/>
    </row>
    <row r="1601" customHeight="1" spans="21:21">
      <c r="U1601"/>
    </row>
    <row r="1602" customHeight="1" spans="21:21">
      <c r="U1602"/>
    </row>
    <row r="1603" customHeight="1" spans="21:21">
      <c r="U1603"/>
    </row>
    <row r="1604" customHeight="1" spans="21:21">
      <c r="U1604"/>
    </row>
    <row r="1605" customHeight="1" spans="21:21">
      <c r="U1605"/>
    </row>
    <row r="1606" customHeight="1" spans="21:21">
      <c r="U1606"/>
    </row>
    <row r="1607" customHeight="1" spans="21:21">
      <c r="U1607"/>
    </row>
    <row r="1608" customHeight="1" spans="21:21">
      <c r="U1608"/>
    </row>
    <row r="1609" customHeight="1" spans="21:21">
      <c r="U1609"/>
    </row>
    <row r="1610" customHeight="1" spans="21:21">
      <c r="U1610"/>
    </row>
    <row r="1611" customHeight="1" spans="21:21">
      <c r="U1611"/>
    </row>
    <row r="1612" customHeight="1" spans="21:21">
      <c r="U1612"/>
    </row>
    <row r="1613" customHeight="1" spans="21:21">
      <c r="U1613"/>
    </row>
    <row r="1614" customHeight="1" spans="21:21">
      <c r="U1614"/>
    </row>
    <row r="1615" customHeight="1" spans="21:21">
      <c r="U1615"/>
    </row>
    <row r="1616" customHeight="1" spans="21:21">
      <c r="U1616"/>
    </row>
    <row r="1617" customHeight="1" spans="21:21">
      <c r="U1617"/>
    </row>
    <row r="1618" customHeight="1" spans="21:21">
      <c r="U1618"/>
    </row>
    <row r="1619" customHeight="1" spans="21:21">
      <c r="U1619"/>
    </row>
    <row r="1620" customHeight="1" spans="21:21">
      <c r="U1620"/>
    </row>
    <row r="1621" customHeight="1" spans="21:21">
      <c r="U1621"/>
    </row>
    <row r="1622" customHeight="1" spans="21:21">
      <c r="U1622"/>
    </row>
    <row r="1623" customHeight="1" spans="21:21">
      <c r="U1623"/>
    </row>
    <row r="1624" customHeight="1" spans="21:21">
      <c r="U1624"/>
    </row>
    <row r="1625" customHeight="1" spans="21:21">
      <c r="U1625"/>
    </row>
    <row r="1626" customHeight="1" spans="21:21">
      <c r="U1626"/>
    </row>
    <row r="1627" customHeight="1" spans="21:21">
      <c r="U1627"/>
    </row>
    <row r="1628" customHeight="1" spans="21:21">
      <c r="U1628"/>
    </row>
    <row r="1629" customHeight="1" spans="21:21">
      <c r="U1629"/>
    </row>
    <row r="1630" customHeight="1" spans="21:21">
      <c r="U1630"/>
    </row>
    <row r="1631" customHeight="1" spans="21:21">
      <c r="U1631"/>
    </row>
    <row r="1632" customHeight="1" spans="21:21">
      <c r="U1632"/>
    </row>
    <row r="1633" customHeight="1" spans="21:21">
      <c r="U1633"/>
    </row>
    <row r="1634" customHeight="1" spans="21:21">
      <c r="U1634"/>
    </row>
    <row r="1635" customHeight="1" spans="21:21">
      <c r="U1635"/>
    </row>
    <row r="1636" customHeight="1" spans="21:21">
      <c r="U1636"/>
    </row>
    <row r="1637" customHeight="1" spans="21:21">
      <c r="U1637"/>
    </row>
    <row r="1638" customHeight="1" spans="21:21">
      <c r="U1638"/>
    </row>
    <row r="1639" customHeight="1" spans="21:21">
      <c r="U1639"/>
    </row>
    <row r="1640" customHeight="1" spans="21:21">
      <c r="U1640"/>
    </row>
    <row r="1641" customHeight="1" spans="21:21">
      <c r="U1641"/>
    </row>
    <row r="1642" customHeight="1" spans="21:21">
      <c r="U1642"/>
    </row>
    <row r="1643" customHeight="1" spans="21:21">
      <c r="U1643"/>
    </row>
    <row r="1644" customHeight="1" spans="21:21">
      <c r="U1644"/>
    </row>
    <row r="1645" customHeight="1" spans="21:21">
      <c r="U1645"/>
    </row>
    <row r="1646" customHeight="1" spans="21:21">
      <c r="U1646"/>
    </row>
    <row r="1647" customHeight="1" spans="21:21">
      <c r="U1647"/>
    </row>
    <row r="1648" customHeight="1" spans="21:21">
      <c r="U1648"/>
    </row>
    <row r="1649" customHeight="1" spans="21:21">
      <c r="U1649"/>
    </row>
    <row r="1650" customHeight="1" spans="21:21">
      <c r="U1650"/>
    </row>
    <row r="1651" customHeight="1" spans="21:21">
      <c r="U1651"/>
    </row>
    <row r="1652" customHeight="1" spans="21:21">
      <c r="U1652"/>
    </row>
    <row r="1653" customHeight="1" spans="21:21">
      <c r="U1653"/>
    </row>
    <row r="1654" customHeight="1" spans="21:21">
      <c r="U1654"/>
    </row>
    <row r="1655" customHeight="1" spans="21:21">
      <c r="U1655"/>
    </row>
    <row r="1656" customHeight="1" spans="21:21">
      <c r="U1656"/>
    </row>
    <row r="1657" customHeight="1" spans="21:21">
      <c r="U1657"/>
    </row>
    <row r="1658" customHeight="1" spans="21:21">
      <c r="U1658"/>
    </row>
    <row r="1659" customHeight="1" spans="21:21">
      <c r="U1659"/>
    </row>
    <row r="1660" customHeight="1" spans="21:21">
      <c r="U1660"/>
    </row>
    <row r="1661" customHeight="1" spans="21:21">
      <c r="U1661"/>
    </row>
    <row r="1662" customHeight="1" spans="21:21">
      <c r="U1662"/>
    </row>
    <row r="1663" customHeight="1" spans="21:21">
      <c r="U1663"/>
    </row>
    <row r="1664" customHeight="1" spans="21:21">
      <c r="U1664"/>
    </row>
    <row r="1665" customHeight="1" spans="21:21">
      <c r="U1665"/>
    </row>
    <row r="1666" customHeight="1" spans="21:21">
      <c r="U1666"/>
    </row>
    <row r="1667" customHeight="1" spans="21:21">
      <c r="U1667"/>
    </row>
    <row r="1668" customHeight="1" spans="21:21">
      <c r="U1668"/>
    </row>
    <row r="1669" customHeight="1" spans="21:21">
      <c r="U1669"/>
    </row>
    <row r="1670" customHeight="1" spans="21:21">
      <c r="U1670"/>
    </row>
    <row r="1671" customHeight="1" spans="21:21">
      <c r="U1671"/>
    </row>
    <row r="1672" customHeight="1" spans="21:21">
      <c r="U1672"/>
    </row>
    <row r="1673" customHeight="1" spans="21:21">
      <c r="U1673"/>
    </row>
    <row r="1674" customHeight="1" spans="21:21">
      <c r="U1674"/>
    </row>
    <row r="1675" customHeight="1" spans="21:21">
      <c r="U1675"/>
    </row>
    <row r="1676" customHeight="1" spans="21:21">
      <c r="U1676"/>
    </row>
    <row r="1677" customHeight="1" spans="21:21">
      <c r="U1677"/>
    </row>
    <row r="1678" customHeight="1" spans="21:21">
      <c r="U1678"/>
    </row>
    <row r="1679" customHeight="1" spans="21:21">
      <c r="U1679"/>
    </row>
    <row r="1680" customHeight="1" spans="21:21">
      <c r="U1680"/>
    </row>
    <row r="1681" customHeight="1" spans="21:21">
      <c r="U1681"/>
    </row>
    <row r="1682" customHeight="1" spans="21:21">
      <c r="U1682"/>
    </row>
    <row r="1683" customHeight="1" spans="21:21">
      <c r="U1683"/>
    </row>
    <row r="1684" customHeight="1" spans="21:21">
      <c r="U1684"/>
    </row>
    <row r="1685" customHeight="1" spans="21:21">
      <c r="U1685"/>
    </row>
    <row r="1686" customHeight="1" spans="21:21">
      <c r="U1686"/>
    </row>
    <row r="1687" customHeight="1" spans="21:21">
      <c r="U1687"/>
    </row>
    <row r="1688" customHeight="1" spans="21:21">
      <c r="U1688"/>
    </row>
    <row r="1689" customHeight="1" spans="21:21">
      <c r="U1689"/>
    </row>
    <row r="1690" customHeight="1" spans="21:21">
      <c r="U1690"/>
    </row>
    <row r="1691" customHeight="1" spans="21:21">
      <c r="U1691"/>
    </row>
    <row r="1692" customHeight="1" spans="21:21">
      <c r="U1692"/>
    </row>
    <row r="1693" customHeight="1" spans="21:21">
      <c r="U1693"/>
    </row>
    <row r="1694" customHeight="1" spans="21:21">
      <c r="U1694"/>
    </row>
    <row r="1695" customHeight="1" spans="21:21">
      <c r="U1695"/>
    </row>
    <row r="1696" customHeight="1" spans="21:21">
      <c r="U1696"/>
    </row>
    <row r="1697" customHeight="1" spans="21:21">
      <c r="U1697"/>
    </row>
    <row r="1698" customHeight="1" spans="21:21">
      <c r="U1698"/>
    </row>
    <row r="1699" customHeight="1" spans="21:21">
      <c r="U1699"/>
    </row>
    <row r="1700" customHeight="1" spans="21:21">
      <c r="U1700"/>
    </row>
    <row r="1701" customHeight="1" spans="21:21">
      <c r="U1701"/>
    </row>
    <row r="1702" customHeight="1" spans="21:21">
      <c r="U1702"/>
    </row>
    <row r="1703" customHeight="1" spans="21:21">
      <c r="U1703"/>
    </row>
    <row r="1704" customHeight="1" spans="21:21">
      <c r="U1704"/>
    </row>
    <row r="1705" customHeight="1" spans="21:21">
      <c r="U1705"/>
    </row>
    <row r="1706" customHeight="1" spans="21:21">
      <c r="U1706"/>
    </row>
    <row r="1707" customHeight="1" spans="21:21">
      <c r="U1707"/>
    </row>
    <row r="1708" customHeight="1" spans="21:21">
      <c r="U1708"/>
    </row>
    <row r="1709" customHeight="1" spans="21:21">
      <c r="U1709"/>
    </row>
    <row r="1710" customHeight="1" spans="21:21">
      <c r="U1710"/>
    </row>
    <row r="1711" customHeight="1" spans="21:21">
      <c r="U1711"/>
    </row>
    <row r="1712" customHeight="1" spans="21:21">
      <c r="U1712"/>
    </row>
    <row r="1713" customHeight="1" spans="21:21">
      <c r="U1713"/>
    </row>
    <row r="1714" customHeight="1" spans="21:21">
      <c r="U1714"/>
    </row>
    <row r="1715" customHeight="1" spans="21:21">
      <c r="U1715"/>
    </row>
    <row r="1716" customHeight="1" spans="21:21">
      <c r="U1716"/>
    </row>
    <row r="1717" customHeight="1" spans="21:21">
      <c r="U1717"/>
    </row>
    <row r="1718" customHeight="1" spans="21:21">
      <c r="U1718"/>
    </row>
    <row r="1719" customHeight="1" spans="21:21">
      <c r="U1719"/>
    </row>
    <row r="1720" customHeight="1" spans="21:21">
      <c r="U1720"/>
    </row>
    <row r="1721" customHeight="1" spans="21:21">
      <c r="U1721"/>
    </row>
    <row r="1722" customHeight="1" spans="21:21">
      <c r="U1722"/>
    </row>
    <row r="1723" customHeight="1" spans="21:21">
      <c r="U1723"/>
    </row>
    <row r="1724" customHeight="1" spans="21:21">
      <c r="U1724"/>
    </row>
    <row r="1725" customHeight="1" spans="21:21">
      <c r="U1725"/>
    </row>
    <row r="1726" customHeight="1" spans="21:21">
      <c r="U1726"/>
    </row>
    <row r="1727" customHeight="1" spans="21:21">
      <c r="U1727"/>
    </row>
    <row r="1728" customHeight="1" spans="21:21">
      <c r="U1728"/>
    </row>
    <row r="1729" customHeight="1" spans="21:21">
      <c r="U1729"/>
    </row>
    <row r="1730" customHeight="1" spans="21:21">
      <c r="U1730"/>
    </row>
    <row r="1731" customHeight="1" spans="21:21">
      <c r="U1731"/>
    </row>
    <row r="1732" customHeight="1" spans="21:21">
      <c r="U1732"/>
    </row>
    <row r="1733" customHeight="1" spans="21:21">
      <c r="U1733"/>
    </row>
    <row r="1734" customHeight="1" spans="21:21">
      <c r="U1734"/>
    </row>
    <row r="1735" customHeight="1" spans="21:21">
      <c r="U1735"/>
    </row>
    <row r="1736" customHeight="1" spans="21:21">
      <c r="U1736"/>
    </row>
    <row r="1737" customHeight="1" spans="21:21">
      <c r="U1737"/>
    </row>
    <row r="1738" customHeight="1" spans="21:21">
      <c r="U1738"/>
    </row>
    <row r="1739" customHeight="1" spans="21:21">
      <c r="U1739"/>
    </row>
    <row r="1740" customHeight="1" spans="21:21">
      <c r="U1740"/>
    </row>
    <row r="1741" customHeight="1" spans="21:21">
      <c r="U1741"/>
    </row>
    <row r="1742" customHeight="1" spans="21:21">
      <c r="U1742"/>
    </row>
    <row r="1743" customHeight="1" spans="21:21">
      <c r="U1743"/>
    </row>
    <row r="1744" customHeight="1" spans="21:21">
      <c r="U1744"/>
    </row>
    <row r="1745" customHeight="1" spans="21:21">
      <c r="U1745"/>
    </row>
    <row r="1746" customHeight="1" spans="21:21">
      <c r="U1746"/>
    </row>
    <row r="1747" customHeight="1" spans="21:21">
      <c r="U1747"/>
    </row>
    <row r="1748" customHeight="1" spans="21:21">
      <c r="U1748"/>
    </row>
    <row r="1749" customHeight="1" spans="21:21">
      <c r="U1749"/>
    </row>
    <row r="1750" customHeight="1" spans="21:21">
      <c r="U1750"/>
    </row>
    <row r="1751" customHeight="1" spans="21:21">
      <c r="U1751"/>
    </row>
    <row r="1752" customHeight="1" spans="21:21">
      <c r="U1752"/>
    </row>
    <row r="1753" customHeight="1" spans="21:21">
      <c r="U1753"/>
    </row>
    <row r="1754" customHeight="1" spans="21:21">
      <c r="U1754"/>
    </row>
    <row r="1755" customHeight="1" spans="21:21">
      <c r="U1755"/>
    </row>
    <row r="1756" customHeight="1" spans="21:21">
      <c r="U1756"/>
    </row>
    <row r="1757" customHeight="1" spans="21:21">
      <c r="U1757"/>
    </row>
    <row r="1758" customHeight="1" spans="21:21">
      <c r="U1758"/>
    </row>
    <row r="1759" customHeight="1" spans="21:21">
      <c r="U1759"/>
    </row>
    <row r="1760" customHeight="1" spans="21:21">
      <c r="U1760"/>
    </row>
    <row r="1761" customHeight="1" spans="21:21">
      <c r="U1761"/>
    </row>
    <row r="1762" customHeight="1" spans="21:21">
      <c r="U1762"/>
    </row>
    <row r="1763" customHeight="1" spans="21:21">
      <c r="U1763"/>
    </row>
    <row r="1764" customHeight="1" spans="21:21">
      <c r="U1764"/>
    </row>
    <row r="1765" customHeight="1" spans="21:21">
      <c r="U1765"/>
    </row>
    <row r="1766" customHeight="1" spans="21:21">
      <c r="U1766"/>
    </row>
    <row r="1767" customHeight="1" spans="21:21">
      <c r="U1767"/>
    </row>
    <row r="1768" customHeight="1" spans="21:21">
      <c r="U1768"/>
    </row>
    <row r="1769" customHeight="1" spans="21:21">
      <c r="U1769"/>
    </row>
    <row r="1770" customHeight="1" spans="21:21">
      <c r="U1770"/>
    </row>
    <row r="1771" customHeight="1" spans="21:21">
      <c r="U1771"/>
    </row>
    <row r="1772" customHeight="1" spans="21:21">
      <c r="U1772"/>
    </row>
    <row r="1773" customHeight="1" spans="21:21">
      <c r="U1773"/>
    </row>
    <row r="1774" customHeight="1" spans="21:21">
      <c r="U1774"/>
    </row>
    <row r="1775" customHeight="1" spans="21:21">
      <c r="U1775"/>
    </row>
    <row r="1776" customHeight="1" spans="21:21">
      <c r="U1776"/>
    </row>
    <row r="1777" customHeight="1" spans="21:21">
      <c r="U1777"/>
    </row>
    <row r="1778" customHeight="1" spans="21:21">
      <c r="U1778"/>
    </row>
    <row r="1779" customHeight="1" spans="21:21">
      <c r="U1779"/>
    </row>
    <row r="1780" customHeight="1" spans="21:21">
      <c r="U1780"/>
    </row>
    <row r="1781" customHeight="1" spans="21:21">
      <c r="U1781"/>
    </row>
    <row r="1782" customHeight="1" spans="21:21">
      <c r="U1782"/>
    </row>
    <row r="1783" customHeight="1" spans="21:21">
      <c r="U1783"/>
    </row>
    <row r="1784" customHeight="1" spans="21:21">
      <c r="U1784"/>
    </row>
    <row r="1785" customHeight="1" spans="21:21">
      <c r="U1785"/>
    </row>
    <row r="1786" customHeight="1" spans="21:21">
      <c r="U1786"/>
    </row>
    <row r="1787" customHeight="1" spans="21:21">
      <c r="U1787"/>
    </row>
    <row r="1788" customHeight="1" spans="21:21">
      <c r="U1788"/>
    </row>
    <row r="1789" customHeight="1" spans="21:21">
      <c r="U1789"/>
    </row>
    <row r="1790" customHeight="1" spans="21:21">
      <c r="U1790"/>
    </row>
    <row r="1791" customHeight="1" spans="21:21">
      <c r="U1791"/>
    </row>
    <row r="1792" customHeight="1" spans="21:21">
      <c r="U1792"/>
    </row>
    <row r="1793" customHeight="1" spans="21:21">
      <c r="U1793"/>
    </row>
    <row r="1794" customHeight="1" spans="21:21">
      <c r="U1794"/>
    </row>
    <row r="1795" customHeight="1" spans="21:21">
      <c r="U1795"/>
    </row>
    <row r="1796" customHeight="1" spans="21:21">
      <c r="U1796"/>
    </row>
    <row r="1797" customHeight="1" spans="21:21">
      <c r="U1797"/>
    </row>
    <row r="1798" customHeight="1" spans="21:21">
      <c r="U1798"/>
    </row>
    <row r="1799" customHeight="1" spans="21:21">
      <c r="U1799"/>
    </row>
    <row r="1800" customHeight="1" spans="21:21">
      <c r="U1800"/>
    </row>
    <row r="1801" customHeight="1" spans="21:21">
      <c r="U1801"/>
    </row>
    <row r="1802" customHeight="1" spans="21:21">
      <c r="U1802"/>
    </row>
    <row r="1803" customHeight="1" spans="21:21">
      <c r="U1803"/>
    </row>
    <row r="1804" customHeight="1" spans="21:21">
      <c r="U1804"/>
    </row>
    <row r="1805" customHeight="1" spans="21:21">
      <c r="U1805"/>
    </row>
    <row r="1806" customHeight="1" spans="21:21">
      <c r="U1806"/>
    </row>
    <row r="1807" customHeight="1" spans="21:21">
      <c r="U1807"/>
    </row>
    <row r="1808" customHeight="1" spans="21:21">
      <c r="U1808"/>
    </row>
    <row r="1809" customHeight="1" spans="21:21">
      <c r="U1809"/>
    </row>
    <row r="1810" customHeight="1" spans="21:21">
      <c r="U1810"/>
    </row>
    <row r="1811" customHeight="1" spans="21:21">
      <c r="U1811"/>
    </row>
    <row r="1812" customHeight="1" spans="21:21">
      <c r="U1812"/>
    </row>
    <row r="1813" customHeight="1" spans="21:21">
      <c r="U1813"/>
    </row>
    <row r="1814" customHeight="1" spans="21:21">
      <c r="U1814"/>
    </row>
    <row r="1815" customHeight="1" spans="21:21">
      <c r="U1815"/>
    </row>
    <row r="1816" customHeight="1" spans="21:21">
      <c r="U1816"/>
    </row>
    <row r="1817" customHeight="1" spans="21:21">
      <c r="U1817"/>
    </row>
    <row r="1818" customHeight="1" spans="21:21">
      <c r="U1818"/>
    </row>
    <row r="1819" customHeight="1" spans="21:21">
      <c r="U1819"/>
    </row>
    <row r="1820" customHeight="1" spans="21:21">
      <c r="U1820"/>
    </row>
    <row r="1821" customHeight="1" spans="21:21">
      <c r="U1821"/>
    </row>
    <row r="1822" customHeight="1" spans="21:21">
      <c r="U1822"/>
    </row>
    <row r="1823" customHeight="1" spans="21:21">
      <c r="U1823"/>
    </row>
    <row r="1824" customHeight="1" spans="21:21">
      <c r="U1824"/>
    </row>
    <row r="1825" customHeight="1" spans="21:21">
      <c r="U1825"/>
    </row>
    <row r="1826" customHeight="1" spans="21:21">
      <c r="U1826"/>
    </row>
    <row r="1827" customHeight="1" spans="21:21">
      <c r="U1827"/>
    </row>
    <row r="1828" customHeight="1" spans="21:21">
      <c r="U1828"/>
    </row>
    <row r="1829" customHeight="1" spans="21:21">
      <c r="U1829"/>
    </row>
    <row r="1830" customHeight="1" spans="21:21">
      <c r="U1830"/>
    </row>
    <row r="1831" customHeight="1" spans="21:21">
      <c r="U1831"/>
    </row>
    <row r="1832" customHeight="1" spans="21:21">
      <c r="U1832"/>
    </row>
    <row r="1833" customHeight="1" spans="21:21">
      <c r="U1833"/>
    </row>
    <row r="1834" customHeight="1" spans="21:21">
      <c r="U1834"/>
    </row>
    <row r="1835" customHeight="1" spans="21:21">
      <c r="U1835"/>
    </row>
    <row r="1836" customHeight="1" spans="21:21">
      <c r="U1836"/>
    </row>
    <row r="1837" customHeight="1" spans="21:21">
      <c r="U1837"/>
    </row>
    <row r="1838" customHeight="1" spans="21:21">
      <c r="U1838"/>
    </row>
    <row r="1839" customHeight="1" spans="21:21">
      <c r="U1839"/>
    </row>
    <row r="1840" customHeight="1" spans="21:21">
      <c r="U1840"/>
    </row>
    <row r="1841" customHeight="1" spans="21:21">
      <c r="U1841"/>
    </row>
    <row r="1842" customHeight="1" spans="21:21">
      <c r="U1842"/>
    </row>
    <row r="1843" customHeight="1" spans="21:21">
      <c r="U1843"/>
    </row>
    <row r="1844" customHeight="1" spans="21:21">
      <c r="U1844"/>
    </row>
    <row r="1845" customHeight="1" spans="21:21">
      <c r="U1845"/>
    </row>
    <row r="1846" customHeight="1" spans="21:21">
      <c r="U1846"/>
    </row>
    <row r="1847" customHeight="1" spans="21:21">
      <c r="U1847"/>
    </row>
    <row r="1848" customHeight="1" spans="21:21">
      <c r="U1848"/>
    </row>
    <row r="1849" customHeight="1" spans="21:21">
      <c r="U1849"/>
    </row>
    <row r="1850" customHeight="1" spans="21:21">
      <c r="U1850"/>
    </row>
    <row r="1851" customHeight="1" spans="21:21">
      <c r="U1851"/>
    </row>
    <row r="1852" customHeight="1" spans="21:21">
      <c r="U1852"/>
    </row>
    <row r="1853" customHeight="1" spans="21:21">
      <c r="U1853"/>
    </row>
    <row r="1854" customHeight="1" spans="21:21">
      <c r="U1854"/>
    </row>
    <row r="1855" customHeight="1" spans="21:21">
      <c r="U1855"/>
    </row>
    <row r="1856" customHeight="1" spans="21:21">
      <c r="U1856"/>
    </row>
    <row r="1857" customHeight="1" spans="21:21">
      <c r="U1857"/>
    </row>
    <row r="1858" customHeight="1" spans="21:21">
      <c r="U1858"/>
    </row>
    <row r="1859" customHeight="1" spans="21:21">
      <c r="U1859"/>
    </row>
    <row r="1860" customHeight="1" spans="21:21">
      <c r="U1860"/>
    </row>
    <row r="1861" customHeight="1" spans="21:21">
      <c r="U1861"/>
    </row>
    <row r="1862" customHeight="1" spans="21:21">
      <c r="U1862"/>
    </row>
    <row r="1863" customHeight="1" spans="21:21">
      <c r="U1863"/>
    </row>
    <row r="1864" customHeight="1" spans="21:21">
      <c r="U1864"/>
    </row>
    <row r="1865" customHeight="1" spans="21:21">
      <c r="U1865"/>
    </row>
    <row r="1866" customHeight="1" spans="21:21">
      <c r="U1866"/>
    </row>
    <row r="1867" customHeight="1" spans="21:21">
      <c r="U1867"/>
    </row>
    <row r="1868" customHeight="1" spans="21:21">
      <c r="U1868"/>
    </row>
    <row r="1869" customHeight="1" spans="21:21">
      <c r="U1869"/>
    </row>
    <row r="1870" customHeight="1" spans="21:21">
      <c r="U1870"/>
    </row>
    <row r="1871" customHeight="1" spans="21:21">
      <c r="U1871"/>
    </row>
    <row r="1872" customHeight="1" spans="21:21">
      <c r="U1872"/>
    </row>
    <row r="1873" customHeight="1" spans="21:21">
      <c r="U1873"/>
    </row>
    <row r="1874" customHeight="1" spans="21:21">
      <c r="U1874"/>
    </row>
    <row r="1875" customHeight="1" spans="21:21">
      <c r="U1875"/>
    </row>
    <row r="1876" customHeight="1" spans="21:21">
      <c r="U1876"/>
    </row>
    <row r="1877" customHeight="1" spans="21:21">
      <c r="U1877"/>
    </row>
    <row r="1878" customHeight="1" spans="21:21">
      <c r="U1878"/>
    </row>
    <row r="1879" customHeight="1" spans="21:21">
      <c r="U1879"/>
    </row>
    <row r="1880" customHeight="1" spans="21:21">
      <c r="U1880"/>
    </row>
    <row r="1881" customHeight="1" spans="21:21">
      <c r="U1881"/>
    </row>
    <row r="1882" customHeight="1" spans="21:21">
      <c r="U1882"/>
    </row>
    <row r="1883" customHeight="1" spans="21:21">
      <c r="U1883"/>
    </row>
    <row r="1884" customHeight="1" spans="21:21">
      <c r="U1884"/>
    </row>
    <row r="1885" customHeight="1" spans="21:21">
      <c r="U1885"/>
    </row>
    <row r="1886" customHeight="1" spans="21:21">
      <c r="U1886"/>
    </row>
    <row r="1887" customHeight="1" spans="21:21">
      <c r="U1887"/>
    </row>
    <row r="1888" customHeight="1" spans="21:21">
      <c r="U1888"/>
    </row>
    <row r="1889" customHeight="1" spans="21:21">
      <c r="U1889"/>
    </row>
    <row r="1890" customHeight="1" spans="21:21">
      <c r="U1890"/>
    </row>
    <row r="1891" customHeight="1" spans="21:21">
      <c r="U1891"/>
    </row>
    <row r="1892" customHeight="1" spans="21:21">
      <c r="U1892"/>
    </row>
    <row r="1893" customHeight="1" spans="21:21">
      <c r="U1893"/>
    </row>
    <row r="1894" customHeight="1" spans="21:21">
      <c r="U1894"/>
    </row>
    <row r="1895" customHeight="1" spans="21:21">
      <c r="U1895"/>
    </row>
    <row r="1896" customHeight="1" spans="21:21">
      <c r="U1896"/>
    </row>
    <row r="1897" customHeight="1" spans="21:21">
      <c r="U1897"/>
    </row>
    <row r="1898" customHeight="1" spans="21:21">
      <c r="U1898"/>
    </row>
    <row r="1899" customHeight="1" spans="21:21">
      <c r="U1899"/>
    </row>
    <row r="1900" customHeight="1" spans="21:21">
      <c r="U1900"/>
    </row>
    <row r="1901" customHeight="1" spans="21:21">
      <c r="U1901"/>
    </row>
    <row r="1902" customHeight="1" spans="21:21">
      <c r="U1902"/>
    </row>
    <row r="1903" customHeight="1" spans="21:21">
      <c r="U1903"/>
    </row>
    <row r="1904" customHeight="1" spans="21:21">
      <c r="U1904"/>
    </row>
    <row r="1905" customHeight="1" spans="21:21">
      <c r="U1905"/>
    </row>
    <row r="1906" customHeight="1" spans="21:21">
      <c r="U1906"/>
    </row>
    <row r="1907" customHeight="1" spans="21:21">
      <c r="U1907"/>
    </row>
    <row r="1908" customHeight="1" spans="21:21">
      <c r="U1908"/>
    </row>
    <row r="1909" customHeight="1" spans="21:21">
      <c r="U1909"/>
    </row>
    <row r="1910" customHeight="1" spans="21:21">
      <c r="U1910"/>
    </row>
    <row r="1911" customHeight="1" spans="21:21">
      <c r="U1911"/>
    </row>
    <row r="1912" customHeight="1" spans="21:21">
      <c r="U1912"/>
    </row>
    <row r="1913" customHeight="1" spans="21:21">
      <c r="U1913"/>
    </row>
    <row r="1914" customHeight="1" spans="21:21">
      <c r="U1914"/>
    </row>
    <row r="1915" customHeight="1" spans="21:21">
      <c r="U1915"/>
    </row>
    <row r="1916" customHeight="1" spans="21:21">
      <c r="U1916"/>
    </row>
    <row r="1917" customHeight="1" spans="21:21">
      <c r="U1917"/>
    </row>
    <row r="1918" customHeight="1" spans="21:21">
      <c r="U1918"/>
    </row>
    <row r="1919" customHeight="1" spans="21:21">
      <c r="U1919"/>
    </row>
    <row r="1920" customHeight="1" spans="21:21">
      <c r="U1920"/>
    </row>
    <row r="1921" customHeight="1" spans="21:21">
      <c r="U1921"/>
    </row>
    <row r="1922" customHeight="1" spans="21:21">
      <c r="U1922"/>
    </row>
    <row r="1923" customHeight="1" spans="21:21">
      <c r="U1923"/>
    </row>
    <row r="1924" customHeight="1" spans="21:21">
      <c r="U1924"/>
    </row>
    <row r="1925" customHeight="1" spans="21:21">
      <c r="U1925"/>
    </row>
    <row r="1926" customHeight="1" spans="21:21">
      <c r="U1926"/>
    </row>
    <row r="1927" customHeight="1" spans="21:21">
      <c r="U1927"/>
    </row>
    <row r="1928" customHeight="1" spans="21:21">
      <c r="U1928"/>
    </row>
    <row r="1929" customHeight="1" spans="21:21">
      <c r="U1929"/>
    </row>
    <row r="1930" customHeight="1" spans="21:21">
      <c r="U1930"/>
    </row>
    <row r="1931" customHeight="1" spans="21:21">
      <c r="U1931"/>
    </row>
    <row r="1932" customHeight="1" spans="21:21">
      <c r="U1932"/>
    </row>
    <row r="1933" customHeight="1" spans="21:21">
      <c r="U1933"/>
    </row>
    <row r="1934" customHeight="1" spans="21:21">
      <c r="U1934"/>
    </row>
    <row r="1935" customHeight="1" spans="21:21">
      <c r="U1935"/>
    </row>
    <row r="1936" customHeight="1" spans="21:21">
      <c r="U1936"/>
    </row>
    <row r="1937" customHeight="1" spans="21:21">
      <c r="U1937"/>
    </row>
    <row r="1938" customHeight="1" spans="21:21">
      <c r="U1938"/>
    </row>
    <row r="1939" customHeight="1" spans="21:21">
      <c r="U1939"/>
    </row>
    <row r="1940" customHeight="1" spans="21:21">
      <c r="U1940"/>
    </row>
    <row r="1941" customHeight="1" spans="21:21">
      <c r="U1941"/>
    </row>
    <row r="1942" customHeight="1" spans="21:21">
      <c r="U1942"/>
    </row>
    <row r="1943" customHeight="1" spans="21:21">
      <c r="U1943"/>
    </row>
    <row r="1944" customHeight="1" spans="21:21">
      <c r="U1944"/>
    </row>
    <row r="1945" customHeight="1" spans="21:21">
      <c r="U1945"/>
    </row>
    <row r="1946" customHeight="1" spans="21:21">
      <c r="U1946"/>
    </row>
    <row r="1947" customHeight="1" spans="21:21">
      <c r="U1947"/>
    </row>
    <row r="1948" customHeight="1" spans="21:21">
      <c r="U1948"/>
    </row>
    <row r="1949" customHeight="1" spans="21:21">
      <c r="U1949"/>
    </row>
    <row r="1950" customHeight="1" spans="21:21">
      <c r="U1950"/>
    </row>
    <row r="1951" customHeight="1" spans="21:21">
      <c r="U1951"/>
    </row>
    <row r="1952" customHeight="1" spans="21:21">
      <c r="U1952"/>
    </row>
    <row r="1953" customHeight="1" spans="21:21">
      <c r="U1953"/>
    </row>
    <row r="1954" customHeight="1" spans="21:21">
      <c r="U1954"/>
    </row>
    <row r="1955" customHeight="1" spans="21:21">
      <c r="U1955"/>
    </row>
    <row r="1956" customHeight="1" spans="21:21">
      <c r="U1956"/>
    </row>
    <row r="1957" customHeight="1" spans="21:21">
      <c r="U1957"/>
    </row>
    <row r="1958" customHeight="1" spans="21:21">
      <c r="U1958"/>
    </row>
    <row r="1959" customHeight="1" spans="21:21">
      <c r="U1959"/>
    </row>
    <row r="1960" customHeight="1" spans="21:21">
      <c r="U1960"/>
    </row>
    <row r="1961" customHeight="1" spans="21:21">
      <c r="U1961"/>
    </row>
    <row r="1962" customHeight="1" spans="21:21">
      <c r="U1962"/>
    </row>
    <row r="1963" customHeight="1" spans="21:21">
      <c r="U1963"/>
    </row>
    <row r="1964" customHeight="1" spans="21:21">
      <c r="U1964"/>
    </row>
    <row r="1965" customHeight="1" spans="21:21">
      <c r="U1965"/>
    </row>
    <row r="1966" customHeight="1" spans="21:21">
      <c r="U1966"/>
    </row>
    <row r="1967" customHeight="1" spans="21:21">
      <c r="U1967"/>
    </row>
    <row r="1968" customHeight="1" spans="21:21">
      <c r="U1968"/>
    </row>
    <row r="1969" customHeight="1" spans="21:21">
      <c r="U1969"/>
    </row>
    <row r="1970" customHeight="1" spans="21:21">
      <c r="U1970"/>
    </row>
    <row r="1971" customHeight="1" spans="21:21">
      <c r="U1971"/>
    </row>
    <row r="1972" customHeight="1" spans="21:21">
      <c r="U1972"/>
    </row>
    <row r="1973" customHeight="1" spans="21:21">
      <c r="U1973"/>
    </row>
    <row r="1974" customHeight="1" spans="21:21">
      <c r="U1974"/>
    </row>
    <row r="1975" customHeight="1" spans="21:21">
      <c r="U1975"/>
    </row>
    <row r="1976" customHeight="1" spans="21:21">
      <c r="U1976"/>
    </row>
    <row r="1977" customHeight="1" spans="21:21">
      <c r="U1977"/>
    </row>
    <row r="1978" customHeight="1" spans="21:21">
      <c r="U1978"/>
    </row>
    <row r="1979" customHeight="1" spans="21:21">
      <c r="U1979"/>
    </row>
    <row r="1980" customHeight="1" spans="21:21">
      <c r="U1980"/>
    </row>
    <row r="1981" customHeight="1" spans="21:21">
      <c r="U1981"/>
    </row>
    <row r="1982" customHeight="1" spans="21:21">
      <c r="U1982"/>
    </row>
    <row r="1983" customHeight="1" spans="21:21">
      <c r="U1983"/>
    </row>
    <row r="1984" customHeight="1" spans="21:21">
      <c r="U1984"/>
    </row>
    <row r="1985" customHeight="1" spans="21:21">
      <c r="U1985"/>
    </row>
    <row r="1986" customHeight="1" spans="21:21">
      <c r="U1986"/>
    </row>
    <row r="1987" customHeight="1" spans="21:21">
      <c r="U1987"/>
    </row>
    <row r="1988" customHeight="1" spans="21:21">
      <c r="U1988"/>
    </row>
    <row r="1989" customHeight="1" spans="21:21">
      <c r="U1989"/>
    </row>
    <row r="1990" customHeight="1" spans="21:21">
      <c r="U1990"/>
    </row>
    <row r="1991" customHeight="1" spans="21:21">
      <c r="U1991"/>
    </row>
    <row r="1992" customHeight="1" spans="21:21">
      <c r="U1992"/>
    </row>
    <row r="1993" customHeight="1" spans="21:21">
      <c r="U1993"/>
    </row>
    <row r="1994" customHeight="1" spans="21:21">
      <c r="U1994"/>
    </row>
    <row r="1995" customHeight="1" spans="21:21">
      <c r="U1995"/>
    </row>
    <row r="1996" customHeight="1" spans="21:21">
      <c r="U1996"/>
    </row>
    <row r="1997" customHeight="1" spans="21:21">
      <c r="U1997"/>
    </row>
    <row r="1998" customHeight="1" spans="21:21">
      <c r="U1998"/>
    </row>
    <row r="1999" customHeight="1" spans="21:21">
      <c r="U1999"/>
    </row>
    <row r="2000" customHeight="1" spans="21:21">
      <c r="U2000"/>
    </row>
    <row r="2001" customHeight="1" spans="21:21">
      <c r="U2001"/>
    </row>
    <row r="2002" customHeight="1" spans="21:21">
      <c r="U2002"/>
    </row>
    <row r="2003" customHeight="1" spans="21:21">
      <c r="U2003"/>
    </row>
    <row r="2004" customHeight="1" spans="21:21">
      <c r="U2004"/>
    </row>
    <row r="2005" customHeight="1" spans="21:21">
      <c r="U2005"/>
    </row>
    <row r="2006" customHeight="1" spans="21:21">
      <c r="U2006"/>
    </row>
    <row r="2007" customHeight="1" spans="21:21">
      <c r="U2007"/>
    </row>
    <row r="2008" customHeight="1" spans="21:21">
      <c r="U2008"/>
    </row>
    <row r="2009" customHeight="1" spans="21:21">
      <c r="U2009"/>
    </row>
    <row r="2010" customHeight="1" spans="21:21">
      <c r="U2010"/>
    </row>
    <row r="2011" customHeight="1" spans="21:21">
      <c r="U2011"/>
    </row>
    <row r="2012" customHeight="1" spans="21:21">
      <c r="U2012"/>
    </row>
    <row r="2013" customHeight="1" spans="21:21">
      <c r="U2013"/>
    </row>
    <row r="2014" customHeight="1" spans="21:21">
      <c r="U2014"/>
    </row>
    <row r="2015" customHeight="1" spans="21:21">
      <c r="U2015"/>
    </row>
    <row r="2016" customHeight="1" spans="21:21">
      <c r="U2016"/>
    </row>
    <row r="2017" customHeight="1" spans="21:21">
      <c r="U2017"/>
    </row>
    <row r="2018" customHeight="1" spans="21:21">
      <c r="U2018"/>
    </row>
    <row r="2019" customHeight="1" spans="21:21">
      <c r="U2019"/>
    </row>
    <row r="2020" customHeight="1" spans="21:21">
      <c r="U2020"/>
    </row>
    <row r="2021" customHeight="1" spans="21:21">
      <c r="U2021"/>
    </row>
    <row r="2022" customHeight="1" spans="21:21">
      <c r="U2022"/>
    </row>
    <row r="2023" customHeight="1" spans="21:21">
      <c r="U2023"/>
    </row>
    <row r="2024" customHeight="1" spans="21:21">
      <c r="U2024"/>
    </row>
    <row r="2025" customHeight="1" spans="21:21">
      <c r="U2025"/>
    </row>
    <row r="2026" customHeight="1" spans="21:21">
      <c r="U2026"/>
    </row>
    <row r="2027" customHeight="1" spans="21:21">
      <c r="U2027"/>
    </row>
    <row r="2028" customHeight="1" spans="21:21">
      <c r="U2028"/>
    </row>
    <row r="2029" customHeight="1" spans="21:21">
      <c r="U2029"/>
    </row>
    <row r="2030" customHeight="1" spans="21:21">
      <c r="U2030"/>
    </row>
    <row r="2031" customHeight="1" spans="21:21">
      <c r="U2031"/>
    </row>
    <row r="2032" customHeight="1" spans="21:21">
      <c r="U2032"/>
    </row>
    <row r="2033" customHeight="1" spans="21:21">
      <c r="U2033"/>
    </row>
    <row r="2034" customHeight="1" spans="21:21">
      <c r="U2034"/>
    </row>
    <row r="2035" customHeight="1" spans="21:21">
      <c r="U2035"/>
    </row>
    <row r="2036" customHeight="1" spans="21:21">
      <c r="U2036"/>
    </row>
    <row r="2037" customHeight="1" spans="21:21">
      <c r="U2037"/>
    </row>
    <row r="2038" customHeight="1" spans="21:21">
      <c r="U2038"/>
    </row>
    <row r="2039" customHeight="1" spans="21:21">
      <c r="U2039"/>
    </row>
    <row r="2040" customHeight="1" spans="21:21">
      <c r="U2040"/>
    </row>
    <row r="2041" customHeight="1" spans="21:21">
      <c r="U2041"/>
    </row>
    <row r="2042" customHeight="1" spans="21:21">
      <c r="U2042"/>
    </row>
    <row r="2043" customHeight="1" spans="21:21">
      <c r="U2043"/>
    </row>
    <row r="2044" customHeight="1" spans="21:21">
      <c r="U2044"/>
    </row>
    <row r="2045" customHeight="1" spans="21:21">
      <c r="U2045"/>
    </row>
    <row r="2046" customHeight="1" spans="21:21">
      <c r="U2046"/>
    </row>
    <row r="2047" customHeight="1" spans="21:21">
      <c r="U2047"/>
    </row>
    <row r="2048" customHeight="1" spans="21:21">
      <c r="U2048"/>
    </row>
    <row r="2049" customHeight="1" spans="21:21">
      <c r="U2049"/>
    </row>
    <row r="2050" customHeight="1" spans="21:21">
      <c r="U2050"/>
    </row>
    <row r="2051" customHeight="1" spans="21:21">
      <c r="U2051"/>
    </row>
    <row r="2052" customHeight="1" spans="21:21">
      <c r="U2052"/>
    </row>
    <row r="2053" customHeight="1" spans="21:21">
      <c r="U2053"/>
    </row>
    <row r="2054" customHeight="1" spans="21:21">
      <c r="U2054"/>
    </row>
    <row r="2055" customHeight="1" spans="21:21">
      <c r="U2055"/>
    </row>
    <row r="2056" customHeight="1" spans="21:21">
      <c r="U2056"/>
    </row>
    <row r="2057" customHeight="1" spans="21:21">
      <c r="U2057"/>
    </row>
    <row r="2058" customHeight="1" spans="21:21">
      <c r="U2058"/>
    </row>
    <row r="2059" customHeight="1" spans="21:21">
      <c r="U2059"/>
    </row>
    <row r="2060" customHeight="1" spans="21:21">
      <c r="U2060"/>
    </row>
    <row r="2061" customHeight="1" spans="21:21">
      <c r="U2061"/>
    </row>
    <row r="2062" customHeight="1" spans="21:21">
      <c r="U2062"/>
    </row>
    <row r="2063" customHeight="1" spans="21:21">
      <c r="U2063"/>
    </row>
    <row r="2064" customHeight="1" spans="21:21">
      <c r="U2064"/>
    </row>
    <row r="2065" customHeight="1" spans="21:21">
      <c r="U2065"/>
    </row>
    <row r="2066" customHeight="1" spans="21:21">
      <c r="U2066"/>
    </row>
    <row r="2067" customHeight="1" spans="21:21">
      <c r="U2067"/>
    </row>
    <row r="2068" customHeight="1" spans="21:21">
      <c r="U2068"/>
    </row>
    <row r="2069" customHeight="1" spans="21:21">
      <c r="U2069"/>
    </row>
    <row r="2070" customHeight="1" spans="21:21">
      <c r="U2070"/>
    </row>
    <row r="2071" customHeight="1" spans="21:21">
      <c r="U2071"/>
    </row>
    <row r="2072" customHeight="1" spans="21:21">
      <c r="U2072"/>
    </row>
    <row r="2073" customHeight="1" spans="21:21">
      <c r="U2073"/>
    </row>
    <row r="2074" customHeight="1" spans="21:21">
      <c r="U2074"/>
    </row>
    <row r="2075" customHeight="1" spans="21:21">
      <c r="U2075"/>
    </row>
    <row r="2076" customHeight="1" spans="21:21">
      <c r="U2076"/>
    </row>
    <row r="2077" customHeight="1" spans="21:21">
      <c r="U2077"/>
    </row>
    <row r="2078" customHeight="1" spans="21:21">
      <c r="U2078"/>
    </row>
    <row r="2079" customHeight="1" spans="21:21">
      <c r="U2079"/>
    </row>
    <row r="2080" customHeight="1" spans="21:21">
      <c r="U2080"/>
    </row>
    <row r="2081" customHeight="1" spans="21:21">
      <c r="U2081"/>
    </row>
    <row r="2082" customHeight="1" spans="21:21">
      <c r="U2082"/>
    </row>
    <row r="2083" customHeight="1" spans="21:21">
      <c r="U2083"/>
    </row>
    <row r="2084" customHeight="1" spans="21:21">
      <c r="U2084"/>
    </row>
    <row r="2085" customHeight="1" spans="21:21">
      <c r="U2085"/>
    </row>
    <row r="2086" customHeight="1" spans="21:21">
      <c r="U2086"/>
    </row>
    <row r="2087" customHeight="1" spans="21:21">
      <c r="U2087"/>
    </row>
    <row r="2088" customHeight="1" spans="21:21">
      <c r="U2088"/>
    </row>
    <row r="2089" customHeight="1" spans="21:21">
      <c r="U2089"/>
    </row>
    <row r="2090" customHeight="1" spans="21:21">
      <c r="U2090"/>
    </row>
    <row r="2091" customHeight="1" spans="21:21">
      <c r="U2091"/>
    </row>
    <row r="2092" customHeight="1" spans="21:21">
      <c r="U2092"/>
    </row>
    <row r="2093" customHeight="1" spans="21:21">
      <c r="U2093"/>
    </row>
    <row r="2094" customHeight="1" spans="21:21">
      <c r="U2094"/>
    </row>
    <row r="2095" customHeight="1" spans="21:21">
      <c r="U2095"/>
    </row>
    <row r="2096" customHeight="1" spans="21:21">
      <c r="U2096"/>
    </row>
    <row r="2097" customHeight="1" spans="21:21">
      <c r="U2097"/>
    </row>
    <row r="2098" customHeight="1" spans="21:21">
      <c r="U2098"/>
    </row>
    <row r="2099" customHeight="1" spans="21:21">
      <c r="U2099"/>
    </row>
    <row r="2100" customHeight="1" spans="21:21">
      <c r="U2100"/>
    </row>
    <row r="2101" customHeight="1" spans="21:21">
      <c r="U2101"/>
    </row>
    <row r="2102" customHeight="1" spans="21:21">
      <c r="U2102"/>
    </row>
    <row r="2103" customHeight="1" spans="21:21">
      <c r="U2103"/>
    </row>
    <row r="2104" customHeight="1" spans="21:21">
      <c r="U2104"/>
    </row>
    <row r="2105" customHeight="1" spans="21:21">
      <c r="U2105"/>
    </row>
    <row r="2106" customHeight="1" spans="21:21">
      <c r="U2106"/>
    </row>
    <row r="2107" customHeight="1" spans="21:21">
      <c r="U2107"/>
    </row>
    <row r="2108" customHeight="1" spans="21:21">
      <c r="U2108"/>
    </row>
    <row r="2109" customHeight="1" spans="21:21">
      <c r="U2109"/>
    </row>
    <row r="2110" customHeight="1" spans="21:21">
      <c r="U2110"/>
    </row>
    <row r="2111" customHeight="1" spans="21:21">
      <c r="U2111"/>
    </row>
    <row r="2112" customHeight="1" spans="21:21">
      <c r="U2112"/>
    </row>
    <row r="2113" customHeight="1" spans="21:21">
      <c r="U2113"/>
    </row>
    <row r="2114" customHeight="1" spans="21:21">
      <c r="U2114"/>
    </row>
    <row r="2115" customHeight="1" spans="21:21">
      <c r="U2115"/>
    </row>
    <row r="2116" customHeight="1" spans="21:21">
      <c r="U2116"/>
    </row>
    <row r="2117" customHeight="1" spans="21:21">
      <c r="U2117"/>
    </row>
    <row r="2118" customHeight="1" spans="21:21">
      <c r="U2118"/>
    </row>
    <row r="2119" customHeight="1" spans="21:21">
      <c r="U2119"/>
    </row>
    <row r="2120" customHeight="1" spans="21:21">
      <c r="U2120"/>
    </row>
    <row r="2121" customHeight="1" spans="21:21">
      <c r="U2121"/>
    </row>
    <row r="2122" customHeight="1" spans="21:21">
      <c r="U2122"/>
    </row>
    <row r="2123" customHeight="1" spans="21:21">
      <c r="U2123"/>
    </row>
    <row r="2124" customHeight="1" spans="21:21">
      <c r="U2124"/>
    </row>
    <row r="2125" customHeight="1" spans="21:21">
      <c r="U2125"/>
    </row>
    <row r="2126" customHeight="1" spans="21:21">
      <c r="U2126"/>
    </row>
    <row r="2127" customHeight="1" spans="21:21">
      <c r="U2127"/>
    </row>
    <row r="2128" customHeight="1" spans="21:21">
      <c r="U2128"/>
    </row>
    <row r="2129" customHeight="1" spans="21:21">
      <c r="U2129"/>
    </row>
    <row r="2130" customHeight="1" spans="21:21">
      <c r="U2130"/>
    </row>
    <row r="2131" customHeight="1" spans="21:21">
      <c r="U2131"/>
    </row>
    <row r="2132" customHeight="1" spans="21:21">
      <c r="U2132"/>
    </row>
    <row r="2133" customHeight="1" spans="21:21">
      <c r="U2133"/>
    </row>
    <row r="2134" customHeight="1" spans="21:21">
      <c r="U2134"/>
    </row>
    <row r="2135" customHeight="1" spans="21:21">
      <c r="U2135"/>
    </row>
    <row r="2136" customHeight="1" spans="21:21">
      <c r="U2136"/>
    </row>
    <row r="2137" customHeight="1" spans="21:21">
      <c r="U2137"/>
    </row>
    <row r="2138" customHeight="1" spans="21:21">
      <c r="U2138"/>
    </row>
    <row r="2139" customHeight="1" spans="21:21">
      <c r="U2139"/>
    </row>
    <row r="2140" customHeight="1" spans="21:21">
      <c r="U2140"/>
    </row>
    <row r="2141" customHeight="1" spans="21:21">
      <c r="U2141"/>
    </row>
    <row r="2142" customHeight="1" spans="21:21">
      <c r="U2142"/>
    </row>
    <row r="2143" customHeight="1" spans="21:21">
      <c r="U2143"/>
    </row>
    <row r="2144" customHeight="1" spans="21:21">
      <c r="U2144"/>
    </row>
    <row r="2145" customHeight="1" spans="21:21">
      <c r="U2145"/>
    </row>
    <row r="2146" customHeight="1" spans="21:21">
      <c r="U2146"/>
    </row>
    <row r="2147" customHeight="1" spans="21:21">
      <c r="U2147"/>
    </row>
    <row r="2148" customHeight="1" spans="21:21">
      <c r="U2148"/>
    </row>
    <row r="2149" customHeight="1" spans="21:21">
      <c r="U2149"/>
    </row>
    <row r="2150" customHeight="1" spans="21:21">
      <c r="U2150"/>
    </row>
    <row r="2151" customHeight="1" spans="21:21">
      <c r="U2151"/>
    </row>
    <row r="2152" customHeight="1" spans="21:21">
      <c r="U2152"/>
    </row>
    <row r="2153" customHeight="1" spans="21:21">
      <c r="U2153"/>
    </row>
    <row r="2154" customHeight="1" spans="21:21">
      <c r="U2154"/>
    </row>
    <row r="2155" customHeight="1" spans="21:21">
      <c r="U2155"/>
    </row>
    <row r="2156" customHeight="1" spans="21:21">
      <c r="U2156"/>
    </row>
    <row r="2157" customHeight="1" spans="21:21">
      <c r="U2157"/>
    </row>
    <row r="2158" customHeight="1" spans="21:21">
      <c r="U2158"/>
    </row>
    <row r="2159" customHeight="1" spans="21:21">
      <c r="U2159"/>
    </row>
    <row r="2160" customHeight="1" spans="21:21">
      <c r="U2160"/>
    </row>
    <row r="2161" customHeight="1" spans="21:21">
      <c r="U2161"/>
    </row>
    <row r="2162" customHeight="1" spans="21:21">
      <c r="U2162"/>
    </row>
    <row r="2163" customHeight="1" spans="21:21">
      <c r="U2163"/>
    </row>
    <row r="2164" customHeight="1" spans="21:21">
      <c r="U2164"/>
    </row>
    <row r="2165" customHeight="1" spans="21:21">
      <c r="U2165"/>
    </row>
    <row r="2166" customHeight="1" spans="21:21">
      <c r="U2166"/>
    </row>
    <row r="2167" customHeight="1" spans="21:21">
      <c r="U2167"/>
    </row>
    <row r="2168" customHeight="1" spans="21:21">
      <c r="U2168"/>
    </row>
    <row r="2169" customHeight="1" spans="21:21">
      <c r="U2169"/>
    </row>
    <row r="2170" customHeight="1" spans="21:21">
      <c r="U2170"/>
    </row>
    <row r="2171" customHeight="1" spans="21:21">
      <c r="U2171"/>
    </row>
    <row r="2172" customHeight="1" spans="21:21">
      <c r="U2172"/>
    </row>
    <row r="2173" customHeight="1" spans="21:21">
      <c r="U2173"/>
    </row>
    <row r="2174" customHeight="1" spans="21:21">
      <c r="U2174"/>
    </row>
    <row r="2175" customHeight="1" spans="21:21">
      <c r="U2175"/>
    </row>
    <row r="2176" customHeight="1" spans="21:21">
      <c r="U2176"/>
    </row>
    <row r="2177" customHeight="1" spans="21:21">
      <c r="U2177"/>
    </row>
    <row r="2178" customHeight="1" spans="21:21">
      <c r="U2178"/>
    </row>
    <row r="2179" customHeight="1" spans="21:21">
      <c r="U2179"/>
    </row>
    <row r="2180" customHeight="1" spans="21:21">
      <c r="U2180"/>
    </row>
    <row r="2181" customHeight="1" spans="21:21">
      <c r="U2181"/>
    </row>
    <row r="2182" customHeight="1" spans="21:21">
      <c r="U2182"/>
    </row>
    <row r="2183" customHeight="1" spans="21:21">
      <c r="U2183"/>
    </row>
    <row r="2184" customHeight="1" spans="21:21">
      <c r="U2184"/>
    </row>
    <row r="2185" customHeight="1" spans="21:21">
      <c r="U2185"/>
    </row>
    <row r="2186" customHeight="1" spans="21:21">
      <c r="U2186"/>
    </row>
    <row r="2187" customHeight="1" spans="21:21">
      <c r="U2187"/>
    </row>
    <row r="2188" customHeight="1" spans="21:21">
      <c r="U2188"/>
    </row>
    <row r="2189" customHeight="1" spans="21:21">
      <c r="U2189"/>
    </row>
    <row r="2190" customHeight="1" spans="21:21">
      <c r="U2190"/>
    </row>
    <row r="2191" customHeight="1" spans="21:21">
      <c r="U2191"/>
    </row>
    <row r="2192" customHeight="1" spans="21:21">
      <c r="U2192"/>
    </row>
    <row r="2193" customHeight="1" spans="21:21">
      <c r="U2193"/>
    </row>
    <row r="2194" customHeight="1" spans="21:21">
      <c r="U2194"/>
    </row>
    <row r="2195" customHeight="1" spans="21:21">
      <c r="U2195"/>
    </row>
    <row r="2196" customHeight="1" spans="21:21">
      <c r="U2196"/>
    </row>
    <row r="2197" customHeight="1" spans="21:21">
      <c r="U2197"/>
    </row>
    <row r="2198" customHeight="1" spans="21:21">
      <c r="U2198"/>
    </row>
    <row r="2199" customHeight="1" spans="21:21">
      <c r="U2199"/>
    </row>
    <row r="2200" customHeight="1" spans="21:21">
      <c r="U2200"/>
    </row>
    <row r="2201" customHeight="1" spans="21:21">
      <c r="U2201"/>
    </row>
    <row r="2202" customHeight="1" spans="21:21">
      <c r="U2202"/>
    </row>
    <row r="2203" customHeight="1" spans="21:21">
      <c r="U2203"/>
    </row>
    <row r="2204" customHeight="1" spans="21:21">
      <c r="U2204"/>
    </row>
    <row r="2205" customHeight="1" spans="21:21">
      <c r="U2205"/>
    </row>
    <row r="2206" customHeight="1" spans="21:21">
      <c r="U2206"/>
    </row>
    <row r="2207" customHeight="1" spans="21:21">
      <c r="U2207"/>
    </row>
    <row r="2208" customHeight="1" spans="21:21">
      <c r="U2208"/>
    </row>
    <row r="2209" customHeight="1" spans="21:21">
      <c r="U2209"/>
    </row>
    <row r="2210" customHeight="1" spans="21:21">
      <c r="U2210"/>
    </row>
    <row r="2211" customHeight="1" spans="21:21">
      <c r="U2211"/>
    </row>
    <row r="2212" customHeight="1" spans="21:21">
      <c r="U2212"/>
    </row>
    <row r="2213" customHeight="1" spans="21:21">
      <c r="U2213"/>
    </row>
    <row r="2214" customHeight="1" spans="21:21">
      <c r="U2214"/>
    </row>
    <row r="2215" customHeight="1" spans="21:21">
      <c r="U2215"/>
    </row>
    <row r="2216" customHeight="1" spans="21:21">
      <c r="U2216"/>
    </row>
    <row r="2217" customHeight="1" spans="21:21">
      <c r="U2217"/>
    </row>
    <row r="2218" customHeight="1" spans="21:21">
      <c r="U2218"/>
    </row>
    <row r="2219" customHeight="1" spans="21:21">
      <c r="U2219"/>
    </row>
    <row r="2220" customHeight="1" spans="21:21">
      <c r="U2220"/>
    </row>
    <row r="2221" customHeight="1" spans="21:21">
      <c r="U2221"/>
    </row>
    <row r="2222" customHeight="1" spans="21:21">
      <c r="U2222"/>
    </row>
    <row r="2223" customHeight="1" spans="21:21">
      <c r="U2223"/>
    </row>
    <row r="2224" customHeight="1" spans="21:21">
      <c r="U2224"/>
    </row>
    <row r="2225" customHeight="1" spans="21:21">
      <c r="U2225"/>
    </row>
    <row r="2226" customHeight="1" spans="21:21">
      <c r="U2226"/>
    </row>
    <row r="2227" customHeight="1" spans="21:21">
      <c r="U2227"/>
    </row>
    <row r="2228" customHeight="1" spans="21:21">
      <c r="U2228"/>
    </row>
    <row r="2229" customHeight="1" spans="21:21">
      <c r="U2229"/>
    </row>
    <row r="2230" customHeight="1" spans="21:21">
      <c r="U2230"/>
    </row>
    <row r="2231" customHeight="1" spans="21:21">
      <c r="U2231"/>
    </row>
    <row r="2232" customHeight="1" spans="21:21">
      <c r="U2232"/>
    </row>
    <row r="2233" customHeight="1" spans="21:21">
      <c r="U2233"/>
    </row>
    <row r="2234" customHeight="1" spans="21:21">
      <c r="U2234"/>
    </row>
    <row r="2235" customHeight="1" spans="21:21">
      <c r="U2235"/>
    </row>
    <row r="2236" customHeight="1" spans="21:21">
      <c r="U2236"/>
    </row>
    <row r="2237" customHeight="1" spans="21:21">
      <c r="U2237"/>
    </row>
    <row r="2238" customHeight="1" spans="21:21">
      <c r="U2238"/>
    </row>
    <row r="2239" customHeight="1" spans="21:21">
      <c r="U2239"/>
    </row>
    <row r="2240" customHeight="1" spans="21:21">
      <c r="U2240"/>
    </row>
    <row r="2241" customHeight="1" spans="21:21">
      <c r="U2241"/>
    </row>
    <row r="2242" customHeight="1" spans="21:21">
      <c r="U2242"/>
    </row>
    <row r="2243" customHeight="1" spans="21:21">
      <c r="U2243"/>
    </row>
    <row r="2244" customHeight="1" spans="21:21">
      <c r="U2244"/>
    </row>
    <row r="2245" customHeight="1" spans="21:21">
      <c r="U2245"/>
    </row>
    <row r="2246" customHeight="1" spans="21:21">
      <c r="U2246"/>
    </row>
    <row r="2247" customHeight="1" spans="21:21">
      <c r="U2247"/>
    </row>
    <row r="2248" customHeight="1" spans="21:21">
      <c r="U2248"/>
    </row>
    <row r="2249" customHeight="1" spans="21:21">
      <c r="U2249"/>
    </row>
    <row r="2250" customHeight="1" spans="21:21">
      <c r="U2250"/>
    </row>
    <row r="2251" customHeight="1" spans="21:21">
      <c r="U2251"/>
    </row>
    <row r="2252" customHeight="1" spans="21:21">
      <c r="U2252"/>
    </row>
    <row r="2253" customHeight="1" spans="21:21">
      <c r="U2253"/>
    </row>
    <row r="2254" customHeight="1" spans="21:21">
      <c r="U2254"/>
    </row>
    <row r="2255" customHeight="1" spans="21:21">
      <c r="U2255"/>
    </row>
    <row r="2256" customHeight="1" spans="21:21">
      <c r="U2256"/>
    </row>
    <row r="2257" customHeight="1" spans="21:21">
      <c r="U2257"/>
    </row>
    <row r="2258" customHeight="1" spans="21:21">
      <c r="U2258"/>
    </row>
    <row r="2259" customHeight="1" spans="21:21">
      <c r="U2259"/>
    </row>
    <row r="2260" customHeight="1" spans="21:21">
      <c r="U2260"/>
    </row>
    <row r="2261" customHeight="1" spans="21:21">
      <c r="U2261"/>
    </row>
    <row r="2262" customHeight="1" spans="21:21">
      <c r="U2262"/>
    </row>
    <row r="2263" customHeight="1" spans="21:21">
      <c r="U2263"/>
    </row>
    <row r="2264" customHeight="1" spans="21:21">
      <c r="U2264"/>
    </row>
    <row r="2265" customHeight="1" spans="21:21">
      <c r="U2265"/>
    </row>
    <row r="2266" customHeight="1" spans="21:21">
      <c r="U2266"/>
    </row>
    <row r="2267" customHeight="1" spans="21:21">
      <c r="U2267"/>
    </row>
    <row r="2268" customHeight="1" spans="21:21">
      <c r="U2268"/>
    </row>
    <row r="2269" customHeight="1" spans="21:21">
      <c r="U2269"/>
    </row>
    <row r="2270" customHeight="1" spans="21:21">
      <c r="U2270"/>
    </row>
    <row r="2271" customHeight="1" spans="21:21">
      <c r="U2271"/>
    </row>
    <row r="2272" customHeight="1" spans="21:21">
      <c r="U2272"/>
    </row>
    <row r="2273" customHeight="1" spans="21:21">
      <c r="U2273"/>
    </row>
    <row r="2274" customHeight="1" spans="21:21">
      <c r="U2274"/>
    </row>
    <row r="2275" customHeight="1" spans="21:21">
      <c r="U2275"/>
    </row>
    <row r="2276" customHeight="1" spans="21:21">
      <c r="U2276"/>
    </row>
    <row r="2277" customHeight="1" spans="21:21">
      <c r="U2277"/>
    </row>
    <row r="2278" customHeight="1" spans="21:21">
      <c r="U2278"/>
    </row>
    <row r="2279" customHeight="1" spans="21:21">
      <c r="U2279"/>
    </row>
    <row r="2280" customHeight="1" spans="21:21">
      <c r="U2280"/>
    </row>
    <row r="2281" customHeight="1" spans="21:21">
      <c r="U2281"/>
    </row>
    <row r="2282" customHeight="1" spans="21:21">
      <c r="U2282"/>
    </row>
    <row r="2283" customHeight="1" spans="21:21">
      <c r="U2283"/>
    </row>
    <row r="2284" customHeight="1" spans="21:21">
      <c r="U2284"/>
    </row>
    <row r="2285" customHeight="1" spans="21:21">
      <c r="U2285"/>
    </row>
    <row r="2286" customHeight="1" spans="21:21">
      <c r="U2286"/>
    </row>
    <row r="2287" customHeight="1" spans="21:21">
      <c r="U2287"/>
    </row>
    <row r="2288" customHeight="1" spans="21:21">
      <c r="U2288"/>
    </row>
    <row r="2289" customHeight="1" spans="21:21">
      <c r="U2289"/>
    </row>
    <row r="2290" customHeight="1" spans="21:21">
      <c r="U2290"/>
    </row>
    <row r="2291" customHeight="1" spans="21:21">
      <c r="U2291"/>
    </row>
    <row r="2292" customHeight="1" spans="21:21">
      <c r="U2292"/>
    </row>
    <row r="2293" customHeight="1" spans="21:21">
      <c r="U2293"/>
    </row>
    <row r="2294" customHeight="1" spans="21:21">
      <c r="U2294"/>
    </row>
    <row r="2295" customHeight="1" spans="21:21">
      <c r="U2295"/>
    </row>
    <row r="2296" customHeight="1" spans="21:21">
      <c r="U2296"/>
    </row>
    <row r="2297" customHeight="1" spans="21:21">
      <c r="U2297"/>
    </row>
    <row r="2298" customHeight="1" spans="21:21">
      <c r="U2298"/>
    </row>
    <row r="2299" customHeight="1" spans="21:21">
      <c r="U2299"/>
    </row>
    <row r="2300" customHeight="1" spans="21:21">
      <c r="U2300"/>
    </row>
    <row r="2301" customHeight="1" spans="21:21">
      <c r="U2301"/>
    </row>
    <row r="2302" customHeight="1" spans="21:21">
      <c r="U2302"/>
    </row>
    <row r="2303" customHeight="1" spans="21:21">
      <c r="U2303"/>
    </row>
    <row r="2304" customHeight="1" spans="21:21">
      <c r="U2304"/>
    </row>
    <row r="2305" customHeight="1" spans="21:21">
      <c r="U2305"/>
    </row>
    <row r="2306" customHeight="1" spans="21:21">
      <c r="U2306"/>
    </row>
    <row r="2307" customHeight="1" spans="21:21">
      <c r="U2307"/>
    </row>
    <row r="2308" customHeight="1" spans="21:21">
      <c r="U2308"/>
    </row>
    <row r="2309" customHeight="1" spans="21:21">
      <c r="U2309"/>
    </row>
    <row r="2310" customHeight="1" spans="21:21">
      <c r="U2310"/>
    </row>
    <row r="2311" customHeight="1" spans="21:21">
      <c r="U2311"/>
    </row>
    <row r="2312" customHeight="1" spans="21:21">
      <c r="U2312"/>
    </row>
    <row r="2313" customHeight="1" spans="21:21">
      <c r="U2313"/>
    </row>
    <row r="2314" customHeight="1" spans="21:21">
      <c r="U2314"/>
    </row>
    <row r="2315" customHeight="1" spans="21:21">
      <c r="U2315"/>
    </row>
    <row r="2316" customHeight="1" spans="21:21">
      <c r="U2316"/>
    </row>
    <row r="2317" customHeight="1" spans="21:21">
      <c r="U2317"/>
    </row>
    <row r="2318" customHeight="1" spans="21:21">
      <c r="U2318"/>
    </row>
    <row r="2319" customHeight="1" spans="21:21">
      <c r="U2319"/>
    </row>
    <row r="2320" customHeight="1" spans="21:21">
      <c r="U2320"/>
    </row>
    <row r="2321" customHeight="1" spans="21:21">
      <c r="U2321"/>
    </row>
    <row r="2322" customHeight="1" spans="21:21">
      <c r="U2322"/>
    </row>
    <row r="2323" customHeight="1" spans="21:21">
      <c r="U2323"/>
    </row>
    <row r="2324" customHeight="1" spans="21:21">
      <c r="U2324"/>
    </row>
    <row r="2325" customHeight="1" spans="21:21">
      <c r="U2325"/>
    </row>
    <row r="2326" customHeight="1" spans="21:21">
      <c r="U2326"/>
    </row>
    <row r="2327" customHeight="1" spans="21:21">
      <c r="U2327"/>
    </row>
    <row r="2328" customHeight="1" spans="21:21">
      <c r="U2328"/>
    </row>
    <row r="2329" customHeight="1" spans="21:21">
      <c r="U2329"/>
    </row>
    <row r="2330" customHeight="1" spans="21:21">
      <c r="U2330"/>
    </row>
    <row r="2331" customHeight="1" spans="21:21">
      <c r="U2331"/>
    </row>
    <row r="2332" customHeight="1" spans="21:21">
      <c r="U2332"/>
    </row>
    <row r="2333" customHeight="1" spans="21:21">
      <c r="U2333"/>
    </row>
    <row r="2334" customHeight="1" spans="21:21">
      <c r="U2334"/>
    </row>
    <row r="2335" customHeight="1" spans="21:21">
      <c r="U2335"/>
    </row>
    <row r="2336" customHeight="1" spans="21:21">
      <c r="U2336"/>
    </row>
    <row r="2337" customHeight="1" spans="21:21">
      <c r="U2337"/>
    </row>
    <row r="2338" customHeight="1" spans="21:21">
      <c r="U2338"/>
    </row>
    <row r="2339" customHeight="1" spans="21:21">
      <c r="U2339"/>
    </row>
    <row r="2340" customHeight="1" spans="21:21">
      <c r="U2340"/>
    </row>
    <row r="2341" customHeight="1" spans="21:21">
      <c r="U2341"/>
    </row>
    <row r="2342" customHeight="1" spans="21:21">
      <c r="U2342"/>
    </row>
    <row r="2343" customHeight="1" spans="21:21">
      <c r="U2343"/>
    </row>
    <row r="2344" customHeight="1" spans="21:21">
      <c r="U2344"/>
    </row>
    <row r="2345" customHeight="1" spans="21:21">
      <c r="U2345"/>
    </row>
    <row r="2346" customHeight="1" spans="21:21">
      <c r="U2346"/>
    </row>
    <row r="2347" customHeight="1" spans="21:21">
      <c r="U2347"/>
    </row>
    <row r="2348" customHeight="1" spans="21:21">
      <c r="U2348"/>
    </row>
    <row r="2349" customHeight="1" spans="21:21">
      <c r="U2349"/>
    </row>
    <row r="2350" customHeight="1" spans="21:21">
      <c r="U2350"/>
    </row>
    <row r="2351" customHeight="1" spans="21:21">
      <c r="U2351"/>
    </row>
    <row r="2352" customHeight="1" spans="21:21">
      <c r="U2352"/>
    </row>
    <row r="2353" customHeight="1" spans="21:21">
      <c r="U2353"/>
    </row>
    <row r="2354" customHeight="1" spans="21:21">
      <c r="U2354"/>
    </row>
    <row r="2355" customHeight="1" spans="21:21">
      <c r="U2355"/>
    </row>
    <row r="2356" customHeight="1" spans="21:21">
      <c r="U2356"/>
    </row>
    <row r="2357" customHeight="1" spans="21:21">
      <c r="U2357"/>
    </row>
    <row r="2358" customHeight="1" spans="21:21">
      <c r="U2358"/>
    </row>
    <row r="2359" customHeight="1" spans="21:21">
      <c r="U2359"/>
    </row>
    <row r="2360" customHeight="1" spans="21:21">
      <c r="U2360"/>
    </row>
    <row r="2361" customHeight="1" spans="21:21">
      <c r="U2361"/>
    </row>
    <row r="2362" customHeight="1" spans="21:21">
      <c r="U2362"/>
    </row>
    <row r="2363" customHeight="1" spans="21:21">
      <c r="U2363"/>
    </row>
    <row r="2364" customHeight="1" spans="21:21">
      <c r="U2364"/>
    </row>
    <row r="2365" customHeight="1" spans="21:21">
      <c r="U2365"/>
    </row>
    <row r="2366" customHeight="1" spans="21:21">
      <c r="U2366"/>
    </row>
    <row r="2367" customHeight="1" spans="21:21">
      <c r="U2367"/>
    </row>
    <row r="2368" customHeight="1" spans="21:21">
      <c r="U2368"/>
    </row>
    <row r="2369" customHeight="1" spans="21:21">
      <c r="U2369"/>
    </row>
    <row r="2370" customHeight="1" spans="21:21">
      <c r="U2370"/>
    </row>
    <row r="2371" customHeight="1" spans="21:21">
      <c r="U2371"/>
    </row>
    <row r="2372" customHeight="1" spans="21:21">
      <c r="U2372"/>
    </row>
    <row r="2373" customHeight="1" spans="21:21">
      <c r="U2373"/>
    </row>
    <row r="2374" customHeight="1" spans="21:21">
      <c r="U2374"/>
    </row>
    <row r="2375" customHeight="1" spans="21:21">
      <c r="U2375"/>
    </row>
    <row r="2376" customHeight="1" spans="21:21">
      <c r="U2376"/>
    </row>
    <row r="2377" customHeight="1" spans="21:21">
      <c r="U2377"/>
    </row>
    <row r="2378" customHeight="1" spans="21:21">
      <c r="U2378"/>
    </row>
    <row r="2379" customHeight="1" spans="21:21">
      <c r="U2379"/>
    </row>
    <row r="2380" customHeight="1" spans="21:21">
      <c r="U2380"/>
    </row>
    <row r="2381" customHeight="1" spans="21:21">
      <c r="U2381"/>
    </row>
    <row r="2382" customHeight="1" spans="21:21">
      <c r="U2382"/>
    </row>
    <row r="2383" customHeight="1" spans="21:21">
      <c r="U2383"/>
    </row>
    <row r="2384" customHeight="1" spans="21:21">
      <c r="U2384"/>
    </row>
    <row r="2385" customHeight="1" spans="21:21">
      <c r="U2385"/>
    </row>
    <row r="2386" customHeight="1" spans="21:21">
      <c r="U2386"/>
    </row>
    <row r="2387" customHeight="1" spans="21:21">
      <c r="U2387"/>
    </row>
    <row r="2388" customHeight="1" spans="21:21">
      <c r="U2388"/>
    </row>
    <row r="2389" customHeight="1" spans="21:21">
      <c r="U2389"/>
    </row>
    <row r="2390" customHeight="1" spans="21:21">
      <c r="U2390"/>
    </row>
    <row r="2391" customHeight="1" spans="21:21">
      <c r="U2391"/>
    </row>
    <row r="2392" customHeight="1" spans="21:21">
      <c r="U2392"/>
    </row>
    <row r="2393" customHeight="1" spans="21:21">
      <c r="U2393"/>
    </row>
    <row r="2394" customHeight="1" spans="21:21">
      <c r="U2394"/>
    </row>
    <row r="2395" customHeight="1" spans="21:21">
      <c r="U2395"/>
    </row>
    <row r="2396" customHeight="1" spans="21:21">
      <c r="U2396"/>
    </row>
    <row r="2397" customHeight="1" spans="21:21">
      <c r="U2397"/>
    </row>
    <row r="2398" customHeight="1" spans="21:21">
      <c r="U2398"/>
    </row>
    <row r="2399" customHeight="1" spans="21:21">
      <c r="U2399"/>
    </row>
    <row r="2400" customHeight="1" spans="21:21">
      <c r="U2400"/>
    </row>
    <row r="2401" customHeight="1" spans="21:21">
      <c r="U2401"/>
    </row>
    <row r="2402" customHeight="1" spans="21:21">
      <c r="U2402"/>
    </row>
    <row r="2403" customHeight="1" spans="21:21">
      <c r="U2403"/>
    </row>
    <row r="2404" customHeight="1" spans="21:21">
      <c r="U2404"/>
    </row>
    <row r="2405" customHeight="1" spans="21:21">
      <c r="U2405"/>
    </row>
    <row r="2406" customHeight="1" spans="21:21">
      <c r="U2406"/>
    </row>
    <row r="2407" customHeight="1" spans="21:21">
      <c r="U2407"/>
    </row>
    <row r="2408" customHeight="1" spans="21:21">
      <c r="U2408"/>
    </row>
    <row r="2409" customHeight="1" spans="21:21">
      <c r="U2409"/>
    </row>
    <row r="2410" customHeight="1" spans="21:21">
      <c r="U2410"/>
    </row>
    <row r="2411" customHeight="1" spans="21:21">
      <c r="U2411"/>
    </row>
    <row r="2412" customHeight="1" spans="21:21">
      <c r="U2412"/>
    </row>
    <row r="2413" customHeight="1" spans="21:21">
      <c r="U2413"/>
    </row>
    <row r="2414" customHeight="1" spans="21:21">
      <c r="U2414"/>
    </row>
    <row r="2415" customHeight="1" spans="21:21">
      <c r="U2415"/>
    </row>
    <row r="2416" customHeight="1" spans="21:21">
      <c r="U2416"/>
    </row>
    <row r="2417" customHeight="1" spans="21:21">
      <c r="U2417"/>
    </row>
    <row r="2418" customHeight="1" spans="21:21">
      <c r="U2418"/>
    </row>
    <row r="2419" customHeight="1" spans="21:21">
      <c r="U2419"/>
    </row>
    <row r="2420" customHeight="1" spans="21:21">
      <c r="U2420"/>
    </row>
    <row r="2421" customHeight="1" spans="21:21">
      <c r="U2421"/>
    </row>
    <row r="2422" customHeight="1" spans="21:21">
      <c r="U2422"/>
    </row>
    <row r="2423" customHeight="1" spans="21:21">
      <c r="U2423"/>
    </row>
    <row r="2424" customHeight="1" spans="21:21">
      <c r="U2424"/>
    </row>
    <row r="2425" customHeight="1" spans="21:21">
      <c r="U2425"/>
    </row>
    <row r="2426" customHeight="1" spans="21:21">
      <c r="U2426"/>
    </row>
    <row r="2427" customHeight="1" spans="21:21">
      <c r="U2427"/>
    </row>
    <row r="2428" customHeight="1" spans="21:21">
      <c r="U2428"/>
    </row>
    <row r="2429" customHeight="1" spans="21:21">
      <c r="U2429"/>
    </row>
    <row r="2430" customHeight="1" spans="21:21">
      <c r="U2430"/>
    </row>
    <row r="2431" customHeight="1" spans="21:21">
      <c r="U2431"/>
    </row>
    <row r="2432" customHeight="1" spans="21:21">
      <c r="U2432"/>
    </row>
    <row r="2433" customHeight="1" spans="21:21">
      <c r="U2433"/>
    </row>
    <row r="2434" customHeight="1" spans="21:21">
      <c r="U2434"/>
    </row>
    <row r="2435" customHeight="1" spans="21:21">
      <c r="U2435"/>
    </row>
    <row r="2436" customHeight="1" spans="21:21">
      <c r="U2436"/>
    </row>
    <row r="2437" customHeight="1" spans="21:21">
      <c r="U2437"/>
    </row>
    <row r="2438" customHeight="1" spans="21:21">
      <c r="U2438"/>
    </row>
    <row r="2439" customHeight="1" spans="21:21">
      <c r="U2439"/>
    </row>
    <row r="2440" customHeight="1" spans="21:21">
      <c r="U2440"/>
    </row>
    <row r="2441" customHeight="1" spans="21:21">
      <c r="U2441"/>
    </row>
    <row r="2442" customHeight="1" spans="21:21">
      <c r="U2442"/>
    </row>
    <row r="2443" customHeight="1" spans="21:21">
      <c r="U2443"/>
    </row>
    <row r="2444" customHeight="1" spans="21:21">
      <c r="U2444"/>
    </row>
    <row r="2445" customHeight="1" spans="21:21">
      <c r="U2445"/>
    </row>
    <row r="2446" customHeight="1" spans="21:21">
      <c r="U2446"/>
    </row>
    <row r="2447" customHeight="1" spans="21:21">
      <c r="U2447"/>
    </row>
    <row r="2448" customHeight="1" spans="21:21">
      <c r="U2448"/>
    </row>
    <row r="2449" customHeight="1" spans="21:21">
      <c r="U2449"/>
    </row>
    <row r="2450" customHeight="1" spans="21:21">
      <c r="U2450"/>
    </row>
    <row r="2451" customHeight="1" spans="21:21">
      <c r="U2451"/>
    </row>
    <row r="2452" customHeight="1" spans="21:21">
      <c r="U2452"/>
    </row>
    <row r="2453" customHeight="1" spans="21:21">
      <c r="U2453"/>
    </row>
    <row r="2454" customHeight="1" spans="21:21">
      <c r="U2454"/>
    </row>
    <row r="2455" customHeight="1" spans="21:21">
      <c r="U2455"/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455"/>
  <sheetViews>
    <sheetView workbookViewId="0">
      <pane ySplit="1" topLeftCell="A2" activePane="bottomLeft" state="frozen"/>
      <selection/>
      <selection pane="bottomLeft" activeCell="L11" sqref="L11"/>
    </sheetView>
  </sheetViews>
  <sheetFormatPr defaultColWidth="9" defaultRowHeight="20" customHeight="1"/>
  <cols>
    <col min="1" max="1" width="27.8796296296296" customWidth="1"/>
    <col min="2" max="2" width="17.3796296296296" customWidth="1"/>
    <col min="3" max="4" width="9.25925925925926" customWidth="1"/>
    <col min="5" max="5" width="8.12962962962963" customWidth="1"/>
    <col min="6" max="7" width="8.62962962962963" customWidth="1"/>
    <col min="8" max="9" width="4.87962962962963" customWidth="1"/>
    <col min="10" max="10" width="5.62962962962963" customWidth="1"/>
    <col min="11" max="12" width="4.87962962962963" customWidth="1"/>
    <col min="13" max="13" width="6.75925925925926" customWidth="1"/>
    <col min="14" max="14" width="8.62962962962963" customWidth="1"/>
    <col min="15" max="15" width="8.12962962962963" customWidth="1"/>
    <col min="16" max="19" width="8.62962962962963" customWidth="1"/>
    <col min="20" max="20" width="9.12962962962963"/>
    <col min="21" max="21" width="6.87962962962963" style="1" customWidth="1"/>
  </cols>
  <sheetData>
    <row r="1" customHeight="1" spans="1:21">
      <c r="A1" s="2" t="s">
        <v>71</v>
      </c>
      <c r="B1" s="2" t="s">
        <v>75</v>
      </c>
      <c r="U1"/>
    </row>
    <row r="2" customHeight="1" spans="1:21">
      <c r="A2" s="2" t="s">
        <v>1</v>
      </c>
      <c r="B2" s="2" t="s">
        <v>304</v>
      </c>
      <c r="U2"/>
    </row>
    <row r="3" ht="12" customHeight="1" spans="21:21">
      <c r="U3"/>
    </row>
    <row r="4" customHeight="1" spans="1:21">
      <c r="A4" s="3" t="s">
        <v>72</v>
      </c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74</v>
      </c>
      <c r="R4" s="3" t="s">
        <v>18</v>
      </c>
      <c r="S4" s="10" t="s">
        <v>19</v>
      </c>
      <c r="U4"/>
    </row>
    <row r="5" customHeight="1" spans="1:21">
      <c r="A5" s="4" t="s">
        <v>114</v>
      </c>
      <c r="B5" s="5">
        <v>5126.72</v>
      </c>
      <c r="C5" s="5">
        <v>211796</v>
      </c>
      <c r="D5" s="5">
        <v>11499</v>
      </c>
      <c r="E5" s="6">
        <v>0.054292810062513</v>
      </c>
      <c r="F5" s="7">
        <v>0.44584050787025</v>
      </c>
      <c r="G5" s="7">
        <v>24.2059340119738</v>
      </c>
      <c r="H5" s="5">
        <v>105</v>
      </c>
      <c r="I5" s="8">
        <v>19</v>
      </c>
      <c r="J5" s="5">
        <v>29</v>
      </c>
      <c r="K5" s="5">
        <v>106</v>
      </c>
      <c r="L5" s="5">
        <v>11</v>
      </c>
      <c r="M5" s="5">
        <v>270</v>
      </c>
      <c r="N5" s="7">
        <v>18.9878518518519</v>
      </c>
      <c r="O5" s="5">
        <v>141</v>
      </c>
      <c r="P5" s="9">
        <v>36.3597163120567</v>
      </c>
      <c r="Q5" s="5">
        <v>60</v>
      </c>
      <c r="R5" s="9">
        <v>85.4453333333333</v>
      </c>
      <c r="S5" s="11">
        <v>0.0122619358205061</v>
      </c>
      <c r="U5"/>
    </row>
    <row r="6" customHeight="1" spans="1:21">
      <c r="A6" s="4" t="s">
        <v>160</v>
      </c>
      <c r="B6" s="5">
        <v>499.56</v>
      </c>
      <c r="C6" s="5">
        <v>20518</v>
      </c>
      <c r="D6" s="5">
        <v>828</v>
      </c>
      <c r="E6" s="6">
        <v>0.0403548104103714</v>
      </c>
      <c r="F6" s="7">
        <v>0.603333333333333</v>
      </c>
      <c r="G6" s="7">
        <v>24.3474022809241</v>
      </c>
      <c r="H6" s="5">
        <v>14</v>
      </c>
      <c r="I6" s="8">
        <v>0</v>
      </c>
      <c r="J6" s="5">
        <v>9</v>
      </c>
      <c r="K6" s="5">
        <v>12</v>
      </c>
      <c r="L6" s="5">
        <v>2</v>
      </c>
      <c r="M6" s="5">
        <v>37</v>
      </c>
      <c r="N6" s="7">
        <v>13.5016216216216</v>
      </c>
      <c r="O6" s="5">
        <v>11</v>
      </c>
      <c r="P6" s="9">
        <v>45.4145454545455</v>
      </c>
      <c r="Q6" s="5">
        <v>4</v>
      </c>
      <c r="R6" s="9">
        <v>124.89</v>
      </c>
      <c r="S6" s="11">
        <v>0.0132850241545894</v>
      </c>
      <c r="U6"/>
    </row>
    <row r="7" customHeight="1" spans="1:21">
      <c r="A7" s="4" t="s">
        <v>138</v>
      </c>
      <c r="B7" s="5">
        <v>1739.69</v>
      </c>
      <c r="C7" s="5">
        <v>172515</v>
      </c>
      <c r="D7" s="5">
        <v>11677</v>
      </c>
      <c r="E7" s="6">
        <v>0.0676868678085964</v>
      </c>
      <c r="F7" s="7">
        <v>0.148984328166481</v>
      </c>
      <c r="G7" s="7">
        <v>10.0842825261571</v>
      </c>
      <c r="H7" s="5">
        <v>91</v>
      </c>
      <c r="I7" s="8">
        <v>3</v>
      </c>
      <c r="J7" s="5">
        <v>58</v>
      </c>
      <c r="K7" s="5">
        <v>19</v>
      </c>
      <c r="L7" s="5">
        <v>6</v>
      </c>
      <c r="M7" s="5">
        <v>177</v>
      </c>
      <c r="N7" s="7">
        <v>9.82875706214689</v>
      </c>
      <c r="O7" s="5">
        <v>90</v>
      </c>
      <c r="P7" s="9">
        <v>19.3298888888889</v>
      </c>
      <c r="Q7" s="5">
        <v>6</v>
      </c>
      <c r="R7" s="9">
        <v>289.948333333333</v>
      </c>
      <c r="S7" s="11">
        <v>0.00770745910764751</v>
      </c>
      <c r="U7"/>
    </row>
    <row r="8" customHeight="1" spans="1:21">
      <c r="A8" s="4" t="s">
        <v>76</v>
      </c>
      <c r="B8" s="5">
        <v>3811.65</v>
      </c>
      <c r="C8" s="5">
        <v>235769</v>
      </c>
      <c r="D8" s="5">
        <v>13979</v>
      </c>
      <c r="E8" s="6">
        <v>0.0592910857661525</v>
      </c>
      <c r="F8" s="7">
        <v>0.27266971886401</v>
      </c>
      <c r="G8" s="7">
        <v>16.1668836869987</v>
      </c>
      <c r="H8" s="5">
        <v>135</v>
      </c>
      <c r="I8" s="8">
        <v>46</v>
      </c>
      <c r="J8" s="5">
        <v>24</v>
      </c>
      <c r="K8" s="5">
        <v>94</v>
      </c>
      <c r="L8" s="5">
        <v>12</v>
      </c>
      <c r="M8" s="5">
        <v>311</v>
      </c>
      <c r="N8" s="7">
        <v>12.2561093247588</v>
      </c>
      <c r="O8" s="5">
        <v>96</v>
      </c>
      <c r="P8" s="9">
        <v>39.7046875</v>
      </c>
      <c r="Q8" s="5">
        <v>41</v>
      </c>
      <c r="R8" s="9">
        <v>92.9670731707317</v>
      </c>
      <c r="S8" s="11">
        <v>0.00686744402317762</v>
      </c>
      <c r="U8"/>
    </row>
    <row r="9" customHeight="1" spans="1:21">
      <c r="A9" s="4" t="s">
        <v>151</v>
      </c>
      <c r="B9" s="5">
        <v>511.19</v>
      </c>
      <c r="C9" s="5">
        <v>31232</v>
      </c>
      <c r="D9" s="5">
        <v>2312</v>
      </c>
      <c r="E9" s="6">
        <v>0.0740266393442623</v>
      </c>
      <c r="F9" s="7">
        <v>0.221102941176471</v>
      </c>
      <c r="G9" s="7">
        <v>16.3675076844262</v>
      </c>
      <c r="H9" s="5">
        <v>12</v>
      </c>
      <c r="I9" s="8">
        <v>1</v>
      </c>
      <c r="J9" s="5">
        <v>2</v>
      </c>
      <c r="K9" s="5">
        <v>6</v>
      </c>
      <c r="L9" s="5">
        <v>0</v>
      </c>
      <c r="M9" s="5">
        <v>21</v>
      </c>
      <c r="N9" s="7">
        <v>24.342380952381</v>
      </c>
      <c r="O9" s="5">
        <v>4</v>
      </c>
      <c r="P9" s="9">
        <v>127.7975</v>
      </c>
      <c r="Q9" s="5">
        <v>1</v>
      </c>
      <c r="R9" s="9">
        <v>511.19</v>
      </c>
      <c r="S9" s="11">
        <v>0.00173010380622837</v>
      </c>
      <c r="U9"/>
    </row>
    <row r="10" customHeight="1" spans="1:21">
      <c r="A10" s="4" t="s">
        <v>153</v>
      </c>
      <c r="B10" s="5">
        <v>466.55</v>
      </c>
      <c r="C10" s="5">
        <v>18942</v>
      </c>
      <c r="D10" s="5">
        <v>1003</v>
      </c>
      <c r="E10" s="6">
        <v>0.0529511139267237</v>
      </c>
      <c r="F10" s="7">
        <v>0.465154536390828</v>
      </c>
      <c r="G10" s="7">
        <v>24.630450849963</v>
      </c>
      <c r="H10" s="5">
        <v>3</v>
      </c>
      <c r="I10" s="8">
        <v>0</v>
      </c>
      <c r="J10" s="5">
        <v>4</v>
      </c>
      <c r="K10" s="5">
        <v>7</v>
      </c>
      <c r="L10" s="5">
        <v>1</v>
      </c>
      <c r="M10" s="5">
        <v>15</v>
      </c>
      <c r="N10" s="7">
        <v>31.1033333333333</v>
      </c>
      <c r="O10" s="5">
        <v>5</v>
      </c>
      <c r="P10" s="9">
        <v>93.31</v>
      </c>
      <c r="Q10" s="5">
        <v>4</v>
      </c>
      <c r="R10" s="9">
        <v>116.6375</v>
      </c>
      <c r="S10" s="11">
        <v>0.00498504486540379</v>
      </c>
      <c r="U10"/>
    </row>
    <row r="11" customHeight="1" spans="1:21">
      <c r="A11" s="4" t="s">
        <v>140</v>
      </c>
      <c r="B11" s="5">
        <v>1070.92</v>
      </c>
      <c r="C11" s="5">
        <v>46155</v>
      </c>
      <c r="D11" s="5">
        <v>1269</v>
      </c>
      <c r="E11" s="6">
        <v>0.0274943126421839</v>
      </c>
      <c r="F11" s="7">
        <v>0.843908589440504</v>
      </c>
      <c r="G11" s="7">
        <v>23.2026865995017</v>
      </c>
      <c r="H11" s="5">
        <v>23</v>
      </c>
      <c r="I11" s="8">
        <v>4</v>
      </c>
      <c r="J11" s="5">
        <v>8</v>
      </c>
      <c r="K11" s="5">
        <v>9</v>
      </c>
      <c r="L11" s="5">
        <v>1</v>
      </c>
      <c r="M11" s="5">
        <v>45</v>
      </c>
      <c r="N11" s="7">
        <v>23.7982222222222</v>
      </c>
      <c r="O11" s="5">
        <v>20</v>
      </c>
      <c r="P11" s="9">
        <v>53.546</v>
      </c>
      <c r="Q11" s="5">
        <v>5</v>
      </c>
      <c r="R11" s="9">
        <v>214.184</v>
      </c>
      <c r="S11" s="11">
        <v>0.0157604412923562</v>
      </c>
      <c r="U11"/>
    </row>
    <row r="12" customHeight="1" spans="21:21">
      <c r="U12"/>
    </row>
    <row r="13" customHeight="1" spans="21:21">
      <c r="U13"/>
    </row>
    <row r="14" customHeight="1" spans="21:21">
      <c r="U14"/>
    </row>
    <row r="15" customHeight="1" spans="21:21">
      <c r="U15"/>
    </row>
    <row r="16" customHeight="1" spans="21:21">
      <c r="U16"/>
    </row>
    <row r="17" customHeight="1" spans="21:21">
      <c r="U17"/>
    </row>
    <row r="18" customHeight="1" spans="21:21">
      <c r="U18"/>
    </row>
    <row r="19" customHeight="1" spans="21:21">
      <c r="U19"/>
    </row>
    <row r="20" customHeight="1" spans="21:21">
      <c r="U20"/>
    </row>
    <row r="21" customHeight="1" spans="21:21">
      <c r="U21"/>
    </row>
    <row r="22" customHeight="1" spans="21:21">
      <c r="U22"/>
    </row>
    <row r="23" customHeight="1" spans="21:21">
      <c r="U23"/>
    </row>
    <row r="24" customHeight="1" spans="21:21">
      <c r="U24"/>
    </row>
    <row r="25" customHeight="1" spans="21:21">
      <c r="U25"/>
    </row>
    <row r="26" customHeight="1" spans="21:21">
      <c r="U26"/>
    </row>
    <row r="27" customHeight="1" spans="21:21">
      <c r="U27"/>
    </row>
    <row r="28" customHeight="1" spans="21:21">
      <c r="U28"/>
    </row>
    <row r="29" customHeight="1" spans="21:21">
      <c r="U29"/>
    </row>
    <row r="30" customHeight="1" spans="21:21">
      <c r="U30"/>
    </row>
    <row r="31" customHeight="1" spans="21:21">
      <c r="U31"/>
    </row>
    <row r="32" customHeight="1" spans="21:21">
      <c r="U32"/>
    </row>
    <row r="33" customHeight="1" spans="21:21">
      <c r="U33"/>
    </row>
    <row r="34" customHeight="1" spans="21:21">
      <c r="U34"/>
    </row>
    <row r="35" customHeight="1" spans="21:21">
      <c r="U35"/>
    </row>
    <row r="36" customHeight="1" spans="21:21">
      <c r="U36"/>
    </row>
    <row r="37" customHeight="1" spans="21:21">
      <c r="U37"/>
    </row>
    <row r="38" customHeight="1" spans="21:21">
      <c r="U38"/>
    </row>
    <row r="39" customHeight="1" spans="21:21">
      <c r="U39"/>
    </row>
    <row r="40" customHeight="1" spans="21:21">
      <c r="U40"/>
    </row>
    <row r="41" customHeight="1" spans="21:21">
      <c r="U41"/>
    </row>
    <row r="42" customHeight="1" spans="21:21">
      <c r="U42"/>
    </row>
    <row r="43" customHeight="1" spans="21:21">
      <c r="U43"/>
    </row>
    <row r="44" customHeight="1" spans="21:21">
      <c r="U44"/>
    </row>
    <row r="45" customHeight="1" spans="21:21">
      <c r="U45"/>
    </row>
    <row r="46" customHeight="1" spans="21:21">
      <c r="U46"/>
    </row>
    <row r="47" customHeight="1" spans="21:21">
      <c r="U47"/>
    </row>
    <row r="48" customHeight="1" spans="21:21">
      <c r="U48"/>
    </row>
    <row r="49" customHeight="1" spans="21:21">
      <c r="U49"/>
    </row>
    <row r="50" customHeight="1" spans="21:21">
      <c r="U50"/>
    </row>
    <row r="51" customHeight="1" spans="21:21">
      <c r="U51"/>
    </row>
    <row r="52" customHeight="1" spans="21:21">
      <c r="U52"/>
    </row>
    <row r="53" customHeight="1" spans="21:21">
      <c r="U53"/>
    </row>
    <row r="54" customHeight="1" spans="21:21">
      <c r="U54"/>
    </row>
    <row r="55" customHeight="1" spans="21:21">
      <c r="U55"/>
    </row>
    <row r="56" customHeight="1" spans="21:21">
      <c r="U56"/>
    </row>
    <row r="57" customHeight="1" spans="21:21">
      <c r="U57"/>
    </row>
    <row r="58" customHeight="1" spans="21:21">
      <c r="U58"/>
    </row>
    <row r="59" customHeight="1" spans="21:21">
      <c r="U59"/>
    </row>
    <row r="60" customHeight="1" spans="21:21">
      <c r="U60"/>
    </row>
    <row r="61" customHeight="1" spans="21:21">
      <c r="U61"/>
    </row>
    <row r="62" customHeight="1" spans="21:21">
      <c r="U62"/>
    </row>
    <row r="63" customHeight="1" spans="21:21">
      <c r="U63"/>
    </row>
    <row r="64" customHeight="1" spans="21:21">
      <c r="U64"/>
    </row>
    <row r="65" customHeight="1" spans="21:21">
      <c r="U65"/>
    </row>
    <row r="66" customHeight="1" spans="21:21">
      <c r="U66"/>
    </row>
    <row r="67" customHeight="1" spans="21:21">
      <c r="U67"/>
    </row>
    <row r="68" customHeight="1" spans="21:21">
      <c r="U68"/>
    </row>
    <row r="69" customHeight="1" spans="21:21">
      <c r="U69"/>
    </row>
    <row r="70" customHeight="1" spans="21:21">
      <c r="U70"/>
    </row>
    <row r="71" customHeight="1" spans="21:21">
      <c r="U71"/>
    </row>
    <row r="72" customHeight="1" spans="21:21">
      <c r="U72"/>
    </row>
    <row r="73" customHeight="1" spans="21:21">
      <c r="U73"/>
    </row>
    <row r="74" customHeight="1" spans="21:21">
      <c r="U74"/>
    </row>
    <row r="75" customHeight="1" spans="21:21">
      <c r="U75"/>
    </row>
    <row r="76" customHeight="1" spans="21:21">
      <c r="U76"/>
    </row>
    <row r="77" customHeight="1" spans="21:21">
      <c r="U77"/>
    </row>
    <row r="78" customHeight="1" spans="21:21">
      <c r="U78"/>
    </row>
    <row r="79" customHeight="1" spans="21:21">
      <c r="U79"/>
    </row>
    <row r="80" customHeight="1" spans="21:21">
      <c r="U80"/>
    </row>
    <row r="81" customHeight="1" spans="21:21">
      <c r="U81"/>
    </row>
    <row r="82" customHeight="1" spans="21:21">
      <c r="U82"/>
    </row>
    <row r="83" customHeight="1" spans="21:21">
      <c r="U83"/>
    </row>
    <row r="84" customHeight="1" spans="21:21">
      <c r="U84"/>
    </row>
    <row r="85" customHeight="1" spans="21:21">
      <c r="U85"/>
    </row>
    <row r="86" customHeight="1" spans="21:21">
      <c r="U86"/>
    </row>
    <row r="87" customHeight="1" spans="21:21">
      <c r="U87"/>
    </row>
    <row r="88" customHeight="1" spans="21:21">
      <c r="U88"/>
    </row>
    <row r="89" customHeight="1" spans="21:21">
      <c r="U89"/>
    </row>
    <row r="90" customHeight="1" spans="21:21">
      <c r="U90"/>
    </row>
    <row r="91" customHeight="1" spans="21:21">
      <c r="U91"/>
    </row>
    <row r="92" customHeight="1" spans="21:21">
      <c r="U92"/>
    </row>
    <row r="93" customHeight="1" spans="21:21">
      <c r="U93"/>
    </row>
    <row r="94" customHeight="1" spans="21:21">
      <c r="U94"/>
    </row>
    <row r="95" customHeight="1" spans="21:21">
      <c r="U95"/>
    </row>
    <row r="96" customHeight="1" spans="21:21">
      <c r="U96"/>
    </row>
    <row r="97" customHeight="1" spans="21:21">
      <c r="U97"/>
    </row>
    <row r="98" customHeight="1" spans="21:21">
      <c r="U98"/>
    </row>
    <row r="99" customHeight="1" spans="21:21">
      <c r="U99"/>
    </row>
    <row r="100" customHeight="1" spans="21:21">
      <c r="U100"/>
    </row>
    <row r="101" customHeight="1" spans="21:21">
      <c r="U101"/>
    </row>
    <row r="102" customHeight="1" spans="21:21">
      <c r="U102"/>
    </row>
    <row r="103" customHeight="1" spans="21:21">
      <c r="U103"/>
    </row>
    <row r="104" customHeight="1" spans="21:21">
      <c r="U104"/>
    </row>
    <row r="105" customHeight="1" spans="21:21">
      <c r="U105"/>
    </row>
    <row r="106" customHeight="1" spans="21:21">
      <c r="U106"/>
    </row>
    <row r="107" customHeight="1" spans="21:21">
      <c r="U107"/>
    </row>
    <row r="108" customHeight="1" spans="21:21">
      <c r="U108"/>
    </row>
    <row r="109" customHeight="1" spans="21:21">
      <c r="U109"/>
    </row>
    <row r="110" customHeight="1" spans="21:21">
      <c r="U110"/>
    </row>
    <row r="111" customHeight="1" spans="21:21">
      <c r="U111"/>
    </row>
    <row r="112" customHeight="1" spans="21:21">
      <c r="U112"/>
    </row>
    <row r="113" customHeight="1" spans="21:21">
      <c r="U113"/>
    </row>
    <row r="114" customHeight="1" spans="21:21">
      <c r="U114"/>
    </row>
    <row r="115" customHeight="1" spans="21:21">
      <c r="U115"/>
    </row>
    <row r="116" customHeight="1" spans="21:21">
      <c r="U116"/>
    </row>
    <row r="117" customHeight="1" spans="21:21">
      <c r="U117"/>
    </row>
    <row r="118" customHeight="1" spans="21:21">
      <c r="U118"/>
    </row>
    <row r="119" customHeight="1" spans="21:21">
      <c r="U119"/>
    </row>
    <row r="120" customHeight="1" spans="21:21">
      <c r="U120"/>
    </row>
    <row r="121" customHeight="1" spans="21:21">
      <c r="U121"/>
    </row>
    <row r="122" customHeight="1" spans="21:21">
      <c r="U122"/>
    </row>
    <row r="123" customHeight="1" spans="21:21">
      <c r="U123"/>
    </row>
    <row r="124" customHeight="1" spans="21:21">
      <c r="U124"/>
    </row>
    <row r="125" customHeight="1" spans="21:21">
      <c r="U125"/>
    </row>
    <row r="126" customHeight="1" spans="21:21">
      <c r="U126"/>
    </row>
    <row r="127" customHeight="1" spans="21:21">
      <c r="U127"/>
    </row>
    <row r="128" customHeight="1" spans="21:21">
      <c r="U128"/>
    </row>
    <row r="129" customHeight="1" spans="21:21">
      <c r="U129"/>
    </row>
    <row r="130" customHeight="1" spans="21:21">
      <c r="U130"/>
    </row>
    <row r="131" customHeight="1" spans="21:21">
      <c r="U131"/>
    </row>
    <row r="132" customHeight="1" spans="21:21">
      <c r="U132"/>
    </row>
    <row r="133" customHeight="1" spans="21:21">
      <c r="U133"/>
    </row>
    <row r="134" customHeight="1" spans="21:21">
      <c r="U134"/>
    </row>
    <row r="135" customHeight="1" spans="21:21">
      <c r="U135"/>
    </row>
    <row r="136" customHeight="1" spans="21:21">
      <c r="U136"/>
    </row>
    <row r="137" customHeight="1" spans="21:21">
      <c r="U137"/>
    </row>
    <row r="138" customHeight="1" spans="21:21">
      <c r="U138"/>
    </row>
    <row r="139" customHeight="1" spans="21:21">
      <c r="U139"/>
    </row>
    <row r="140" customHeight="1" spans="21:21">
      <c r="U140"/>
    </row>
    <row r="141" customHeight="1" spans="21:21">
      <c r="U141"/>
    </row>
    <row r="142" customHeight="1" spans="21:21">
      <c r="U142"/>
    </row>
    <row r="143" customHeight="1" spans="21:21">
      <c r="U143"/>
    </row>
    <row r="144" customHeight="1" spans="21:21">
      <c r="U144"/>
    </row>
    <row r="145" customHeight="1" spans="21:21">
      <c r="U145"/>
    </row>
    <row r="146" customHeight="1" spans="21:21">
      <c r="U146"/>
    </row>
    <row r="147" customHeight="1" spans="21:21">
      <c r="U147"/>
    </row>
    <row r="148" customHeight="1" spans="21:21">
      <c r="U148"/>
    </row>
    <row r="149" customHeight="1" spans="21:21">
      <c r="U149"/>
    </row>
    <row r="150" customHeight="1" spans="21:21">
      <c r="U150"/>
    </row>
    <row r="151" customHeight="1" spans="21:21">
      <c r="U151"/>
    </row>
    <row r="152" customHeight="1" spans="21:21">
      <c r="U152"/>
    </row>
    <row r="153" customHeight="1" spans="21:21">
      <c r="U153"/>
    </row>
    <row r="154" customHeight="1" spans="21:21">
      <c r="U154"/>
    </row>
    <row r="155" customHeight="1" spans="21:21">
      <c r="U155"/>
    </row>
    <row r="156" customHeight="1" spans="21:21">
      <c r="U156"/>
    </row>
    <row r="157" customHeight="1" spans="21:21">
      <c r="U157"/>
    </row>
    <row r="158" customHeight="1" spans="21:21">
      <c r="U158"/>
    </row>
    <row r="159" customHeight="1" spans="21:21">
      <c r="U159"/>
    </row>
    <row r="160" customHeight="1" spans="21:21">
      <c r="U160"/>
    </row>
    <row r="161" customHeight="1" spans="21:21">
      <c r="U161"/>
    </row>
    <row r="162" customHeight="1" spans="21:21">
      <c r="U162"/>
    </row>
    <row r="163" customHeight="1" spans="21:21">
      <c r="U163"/>
    </row>
    <row r="164" customHeight="1" spans="21:21">
      <c r="U164"/>
    </row>
    <row r="165" customHeight="1" spans="21:21">
      <c r="U165"/>
    </row>
    <row r="166" customHeight="1" spans="21:21">
      <c r="U166"/>
    </row>
    <row r="167" customHeight="1" spans="21:21">
      <c r="U167"/>
    </row>
    <row r="168" customHeight="1" spans="21:21">
      <c r="U168"/>
    </row>
    <row r="169" customHeight="1" spans="21:21">
      <c r="U169"/>
    </row>
    <row r="170" customHeight="1" spans="21:21">
      <c r="U170"/>
    </row>
    <row r="171" customHeight="1" spans="21:21">
      <c r="U171"/>
    </row>
    <row r="172" customHeight="1" spans="21:21">
      <c r="U172"/>
    </row>
    <row r="173" customHeight="1" spans="21:21">
      <c r="U173"/>
    </row>
    <row r="174" customHeight="1" spans="21:21">
      <c r="U174"/>
    </row>
    <row r="175" customHeight="1" spans="21:21">
      <c r="U175"/>
    </row>
    <row r="176" customHeight="1" spans="21:21">
      <c r="U176"/>
    </row>
    <row r="177" customHeight="1" spans="21:21">
      <c r="U177"/>
    </row>
    <row r="178" customHeight="1" spans="21:21">
      <c r="U178"/>
    </row>
    <row r="179" customHeight="1" spans="21:21">
      <c r="U179"/>
    </row>
    <row r="180" customHeight="1" spans="21:21">
      <c r="U180"/>
    </row>
    <row r="181" customHeight="1" spans="21:21">
      <c r="U181"/>
    </row>
    <row r="182" customHeight="1" spans="21:21">
      <c r="U182"/>
    </row>
    <row r="183" customHeight="1" spans="21:21">
      <c r="U183"/>
    </row>
    <row r="184" customHeight="1" spans="21:21">
      <c r="U184"/>
    </row>
    <row r="185" customHeight="1" spans="21:21">
      <c r="U185"/>
    </row>
    <row r="186" customHeight="1" spans="21:21">
      <c r="U186"/>
    </row>
    <row r="187" customHeight="1" spans="21:21">
      <c r="U187"/>
    </row>
    <row r="188" customHeight="1" spans="21:21">
      <c r="U188"/>
    </row>
    <row r="189" customHeight="1" spans="21:21">
      <c r="U189"/>
    </row>
    <row r="190" customHeight="1" spans="21:21">
      <c r="U190"/>
    </row>
    <row r="191" customHeight="1" spans="21:21">
      <c r="U191"/>
    </row>
    <row r="192" customHeight="1" spans="21:21">
      <c r="U192"/>
    </row>
    <row r="193" customHeight="1" spans="21:21">
      <c r="U193"/>
    </row>
    <row r="194" customHeight="1" spans="21:21">
      <c r="U194"/>
    </row>
    <row r="195" customHeight="1" spans="21:21">
      <c r="U195"/>
    </row>
    <row r="196" customHeight="1" spans="21:21">
      <c r="U196"/>
    </row>
    <row r="197" customHeight="1" spans="21:21">
      <c r="U197"/>
    </row>
    <row r="198" customHeight="1" spans="21:21">
      <c r="U198"/>
    </row>
    <row r="199" customHeight="1" spans="21:21">
      <c r="U199"/>
    </row>
    <row r="200" customHeight="1" spans="21:21">
      <c r="U200"/>
    </row>
    <row r="201" customHeight="1" spans="21:21">
      <c r="U201"/>
    </row>
    <row r="202" customHeight="1" spans="21:21">
      <c r="U202"/>
    </row>
    <row r="203" customHeight="1" spans="21:21">
      <c r="U203"/>
    </row>
    <row r="204" customHeight="1" spans="21:21">
      <c r="U204"/>
    </row>
    <row r="205" customHeight="1" spans="21:21">
      <c r="U205"/>
    </row>
    <row r="206" customHeight="1" spans="21:21">
      <c r="U206"/>
    </row>
    <row r="207" customHeight="1" spans="21:21">
      <c r="U207"/>
    </row>
    <row r="208" customHeight="1" spans="21:21">
      <c r="U208"/>
    </row>
    <row r="209" customHeight="1" spans="21:21">
      <c r="U209"/>
    </row>
    <row r="210" customHeight="1" spans="21:21">
      <c r="U210"/>
    </row>
    <row r="211" customHeight="1" spans="21:21">
      <c r="U211"/>
    </row>
    <row r="212" customHeight="1" spans="21:21">
      <c r="U212"/>
    </row>
    <row r="213" customHeight="1" spans="21:21">
      <c r="U213"/>
    </row>
    <row r="214" customHeight="1" spans="21:21">
      <c r="U214"/>
    </row>
    <row r="215" customHeight="1" spans="21:21">
      <c r="U215"/>
    </row>
    <row r="216" customHeight="1" spans="21:21">
      <c r="U216"/>
    </row>
    <row r="217" customHeight="1" spans="21:21">
      <c r="U217"/>
    </row>
    <row r="218" customHeight="1" spans="21:21">
      <c r="U218"/>
    </row>
    <row r="219" customHeight="1" spans="21:21">
      <c r="U219"/>
    </row>
    <row r="220" customHeight="1" spans="21:21">
      <c r="U220"/>
    </row>
    <row r="221" customHeight="1" spans="21:21">
      <c r="U221"/>
    </row>
    <row r="222" customHeight="1" spans="21:21">
      <c r="U222"/>
    </row>
    <row r="223" customHeight="1" spans="21:21">
      <c r="U223"/>
    </row>
    <row r="224" customHeight="1" spans="21:21">
      <c r="U224"/>
    </row>
    <row r="225" customHeight="1" spans="21:21">
      <c r="U225"/>
    </row>
    <row r="226" customHeight="1" spans="21:21">
      <c r="U226"/>
    </row>
    <row r="227" customHeight="1" spans="21:21">
      <c r="U227"/>
    </row>
    <row r="228" customHeight="1" spans="21:21">
      <c r="U228"/>
    </row>
    <row r="229" customHeight="1" spans="21:21">
      <c r="U229"/>
    </row>
    <row r="230" customHeight="1" spans="21:21">
      <c r="U230"/>
    </row>
    <row r="231" customHeight="1" spans="21:21">
      <c r="U231"/>
    </row>
    <row r="232" customHeight="1" spans="21:21">
      <c r="U232"/>
    </row>
    <row r="233" customHeight="1" spans="21:21">
      <c r="U233"/>
    </row>
    <row r="234" customHeight="1" spans="21:21">
      <c r="U234"/>
    </row>
    <row r="235" customHeight="1" spans="21:21">
      <c r="U235"/>
    </row>
    <row r="236" customHeight="1" spans="21:21">
      <c r="U236"/>
    </row>
    <row r="237" customHeight="1" spans="21:21">
      <c r="U237"/>
    </row>
    <row r="238" customHeight="1" spans="21:21">
      <c r="U238"/>
    </row>
    <row r="239" customHeight="1" spans="21:21">
      <c r="U239"/>
    </row>
    <row r="240" customHeight="1" spans="21:21">
      <c r="U240"/>
    </row>
    <row r="241" customHeight="1" spans="21:21">
      <c r="U241"/>
    </row>
    <row r="242" customHeight="1" spans="21:21">
      <c r="U242"/>
    </row>
    <row r="243" customHeight="1" spans="21:21">
      <c r="U243"/>
    </row>
    <row r="244" customHeight="1" spans="21:21">
      <c r="U244"/>
    </row>
    <row r="245" customHeight="1" spans="21:21">
      <c r="U245"/>
    </row>
    <row r="246" customHeight="1" spans="21:21">
      <c r="U246"/>
    </row>
    <row r="247" customHeight="1" spans="21:21">
      <c r="U247"/>
    </row>
    <row r="248" customHeight="1" spans="21:21">
      <c r="U248"/>
    </row>
    <row r="249" customHeight="1" spans="21:21">
      <c r="U249"/>
    </row>
    <row r="250" customHeight="1" spans="21:21">
      <c r="U250"/>
    </row>
    <row r="251" customHeight="1" spans="21:21">
      <c r="U251"/>
    </row>
    <row r="252" customHeight="1" spans="21:21">
      <c r="U252"/>
    </row>
    <row r="253" customHeight="1" spans="21:21">
      <c r="U253"/>
    </row>
    <row r="254" customHeight="1" spans="21:21">
      <c r="U254"/>
    </row>
    <row r="255" customHeight="1" spans="21:21">
      <c r="U255"/>
    </row>
    <row r="256" customHeight="1" spans="21:21">
      <c r="U256"/>
    </row>
    <row r="257" customHeight="1" spans="21:21">
      <c r="U257"/>
    </row>
    <row r="258" customHeight="1" spans="21:21">
      <c r="U258"/>
    </row>
    <row r="259" customHeight="1" spans="21:21">
      <c r="U259"/>
    </row>
    <row r="260" customHeight="1" spans="21:21">
      <c r="U260"/>
    </row>
    <row r="261" customHeight="1" spans="21:21">
      <c r="U261"/>
    </row>
    <row r="262" customHeight="1" spans="21:21">
      <c r="U262"/>
    </row>
    <row r="263" customHeight="1" spans="21:21">
      <c r="U263"/>
    </row>
    <row r="264" customHeight="1" spans="21:21">
      <c r="U264"/>
    </row>
    <row r="265" customHeight="1" spans="21:21">
      <c r="U265"/>
    </row>
    <row r="266" customHeight="1" spans="21:21">
      <c r="U266"/>
    </row>
    <row r="267" customHeight="1" spans="21:21">
      <c r="U267"/>
    </row>
    <row r="268" customHeight="1" spans="21:21">
      <c r="U268"/>
    </row>
    <row r="269" customHeight="1" spans="21:21">
      <c r="U269"/>
    </row>
    <row r="270" customHeight="1" spans="21:21">
      <c r="U270"/>
    </row>
    <row r="271" customHeight="1" spans="21:21">
      <c r="U271"/>
    </row>
    <row r="272" customHeight="1" spans="21:21">
      <c r="U272"/>
    </row>
    <row r="273" customHeight="1" spans="21:21">
      <c r="U273"/>
    </row>
    <row r="274" customHeight="1" spans="21:21">
      <c r="U274"/>
    </row>
    <row r="275" customHeight="1" spans="21:21">
      <c r="U275"/>
    </row>
    <row r="276" customHeight="1" spans="21:21">
      <c r="U276"/>
    </row>
    <row r="277" customHeight="1" spans="21:21">
      <c r="U277"/>
    </row>
    <row r="278" customHeight="1" spans="21:21">
      <c r="U278"/>
    </row>
    <row r="279" customHeight="1" spans="21:21">
      <c r="U279"/>
    </row>
    <row r="280" customHeight="1" spans="21:21">
      <c r="U280"/>
    </row>
    <row r="281" customHeight="1" spans="21:21">
      <c r="U281"/>
    </row>
    <row r="282" customHeight="1" spans="21:21">
      <c r="U282"/>
    </row>
    <row r="283" customHeight="1" spans="21:21">
      <c r="U283"/>
    </row>
    <row r="284" customHeight="1" spans="21:21">
      <c r="U284"/>
    </row>
    <row r="285" customHeight="1" spans="21:21">
      <c r="U285"/>
    </row>
    <row r="286" customHeight="1" spans="21:21">
      <c r="U286"/>
    </row>
    <row r="287" customHeight="1" spans="21:21">
      <c r="U287"/>
    </row>
    <row r="288" customHeight="1" spans="21:21">
      <c r="U288"/>
    </row>
    <row r="289" customHeight="1" spans="21:21">
      <c r="U289"/>
    </row>
    <row r="290" customHeight="1" spans="21:21">
      <c r="U290"/>
    </row>
    <row r="291" customHeight="1" spans="21:21">
      <c r="U291"/>
    </row>
    <row r="292" customHeight="1" spans="21:21">
      <c r="U292"/>
    </row>
    <row r="293" customHeight="1" spans="21:21">
      <c r="U293"/>
    </row>
    <row r="294" customHeight="1" spans="21:21">
      <c r="U294"/>
    </row>
    <row r="295" customHeight="1" spans="21:21">
      <c r="U295"/>
    </row>
    <row r="296" customHeight="1" spans="21:21">
      <c r="U296"/>
    </row>
    <row r="297" customHeight="1" spans="21:21">
      <c r="U297"/>
    </row>
    <row r="298" customHeight="1" spans="21:21">
      <c r="U298"/>
    </row>
    <row r="299" customHeight="1" spans="21:21">
      <c r="U299"/>
    </row>
    <row r="300" customHeight="1" spans="21:21">
      <c r="U300"/>
    </row>
    <row r="301" customHeight="1" spans="21:21">
      <c r="U301"/>
    </row>
    <row r="302" customHeight="1" spans="21:21">
      <c r="U302"/>
    </row>
    <row r="303" customHeight="1" spans="21:21">
      <c r="U303"/>
    </row>
    <row r="304" customHeight="1" spans="21:21">
      <c r="U304"/>
    </row>
    <row r="305" customHeight="1" spans="21:21">
      <c r="U305"/>
    </row>
    <row r="306" customHeight="1" spans="21:21">
      <c r="U306"/>
    </row>
    <row r="307" customHeight="1" spans="21:21">
      <c r="U307"/>
    </row>
    <row r="308" customHeight="1" spans="21:21">
      <c r="U308"/>
    </row>
    <row r="309" customHeight="1" spans="21:21">
      <c r="U309"/>
    </row>
    <row r="310" customHeight="1" spans="21:21">
      <c r="U310"/>
    </row>
    <row r="311" customHeight="1" spans="21:21">
      <c r="U311"/>
    </row>
    <row r="312" customHeight="1" spans="21:21">
      <c r="U312"/>
    </row>
    <row r="313" customHeight="1" spans="21:21">
      <c r="U313"/>
    </row>
    <row r="314" customHeight="1" spans="21:21">
      <c r="U314"/>
    </row>
    <row r="315" customHeight="1" spans="21:21">
      <c r="U315"/>
    </row>
    <row r="316" customHeight="1" spans="21:21">
      <c r="U316"/>
    </row>
    <row r="317" customHeight="1" spans="21:21">
      <c r="U317"/>
    </row>
    <row r="318" customHeight="1" spans="21:21">
      <c r="U318"/>
    </row>
    <row r="319" customHeight="1" spans="21:21">
      <c r="U319"/>
    </row>
    <row r="320" customHeight="1" spans="21:21">
      <c r="U320"/>
    </row>
    <row r="321" customHeight="1" spans="21:21">
      <c r="U321"/>
    </row>
    <row r="322" customHeight="1" spans="21:21">
      <c r="U322"/>
    </row>
    <row r="323" customHeight="1" spans="21:21">
      <c r="U323"/>
    </row>
    <row r="324" customHeight="1" spans="21:21">
      <c r="U324"/>
    </row>
    <row r="325" customHeight="1" spans="21:21">
      <c r="U325"/>
    </row>
    <row r="326" customHeight="1" spans="21:21">
      <c r="U326"/>
    </row>
    <row r="327" customHeight="1" spans="21:21">
      <c r="U327"/>
    </row>
    <row r="328" customHeight="1" spans="21:21">
      <c r="U328"/>
    </row>
    <row r="329" customHeight="1" spans="21:21">
      <c r="U329"/>
    </row>
    <row r="330" customHeight="1" spans="21:21">
      <c r="U330"/>
    </row>
    <row r="331" customHeight="1" spans="21:21">
      <c r="U331"/>
    </row>
    <row r="332" customHeight="1" spans="21:21">
      <c r="U332"/>
    </row>
    <row r="333" customHeight="1" spans="21:21">
      <c r="U333"/>
    </row>
    <row r="334" customHeight="1" spans="21:21">
      <c r="U334"/>
    </row>
    <row r="335" customHeight="1" spans="21:21">
      <c r="U335"/>
    </row>
    <row r="336" customHeight="1" spans="21:21">
      <c r="U336"/>
    </row>
    <row r="337" customHeight="1" spans="21:21">
      <c r="U337"/>
    </row>
    <row r="338" customHeight="1" spans="21:21">
      <c r="U338"/>
    </row>
    <row r="339" customHeight="1" spans="21:21">
      <c r="U339"/>
    </row>
    <row r="340" customHeight="1" spans="21:21">
      <c r="U340"/>
    </row>
    <row r="341" customHeight="1" spans="21:21">
      <c r="U341"/>
    </row>
    <row r="342" customHeight="1" spans="21:21">
      <c r="U342"/>
    </row>
    <row r="343" customHeight="1" spans="21:21">
      <c r="U343"/>
    </row>
    <row r="344" customHeight="1" spans="21:21">
      <c r="U344"/>
    </row>
    <row r="345" customHeight="1" spans="21:21">
      <c r="U345"/>
    </row>
    <row r="346" customHeight="1" spans="21:21">
      <c r="U346"/>
    </row>
    <row r="347" customHeight="1" spans="21:21">
      <c r="U347"/>
    </row>
    <row r="348" customHeight="1" spans="21:21">
      <c r="U348"/>
    </row>
    <row r="349" customHeight="1" spans="21:21">
      <c r="U349"/>
    </row>
    <row r="350" customHeight="1" spans="21:21">
      <c r="U350"/>
    </row>
    <row r="351" customHeight="1" spans="21:21">
      <c r="U351"/>
    </row>
    <row r="352" customHeight="1" spans="21:21">
      <c r="U352"/>
    </row>
    <row r="353" customHeight="1" spans="21:21">
      <c r="U353"/>
    </row>
    <row r="354" customHeight="1" spans="21:21">
      <c r="U354"/>
    </row>
    <row r="355" customHeight="1" spans="21:21">
      <c r="U355"/>
    </row>
    <row r="356" customHeight="1" spans="21:21">
      <c r="U356"/>
    </row>
    <row r="357" customHeight="1" spans="21:21">
      <c r="U357"/>
    </row>
    <row r="358" customHeight="1" spans="21:21">
      <c r="U358"/>
    </row>
    <row r="359" customHeight="1" spans="21:21">
      <c r="U359"/>
    </row>
    <row r="360" customHeight="1" spans="21:21">
      <c r="U360"/>
    </row>
    <row r="361" customHeight="1" spans="21:21">
      <c r="U361"/>
    </row>
    <row r="362" customHeight="1" spans="21:21">
      <c r="U362"/>
    </row>
    <row r="363" customHeight="1" spans="21:21">
      <c r="U363"/>
    </row>
    <row r="364" customHeight="1" spans="21:21">
      <c r="U364"/>
    </row>
    <row r="365" customHeight="1" spans="21:21">
      <c r="U365"/>
    </row>
    <row r="366" customHeight="1" spans="21:21">
      <c r="U366"/>
    </row>
    <row r="367" customHeight="1" spans="21:21">
      <c r="U367"/>
    </row>
    <row r="368" customHeight="1" spans="21:21">
      <c r="U368"/>
    </row>
    <row r="369" customHeight="1" spans="21:21">
      <c r="U369"/>
    </row>
    <row r="370" customHeight="1" spans="21:21">
      <c r="U370"/>
    </row>
    <row r="371" customHeight="1" spans="21:21">
      <c r="U371"/>
    </row>
    <row r="372" customHeight="1" spans="21:21">
      <c r="U372"/>
    </row>
    <row r="373" customHeight="1" spans="21:21">
      <c r="U373"/>
    </row>
    <row r="374" customHeight="1" spans="21:21">
      <c r="U374"/>
    </row>
    <row r="375" customHeight="1" spans="21:21">
      <c r="U375"/>
    </row>
    <row r="376" customHeight="1" spans="21:21">
      <c r="U376"/>
    </row>
    <row r="377" customHeight="1" spans="21:21">
      <c r="U377"/>
    </row>
    <row r="378" customHeight="1" spans="21:21">
      <c r="U378"/>
    </row>
    <row r="379" customHeight="1" spans="21:21">
      <c r="U379"/>
    </row>
    <row r="380" customHeight="1" spans="21:21">
      <c r="U380"/>
    </row>
    <row r="381" customHeight="1" spans="21:21">
      <c r="U381"/>
    </row>
    <row r="382" customHeight="1" spans="21:21">
      <c r="U382"/>
    </row>
    <row r="383" customHeight="1" spans="21:21">
      <c r="U383"/>
    </row>
    <row r="384" customHeight="1" spans="21:21">
      <c r="U384"/>
    </row>
    <row r="385" customHeight="1" spans="21:21">
      <c r="U385"/>
    </row>
    <row r="386" customHeight="1" spans="21:21">
      <c r="U386"/>
    </row>
    <row r="387" customHeight="1" spans="21:21">
      <c r="U387"/>
    </row>
    <row r="388" customHeight="1" spans="21:21">
      <c r="U388"/>
    </row>
    <row r="389" customHeight="1" spans="21:21">
      <c r="U389"/>
    </row>
    <row r="390" customHeight="1" spans="21:21">
      <c r="U390"/>
    </row>
    <row r="391" customHeight="1" spans="21:21">
      <c r="U391"/>
    </row>
    <row r="392" customHeight="1" spans="21:21">
      <c r="U392"/>
    </row>
    <row r="393" customHeight="1" spans="21:21">
      <c r="U393"/>
    </row>
    <row r="394" customHeight="1" spans="21:21">
      <c r="U394"/>
    </row>
    <row r="395" customHeight="1" spans="21:21">
      <c r="U395"/>
    </row>
    <row r="396" customHeight="1" spans="21:21">
      <c r="U396"/>
    </row>
    <row r="397" customHeight="1" spans="21:21">
      <c r="U397"/>
    </row>
    <row r="398" customHeight="1" spans="21:21">
      <c r="U398"/>
    </row>
    <row r="399" customHeight="1" spans="21:21">
      <c r="U399"/>
    </row>
    <row r="400" customHeight="1" spans="21:21">
      <c r="U400"/>
    </row>
    <row r="401" customHeight="1" spans="21:21">
      <c r="U401"/>
    </row>
    <row r="402" customHeight="1" spans="21:21">
      <c r="U402"/>
    </row>
    <row r="403" customHeight="1" spans="21:21">
      <c r="U403"/>
    </row>
    <row r="404" customHeight="1" spans="21:21">
      <c r="U404"/>
    </row>
    <row r="405" customHeight="1" spans="21:21">
      <c r="U405"/>
    </row>
    <row r="406" customHeight="1" spans="21:21">
      <c r="U406"/>
    </row>
    <row r="407" customHeight="1" spans="21:21">
      <c r="U407"/>
    </row>
    <row r="408" customHeight="1" spans="21:21">
      <c r="U408"/>
    </row>
    <row r="409" customHeight="1" spans="21:21">
      <c r="U409"/>
    </row>
    <row r="410" customHeight="1" spans="21:21">
      <c r="U410"/>
    </row>
    <row r="411" customHeight="1" spans="21:21">
      <c r="U411"/>
    </row>
    <row r="412" customHeight="1" spans="21:21">
      <c r="U412"/>
    </row>
    <row r="413" customHeight="1" spans="21:21">
      <c r="U413"/>
    </row>
    <row r="414" customHeight="1" spans="21:21">
      <c r="U414"/>
    </row>
    <row r="415" customHeight="1" spans="21:21">
      <c r="U415"/>
    </row>
    <row r="416" customHeight="1" spans="21:21">
      <c r="U416"/>
    </row>
    <row r="417" customHeight="1" spans="21:21">
      <c r="U417"/>
    </row>
    <row r="418" customHeight="1" spans="21:21">
      <c r="U418"/>
    </row>
    <row r="419" customHeight="1" spans="21:21">
      <c r="U419"/>
    </row>
    <row r="420" customHeight="1" spans="21:21">
      <c r="U420"/>
    </row>
    <row r="421" customHeight="1" spans="21:21">
      <c r="U421"/>
    </row>
    <row r="422" customHeight="1" spans="21:21">
      <c r="U422"/>
    </row>
    <row r="423" customHeight="1" spans="21:21">
      <c r="U423"/>
    </row>
    <row r="424" customHeight="1" spans="21:21">
      <c r="U424"/>
    </row>
    <row r="425" customHeight="1" spans="21:21">
      <c r="U425"/>
    </row>
    <row r="426" customHeight="1" spans="21:21">
      <c r="U426"/>
    </row>
    <row r="427" customHeight="1" spans="21:21">
      <c r="U427"/>
    </row>
    <row r="428" customHeight="1" spans="21:21">
      <c r="U428"/>
    </row>
    <row r="429" customHeight="1" spans="21:21">
      <c r="U429"/>
    </row>
    <row r="430" customHeight="1" spans="21:21">
      <c r="U430"/>
    </row>
    <row r="431" customHeight="1" spans="21:21">
      <c r="U431"/>
    </row>
    <row r="432" customHeight="1" spans="21:21">
      <c r="U432"/>
    </row>
    <row r="433" customHeight="1" spans="21:21">
      <c r="U433"/>
    </row>
    <row r="434" customHeight="1" spans="21:21">
      <c r="U434"/>
    </row>
    <row r="435" customHeight="1" spans="21:21">
      <c r="U435"/>
    </row>
    <row r="436" customHeight="1" spans="21:21">
      <c r="U436"/>
    </row>
    <row r="437" customHeight="1" spans="21:21">
      <c r="U437"/>
    </row>
    <row r="438" customHeight="1" spans="21:21">
      <c r="U438"/>
    </row>
    <row r="439" customHeight="1" spans="21:21">
      <c r="U439"/>
    </row>
    <row r="440" customHeight="1" spans="21:21">
      <c r="U440"/>
    </row>
    <row r="441" customHeight="1" spans="21:21">
      <c r="U441"/>
    </row>
    <row r="442" customHeight="1" spans="21:21">
      <c r="U442"/>
    </row>
    <row r="443" customHeight="1" spans="21:21">
      <c r="U443"/>
    </row>
    <row r="444" customHeight="1" spans="21:21">
      <c r="U444"/>
    </row>
    <row r="445" customHeight="1" spans="21:21">
      <c r="U445"/>
    </row>
    <row r="446" customHeight="1" spans="21:21">
      <c r="U446"/>
    </row>
    <row r="447" customHeight="1" spans="21:21">
      <c r="U447"/>
    </row>
    <row r="448" customHeight="1" spans="21:21">
      <c r="U448"/>
    </row>
    <row r="449" customHeight="1" spans="21:21">
      <c r="U449"/>
    </row>
    <row r="450" customHeight="1" spans="21:21">
      <c r="U450"/>
    </row>
    <row r="451" customHeight="1" spans="21:21">
      <c r="U451"/>
    </row>
    <row r="452" customHeight="1" spans="21:21">
      <c r="U452"/>
    </row>
    <row r="453" customHeight="1" spans="21:21">
      <c r="U453"/>
    </row>
    <row r="454" customHeight="1" spans="21:21">
      <c r="U454"/>
    </row>
    <row r="455" customHeight="1" spans="21:21">
      <c r="U455"/>
    </row>
    <row r="456" customHeight="1" spans="21:21">
      <c r="U456"/>
    </row>
    <row r="457" customHeight="1" spans="21:21">
      <c r="U457"/>
    </row>
    <row r="458" customHeight="1" spans="21:21">
      <c r="U458"/>
    </row>
    <row r="459" customHeight="1" spans="21:21">
      <c r="U459"/>
    </row>
    <row r="460" customHeight="1" spans="21:21">
      <c r="U460"/>
    </row>
    <row r="461" customHeight="1" spans="21:21">
      <c r="U461"/>
    </row>
    <row r="462" customHeight="1" spans="21:21">
      <c r="U462"/>
    </row>
    <row r="463" customHeight="1" spans="21:21">
      <c r="U463"/>
    </row>
    <row r="464" customHeight="1" spans="21:21">
      <c r="U464"/>
    </row>
    <row r="465" customHeight="1" spans="21:21">
      <c r="U465"/>
    </row>
    <row r="466" customHeight="1" spans="21:21">
      <c r="U466"/>
    </row>
    <row r="467" customHeight="1" spans="21:21">
      <c r="U467"/>
    </row>
    <row r="468" customHeight="1" spans="21:21">
      <c r="U468"/>
    </row>
    <row r="469" customHeight="1" spans="21:21">
      <c r="U469"/>
    </row>
    <row r="470" customHeight="1" spans="21:21">
      <c r="U470"/>
    </row>
    <row r="471" customHeight="1" spans="21:21">
      <c r="U471"/>
    </row>
    <row r="472" customHeight="1" spans="21:21">
      <c r="U472"/>
    </row>
    <row r="473" customHeight="1" spans="21:21">
      <c r="U473"/>
    </row>
    <row r="474" customHeight="1" spans="21:21">
      <c r="U474"/>
    </row>
    <row r="475" customHeight="1" spans="21:21">
      <c r="U475"/>
    </row>
    <row r="476" customHeight="1" spans="21:21">
      <c r="U476"/>
    </row>
    <row r="477" customHeight="1" spans="21:21">
      <c r="U477"/>
    </row>
    <row r="478" customHeight="1" spans="21:21">
      <c r="U478"/>
    </row>
    <row r="479" customHeight="1" spans="21:21">
      <c r="U479"/>
    </row>
    <row r="480" customHeight="1" spans="21:21">
      <c r="U480"/>
    </row>
    <row r="481" customHeight="1" spans="21:21">
      <c r="U481"/>
    </row>
    <row r="482" customHeight="1" spans="21:21">
      <c r="U482"/>
    </row>
    <row r="483" customHeight="1" spans="21:21">
      <c r="U483"/>
    </row>
    <row r="484" customHeight="1" spans="21:21">
      <c r="U484"/>
    </row>
    <row r="485" customHeight="1" spans="21:21">
      <c r="U485"/>
    </row>
    <row r="486" customHeight="1" spans="21:21">
      <c r="U486"/>
    </row>
    <row r="487" customHeight="1" spans="21:21">
      <c r="U487"/>
    </row>
    <row r="488" customHeight="1" spans="21:21">
      <c r="U488"/>
    </row>
    <row r="489" customHeight="1" spans="21:21">
      <c r="U489"/>
    </row>
    <row r="490" customHeight="1" spans="21:21">
      <c r="U490"/>
    </row>
    <row r="491" customHeight="1" spans="21:21">
      <c r="U491"/>
    </row>
    <row r="492" customHeight="1" spans="21:21">
      <c r="U492"/>
    </row>
    <row r="493" customHeight="1" spans="21:21">
      <c r="U493"/>
    </row>
    <row r="494" customHeight="1" spans="21:21">
      <c r="U494"/>
    </row>
    <row r="495" customHeight="1" spans="21:21">
      <c r="U495"/>
    </row>
    <row r="496" customHeight="1" spans="21:21">
      <c r="U496"/>
    </row>
    <row r="497" customHeight="1" spans="21:21">
      <c r="U497"/>
    </row>
    <row r="498" customHeight="1" spans="21:21">
      <c r="U498"/>
    </row>
    <row r="499" customHeight="1" spans="21:21">
      <c r="U499"/>
    </row>
    <row r="500" customHeight="1" spans="21:21">
      <c r="U500"/>
    </row>
    <row r="501" customHeight="1" spans="21:21">
      <c r="U501"/>
    </row>
    <row r="502" customHeight="1" spans="21:21">
      <c r="U502"/>
    </row>
    <row r="503" customHeight="1" spans="21:21">
      <c r="U503"/>
    </row>
    <row r="504" customHeight="1" spans="21:21">
      <c r="U504"/>
    </row>
    <row r="505" customHeight="1" spans="21:21">
      <c r="U505"/>
    </row>
    <row r="506" customHeight="1" spans="21:21">
      <c r="U506"/>
    </row>
    <row r="507" customHeight="1" spans="21:21">
      <c r="U507"/>
    </row>
    <row r="508" customHeight="1" spans="21:21">
      <c r="U508"/>
    </row>
    <row r="509" customHeight="1" spans="21:21">
      <c r="U509"/>
    </row>
    <row r="510" customHeight="1" spans="21:21">
      <c r="U510"/>
    </row>
    <row r="511" customHeight="1" spans="21:21">
      <c r="U511"/>
    </row>
    <row r="512" customHeight="1" spans="21:21">
      <c r="U512"/>
    </row>
    <row r="513" customHeight="1" spans="21:21">
      <c r="U513"/>
    </row>
    <row r="514" customHeight="1" spans="21:21">
      <c r="U514"/>
    </row>
    <row r="515" customHeight="1" spans="21:21">
      <c r="U515"/>
    </row>
    <row r="516" customHeight="1" spans="21:21">
      <c r="U516"/>
    </row>
    <row r="517" customHeight="1" spans="21:21">
      <c r="U517"/>
    </row>
    <row r="518" customHeight="1" spans="21:21">
      <c r="U518"/>
    </row>
    <row r="519" customHeight="1" spans="21:21">
      <c r="U519"/>
    </row>
    <row r="520" customHeight="1" spans="21:21">
      <c r="U520"/>
    </row>
    <row r="521" customHeight="1" spans="21:21">
      <c r="U521"/>
    </row>
    <row r="522" customHeight="1" spans="21:21">
      <c r="U522"/>
    </row>
    <row r="523" customHeight="1" spans="21:21">
      <c r="U523"/>
    </row>
    <row r="524" customHeight="1" spans="21:21">
      <c r="U524"/>
    </row>
    <row r="525" customHeight="1" spans="21:21">
      <c r="U525"/>
    </row>
    <row r="526" customHeight="1" spans="21:21">
      <c r="U526"/>
    </row>
    <row r="527" customHeight="1" spans="21:21">
      <c r="U527"/>
    </row>
    <row r="528" customHeight="1" spans="21:21">
      <c r="U528"/>
    </row>
    <row r="529" customHeight="1" spans="21:21">
      <c r="U529"/>
    </row>
    <row r="530" customHeight="1" spans="21:21">
      <c r="U530"/>
    </row>
    <row r="531" customHeight="1" spans="21:21">
      <c r="U531"/>
    </row>
    <row r="532" customHeight="1" spans="21:21">
      <c r="U532"/>
    </row>
    <row r="533" customHeight="1" spans="21:21">
      <c r="U533"/>
    </row>
    <row r="534" customHeight="1" spans="21:21">
      <c r="U534"/>
    </row>
    <row r="535" customHeight="1" spans="21:21">
      <c r="U535"/>
    </row>
    <row r="536" customHeight="1" spans="21:21">
      <c r="U536"/>
    </row>
    <row r="537" customHeight="1" spans="21:21">
      <c r="U537"/>
    </row>
    <row r="538" customHeight="1" spans="21:21">
      <c r="U538"/>
    </row>
    <row r="539" customHeight="1" spans="21:21">
      <c r="U539"/>
    </row>
    <row r="540" customHeight="1" spans="21:21">
      <c r="U540"/>
    </row>
    <row r="541" customHeight="1" spans="21:21">
      <c r="U541"/>
    </row>
    <row r="542" customHeight="1" spans="21:21">
      <c r="U542"/>
    </row>
    <row r="543" customHeight="1" spans="21:21">
      <c r="U543"/>
    </row>
    <row r="544" customHeight="1" spans="21:21">
      <c r="U544"/>
    </row>
    <row r="545" customHeight="1" spans="21:21">
      <c r="U545"/>
    </row>
    <row r="546" customHeight="1" spans="21:21">
      <c r="U546"/>
    </row>
    <row r="547" customHeight="1" spans="21:21">
      <c r="U547"/>
    </row>
    <row r="548" customHeight="1" spans="21:21">
      <c r="U548"/>
    </row>
    <row r="549" customHeight="1" spans="21:21">
      <c r="U549"/>
    </row>
    <row r="550" customHeight="1" spans="21:21">
      <c r="U550"/>
    </row>
    <row r="551" customHeight="1" spans="21:21">
      <c r="U551"/>
    </row>
    <row r="552" customHeight="1" spans="21:21">
      <c r="U552"/>
    </row>
    <row r="553" customHeight="1" spans="21:21">
      <c r="U553"/>
    </row>
    <row r="554" customHeight="1" spans="21:21">
      <c r="U554"/>
    </row>
    <row r="555" customHeight="1" spans="21:21">
      <c r="U555"/>
    </row>
    <row r="556" customHeight="1" spans="21:21">
      <c r="U556"/>
    </row>
    <row r="557" customHeight="1" spans="21:21">
      <c r="U557"/>
    </row>
    <row r="558" customHeight="1" spans="21:21">
      <c r="U558"/>
    </row>
    <row r="559" customHeight="1" spans="21:21">
      <c r="U559"/>
    </row>
    <row r="560" customHeight="1" spans="21:21">
      <c r="U560"/>
    </row>
    <row r="561" customHeight="1" spans="21:21">
      <c r="U561"/>
    </row>
    <row r="562" customHeight="1" spans="21:21">
      <c r="U562"/>
    </row>
    <row r="563" customHeight="1" spans="21:21">
      <c r="U563"/>
    </row>
    <row r="564" customHeight="1" spans="21:21">
      <c r="U564"/>
    </row>
    <row r="565" customHeight="1" spans="21:21">
      <c r="U565"/>
    </row>
    <row r="566" customHeight="1" spans="21:21">
      <c r="U566"/>
    </row>
    <row r="567" customHeight="1" spans="21:21">
      <c r="U567"/>
    </row>
    <row r="568" customHeight="1" spans="21:21">
      <c r="U568"/>
    </row>
    <row r="569" customHeight="1" spans="21:21">
      <c r="U569"/>
    </row>
    <row r="570" customHeight="1" spans="21:21">
      <c r="U570"/>
    </row>
    <row r="571" customHeight="1" spans="21:21">
      <c r="U571"/>
    </row>
    <row r="572" customHeight="1" spans="21:21">
      <c r="U572"/>
    </row>
    <row r="573" customHeight="1" spans="21:21">
      <c r="U573"/>
    </row>
    <row r="574" customHeight="1" spans="21:21">
      <c r="U574"/>
    </row>
    <row r="575" customHeight="1" spans="21:21">
      <c r="U575"/>
    </row>
    <row r="576" customHeight="1" spans="21:21">
      <c r="U576"/>
    </row>
    <row r="577" customHeight="1" spans="21:21">
      <c r="U577"/>
    </row>
    <row r="578" customHeight="1" spans="21:21">
      <c r="U578"/>
    </row>
    <row r="579" customHeight="1" spans="21:21">
      <c r="U579"/>
    </row>
    <row r="580" customHeight="1" spans="21:21">
      <c r="U580"/>
    </row>
    <row r="581" customHeight="1" spans="21:21">
      <c r="U581"/>
    </row>
    <row r="582" customHeight="1" spans="21:21">
      <c r="U582"/>
    </row>
    <row r="583" customHeight="1" spans="21:21">
      <c r="U583"/>
    </row>
    <row r="584" customHeight="1" spans="21:21">
      <c r="U584"/>
    </row>
    <row r="585" customHeight="1" spans="21:21">
      <c r="U585"/>
    </row>
    <row r="586" customHeight="1" spans="21:21">
      <c r="U586"/>
    </row>
    <row r="587" customHeight="1" spans="21:21">
      <c r="U587"/>
    </row>
    <row r="588" customHeight="1" spans="21:21">
      <c r="U588"/>
    </row>
    <row r="589" customHeight="1" spans="21:21">
      <c r="U589"/>
    </row>
    <row r="590" customHeight="1" spans="21:21">
      <c r="U590"/>
    </row>
    <row r="591" customHeight="1" spans="21:21">
      <c r="U591"/>
    </row>
    <row r="592" customHeight="1" spans="21:21">
      <c r="U592"/>
    </row>
    <row r="593" customHeight="1" spans="21:21">
      <c r="U593"/>
    </row>
    <row r="594" customHeight="1" spans="21:21">
      <c r="U594"/>
    </row>
    <row r="595" customHeight="1" spans="21:21">
      <c r="U595"/>
    </row>
    <row r="596" customHeight="1" spans="21:21">
      <c r="U596"/>
    </row>
    <row r="597" customHeight="1" spans="21:21">
      <c r="U597"/>
    </row>
    <row r="598" customHeight="1" spans="21:21">
      <c r="U598"/>
    </row>
    <row r="599" customHeight="1" spans="21:21">
      <c r="U599"/>
    </row>
    <row r="600" customHeight="1" spans="21:21">
      <c r="U600"/>
    </row>
    <row r="601" customHeight="1" spans="21:21">
      <c r="U601"/>
    </row>
    <row r="602" customHeight="1" spans="21:21">
      <c r="U602"/>
    </row>
    <row r="603" customHeight="1" spans="21:21">
      <c r="U603"/>
    </row>
    <row r="604" customHeight="1" spans="21:21">
      <c r="U604"/>
    </row>
    <row r="605" customHeight="1" spans="21:21">
      <c r="U605"/>
    </row>
    <row r="606" customHeight="1" spans="21:21">
      <c r="U606"/>
    </row>
    <row r="607" customHeight="1" spans="21:21">
      <c r="U607"/>
    </row>
    <row r="608" customHeight="1" spans="21:21">
      <c r="U608"/>
    </row>
    <row r="609" customHeight="1" spans="21:21">
      <c r="U609"/>
    </row>
    <row r="610" customHeight="1" spans="21:21">
      <c r="U610"/>
    </row>
    <row r="611" customHeight="1" spans="21:21">
      <c r="U611"/>
    </row>
    <row r="612" customHeight="1" spans="21:21">
      <c r="U612"/>
    </row>
    <row r="613" customHeight="1" spans="21:21">
      <c r="U613"/>
    </row>
    <row r="614" customHeight="1" spans="21:21">
      <c r="U614"/>
    </row>
    <row r="615" customHeight="1" spans="21:21">
      <c r="U615"/>
    </row>
    <row r="616" customHeight="1" spans="21:21">
      <c r="U616"/>
    </row>
    <row r="617" customHeight="1" spans="21:21">
      <c r="U617"/>
    </row>
    <row r="618" customHeight="1" spans="21:21">
      <c r="U618"/>
    </row>
    <row r="619" customHeight="1" spans="21:21">
      <c r="U619"/>
    </row>
    <row r="620" customHeight="1" spans="21:21">
      <c r="U620"/>
    </row>
    <row r="621" customHeight="1" spans="21:21">
      <c r="U621"/>
    </row>
    <row r="622" customHeight="1" spans="21:21">
      <c r="U622"/>
    </row>
    <row r="623" customHeight="1" spans="21:21">
      <c r="U623"/>
    </row>
    <row r="624" customHeight="1" spans="21:21">
      <c r="U624"/>
    </row>
    <row r="625" customHeight="1" spans="21:21">
      <c r="U625"/>
    </row>
    <row r="626" customHeight="1" spans="21:21">
      <c r="U626"/>
    </row>
    <row r="627" customHeight="1" spans="21:21">
      <c r="U627"/>
    </row>
    <row r="628" customHeight="1" spans="21:21">
      <c r="U628"/>
    </row>
    <row r="629" customHeight="1" spans="21:21">
      <c r="U629"/>
    </row>
    <row r="630" customHeight="1" spans="21:21">
      <c r="U630"/>
    </row>
    <row r="631" customHeight="1" spans="21:21">
      <c r="U631"/>
    </row>
    <row r="632" customHeight="1" spans="21:21">
      <c r="U632"/>
    </row>
    <row r="633" customHeight="1" spans="21:21">
      <c r="U633"/>
    </row>
    <row r="634" customHeight="1" spans="21:21">
      <c r="U634"/>
    </row>
    <row r="635" customHeight="1" spans="21:21">
      <c r="U635"/>
    </row>
    <row r="636" customHeight="1" spans="21:21">
      <c r="U636"/>
    </row>
    <row r="637" customHeight="1" spans="21:21">
      <c r="U637"/>
    </row>
    <row r="638" customHeight="1" spans="21:21">
      <c r="U638"/>
    </row>
    <row r="639" customHeight="1" spans="21:21">
      <c r="U639"/>
    </row>
    <row r="640" customHeight="1" spans="21:21">
      <c r="U640"/>
    </row>
    <row r="641" customHeight="1" spans="21:21">
      <c r="U641"/>
    </row>
    <row r="642" customHeight="1" spans="21:21">
      <c r="U642"/>
    </row>
    <row r="643" customHeight="1" spans="21:21">
      <c r="U643"/>
    </row>
    <row r="644" customHeight="1" spans="21:21">
      <c r="U644"/>
    </row>
    <row r="645" customHeight="1" spans="21:21">
      <c r="U645"/>
    </row>
    <row r="646" customHeight="1" spans="21:21">
      <c r="U646"/>
    </row>
    <row r="647" customHeight="1" spans="21:21">
      <c r="U647"/>
    </row>
    <row r="648" customHeight="1" spans="21:21">
      <c r="U648"/>
    </row>
    <row r="649" customHeight="1" spans="21:21">
      <c r="U649"/>
    </row>
    <row r="650" customHeight="1" spans="21:21">
      <c r="U650"/>
    </row>
    <row r="651" customHeight="1" spans="21:21">
      <c r="U651"/>
    </row>
    <row r="652" customHeight="1" spans="21:21">
      <c r="U652"/>
    </row>
    <row r="653" customHeight="1" spans="21:21">
      <c r="U653"/>
    </row>
    <row r="654" customHeight="1" spans="21:21">
      <c r="U654"/>
    </row>
    <row r="655" customHeight="1" spans="21:21">
      <c r="U655"/>
    </row>
    <row r="656" customHeight="1" spans="21:21">
      <c r="U656"/>
    </row>
    <row r="657" customHeight="1" spans="21:21">
      <c r="U657"/>
    </row>
    <row r="658" customHeight="1" spans="21:21">
      <c r="U658"/>
    </row>
    <row r="659" customHeight="1" spans="21:21">
      <c r="U659"/>
    </row>
    <row r="660" customHeight="1" spans="21:21">
      <c r="U660"/>
    </row>
    <row r="661" customHeight="1" spans="21:21">
      <c r="U661"/>
    </row>
    <row r="662" customHeight="1" spans="21:21">
      <c r="U662"/>
    </row>
    <row r="663" customHeight="1" spans="21:21">
      <c r="U663"/>
    </row>
    <row r="664" customHeight="1" spans="21:21">
      <c r="U664"/>
    </row>
    <row r="665" customHeight="1" spans="21:21">
      <c r="U665"/>
    </row>
    <row r="666" customHeight="1" spans="21:21">
      <c r="U666"/>
    </row>
    <row r="667" customHeight="1" spans="21:21">
      <c r="U667"/>
    </row>
    <row r="668" customHeight="1" spans="21:21">
      <c r="U668"/>
    </row>
    <row r="669" customHeight="1" spans="21:21">
      <c r="U669"/>
    </row>
    <row r="670" customHeight="1" spans="21:21">
      <c r="U670"/>
    </row>
    <row r="671" customHeight="1" spans="21:21">
      <c r="U671"/>
    </row>
    <row r="672" customHeight="1" spans="21:21">
      <c r="U672"/>
    </row>
    <row r="673" customHeight="1" spans="21:21">
      <c r="U673"/>
    </row>
    <row r="674" customHeight="1" spans="21:21">
      <c r="U674"/>
    </row>
    <row r="675" customHeight="1" spans="21:21">
      <c r="U675"/>
    </row>
    <row r="676" customHeight="1" spans="21:21">
      <c r="U676"/>
    </row>
    <row r="677" customHeight="1" spans="21:21">
      <c r="U677"/>
    </row>
    <row r="678" customHeight="1" spans="21:21">
      <c r="U678"/>
    </row>
    <row r="679" customHeight="1" spans="21:21">
      <c r="U679"/>
    </row>
    <row r="680" customHeight="1" spans="21:21">
      <c r="U680"/>
    </row>
    <row r="681" customHeight="1" spans="21:21">
      <c r="U681"/>
    </row>
    <row r="682" customHeight="1" spans="21:21">
      <c r="U682"/>
    </row>
    <row r="683" customHeight="1" spans="21:21">
      <c r="U683"/>
    </row>
    <row r="684" customHeight="1" spans="21:21">
      <c r="U684"/>
    </row>
    <row r="685" customHeight="1" spans="21:21">
      <c r="U685"/>
    </row>
    <row r="686" customHeight="1" spans="21:21">
      <c r="U686"/>
    </row>
    <row r="687" customHeight="1" spans="21:21">
      <c r="U687"/>
    </row>
    <row r="688" customHeight="1" spans="21:21">
      <c r="U688"/>
    </row>
    <row r="689" customHeight="1" spans="21:21">
      <c r="U689"/>
    </row>
    <row r="690" customHeight="1" spans="21:21">
      <c r="U690"/>
    </row>
    <row r="691" customHeight="1" spans="21:21">
      <c r="U691"/>
    </row>
    <row r="692" customHeight="1" spans="21:21">
      <c r="U692"/>
    </row>
    <row r="693" customHeight="1" spans="21:21">
      <c r="U693"/>
    </row>
    <row r="694" customHeight="1" spans="21:21">
      <c r="U694"/>
    </row>
    <row r="695" customHeight="1" spans="21:21">
      <c r="U695"/>
    </row>
    <row r="696" customHeight="1" spans="21:21">
      <c r="U696"/>
    </row>
    <row r="697" customHeight="1" spans="21:21">
      <c r="U697"/>
    </row>
    <row r="698" customHeight="1" spans="21:21">
      <c r="U698"/>
    </row>
    <row r="699" customHeight="1" spans="21:21">
      <c r="U699"/>
    </row>
    <row r="700" customHeight="1" spans="21:21">
      <c r="U700"/>
    </row>
    <row r="701" customHeight="1" spans="21:21">
      <c r="U701"/>
    </row>
    <row r="702" customHeight="1" spans="21:21">
      <c r="U702"/>
    </row>
    <row r="703" customHeight="1" spans="21:21">
      <c r="U703"/>
    </row>
    <row r="704" customHeight="1" spans="21:21">
      <c r="U704"/>
    </row>
    <row r="705" customHeight="1" spans="21:21">
      <c r="U705"/>
    </row>
    <row r="706" customHeight="1" spans="21:21">
      <c r="U706"/>
    </row>
    <row r="707" customHeight="1" spans="21:21">
      <c r="U707"/>
    </row>
    <row r="708" customHeight="1" spans="21:21">
      <c r="U708"/>
    </row>
    <row r="709" customHeight="1" spans="21:21">
      <c r="U709"/>
    </row>
    <row r="710" customHeight="1" spans="21:21">
      <c r="U710"/>
    </row>
    <row r="711" customHeight="1" spans="21:21">
      <c r="U711"/>
    </row>
    <row r="712" customHeight="1" spans="21:21">
      <c r="U712"/>
    </row>
    <row r="713" customHeight="1" spans="21:21">
      <c r="U713"/>
    </row>
    <row r="714" customHeight="1" spans="21:21">
      <c r="U714"/>
    </row>
    <row r="715" customHeight="1" spans="21:21">
      <c r="U715"/>
    </row>
    <row r="716" customHeight="1" spans="21:21">
      <c r="U716"/>
    </row>
    <row r="717" customHeight="1" spans="21:21">
      <c r="U717"/>
    </row>
    <row r="718" customHeight="1" spans="21:21">
      <c r="U718"/>
    </row>
    <row r="719" customHeight="1" spans="21:21">
      <c r="U719"/>
    </row>
    <row r="720" customHeight="1" spans="21:21">
      <c r="U720"/>
    </row>
    <row r="721" customHeight="1" spans="21:21">
      <c r="U721"/>
    </row>
    <row r="722" customHeight="1" spans="21:21">
      <c r="U722"/>
    </row>
    <row r="723" customHeight="1" spans="21:21">
      <c r="U723"/>
    </row>
    <row r="724" customHeight="1" spans="21:21">
      <c r="U724"/>
    </row>
    <row r="725" customHeight="1" spans="21:21">
      <c r="U725"/>
    </row>
    <row r="726" customHeight="1" spans="21:21">
      <c r="U726"/>
    </row>
    <row r="727" customHeight="1" spans="21:21">
      <c r="U727"/>
    </row>
    <row r="728" customHeight="1" spans="21:21">
      <c r="U728"/>
    </row>
    <row r="729" customHeight="1" spans="21:21">
      <c r="U729"/>
    </row>
    <row r="730" customHeight="1" spans="21:21">
      <c r="U730"/>
    </row>
    <row r="731" customHeight="1" spans="21:21">
      <c r="U731"/>
    </row>
    <row r="732" customHeight="1" spans="21:21">
      <c r="U732"/>
    </row>
    <row r="733" customHeight="1" spans="21:21">
      <c r="U733"/>
    </row>
    <row r="734" customHeight="1" spans="21:21">
      <c r="U734"/>
    </row>
    <row r="735" customHeight="1" spans="21:21">
      <c r="U735"/>
    </row>
    <row r="736" customHeight="1" spans="21:21">
      <c r="U736"/>
    </row>
    <row r="737" customHeight="1" spans="21:21">
      <c r="U737"/>
    </row>
    <row r="738" customHeight="1" spans="21:21">
      <c r="U738"/>
    </row>
    <row r="739" customHeight="1" spans="21:21">
      <c r="U739"/>
    </row>
    <row r="740" customHeight="1" spans="21:21">
      <c r="U740"/>
    </row>
    <row r="741" customHeight="1" spans="21:21">
      <c r="U741"/>
    </row>
    <row r="742" customHeight="1" spans="21:21">
      <c r="U742"/>
    </row>
    <row r="743" customHeight="1" spans="21:21">
      <c r="U743"/>
    </row>
    <row r="744" customHeight="1" spans="21:21">
      <c r="U744"/>
    </row>
    <row r="745" customHeight="1" spans="21:21">
      <c r="U745"/>
    </row>
    <row r="746" customHeight="1" spans="21:21">
      <c r="U746"/>
    </row>
    <row r="747" customHeight="1" spans="21:21">
      <c r="U747"/>
    </row>
    <row r="748" customHeight="1" spans="21:21">
      <c r="U748"/>
    </row>
    <row r="749" customHeight="1" spans="21:21">
      <c r="U749"/>
    </row>
    <row r="750" customHeight="1" spans="21:21">
      <c r="U750"/>
    </row>
    <row r="751" customHeight="1" spans="21:21">
      <c r="U751"/>
    </row>
    <row r="752" customHeight="1" spans="21:21">
      <c r="U752"/>
    </row>
    <row r="753" customHeight="1" spans="21:21">
      <c r="U753"/>
    </row>
    <row r="754" customHeight="1" spans="21:21">
      <c r="U754"/>
    </row>
    <row r="755" customHeight="1" spans="21:21">
      <c r="U755"/>
    </row>
    <row r="756" customHeight="1" spans="21:21">
      <c r="U756"/>
    </row>
    <row r="757" customHeight="1" spans="21:21">
      <c r="U757"/>
    </row>
    <row r="758" customHeight="1" spans="21:21">
      <c r="U758"/>
    </row>
    <row r="759" customHeight="1" spans="21:21">
      <c r="U759"/>
    </row>
    <row r="760" customHeight="1" spans="21:21">
      <c r="U760"/>
    </row>
    <row r="761" customHeight="1" spans="21:21">
      <c r="U761"/>
    </row>
    <row r="762" customHeight="1" spans="21:21">
      <c r="U762"/>
    </row>
    <row r="763" customHeight="1" spans="21:21">
      <c r="U763"/>
    </row>
    <row r="764" customHeight="1" spans="21:21">
      <c r="U764"/>
    </row>
    <row r="765" customHeight="1" spans="21:21">
      <c r="U765"/>
    </row>
    <row r="766" customHeight="1" spans="21:21">
      <c r="U766"/>
    </row>
    <row r="767" customHeight="1" spans="21:21">
      <c r="U767"/>
    </row>
    <row r="768" customHeight="1" spans="21:21">
      <c r="U768"/>
    </row>
    <row r="769" customHeight="1" spans="21:21">
      <c r="U769"/>
    </row>
    <row r="770" customHeight="1" spans="21:21">
      <c r="U770"/>
    </row>
    <row r="771" customHeight="1" spans="21:21">
      <c r="U771"/>
    </row>
    <row r="772" customHeight="1" spans="21:21">
      <c r="U772"/>
    </row>
    <row r="773" customHeight="1" spans="21:21">
      <c r="U773"/>
    </row>
    <row r="774" customHeight="1" spans="21:21">
      <c r="U774"/>
    </row>
    <row r="775" customHeight="1" spans="21:21">
      <c r="U775"/>
    </row>
    <row r="776" customHeight="1" spans="21:21">
      <c r="U776"/>
    </row>
    <row r="777" customHeight="1" spans="21:21">
      <c r="U777"/>
    </row>
    <row r="778" customHeight="1" spans="21:21">
      <c r="U778"/>
    </row>
    <row r="779" customHeight="1" spans="21:21">
      <c r="U779"/>
    </row>
    <row r="780" customHeight="1" spans="21:21">
      <c r="U780"/>
    </row>
    <row r="781" customHeight="1" spans="21:21">
      <c r="U781"/>
    </row>
    <row r="782" customHeight="1" spans="21:21">
      <c r="U782"/>
    </row>
    <row r="783" customHeight="1" spans="21:21">
      <c r="U783"/>
    </row>
    <row r="784" customHeight="1" spans="21:21">
      <c r="U784"/>
    </row>
    <row r="785" customHeight="1" spans="21:21">
      <c r="U785"/>
    </row>
    <row r="786" customHeight="1" spans="21:21">
      <c r="U786"/>
    </row>
    <row r="787" customHeight="1" spans="21:21">
      <c r="U787"/>
    </row>
    <row r="788" customHeight="1" spans="21:21">
      <c r="U788"/>
    </row>
    <row r="789" customHeight="1" spans="21:21">
      <c r="U789"/>
    </row>
    <row r="790" customHeight="1" spans="21:21">
      <c r="U790"/>
    </row>
    <row r="791" customHeight="1" spans="21:21">
      <c r="U791"/>
    </row>
    <row r="792" customHeight="1" spans="21:21">
      <c r="U792"/>
    </row>
    <row r="793" customHeight="1" spans="21:21">
      <c r="U793"/>
    </row>
    <row r="794" customHeight="1" spans="21:21">
      <c r="U794"/>
    </row>
    <row r="795" customHeight="1" spans="21:21">
      <c r="U795"/>
    </row>
    <row r="796" customHeight="1" spans="21:21">
      <c r="U796"/>
    </row>
    <row r="797" customHeight="1" spans="21:21">
      <c r="U797"/>
    </row>
    <row r="798" customHeight="1" spans="21:21">
      <c r="U798"/>
    </row>
    <row r="799" customHeight="1" spans="21:21">
      <c r="U799"/>
    </row>
    <row r="800" customHeight="1" spans="21:21">
      <c r="U800"/>
    </row>
    <row r="801" customHeight="1" spans="21:21">
      <c r="U801"/>
    </row>
    <row r="802" customHeight="1" spans="21:21">
      <c r="U802"/>
    </row>
    <row r="803" customHeight="1" spans="21:21">
      <c r="U803"/>
    </row>
    <row r="804" customHeight="1" spans="21:21">
      <c r="U804"/>
    </row>
    <row r="805" customHeight="1" spans="21:21">
      <c r="U805"/>
    </row>
    <row r="806" customHeight="1" spans="21:21">
      <c r="U806"/>
    </row>
    <row r="807" customHeight="1" spans="21:21">
      <c r="U807"/>
    </row>
    <row r="808" customHeight="1" spans="21:21">
      <c r="U808"/>
    </row>
    <row r="809" customHeight="1" spans="21:21">
      <c r="U809"/>
    </row>
    <row r="810" customHeight="1" spans="21:21">
      <c r="U810"/>
    </row>
    <row r="811" customHeight="1" spans="21:21">
      <c r="U811"/>
    </row>
    <row r="812" customHeight="1" spans="21:21">
      <c r="U812"/>
    </row>
    <row r="813" customHeight="1" spans="21:21">
      <c r="U813"/>
    </row>
    <row r="814" customHeight="1" spans="21:21">
      <c r="U814"/>
    </row>
    <row r="815" customHeight="1" spans="21:21">
      <c r="U815"/>
    </row>
    <row r="816" customHeight="1" spans="21:21">
      <c r="U816"/>
    </row>
    <row r="817" customHeight="1" spans="21:21">
      <c r="U817"/>
    </row>
    <row r="818" customHeight="1" spans="21:21">
      <c r="U818"/>
    </row>
    <row r="819" customHeight="1" spans="21:21">
      <c r="U819"/>
    </row>
    <row r="820" customHeight="1" spans="21:21">
      <c r="U820"/>
    </row>
    <row r="821" customHeight="1" spans="21:21">
      <c r="U821"/>
    </row>
    <row r="822" customHeight="1" spans="21:21">
      <c r="U822"/>
    </row>
    <row r="823" customHeight="1" spans="21:21">
      <c r="U823"/>
    </row>
    <row r="824" customHeight="1" spans="21:21">
      <c r="U824"/>
    </row>
    <row r="825" customHeight="1" spans="21:21">
      <c r="U825"/>
    </row>
    <row r="826" customHeight="1" spans="21:21">
      <c r="U826"/>
    </row>
    <row r="827" customHeight="1" spans="21:21">
      <c r="U827"/>
    </row>
    <row r="828" customHeight="1" spans="21:21">
      <c r="U828"/>
    </row>
    <row r="829" customHeight="1" spans="21:21">
      <c r="U829"/>
    </row>
    <row r="830" customHeight="1" spans="21:21">
      <c r="U830"/>
    </row>
    <row r="831" customHeight="1" spans="21:21">
      <c r="U831"/>
    </row>
    <row r="832" customHeight="1" spans="21:21">
      <c r="U832"/>
    </row>
    <row r="833" customHeight="1" spans="21:21">
      <c r="U833"/>
    </row>
    <row r="834" customHeight="1" spans="21:21">
      <c r="U834"/>
    </row>
    <row r="835" customHeight="1" spans="21:21">
      <c r="U835"/>
    </row>
    <row r="836" customHeight="1" spans="21:21">
      <c r="U836"/>
    </row>
    <row r="837" customHeight="1" spans="21:21">
      <c r="U837"/>
    </row>
    <row r="838" customHeight="1" spans="21:21">
      <c r="U838"/>
    </row>
    <row r="839" customHeight="1" spans="21:21">
      <c r="U839"/>
    </row>
    <row r="840" customHeight="1" spans="21:21">
      <c r="U840"/>
    </row>
    <row r="841" customHeight="1" spans="21:21">
      <c r="U841"/>
    </row>
    <row r="842" customHeight="1" spans="21:21">
      <c r="U842"/>
    </row>
    <row r="843" customHeight="1" spans="21:21">
      <c r="U843"/>
    </row>
    <row r="844" customHeight="1" spans="21:21">
      <c r="U844"/>
    </row>
    <row r="845" customHeight="1" spans="21:21">
      <c r="U845"/>
    </row>
    <row r="846" customHeight="1" spans="21:21">
      <c r="U846"/>
    </row>
    <row r="847" customHeight="1" spans="21:21">
      <c r="U847"/>
    </row>
    <row r="848" customHeight="1" spans="21:21">
      <c r="U848"/>
    </row>
    <row r="849" customHeight="1" spans="21:21">
      <c r="U849"/>
    </row>
    <row r="850" customHeight="1" spans="21:21">
      <c r="U850"/>
    </row>
    <row r="851" customHeight="1" spans="21:21">
      <c r="U851"/>
    </row>
    <row r="852" customHeight="1" spans="21:21">
      <c r="U852"/>
    </row>
    <row r="853" customHeight="1" spans="21:21">
      <c r="U853"/>
    </row>
    <row r="854" customHeight="1" spans="21:21">
      <c r="U854"/>
    </row>
    <row r="855" customHeight="1" spans="21:21">
      <c r="U855"/>
    </row>
    <row r="856" customHeight="1" spans="21:21">
      <c r="U856"/>
    </row>
    <row r="857" customHeight="1" spans="21:21">
      <c r="U857"/>
    </row>
    <row r="858" customHeight="1" spans="21:21">
      <c r="U858"/>
    </row>
    <row r="859" customHeight="1" spans="21:21">
      <c r="U859"/>
    </row>
    <row r="860" customHeight="1" spans="21:21">
      <c r="U860"/>
    </row>
    <row r="861" customHeight="1" spans="21:21">
      <c r="U861"/>
    </row>
    <row r="862" customHeight="1" spans="21:21">
      <c r="U862"/>
    </row>
    <row r="863" customHeight="1" spans="21:21">
      <c r="U863"/>
    </row>
    <row r="864" customHeight="1" spans="21:21">
      <c r="U864"/>
    </row>
    <row r="865" customHeight="1" spans="21:21">
      <c r="U865"/>
    </row>
    <row r="866" customHeight="1" spans="21:21">
      <c r="U866"/>
    </row>
    <row r="867" customHeight="1" spans="21:21">
      <c r="U867"/>
    </row>
    <row r="868" customHeight="1" spans="21:21">
      <c r="U868"/>
    </row>
    <row r="869" customHeight="1" spans="21:21">
      <c r="U869"/>
    </row>
    <row r="870" customHeight="1" spans="21:21">
      <c r="U870"/>
    </row>
    <row r="871" customHeight="1" spans="21:21">
      <c r="U871"/>
    </row>
    <row r="872" customHeight="1" spans="21:21">
      <c r="U872"/>
    </row>
    <row r="873" customHeight="1" spans="21:21">
      <c r="U873"/>
    </row>
    <row r="874" customHeight="1" spans="21:21">
      <c r="U874"/>
    </row>
    <row r="875" customHeight="1" spans="21:21">
      <c r="U875"/>
    </row>
    <row r="876" customHeight="1" spans="21:21">
      <c r="U876"/>
    </row>
    <row r="877" customHeight="1" spans="21:21">
      <c r="U877"/>
    </row>
    <row r="878" customHeight="1" spans="21:21">
      <c r="U878"/>
    </row>
    <row r="879" customHeight="1" spans="21:21">
      <c r="U879"/>
    </row>
    <row r="880" customHeight="1" spans="21:21">
      <c r="U880"/>
    </row>
    <row r="881" customHeight="1" spans="21:21">
      <c r="U881"/>
    </row>
    <row r="882" customHeight="1" spans="21:21">
      <c r="U882"/>
    </row>
    <row r="883" customHeight="1" spans="21:21">
      <c r="U883"/>
    </row>
    <row r="884" customHeight="1" spans="21:21">
      <c r="U884"/>
    </row>
    <row r="885" customHeight="1" spans="21:21">
      <c r="U885"/>
    </row>
    <row r="886" customHeight="1" spans="21:21">
      <c r="U886"/>
    </row>
    <row r="887" customHeight="1" spans="21:21">
      <c r="U887"/>
    </row>
    <row r="888" customHeight="1" spans="21:21">
      <c r="U888"/>
    </row>
    <row r="889" customHeight="1" spans="21:21">
      <c r="U889"/>
    </row>
    <row r="890" customHeight="1" spans="21:21">
      <c r="U890"/>
    </row>
    <row r="891" customHeight="1" spans="21:21">
      <c r="U891"/>
    </row>
    <row r="892" customHeight="1" spans="21:21">
      <c r="U892"/>
    </row>
    <row r="893" customHeight="1" spans="21:21">
      <c r="U893"/>
    </row>
    <row r="894" customHeight="1" spans="21:21">
      <c r="U894"/>
    </row>
    <row r="895" customHeight="1" spans="21:21">
      <c r="U895"/>
    </row>
    <row r="896" customHeight="1" spans="21:21">
      <c r="U896"/>
    </row>
    <row r="897" customHeight="1" spans="21:21">
      <c r="U897"/>
    </row>
    <row r="898" customHeight="1" spans="21:21">
      <c r="U898"/>
    </row>
    <row r="899" customHeight="1" spans="21:21">
      <c r="U899"/>
    </row>
    <row r="900" customHeight="1" spans="21:21">
      <c r="U900"/>
    </row>
    <row r="901" customHeight="1" spans="21:21">
      <c r="U901"/>
    </row>
    <row r="902" customHeight="1" spans="21:21">
      <c r="U902"/>
    </row>
    <row r="903" customHeight="1" spans="21:21">
      <c r="U903"/>
    </row>
    <row r="904" customHeight="1" spans="21:21">
      <c r="U904"/>
    </row>
    <row r="905" customHeight="1" spans="21:21">
      <c r="U905"/>
    </row>
    <row r="906" customHeight="1" spans="21:21">
      <c r="U906"/>
    </row>
    <row r="907" customHeight="1" spans="21:21">
      <c r="U907"/>
    </row>
    <row r="908" customHeight="1" spans="21:21">
      <c r="U908"/>
    </row>
    <row r="909" customHeight="1" spans="21:21">
      <c r="U909"/>
    </row>
    <row r="910" customHeight="1" spans="21:21">
      <c r="U910"/>
    </row>
    <row r="911" customHeight="1" spans="21:21">
      <c r="U911"/>
    </row>
    <row r="912" customHeight="1" spans="21:21">
      <c r="U912"/>
    </row>
    <row r="913" customHeight="1" spans="21:21">
      <c r="U913"/>
    </row>
    <row r="914" customHeight="1" spans="21:21">
      <c r="U914"/>
    </row>
    <row r="915" customHeight="1" spans="21:21">
      <c r="U915"/>
    </row>
    <row r="916" customHeight="1" spans="21:21">
      <c r="U916"/>
    </row>
    <row r="917" customHeight="1" spans="21:21">
      <c r="U917"/>
    </row>
    <row r="918" customHeight="1" spans="21:21">
      <c r="U918"/>
    </row>
    <row r="919" customHeight="1" spans="21:21">
      <c r="U919"/>
    </row>
    <row r="920" customHeight="1" spans="21:21">
      <c r="U920"/>
    </row>
    <row r="921" customHeight="1" spans="21:21">
      <c r="U921"/>
    </row>
    <row r="922" customHeight="1" spans="21:21">
      <c r="U922"/>
    </row>
    <row r="923" customHeight="1" spans="21:21">
      <c r="U923"/>
    </row>
    <row r="924" customHeight="1" spans="21:21">
      <c r="U924"/>
    </row>
    <row r="925" customHeight="1" spans="21:21">
      <c r="U925"/>
    </row>
    <row r="926" customHeight="1" spans="21:21">
      <c r="U926"/>
    </row>
    <row r="927" customHeight="1" spans="21:21">
      <c r="U927"/>
    </row>
    <row r="928" customHeight="1" spans="21:21">
      <c r="U928"/>
    </row>
    <row r="929" customHeight="1" spans="21:21">
      <c r="U929"/>
    </row>
    <row r="930" customHeight="1" spans="21:21">
      <c r="U930"/>
    </row>
    <row r="931" customHeight="1" spans="21:21">
      <c r="U931"/>
    </row>
    <row r="932" customHeight="1" spans="21:21">
      <c r="U932"/>
    </row>
    <row r="933" customHeight="1" spans="21:21">
      <c r="U933"/>
    </row>
    <row r="934" customHeight="1" spans="21:21">
      <c r="U934"/>
    </row>
    <row r="935" customHeight="1" spans="21:21">
      <c r="U935"/>
    </row>
    <row r="936" customHeight="1" spans="21:21">
      <c r="U936"/>
    </row>
    <row r="937" customHeight="1" spans="21:21">
      <c r="U937"/>
    </row>
    <row r="938" customHeight="1" spans="21:21">
      <c r="U938"/>
    </row>
    <row r="939" customHeight="1" spans="21:21">
      <c r="U939"/>
    </row>
    <row r="940" customHeight="1" spans="21:21">
      <c r="U940"/>
    </row>
    <row r="941" customHeight="1" spans="21:21">
      <c r="U941"/>
    </row>
    <row r="942" customHeight="1" spans="21:21">
      <c r="U942"/>
    </row>
    <row r="943" customHeight="1" spans="21:21">
      <c r="U943"/>
    </row>
    <row r="944" customHeight="1" spans="21:21">
      <c r="U944"/>
    </row>
    <row r="945" customHeight="1" spans="21:21">
      <c r="U945"/>
    </row>
    <row r="946" customHeight="1" spans="21:21">
      <c r="U946"/>
    </row>
    <row r="947" customHeight="1" spans="21:21">
      <c r="U947"/>
    </row>
    <row r="948" customHeight="1" spans="21:21">
      <c r="U948"/>
    </row>
    <row r="949" customHeight="1" spans="21:21">
      <c r="U949"/>
    </row>
    <row r="950" customHeight="1" spans="21:21">
      <c r="U950"/>
    </row>
    <row r="951" customHeight="1" spans="21:21">
      <c r="U951"/>
    </row>
    <row r="952" customHeight="1" spans="21:21">
      <c r="U952"/>
    </row>
    <row r="953" customHeight="1" spans="21:21">
      <c r="U953"/>
    </row>
    <row r="954" customHeight="1" spans="21:21">
      <c r="U954"/>
    </row>
    <row r="955" customHeight="1" spans="21:21">
      <c r="U955"/>
    </row>
    <row r="956" customHeight="1" spans="21:21">
      <c r="U956"/>
    </row>
    <row r="957" customHeight="1" spans="21:21">
      <c r="U957"/>
    </row>
    <row r="958" customHeight="1" spans="21:21">
      <c r="U958"/>
    </row>
    <row r="959" customHeight="1" spans="21:21">
      <c r="U959"/>
    </row>
    <row r="960" customHeight="1" spans="21:21">
      <c r="U960"/>
    </row>
    <row r="961" customHeight="1" spans="21:21">
      <c r="U961"/>
    </row>
    <row r="962" customHeight="1" spans="21:21">
      <c r="U962"/>
    </row>
    <row r="963" customHeight="1" spans="21:21">
      <c r="U963"/>
    </row>
    <row r="964" customHeight="1" spans="21:21">
      <c r="U964"/>
    </row>
    <row r="965" customHeight="1" spans="21:21">
      <c r="U965"/>
    </row>
    <row r="966" customHeight="1" spans="21:21">
      <c r="U966"/>
    </row>
    <row r="967" customHeight="1" spans="21:21">
      <c r="U967"/>
    </row>
    <row r="968" customHeight="1" spans="21:21">
      <c r="U968"/>
    </row>
    <row r="969" customHeight="1" spans="21:21">
      <c r="U969"/>
    </row>
    <row r="970" customHeight="1" spans="21:21">
      <c r="U970"/>
    </row>
    <row r="971" customHeight="1" spans="21:21">
      <c r="U971"/>
    </row>
    <row r="972" customHeight="1" spans="21:21">
      <c r="U972"/>
    </row>
    <row r="973" customHeight="1" spans="21:21">
      <c r="U973"/>
    </row>
    <row r="974" customHeight="1" spans="21:21">
      <c r="U974"/>
    </row>
    <row r="975" customHeight="1" spans="21:21">
      <c r="U975"/>
    </row>
    <row r="976" customHeight="1" spans="21:21">
      <c r="U976"/>
    </row>
    <row r="977" customHeight="1" spans="21:21">
      <c r="U977"/>
    </row>
    <row r="978" customHeight="1" spans="21:21">
      <c r="U978"/>
    </row>
    <row r="979" customHeight="1" spans="21:21">
      <c r="U979"/>
    </row>
    <row r="980" customHeight="1" spans="21:21">
      <c r="U980"/>
    </row>
    <row r="981" customHeight="1" spans="21:21">
      <c r="U981"/>
    </row>
    <row r="982" customHeight="1" spans="21:21">
      <c r="U982"/>
    </row>
    <row r="983" customHeight="1" spans="21:21">
      <c r="U983"/>
    </row>
    <row r="984" customHeight="1" spans="21:21">
      <c r="U984"/>
    </row>
    <row r="985" customHeight="1" spans="21:21">
      <c r="U985"/>
    </row>
    <row r="986" customHeight="1" spans="21:21">
      <c r="U986"/>
    </row>
    <row r="987" customHeight="1" spans="21:21">
      <c r="U987"/>
    </row>
    <row r="988" customHeight="1" spans="21:21">
      <c r="U988"/>
    </row>
    <row r="989" customHeight="1" spans="21:21">
      <c r="U989"/>
    </row>
    <row r="990" customHeight="1" spans="21:21">
      <c r="U990"/>
    </row>
    <row r="991" customHeight="1" spans="21:21">
      <c r="U991"/>
    </row>
    <row r="992" customHeight="1" spans="21:21">
      <c r="U992"/>
    </row>
    <row r="993" customHeight="1" spans="21:21">
      <c r="U993"/>
    </row>
    <row r="994" customHeight="1" spans="21:21">
      <c r="U994"/>
    </row>
    <row r="995" customHeight="1" spans="21:21">
      <c r="U995"/>
    </row>
    <row r="996" customHeight="1" spans="21:21">
      <c r="U996"/>
    </row>
    <row r="997" customHeight="1" spans="21:21">
      <c r="U997"/>
    </row>
    <row r="998" customHeight="1" spans="21:21">
      <c r="U998"/>
    </row>
    <row r="999" customHeight="1" spans="21:21">
      <c r="U999"/>
    </row>
    <row r="1000" customHeight="1" spans="21:21">
      <c r="U1000"/>
    </row>
    <row r="1001" customHeight="1" spans="21:21">
      <c r="U1001"/>
    </row>
    <row r="1002" customHeight="1" spans="21:21">
      <c r="U1002"/>
    </row>
    <row r="1003" customHeight="1" spans="21:21">
      <c r="U1003"/>
    </row>
    <row r="1004" customHeight="1" spans="21:21">
      <c r="U1004"/>
    </row>
    <row r="1005" customHeight="1" spans="21:21">
      <c r="U1005"/>
    </row>
    <row r="1006" customHeight="1" spans="21:21">
      <c r="U1006"/>
    </row>
    <row r="1007" customHeight="1" spans="21:21">
      <c r="U1007"/>
    </row>
    <row r="1008" customHeight="1" spans="21:21">
      <c r="U1008"/>
    </row>
    <row r="1009" customHeight="1" spans="21:21">
      <c r="U1009"/>
    </row>
    <row r="1010" customHeight="1" spans="21:21">
      <c r="U1010"/>
    </row>
    <row r="1011" customHeight="1" spans="21:21">
      <c r="U1011"/>
    </row>
    <row r="1012" customHeight="1" spans="21:21">
      <c r="U1012"/>
    </row>
    <row r="1013" customHeight="1" spans="21:21">
      <c r="U1013"/>
    </row>
    <row r="1014" customHeight="1" spans="21:21">
      <c r="U1014"/>
    </row>
    <row r="1015" customHeight="1" spans="21:21">
      <c r="U1015"/>
    </row>
    <row r="1016" customHeight="1" spans="21:21">
      <c r="U1016"/>
    </row>
    <row r="1017" customHeight="1" spans="21:21">
      <c r="U1017"/>
    </row>
    <row r="1018" customHeight="1" spans="21:21">
      <c r="U1018"/>
    </row>
    <row r="1019" customHeight="1" spans="21:21">
      <c r="U1019"/>
    </row>
    <row r="1020" customHeight="1" spans="21:21">
      <c r="U1020"/>
    </row>
    <row r="1021" customHeight="1" spans="21:21">
      <c r="U1021"/>
    </row>
    <row r="1022" customHeight="1" spans="21:21">
      <c r="U1022"/>
    </row>
    <row r="1023" customHeight="1" spans="21:21">
      <c r="U1023"/>
    </row>
    <row r="1024" customHeight="1" spans="21:21">
      <c r="U1024"/>
    </row>
    <row r="1025" customHeight="1" spans="21:21">
      <c r="U1025"/>
    </row>
    <row r="1026" customHeight="1" spans="21:21">
      <c r="U1026"/>
    </row>
    <row r="1027" customHeight="1" spans="21:21">
      <c r="U1027"/>
    </row>
    <row r="1028" customHeight="1" spans="21:21">
      <c r="U1028"/>
    </row>
    <row r="1029" customHeight="1" spans="21:21">
      <c r="U1029"/>
    </row>
    <row r="1030" customHeight="1" spans="21:21">
      <c r="U1030"/>
    </row>
    <row r="1031" customHeight="1" spans="21:21">
      <c r="U1031"/>
    </row>
    <row r="1032" customHeight="1" spans="21:21">
      <c r="U1032"/>
    </row>
    <row r="1033" customHeight="1" spans="21:21">
      <c r="U1033"/>
    </row>
    <row r="1034" customHeight="1" spans="21:21">
      <c r="U1034"/>
    </row>
    <row r="1035" customHeight="1" spans="21:21">
      <c r="U1035"/>
    </row>
    <row r="1036" customHeight="1" spans="21:21">
      <c r="U1036"/>
    </row>
    <row r="1037" customHeight="1" spans="21:21">
      <c r="U1037"/>
    </row>
    <row r="1038" customHeight="1" spans="21:21">
      <c r="U1038"/>
    </row>
    <row r="1039" customHeight="1" spans="21:21">
      <c r="U1039"/>
    </row>
    <row r="1040" customHeight="1" spans="21:21">
      <c r="U1040"/>
    </row>
    <row r="1041" customHeight="1" spans="21:21">
      <c r="U1041"/>
    </row>
    <row r="1042" customHeight="1" spans="21:21">
      <c r="U1042"/>
    </row>
    <row r="1043" customHeight="1" spans="21:21">
      <c r="U1043"/>
    </row>
    <row r="1044" customHeight="1" spans="21:21">
      <c r="U1044"/>
    </row>
    <row r="1045" customHeight="1" spans="21:21">
      <c r="U1045"/>
    </row>
    <row r="1046" customHeight="1" spans="21:21">
      <c r="U1046"/>
    </row>
    <row r="1047" customHeight="1" spans="21:21">
      <c r="U1047"/>
    </row>
    <row r="1048" customHeight="1" spans="21:21">
      <c r="U1048"/>
    </row>
    <row r="1049" customHeight="1" spans="21:21">
      <c r="U1049"/>
    </row>
    <row r="1050" customHeight="1" spans="21:21">
      <c r="U1050"/>
    </row>
    <row r="1051" customHeight="1" spans="21:21">
      <c r="U1051"/>
    </row>
    <row r="1052" customHeight="1" spans="21:21">
      <c r="U1052"/>
    </row>
    <row r="1053" customHeight="1" spans="21:21">
      <c r="U1053"/>
    </row>
    <row r="1054" customHeight="1" spans="21:21">
      <c r="U1054"/>
    </row>
    <row r="1055" customHeight="1" spans="21:21">
      <c r="U1055"/>
    </row>
    <row r="1056" customHeight="1" spans="21:21">
      <c r="U1056"/>
    </row>
    <row r="1057" customHeight="1" spans="21:21">
      <c r="U1057"/>
    </row>
    <row r="1058" customHeight="1" spans="21:21">
      <c r="U1058"/>
    </row>
    <row r="1059" customHeight="1" spans="21:21">
      <c r="U1059"/>
    </row>
    <row r="1060" customHeight="1" spans="21:21">
      <c r="U1060"/>
    </row>
    <row r="1061" customHeight="1" spans="21:21">
      <c r="U1061"/>
    </row>
    <row r="1062" customHeight="1" spans="21:21">
      <c r="U1062"/>
    </row>
    <row r="1063" customHeight="1" spans="21:21">
      <c r="U1063"/>
    </row>
    <row r="1064" customHeight="1" spans="21:21">
      <c r="U1064"/>
    </row>
    <row r="1065" customHeight="1" spans="21:21">
      <c r="U1065"/>
    </row>
    <row r="1066" customHeight="1" spans="21:21">
      <c r="U1066"/>
    </row>
    <row r="1067" customHeight="1" spans="21:21">
      <c r="U1067"/>
    </row>
    <row r="1068" customHeight="1" spans="21:21">
      <c r="U1068"/>
    </row>
    <row r="1069" customHeight="1" spans="21:21">
      <c r="U1069"/>
    </row>
    <row r="1070" customHeight="1" spans="21:21">
      <c r="U1070"/>
    </row>
    <row r="1071" customHeight="1" spans="21:21">
      <c r="U1071"/>
    </row>
    <row r="1072" customHeight="1" spans="21:21">
      <c r="U1072"/>
    </row>
    <row r="1073" customHeight="1" spans="21:21">
      <c r="U1073"/>
    </row>
    <row r="1074" customHeight="1" spans="21:21">
      <c r="U1074"/>
    </row>
    <row r="1075" customHeight="1" spans="21:21">
      <c r="U1075"/>
    </row>
    <row r="1076" customHeight="1" spans="21:21">
      <c r="U1076"/>
    </row>
    <row r="1077" customHeight="1" spans="21:21">
      <c r="U1077"/>
    </row>
    <row r="1078" customHeight="1" spans="21:21">
      <c r="U1078"/>
    </row>
    <row r="1079" customHeight="1" spans="21:21">
      <c r="U1079"/>
    </row>
    <row r="1080" customHeight="1" spans="21:21">
      <c r="U1080"/>
    </row>
    <row r="1081" customHeight="1" spans="21:21">
      <c r="U1081"/>
    </row>
    <row r="1082" customHeight="1" spans="21:21">
      <c r="U1082"/>
    </row>
    <row r="1083" customHeight="1" spans="21:21">
      <c r="U1083"/>
    </row>
    <row r="1084" customHeight="1" spans="21:21">
      <c r="U1084"/>
    </row>
    <row r="1085" customHeight="1" spans="21:21">
      <c r="U1085"/>
    </row>
    <row r="1086" customHeight="1" spans="21:21">
      <c r="U1086"/>
    </row>
    <row r="1087" customHeight="1" spans="21:21">
      <c r="U1087"/>
    </row>
    <row r="1088" customHeight="1" spans="21:21">
      <c r="U1088"/>
    </row>
    <row r="1089" customHeight="1" spans="21:21">
      <c r="U1089"/>
    </row>
    <row r="1090" customHeight="1" spans="21:21">
      <c r="U1090"/>
    </row>
    <row r="1091" customHeight="1" spans="21:21">
      <c r="U1091"/>
    </row>
    <row r="1092" customHeight="1" spans="21:21">
      <c r="U1092"/>
    </row>
    <row r="1093" customHeight="1" spans="21:21">
      <c r="U1093"/>
    </row>
    <row r="1094" customHeight="1" spans="21:21">
      <c r="U1094"/>
    </row>
    <row r="1095" customHeight="1" spans="21:21">
      <c r="U1095"/>
    </row>
    <row r="1096" customHeight="1" spans="21:21">
      <c r="U1096"/>
    </row>
    <row r="1097" customHeight="1" spans="21:21">
      <c r="U1097"/>
    </row>
    <row r="1098" customHeight="1" spans="21:21">
      <c r="U1098"/>
    </row>
    <row r="1099" customHeight="1" spans="21:21">
      <c r="U1099"/>
    </row>
    <row r="1100" customHeight="1" spans="21:21">
      <c r="U1100"/>
    </row>
    <row r="1101" customHeight="1" spans="21:21">
      <c r="U1101"/>
    </row>
    <row r="1102" customHeight="1" spans="21:21">
      <c r="U1102"/>
    </row>
    <row r="1103" customHeight="1" spans="21:21">
      <c r="U1103"/>
    </row>
    <row r="1104" customHeight="1" spans="21:21">
      <c r="U1104"/>
    </row>
    <row r="1105" customHeight="1" spans="21:21">
      <c r="U1105"/>
    </row>
    <row r="1106" customHeight="1" spans="21:21">
      <c r="U1106"/>
    </row>
    <row r="1107" customHeight="1" spans="21:21">
      <c r="U1107"/>
    </row>
    <row r="1108" customHeight="1" spans="21:21">
      <c r="U1108"/>
    </row>
    <row r="1109" customHeight="1" spans="21:21">
      <c r="U1109"/>
    </row>
    <row r="1110" customHeight="1" spans="21:21">
      <c r="U1110"/>
    </row>
    <row r="1111" customHeight="1" spans="21:21">
      <c r="U1111"/>
    </row>
    <row r="1112" customHeight="1" spans="21:21">
      <c r="U1112"/>
    </row>
    <row r="1113" customHeight="1" spans="21:21">
      <c r="U1113"/>
    </row>
    <row r="1114" customHeight="1" spans="21:21">
      <c r="U1114"/>
    </row>
    <row r="1115" customHeight="1" spans="21:21">
      <c r="U1115"/>
    </row>
    <row r="1116" customHeight="1" spans="21:21">
      <c r="U1116"/>
    </row>
    <row r="1117" customHeight="1" spans="21:21">
      <c r="U1117"/>
    </row>
    <row r="1118" customHeight="1" spans="21:21">
      <c r="U1118"/>
    </row>
    <row r="1119" customHeight="1" spans="21:21">
      <c r="U1119"/>
    </row>
    <row r="1120" customHeight="1" spans="21:21">
      <c r="U1120"/>
    </row>
    <row r="1121" customHeight="1" spans="21:21">
      <c r="U1121"/>
    </row>
    <row r="1122" customHeight="1" spans="21:21">
      <c r="U1122"/>
    </row>
    <row r="1123" customHeight="1" spans="21:21">
      <c r="U1123"/>
    </row>
    <row r="1124" customHeight="1" spans="21:21">
      <c r="U1124"/>
    </row>
    <row r="1125" customHeight="1" spans="21:21">
      <c r="U1125"/>
    </row>
    <row r="1126" customHeight="1" spans="21:21">
      <c r="U1126"/>
    </row>
    <row r="1127" customHeight="1" spans="21:21">
      <c r="U1127"/>
    </row>
    <row r="1128" customHeight="1" spans="21:21">
      <c r="U1128"/>
    </row>
    <row r="1129" customHeight="1" spans="21:21">
      <c r="U1129"/>
    </row>
    <row r="1130" customHeight="1" spans="21:21">
      <c r="U1130"/>
    </row>
    <row r="1131" customHeight="1" spans="21:21">
      <c r="U1131"/>
    </row>
    <row r="1132" customHeight="1" spans="21:21">
      <c r="U1132"/>
    </row>
    <row r="1133" customHeight="1" spans="21:21">
      <c r="U1133"/>
    </row>
    <row r="1134" customHeight="1" spans="21:21">
      <c r="U1134"/>
    </row>
    <row r="1135" customHeight="1" spans="21:21">
      <c r="U1135"/>
    </row>
    <row r="1136" customHeight="1" spans="21:21">
      <c r="U1136"/>
    </row>
    <row r="1137" customHeight="1" spans="21:21">
      <c r="U1137"/>
    </row>
    <row r="1138" customHeight="1" spans="21:21">
      <c r="U1138"/>
    </row>
    <row r="1139" customHeight="1" spans="21:21">
      <c r="U1139"/>
    </row>
    <row r="1140" customHeight="1" spans="21:21">
      <c r="U1140"/>
    </row>
    <row r="1141" customHeight="1" spans="21:21">
      <c r="U1141"/>
    </row>
    <row r="1142" customHeight="1" spans="21:21">
      <c r="U1142"/>
    </row>
    <row r="1143" customHeight="1" spans="21:21">
      <c r="U1143"/>
    </row>
    <row r="1144" customHeight="1" spans="21:21">
      <c r="U1144"/>
    </row>
    <row r="1145" customHeight="1" spans="21:21">
      <c r="U1145"/>
    </row>
    <row r="1146" customHeight="1" spans="21:21">
      <c r="U1146"/>
    </row>
    <row r="1147" customHeight="1" spans="21:21">
      <c r="U1147"/>
    </row>
    <row r="1148" customHeight="1" spans="21:21">
      <c r="U1148"/>
    </row>
    <row r="1149" customHeight="1" spans="21:21">
      <c r="U1149"/>
    </row>
    <row r="1150" customHeight="1" spans="21:21">
      <c r="U1150"/>
    </row>
    <row r="1151" customHeight="1" spans="21:21">
      <c r="U1151"/>
    </row>
    <row r="1152" customHeight="1" spans="21:21">
      <c r="U1152"/>
    </row>
    <row r="1153" customHeight="1" spans="21:21">
      <c r="U1153"/>
    </row>
    <row r="1154" customHeight="1" spans="21:21">
      <c r="U1154"/>
    </row>
    <row r="1155" customHeight="1" spans="21:21">
      <c r="U1155"/>
    </row>
    <row r="1156" customHeight="1" spans="21:21">
      <c r="U1156"/>
    </row>
    <row r="1157" customHeight="1" spans="21:21">
      <c r="U1157"/>
    </row>
    <row r="1158" customHeight="1" spans="21:21">
      <c r="U1158"/>
    </row>
    <row r="1159" customHeight="1" spans="21:21">
      <c r="U1159"/>
    </row>
    <row r="1160" customHeight="1" spans="21:21">
      <c r="U1160"/>
    </row>
    <row r="1161" customHeight="1" spans="21:21">
      <c r="U1161"/>
    </row>
    <row r="1162" customHeight="1" spans="21:21">
      <c r="U1162"/>
    </row>
    <row r="1163" customHeight="1" spans="21:21">
      <c r="U1163"/>
    </row>
    <row r="1164" customHeight="1" spans="21:21">
      <c r="U1164"/>
    </row>
    <row r="1165" customHeight="1" spans="21:21">
      <c r="U1165"/>
    </row>
    <row r="1166" customHeight="1" spans="21:21">
      <c r="U1166"/>
    </row>
    <row r="1167" customHeight="1" spans="21:21">
      <c r="U1167"/>
    </row>
    <row r="1168" customHeight="1" spans="21:21">
      <c r="U1168"/>
    </row>
    <row r="1169" customHeight="1" spans="21:21">
      <c r="U1169"/>
    </row>
    <row r="1170" customHeight="1" spans="21:21">
      <c r="U1170"/>
    </row>
    <row r="1171" customHeight="1" spans="21:21">
      <c r="U1171"/>
    </row>
    <row r="1172" customHeight="1" spans="21:21">
      <c r="U1172"/>
    </row>
    <row r="1173" customHeight="1" spans="21:21">
      <c r="U1173"/>
    </row>
    <row r="1174" customHeight="1" spans="21:21">
      <c r="U1174"/>
    </row>
    <row r="1175" customHeight="1" spans="21:21">
      <c r="U1175"/>
    </row>
    <row r="1176" customHeight="1" spans="21:21">
      <c r="U1176"/>
    </row>
    <row r="1177" customHeight="1" spans="21:21">
      <c r="U1177"/>
    </row>
    <row r="1178" customHeight="1" spans="21:21">
      <c r="U1178"/>
    </row>
    <row r="1179" customHeight="1" spans="21:21">
      <c r="U1179"/>
    </row>
    <row r="1180" customHeight="1" spans="21:21">
      <c r="U1180"/>
    </row>
    <row r="1181" customHeight="1" spans="21:21">
      <c r="U1181"/>
    </row>
    <row r="1182" customHeight="1" spans="21:21">
      <c r="U1182"/>
    </row>
    <row r="1183" customHeight="1" spans="21:21">
      <c r="U1183"/>
    </row>
    <row r="1184" customHeight="1" spans="21:21">
      <c r="U1184"/>
    </row>
    <row r="1185" customHeight="1" spans="21:21">
      <c r="U1185"/>
    </row>
    <row r="1186" customHeight="1" spans="21:21">
      <c r="U1186"/>
    </row>
    <row r="1187" customHeight="1" spans="21:21">
      <c r="U1187"/>
    </row>
    <row r="1188" customHeight="1" spans="21:21">
      <c r="U1188"/>
    </row>
    <row r="1189" customHeight="1" spans="21:21">
      <c r="U1189"/>
    </row>
    <row r="1190" customHeight="1" spans="21:21">
      <c r="U1190"/>
    </row>
    <row r="1191" customHeight="1" spans="21:21">
      <c r="U1191"/>
    </row>
    <row r="1192" customHeight="1" spans="21:21">
      <c r="U1192"/>
    </row>
    <row r="1193" customHeight="1" spans="21:21">
      <c r="U1193"/>
    </row>
    <row r="1194" customHeight="1" spans="21:21">
      <c r="U1194"/>
    </row>
    <row r="1195" customHeight="1" spans="21:21">
      <c r="U1195"/>
    </row>
    <row r="1196" customHeight="1" spans="21:21">
      <c r="U1196"/>
    </row>
    <row r="1197" customHeight="1" spans="21:21">
      <c r="U1197"/>
    </row>
    <row r="1198" customHeight="1" spans="21:21">
      <c r="U1198"/>
    </row>
    <row r="1199" customHeight="1" spans="21:21">
      <c r="U1199"/>
    </row>
    <row r="1200" customHeight="1" spans="21:21">
      <c r="U1200"/>
    </row>
    <row r="1201" customHeight="1" spans="21:21">
      <c r="U1201"/>
    </row>
    <row r="1202" customHeight="1" spans="21:21">
      <c r="U1202"/>
    </row>
    <row r="1203" customHeight="1" spans="21:21">
      <c r="U1203"/>
    </row>
    <row r="1204" customHeight="1" spans="21:21">
      <c r="U1204"/>
    </row>
    <row r="1205" customHeight="1" spans="21:21">
      <c r="U1205"/>
    </row>
    <row r="1206" customHeight="1" spans="21:21">
      <c r="U1206"/>
    </row>
    <row r="1207" customHeight="1" spans="21:21">
      <c r="U1207"/>
    </row>
    <row r="1208" customHeight="1" spans="21:21">
      <c r="U1208"/>
    </row>
    <row r="1209" customHeight="1" spans="21:21">
      <c r="U1209"/>
    </row>
    <row r="1210" customHeight="1" spans="21:21">
      <c r="U1210"/>
    </row>
    <row r="1211" customHeight="1" spans="21:21">
      <c r="U1211"/>
    </row>
    <row r="1212" customHeight="1" spans="21:21">
      <c r="U1212"/>
    </row>
    <row r="1213" customHeight="1" spans="21:21">
      <c r="U1213"/>
    </row>
    <row r="1214" customHeight="1" spans="21:21">
      <c r="U1214"/>
    </row>
    <row r="1215" customHeight="1" spans="21:21">
      <c r="U1215"/>
    </row>
    <row r="1216" customHeight="1" spans="21:21">
      <c r="U1216"/>
    </row>
    <row r="1217" customHeight="1" spans="21:21">
      <c r="U1217"/>
    </row>
    <row r="1218" customHeight="1" spans="21:21">
      <c r="U1218"/>
    </row>
    <row r="1219" customHeight="1" spans="21:21">
      <c r="U1219"/>
    </row>
    <row r="1220" customHeight="1" spans="21:21">
      <c r="U1220"/>
    </row>
    <row r="1221" customHeight="1" spans="21:21">
      <c r="U1221"/>
    </row>
    <row r="1222" customHeight="1" spans="21:21">
      <c r="U1222"/>
    </row>
    <row r="1223" customHeight="1" spans="21:21">
      <c r="U1223"/>
    </row>
    <row r="1224" customHeight="1" spans="21:21">
      <c r="U1224"/>
    </row>
    <row r="1225" customHeight="1" spans="21:21">
      <c r="U1225"/>
    </row>
    <row r="1226" customHeight="1" spans="21:21">
      <c r="U1226"/>
    </row>
    <row r="1227" customHeight="1" spans="21:21">
      <c r="U1227"/>
    </row>
    <row r="1228" customHeight="1" spans="21:21">
      <c r="U1228"/>
    </row>
    <row r="1229" customHeight="1" spans="21:21">
      <c r="U1229"/>
    </row>
    <row r="1230" customHeight="1" spans="21:21">
      <c r="U1230"/>
    </row>
    <row r="1231" customHeight="1" spans="21:21">
      <c r="U1231"/>
    </row>
    <row r="1232" customHeight="1" spans="21:21">
      <c r="U1232"/>
    </row>
    <row r="1233" customHeight="1" spans="21:21">
      <c r="U1233"/>
    </row>
    <row r="1234" customHeight="1" spans="21:21">
      <c r="U1234"/>
    </row>
    <row r="1235" customHeight="1" spans="21:21">
      <c r="U1235"/>
    </row>
    <row r="1236" customHeight="1" spans="21:21">
      <c r="U1236"/>
    </row>
    <row r="1237" customHeight="1" spans="21:21">
      <c r="U1237"/>
    </row>
    <row r="1238" customHeight="1" spans="21:21">
      <c r="U1238"/>
    </row>
    <row r="1239" customHeight="1" spans="21:21">
      <c r="U1239"/>
    </row>
    <row r="1240" customHeight="1" spans="21:21">
      <c r="U1240"/>
    </row>
    <row r="1241" customHeight="1" spans="21:21">
      <c r="U1241"/>
    </row>
    <row r="1242" customHeight="1" spans="21:21">
      <c r="U1242"/>
    </row>
    <row r="1243" customHeight="1" spans="21:21">
      <c r="U1243"/>
    </row>
    <row r="1244" customHeight="1" spans="21:21">
      <c r="U1244"/>
    </row>
    <row r="1245" customHeight="1" spans="21:21">
      <c r="U1245"/>
    </row>
    <row r="1246" customHeight="1" spans="21:21">
      <c r="U1246"/>
    </row>
    <row r="1247" customHeight="1" spans="21:21">
      <c r="U1247"/>
    </row>
    <row r="1248" customHeight="1" spans="21:21">
      <c r="U1248"/>
    </row>
    <row r="1249" customHeight="1" spans="21:21">
      <c r="U1249"/>
    </row>
    <row r="1250" customHeight="1" spans="21:21">
      <c r="U1250"/>
    </row>
    <row r="1251" customHeight="1" spans="21:21">
      <c r="U1251"/>
    </row>
    <row r="1252" customHeight="1" spans="21:21">
      <c r="U1252"/>
    </row>
    <row r="1253" customHeight="1" spans="21:21">
      <c r="U1253"/>
    </row>
    <row r="1254" customHeight="1" spans="21:21">
      <c r="U1254"/>
    </row>
    <row r="1255" customHeight="1" spans="21:21">
      <c r="U1255"/>
    </row>
    <row r="1256" customHeight="1" spans="21:21">
      <c r="U1256"/>
    </row>
    <row r="1257" customHeight="1" spans="21:21">
      <c r="U1257"/>
    </row>
    <row r="1258" customHeight="1" spans="21:21">
      <c r="U1258"/>
    </row>
    <row r="1259" customHeight="1" spans="21:21">
      <c r="U1259"/>
    </row>
    <row r="1260" customHeight="1" spans="21:21">
      <c r="U1260"/>
    </row>
    <row r="1261" customHeight="1" spans="21:21">
      <c r="U1261"/>
    </row>
    <row r="1262" customHeight="1" spans="21:21">
      <c r="U1262"/>
    </row>
    <row r="1263" customHeight="1" spans="21:21">
      <c r="U1263"/>
    </row>
    <row r="1264" customHeight="1" spans="21:21">
      <c r="U1264"/>
    </row>
    <row r="1265" customHeight="1" spans="21:21">
      <c r="U1265"/>
    </row>
    <row r="1266" customHeight="1" spans="21:21">
      <c r="U1266"/>
    </row>
    <row r="1267" customHeight="1" spans="21:21">
      <c r="U1267"/>
    </row>
    <row r="1268" customHeight="1" spans="21:21">
      <c r="U1268"/>
    </row>
    <row r="1269" customHeight="1" spans="21:21">
      <c r="U1269"/>
    </row>
    <row r="1270" customHeight="1" spans="21:21">
      <c r="U1270"/>
    </row>
    <row r="1271" customHeight="1" spans="21:21">
      <c r="U1271"/>
    </row>
    <row r="1272" customHeight="1" spans="21:21">
      <c r="U1272"/>
    </row>
    <row r="1273" customHeight="1" spans="21:21">
      <c r="U1273"/>
    </row>
    <row r="1274" customHeight="1" spans="21:21">
      <c r="U1274"/>
    </row>
    <row r="1275" customHeight="1" spans="21:21">
      <c r="U1275"/>
    </row>
    <row r="1276" customHeight="1" spans="21:21">
      <c r="U1276"/>
    </row>
    <row r="1277" customHeight="1" spans="21:21">
      <c r="U1277"/>
    </row>
    <row r="1278" customHeight="1" spans="21:21">
      <c r="U1278"/>
    </row>
    <row r="1279" customHeight="1" spans="21:21">
      <c r="U1279"/>
    </row>
    <row r="1280" customHeight="1" spans="21:21">
      <c r="U1280"/>
    </row>
    <row r="1281" customHeight="1" spans="21:21">
      <c r="U1281"/>
    </row>
    <row r="1282" customHeight="1" spans="21:21">
      <c r="U1282"/>
    </row>
    <row r="1283" customHeight="1" spans="21:21">
      <c r="U1283"/>
    </row>
    <row r="1284" customHeight="1" spans="21:21">
      <c r="U1284"/>
    </row>
    <row r="1285" customHeight="1" spans="21:21">
      <c r="U1285"/>
    </row>
    <row r="1286" customHeight="1" spans="21:21">
      <c r="U1286"/>
    </row>
    <row r="1287" customHeight="1" spans="21:21">
      <c r="U1287"/>
    </row>
    <row r="1288" customHeight="1" spans="21:21">
      <c r="U1288"/>
    </row>
    <row r="1289" customHeight="1" spans="21:21">
      <c r="U1289"/>
    </row>
    <row r="1290" customHeight="1" spans="21:21">
      <c r="U1290"/>
    </row>
    <row r="1291" customHeight="1" spans="21:21">
      <c r="U1291"/>
    </row>
    <row r="1292" customHeight="1" spans="21:21">
      <c r="U1292"/>
    </row>
    <row r="1293" customHeight="1" spans="21:21">
      <c r="U1293"/>
    </row>
    <row r="1294" customHeight="1" spans="21:21">
      <c r="U1294"/>
    </row>
    <row r="1295" customHeight="1" spans="21:21">
      <c r="U1295"/>
    </row>
    <row r="1296" customHeight="1" spans="21:21">
      <c r="U1296"/>
    </row>
    <row r="1297" customHeight="1" spans="21:21">
      <c r="U1297"/>
    </row>
    <row r="1298" customHeight="1" spans="21:21">
      <c r="U1298"/>
    </row>
    <row r="1299" customHeight="1" spans="21:21">
      <c r="U1299"/>
    </row>
    <row r="1300" customHeight="1" spans="21:21">
      <c r="U1300"/>
    </row>
    <row r="1301" customHeight="1" spans="21:21">
      <c r="U1301"/>
    </row>
    <row r="1302" customHeight="1" spans="21:21">
      <c r="U1302"/>
    </row>
    <row r="1303" customHeight="1" spans="21:21">
      <c r="U1303"/>
    </row>
    <row r="1304" customHeight="1" spans="21:21">
      <c r="U1304"/>
    </row>
    <row r="1305" customHeight="1" spans="21:21">
      <c r="U1305"/>
    </row>
    <row r="1306" customHeight="1" spans="21:21">
      <c r="U1306"/>
    </row>
    <row r="1307" customHeight="1" spans="21:21">
      <c r="U1307"/>
    </row>
    <row r="1308" customHeight="1" spans="21:21">
      <c r="U1308"/>
    </row>
    <row r="1309" customHeight="1" spans="21:21">
      <c r="U1309"/>
    </row>
    <row r="1310" customHeight="1" spans="21:21">
      <c r="U1310"/>
    </row>
    <row r="1311" customHeight="1" spans="21:21">
      <c r="U1311"/>
    </row>
    <row r="1312" customHeight="1" spans="21:21">
      <c r="U1312"/>
    </row>
    <row r="1313" customHeight="1" spans="21:21">
      <c r="U1313"/>
    </row>
    <row r="1314" customHeight="1" spans="21:21">
      <c r="U1314"/>
    </row>
    <row r="1315" customHeight="1" spans="21:21">
      <c r="U1315"/>
    </row>
    <row r="1316" customHeight="1" spans="21:21">
      <c r="U1316"/>
    </row>
    <row r="1317" customHeight="1" spans="21:21">
      <c r="U1317"/>
    </row>
    <row r="1318" customHeight="1" spans="21:21">
      <c r="U1318"/>
    </row>
    <row r="1319" customHeight="1" spans="21:21">
      <c r="U1319"/>
    </row>
    <row r="1320" customHeight="1" spans="21:21">
      <c r="U1320"/>
    </row>
    <row r="1321" customHeight="1" spans="21:21">
      <c r="U1321"/>
    </row>
    <row r="1322" customHeight="1" spans="21:21">
      <c r="U1322"/>
    </row>
    <row r="1323" customHeight="1" spans="21:21">
      <c r="U1323"/>
    </row>
    <row r="1324" customHeight="1" spans="21:21">
      <c r="U1324"/>
    </row>
    <row r="1325" customHeight="1" spans="21:21">
      <c r="U1325"/>
    </row>
    <row r="1326" customHeight="1" spans="21:21">
      <c r="U1326"/>
    </row>
    <row r="1327" customHeight="1" spans="21:21">
      <c r="U1327"/>
    </row>
    <row r="1328" customHeight="1" spans="21:21">
      <c r="U1328"/>
    </row>
    <row r="1329" customHeight="1" spans="21:21">
      <c r="U1329"/>
    </row>
    <row r="1330" customHeight="1" spans="21:21">
      <c r="U1330"/>
    </row>
    <row r="1331" customHeight="1" spans="21:21">
      <c r="U1331"/>
    </row>
    <row r="1332" customHeight="1" spans="21:21">
      <c r="U1332"/>
    </row>
    <row r="1333" customHeight="1" spans="21:21">
      <c r="U1333"/>
    </row>
    <row r="1334" customHeight="1" spans="21:21">
      <c r="U1334"/>
    </row>
    <row r="1335" customHeight="1" spans="21:21">
      <c r="U1335"/>
    </row>
    <row r="1336" customHeight="1" spans="21:21">
      <c r="U1336"/>
    </row>
    <row r="1337" customHeight="1" spans="21:21">
      <c r="U1337"/>
    </row>
    <row r="1338" customHeight="1" spans="21:21">
      <c r="U1338"/>
    </row>
    <row r="1339" customHeight="1" spans="21:21">
      <c r="U1339"/>
    </row>
    <row r="1340" customHeight="1" spans="21:21">
      <c r="U1340"/>
    </row>
    <row r="1341" customHeight="1" spans="21:21">
      <c r="U1341"/>
    </row>
    <row r="1342" customHeight="1" spans="21:21">
      <c r="U1342"/>
    </row>
    <row r="1343" customHeight="1" spans="21:21">
      <c r="U1343"/>
    </row>
    <row r="1344" customHeight="1" spans="21:21">
      <c r="U1344"/>
    </row>
    <row r="1345" customHeight="1" spans="21:21">
      <c r="U1345"/>
    </row>
    <row r="1346" customHeight="1" spans="21:21">
      <c r="U1346"/>
    </row>
    <row r="1347" customHeight="1" spans="21:21">
      <c r="U1347"/>
    </row>
    <row r="1348" customHeight="1" spans="21:21">
      <c r="U1348"/>
    </row>
    <row r="1349" customHeight="1" spans="21:21">
      <c r="U1349"/>
    </row>
    <row r="1350" customHeight="1" spans="21:21">
      <c r="U1350"/>
    </row>
    <row r="1351" customHeight="1" spans="21:21">
      <c r="U1351"/>
    </row>
    <row r="1352" customHeight="1" spans="21:21">
      <c r="U1352"/>
    </row>
    <row r="1353" customHeight="1" spans="21:21">
      <c r="U1353"/>
    </row>
    <row r="1354" customHeight="1" spans="21:21">
      <c r="U1354"/>
    </row>
    <row r="1355" customHeight="1" spans="21:21">
      <c r="U1355"/>
    </row>
    <row r="1356" customHeight="1" spans="21:21">
      <c r="U1356"/>
    </row>
    <row r="1357" customHeight="1" spans="21:21">
      <c r="U1357"/>
    </row>
    <row r="1358" customHeight="1" spans="21:21">
      <c r="U1358"/>
    </row>
    <row r="1359" customHeight="1" spans="21:21">
      <c r="U1359"/>
    </row>
    <row r="1360" customHeight="1" spans="21:21">
      <c r="U1360"/>
    </row>
    <row r="1361" customHeight="1" spans="21:21">
      <c r="U1361"/>
    </row>
    <row r="1362" customHeight="1" spans="21:21">
      <c r="U1362"/>
    </row>
    <row r="1363" customHeight="1" spans="21:21">
      <c r="U1363"/>
    </row>
    <row r="1364" customHeight="1" spans="21:21">
      <c r="U1364"/>
    </row>
    <row r="1365" customHeight="1" spans="21:21">
      <c r="U1365"/>
    </row>
    <row r="1366" customHeight="1" spans="21:21">
      <c r="U1366"/>
    </row>
    <row r="1367" customHeight="1" spans="21:21">
      <c r="U1367"/>
    </row>
    <row r="1368" customHeight="1" spans="21:21">
      <c r="U1368"/>
    </row>
    <row r="1369" customHeight="1" spans="21:21">
      <c r="U1369"/>
    </row>
    <row r="1370" customHeight="1" spans="21:21">
      <c r="U1370"/>
    </row>
    <row r="1371" customHeight="1" spans="21:21">
      <c r="U1371"/>
    </row>
    <row r="1372" customHeight="1" spans="21:21">
      <c r="U1372"/>
    </row>
    <row r="1373" customHeight="1" spans="21:21">
      <c r="U1373"/>
    </row>
    <row r="1374" customHeight="1" spans="21:21">
      <c r="U1374"/>
    </row>
    <row r="1375" customHeight="1" spans="21:21">
      <c r="U1375"/>
    </row>
    <row r="1376" customHeight="1" spans="21:21">
      <c r="U1376"/>
    </row>
    <row r="1377" customHeight="1" spans="21:21">
      <c r="U1377"/>
    </row>
    <row r="1378" customHeight="1" spans="21:21">
      <c r="U1378"/>
    </row>
    <row r="1379" customHeight="1" spans="21:21">
      <c r="U1379"/>
    </row>
    <row r="1380" customHeight="1" spans="21:21">
      <c r="U1380"/>
    </row>
    <row r="1381" customHeight="1" spans="21:21">
      <c r="U1381"/>
    </row>
    <row r="1382" customHeight="1" spans="21:21">
      <c r="U1382"/>
    </row>
    <row r="1383" customHeight="1" spans="21:21">
      <c r="U1383"/>
    </row>
    <row r="1384" customHeight="1" spans="21:21">
      <c r="U1384"/>
    </row>
    <row r="1385" customHeight="1" spans="21:21">
      <c r="U1385"/>
    </row>
    <row r="1386" customHeight="1" spans="21:21">
      <c r="U1386"/>
    </row>
    <row r="1387" customHeight="1" spans="21:21">
      <c r="U1387"/>
    </row>
    <row r="1388" customHeight="1" spans="21:21">
      <c r="U1388"/>
    </row>
    <row r="1389" customHeight="1" spans="21:21">
      <c r="U1389"/>
    </row>
    <row r="1390" customHeight="1" spans="21:21">
      <c r="U1390"/>
    </row>
    <row r="1391" customHeight="1" spans="21:21">
      <c r="U1391"/>
    </row>
    <row r="1392" customHeight="1" spans="21:21">
      <c r="U1392"/>
    </row>
    <row r="1393" customHeight="1" spans="21:21">
      <c r="U1393"/>
    </row>
    <row r="1394" customHeight="1" spans="21:21">
      <c r="U1394"/>
    </row>
    <row r="1395" customHeight="1" spans="21:21">
      <c r="U1395"/>
    </row>
    <row r="1396" customHeight="1" spans="21:21">
      <c r="U1396"/>
    </row>
    <row r="1397" customHeight="1" spans="21:21">
      <c r="U1397"/>
    </row>
    <row r="1398" customHeight="1" spans="21:21">
      <c r="U1398"/>
    </row>
    <row r="1399" customHeight="1" spans="21:21">
      <c r="U1399"/>
    </row>
    <row r="1400" customHeight="1" spans="21:21">
      <c r="U1400"/>
    </row>
    <row r="1401" customHeight="1" spans="21:21">
      <c r="U1401"/>
    </row>
    <row r="1402" customHeight="1" spans="21:21">
      <c r="U1402"/>
    </row>
    <row r="1403" customHeight="1" spans="21:21">
      <c r="U1403"/>
    </row>
    <row r="1404" customHeight="1" spans="21:21">
      <c r="U1404"/>
    </row>
    <row r="1405" customHeight="1" spans="21:21">
      <c r="U1405"/>
    </row>
    <row r="1406" customHeight="1" spans="21:21">
      <c r="U1406"/>
    </row>
    <row r="1407" customHeight="1" spans="21:21">
      <c r="U1407"/>
    </row>
    <row r="1408" customHeight="1" spans="21:21">
      <c r="U1408"/>
    </row>
    <row r="1409" customHeight="1" spans="21:21">
      <c r="U1409"/>
    </row>
    <row r="1410" customHeight="1" spans="21:21">
      <c r="U1410"/>
    </row>
    <row r="1411" customHeight="1" spans="21:21">
      <c r="U1411"/>
    </row>
    <row r="1412" customHeight="1" spans="21:21">
      <c r="U1412"/>
    </row>
    <row r="1413" customHeight="1" spans="21:21">
      <c r="U1413"/>
    </row>
    <row r="1414" customHeight="1" spans="21:21">
      <c r="U1414"/>
    </row>
    <row r="1415" customHeight="1" spans="21:21">
      <c r="U1415"/>
    </row>
    <row r="1416" customHeight="1" spans="21:21">
      <c r="U1416"/>
    </row>
    <row r="1417" customHeight="1" spans="21:21">
      <c r="U1417"/>
    </row>
    <row r="1418" customHeight="1" spans="21:21">
      <c r="U1418"/>
    </row>
    <row r="1419" customHeight="1" spans="21:21">
      <c r="U1419"/>
    </row>
    <row r="1420" customHeight="1" spans="21:21">
      <c r="U1420"/>
    </row>
    <row r="1421" customHeight="1" spans="21:21">
      <c r="U1421"/>
    </row>
    <row r="1422" customHeight="1" spans="21:21">
      <c r="U1422"/>
    </row>
    <row r="1423" customHeight="1" spans="21:21">
      <c r="U1423"/>
    </row>
    <row r="1424" customHeight="1" spans="21:21">
      <c r="U1424"/>
    </row>
    <row r="1425" customHeight="1" spans="21:21">
      <c r="U1425"/>
    </row>
    <row r="1426" customHeight="1" spans="21:21">
      <c r="U1426"/>
    </row>
    <row r="1427" customHeight="1" spans="21:21">
      <c r="U1427"/>
    </row>
    <row r="1428" customHeight="1" spans="21:21">
      <c r="U1428"/>
    </row>
    <row r="1429" customHeight="1" spans="21:21">
      <c r="U1429"/>
    </row>
    <row r="1430" customHeight="1" spans="21:21">
      <c r="U1430"/>
    </row>
    <row r="1431" customHeight="1" spans="21:21">
      <c r="U1431"/>
    </row>
    <row r="1432" customHeight="1" spans="21:21">
      <c r="U1432"/>
    </row>
    <row r="1433" customHeight="1" spans="21:21">
      <c r="U1433"/>
    </row>
    <row r="1434" customHeight="1" spans="21:21">
      <c r="U1434"/>
    </row>
    <row r="1435" customHeight="1" spans="21:21">
      <c r="U1435"/>
    </row>
    <row r="1436" customHeight="1" spans="21:21">
      <c r="U1436"/>
    </row>
    <row r="1437" customHeight="1" spans="21:21">
      <c r="U1437"/>
    </row>
    <row r="1438" customHeight="1" spans="21:21">
      <c r="U1438"/>
    </row>
    <row r="1439" customHeight="1" spans="21:21">
      <c r="U1439"/>
    </row>
    <row r="1440" customHeight="1" spans="21:21">
      <c r="U1440"/>
    </row>
    <row r="1441" customHeight="1" spans="21:21">
      <c r="U1441"/>
    </row>
    <row r="1442" customHeight="1" spans="21:21">
      <c r="U1442"/>
    </row>
    <row r="1443" customHeight="1" spans="21:21">
      <c r="U1443"/>
    </row>
    <row r="1444" customHeight="1" spans="21:21">
      <c r="U1444"/>
    </row>
    <row r="1445" customHeight="1" spans="21:21">
      <c r="U1445"/>
    </row>
    <row r="1446" customHeight="1" spans="21:21">
      <c r="U1446"/>
    </row>
    <row r="1447" customHeight="1" spans="21:21">
      <c r="U1447"/>
    </row>
    <row r="1448" customHeight="1" spans="21:21">
      <c r="U1448"/>
    </row>
    <row r="1449" customHeight="1" spans="21:21">
      <c r="U1449"/>
    </row>
    <row r="1450" customHeight="1" spans="21:21">
      <c r="U1450"/>
    </row>
    <row r="1451" customHeight="1" spans="21:21">
      <c r="U1451"/>
    </row>
    <row r="1452" customHeight="1" spans="21:21">
      <c r="U1452"/>
    </row>
    <row r="1453" customHeight="1" spans="21:21">
      <c r="U1453"/>
    </row>
    <row r="1454" customHeight="1" spans="21:21">
      <c r="U1454"/>
    </row>
    <row r="1455" customHeight="1" spans="21:21">
      <c r="U1455"/>
    </row>
    <row r="1456" customHeight="1" spans="21:21">
      <c r="U1456"/>
    </row>
    <row r="1457" customHeight="1" spans="21:21">
      <c r="U1457"/>
    </row>
    <row r="1458" customHeight="1" spans="21:21">
      <c r="U1458"/>
    </row>
    <row r="1459" customHeight="1" spans="21:21">
      <c r="U1459"/>
    </row>
    <row r="1460" customHeight="1" spans="21:21">
      <c r="U1460"/>
    </row>
    <row r="1461" customHeight="1" spans="21:21">
      <c r="U1461"/>
    </row>
    <row r="1462" customHeight="1" spans="21:21">
      <c r="U1462"/>
    </row>
    <row r="1463" customHeight="1" spans="21:21">
      <c r="U1463"/>
    </row>
    <row r="1464" customHeight="1" spans="21:21">
      <c r="U1464"/>
    </row>
    <row r="1465" customHeight="1" spans="21:21">
      <c r="U1465"/>
    </row>
    <row r="1466" customHeight="1" spans="21:21">
      <c r="U1466"/>
    </row>
    <row r="1467" customHeight="1" spans="21:21">
      <c r="U1467"/>
    </row>
    <row r="1468" customHeight="1" spans="21:21">
      <c r="U1468"/>
    </row>
    <row r="1469" customHeight="1" spans="21:21">
      <c r="U1469"/>
    </row>
    <row r="1470" customHeight="1" spans="21:21">
      <c r="U1470"/>
    </row>
    <row r="1471" customHeight="1" spans="21:21">
      <c r="U1471"/>
    </row>
    <row r="1472" customHeight="1" spans="21:21">
      <c r="U1472"/>
    </row>
    <row r="1473" customHeight="1" spans="21:21">
      <c r="U1473"/>
    </row>
    <row r="1474" customHeight="1" spans="21:21">
      <c r="U1474"/>
    </row>
    <row r="1475" customHeight="1" spans="21:21">
      <c r="U1475"/>
    </row>
    <row r="1476" customHeight="1" spans="21:21">
      <c r="U1476"/>
    </row>
    <row r="1477" customHeight="1" spans="21:21">
      <c r="U1477"/>
    </row>
    <row r="1478" customHeight="1" spans="21:21">
      <c r="U1478"/>
    </row>
    <row r="1479" customHeight="1" spans="21:21">
      <c r="U1479"/>
    </row>
    <row r="1480" customHeight="1" spans="21:21">
      <c r="U1480"/>
    </row>
    <row r="1481" customHeight="1" spans="21:21">
      <c r="U1481"/>
    </row>
    <row r="1482" customHeight="1" spans="21:21">
      <c r="U1482"/>
    </row>
    <row r="1483" customHeight="1" spans="21:21">
      <c r="U1483"/>
    </row>
    <row r="1484" customHeight="1" spans="21:21">
      <c r="U1484"/>
    </row>
    <row r="1485" customHeight="1" spans="21:21">
      <c r="U1485"/>
    </row>
    <row r="1486" customHeight="1" spans="21:21">
      <c r="U1486"/>
    </row>
    <row r="1487" customHeight="1" spans="21:21">
      <c r="U1487"/>
    </row>
    <row r="1488" customHeight="1" spans="21:21">
      <c r="U1488"/>
    </row>
    <row r="1489" customHeight="1" spans="21:21">
      <c r="U1489"/>
    </row>
    <row r="1490" customHeight="1" spans="21:21">
      <c r="U1490"/>
    </row>
    <row r="1491" customHeight="1" spans="21:21">
      <c r="U1491"/>
    </row>
    <row r="1492" customHeight="1" spans="21:21">
      <c r="U1492"/>
    </row>
    <row r="1493" customHeight="1" spans="21:21">
      <c r="U1493"/>
    </row>
    <row r="1494" customHeight="1" spans="21:21">
      <c r="U1494"/>
    </row>
    <row r="1495" customHeight="1" spans="21:21">
      <c r="U1495"/>
    </row>
    <row r="1496" customHeight="1" spans="21:21">
      <c r="U1496"/>
    </row>
    <row r="1497" customHeight="1" spans="21:21">
      <c r="U1497"/>
    </row>
    <row r="1498" customHeight="1" spans="21:21">
      <c r="U1498"/>
    </row>
    <row r="1499" customHeight="1" spans="21:21">
      <c r="U1499"/>
    </row>
    <row r="1500" customHeight="1" spans="21:21">
      <c r="U1500"/>
    </row>
    <row r="1501" customHeight="1" spans="21:21">
      <c r="U1501"/>
    </row>
    <row r="1502" customHeight="1" spans="21:21">
      <c r="U1502"/>
    </row>
    <row r="1503" customHeight="1" spans="21:21">
      <c r="U1503"/>
    </row>
    <row r="1504" customHeight="1" spans="21:21">
      <c r="U1504"/>
    </row>
    <row r="1505" customHeight="1" spans="21:21">
      <c r="U1505"/>
    </row>
    <row r="1506" customHeight="1" spans="21:21">
      <c r="U1506"/>
    </row>
    <row r="1507" customHeight="1" spans="21:21">
      <c r="U1507"/>
    </row>
    <row r="1508" customHeight="1" spans="21:21">
      <c r="U1508"/>
    </row>
    <row r="1509" customHeight="1" spans="21:21">
      <c r="U1509"/>
    </row>
    <row r="1510" customHeight="1" spans="21:21">
      <c r="U1510"/>
    </row>
    <row r="1511" customHeight="1" spans="21:21">
      <c r="U1511"/>
    </row>
    <row r="1512" customHeight="1" spans="21:21">
      <c r="U1512"/>
    </row>
    <row r="1513" customHeight="1" spans="21:21">
      <c r="U1513"/>
    </row>
    <row r="1514" customHeight="1" spans="21:21">
      <c r="U1514"/>
    </row>
    <row r="1515" customHeight="1" spans="21:21">
      <c r="U1515"/>
    </row>
    <row r="1516" customHeight="1" spans="21:21">
      <c r="U1516"/>
    </row>
    <row r="1517" customHeight="1" spans="21:21">
      <c r="U1517"/>
    </row>
    <row r="1518" customHeight="1" spans="21:21">
      <c r="U1518"/>
    </row>
    <row r="1519" customHeight="1" spans="21:21">
      <c r="U1519"/>
    </row>
    <row r="1520" customHeight="1" spans="21:21">
      <c r="U1520"/>
    </row>
    <row r="1521" customHeight="1" spans="21:21">
      <c r="U1521"/>
    </row>
    <row r="1522" customHeight="1" spans="21:21">
      <c r="U1522"/>
    </row>
    <row r="1523" customHeight="1" spans="21:21">
      <c r="U1523"/>
    </row>
    <row r="1524" customHeight="1" spans="21:21">
      <c r="U1524"/>
    </row>
    <row r="1525" customHeight="1" spans="21:21">
      <c r="U1525"/>
    </row>
    <row r="1526" customHeight="1" spans="21:21">
      <c r="U1526"/>
    </row>
    <row r="1527" customHeight="1" spans="21:21">
      <c r="U1527"/>
    </row>
    <row r="1528" customHeight="1" spans="21:21">
      <c r="U1528"/>
    </row>
    <row r="1529" customHeight="1" spans="21:21">
      <c r="U1529"/>
    </row>
    <row r="1530" customHeight="1" spans="21:21">
      <c r="U1530"/>
    </row>
    <row r="1531" customHeight="1" spans="21:21">
      <c r="U1531"/>
    </row>
    <row r="1532" customHeight="1" spans="21:21">
      <c r="U1532"/>
    </row>
    <row r="1533" customHeight="1" spans="21:21">
      <c r="U1533"/>
    </row>
    <row r="1534" customHeight="1" spans="21:21">
      <c r="U1534"/>
    </row>
    <row r="1535" customHeight="1" spans="21:21">
      <c r="U1535"/>
    </row>
    <row r="1536" customHeight="1" spans="21:21">
      <c r="U1536"/>
    </row>
    <row r="1537" customHeight="1" spans="21:21">
      <c r="U1537"/>
    </row>
    <row r="1538" customHeight="1" spans="21:21">
      <c r="U1538"/>
    </row>
    <row r="1539" customHeight="1" spans="21:21">
      <c r="U1539"/>
    </row>
    <row r="1540" customHeight="1" spans="21:21">
      <c r="U1540"/>
    </row>
    <row r="1541" customHeight="1" spans="21:21">
      <c r="U1541"/>
    </row>
    <row r="1542" customHeight="1" spans="21:21">
      <c r="U1542"/>
    </row>
    <row r="1543" customHeight="1" spans="21:21">
      <c r="U1543"/>
    </row>
    <row r="1544" customHeight="1" spans="21:21">
      <c r="U1544"/>
    </row>
    <row r="1545" customHeight="1" spans="21:21">
      <c r="U1545"/>
    </row>
    <row r="1546" customHeight="1" spans="21:21">
      <c r="U1546"/>
    </row>
    <row r="1547" customHeight="1" spans="21:21">
      <c r="U1547"/>
    </row>
    <row r="1548" customHeight="1" spans="21:21">
      <c r="U1548"/>
    </row>
    <row r="1549" customHeight="1" spans="21:21">
      <c r="U1549"/>
    </row>
    <row r="1550" customHeight="1" spans="21:21">
      <c r="U1550"/>
    </row>
    <row r="1551" customHeight="1" spans="21:21">
      <c r="U1551"/>
    </row>
    <row r="1552" customHeight="1" spans="21:21">
      <c r="U1552"/>
    </row>
    <row r="1553" customHeight="1" spans="21:21">
      <c r="U1553"/>
    </row>
    <row r="1554" customHeight="1" spans="21:21">
      <c r="U1554"/>
    </row>
    <row r="1555" customHeight="1" spans="21:21">
      <c r="U1555"/>
    </row>
    <row r="1556" customHeight="1" spans="21:21">
      <c r="U1556"/>
    </row>
    <row r="1557" customHeight="1" spans="21:21">
      <c r="U1557"/>
    </row>
    <row r="1558" customHeight="1" spans="21:21">
      <c r="U1558"/>
    </row>
    <row r="1559" customHeight="1" spans="21:21">
      <c r="U1559"/>
    </row>
    <row r="1560" customHeight="1" spans="21:21">
      <c r="U1560"/>
    </row>
    <row r="1561" customHeight="1" spans="21:21">
      <c r="U1561"/>
    </row>
    <row r="1562" customHeight="1" spans="21:21">
      <c r="U1562"/>
    </row>
    <row r="1563" customHeight="1" spans="21:21">
      <c r="U1563"/>
    </row>
    <row r="1564" customHeight="1" spans="21:21">
      <c r="U1564"/>
    </row>
    <row r="1565" customHeight="1" spans="21:21">
      <c r="U1565"/>
    </row>
    <row r="1566" customHeight="1" spans="21:21">
      <c r="U1566"/>
    </row>
    <row r="1567" customHeight="1" spans="21:21">
      <c r="U1567"/>
    </row>
    <row r="1568" customHeight="1" spans="21:21">
      <c r="U1568"/>
    </row>
    <row r="1569" customHeight="1" spans="21:21">
      <c r="U1569"/>
    </row>
    <row r="1570" customHeight="1" spans="21:21">
      <c r="U1570"/>
    </row>
    <row r="1571" customHeight="1" spans="21:21">
      <c r="U1571"/>
    </row>
    <row r="1572" customHeight="1" spans="21:21">
      <c r="U1572"/>
    </row>
    <row r="1573" customHeight="1" spans="21:21">
      <c r="U1573"/>
    </row>
    <row r="1574" customHeight="1" spans="21:21">
      <c r="U1574"/>
    </row>
    <row r="1575" customHeight="1" spans="21:21">
      <c r="U1575"/>
    </row>
    <row r="1576" customHeight="1" spans="21:21">
      <c r="U1576"/>
    </row>
    <row r="1577" customHeight="1" spans="21:21">
      <c r="U1577"/>
    </row>
    <row r="1578" customHeight="1" spans="21:21">
      <c r="U1578"/>
    </row>
    <row r="1579" customHeight="1" spans="21:21">
      <c r="U1579"/>
    </row>
    <row r="1580" customHeight="1" spans="21:21">
      <c r="U1580"/>
    </row>
    <row r="1581" customHeight="1" spans="21:21">
      <c r="U1581"/>
    </row>
    <row r="1582" customHeight="1" spans="21:21">
      <c r="U1582"/>
    </row>
    <row r="1583" customHeight="1" spans="21:21">
      <c r="U1583"/>
    </row>
    <row r="1584" customHeight="1" spans="21:21">
      <c r="U1584"/>
    </row>
    <row r="1585" customHeight="1" spans="21:21">
      <c r="U1585"/>
    </row>
    <row r="1586" customHeight="1" spans="21:21">
      <c r="U1586"/>
    </row>
    <row r="1587" customHeight="1" spans="21:21">
      <c r="U1587"/>
    </row>
    <row r="1588" customHeight="1" spans="21:21">
      <c r="U1588"/>
    </row>
    <row r="1589" customHeight="1" spans="21:21">
      <c r="U1589"/>
    </row>
    <row r="1590" customHeight="1" spans="21:21">
      <c r="U1590"/>
    </row>
    <row r="1591" customHeight="1" spans="21:21">
      <c r="U1591"/>
    </row>
    <row r="1592" customHeight="1" spans="21:21">
      <c r="U1592"/>
    </row>
    <row r="1593" customHeight="1" spans="21:21">
      <c r="U1593"/>
    </row>
    <row r="1594" customHeight="1" spans="21:21">
      <c r="U1594"/>
    </row>
    <row r="1595" customHeight="1" spans="21:21">
      <c r="U1595"/>
    </row>
    <row r="1596" customHeight="1" spans="21:21">
      <c r="U1596"/>
    </row>
    <row r="1597" customHeight="1" spans="21:21">
      <c r="U1597"/>
    </row>
    <row r="1598" customHeight="1" spans="21:21">
      <c r="U1598"/>
    </row>
    <row r="1599" customHeight="1" spans="21:21">
      <c r="U1599"/>
    </row>
    <row r="1600" customHeight="1" spans="21:21">
      <c r="U1600"/>
    </row>
    <row r="1601" customHeight="1" spans="21:21">
      <c r="U1601"/>
    </row>
    <row r="1602" customHeight="1" spans="21:21">
      <c r="U1602"/>
    </row>
    <row r="1603" customHeight="1" spans="21:21">
      <c r="U1603"/>
    </row>
    <row r="1604" customHeight="1" spans="21:21">
      <c r="U1604"/>
    </row>
    <row r="1605" customHeight="1" spans="21:21">
      <c r="U1605"/>
    </row>
    <row r="1606" customHeight="1" spans="21:21">
      <c r="U1606"/>
    </row>
    <row r="1607" customHeight="1" spans="21:21">
      <c r="U1607"/>
    </row>
    <row r="1608" customHeight="1" spans="21:21">
      <c r="U1608"/>
    </row>
    <row r="1609" customHeight="1" spans="21:21">
      <c r="U1609"/>
    </row>
    <row r="1610" customHeight="1" spans="21:21">
      <c r="U1610"/>
    </row>
    <row r="1611" customHeight="1" spans="21:21">
      <c r="U1611"/>
    </row>
    <row r="1612" customHeight="1" spans="21:21">
      <c r="U1612"/>
    </row>
    <row r="1613" customHeight="1" spans="21:21">
      <c r="U1613"/>
    </row>
    <row r="1614" customHeight="1" spans="21:21">
      <c r="U1614"/>
    </row>
    <row r="1615" customHeight="1" spans="21:21">
      <c r="U1615"/>
    </row>
    <row r="1616" customHeight="1" spans="21:21">
      <c r="U1616"/>
    </row>
    <row r="1617" customHeight="1" spans="21:21">
      <c r="U1617"/>
    </row>
    <row r="1618" customHeight="1" spans="21:21">
      <c r="U1618"/>
    </row>
    <row r="1619" customHeight="1" spans="21:21">
      <c r="U1619"/>
    </row>
    <row r="1620" customHeight="1" spans="21:21">
      <c r="U1620"/>
    </row>
    <row r="1621" customHeight="1" spans="21:21">
      <c r="U1621"/>
    </row>
    <row r="1622" customHeight="1" spans="21:21">
      <c r="U1622"/>
    </row>
    <row r="1623" customHeight="1" spans="21:21">
      <c r="U1623"/>
    </row>
    <row r="1624" customHeight="1" spans="21:21">
      <c r="U1624"/>
    </row>
    <row r="1625" customHeight="1" spans="21:21">
      <c r="U1625"/>
    </row>
    <row r="1626" customHeight="1" spans="21:21">
      <c r="U1626"/>
    </row>
    <row r="1627" customHeight="1" spans="21:21">
      <c r="U1627"/>
    </row>
    <row r="1628" customHeight="1" spans="21:21">
      <c r="U1628"/>
    </row>
    <row r="1629" customHeight="1" spans="21:21">
      <c r="U1629"/>
    </row>
    <row r="1630" customHeight="1" spans="21:21">
      <c r="U1630"/>
    </row>
    <row r="1631" customHeight="1" spans="21:21">
      <c r="U1631"/>
    </row>
    <row r="1632" customHeight="1" spans="21:21">
      <c r="U1632"/>
    </row>
    <row r="1633" customHeight="1" spans="21:21">
      <c r="U1633"/>
    </row>
    <row r="1634" customHeight="1" spans="21:21">
      <c r="U1634"/>
    </row>
    <row r="1635" customHeight="1" spans="21:21">
      <c r="U1635"/>
    </row>
    <row r="1636" customHeight="1" spans="21:21">
      <c r="U1636"/>
    </row>
    <row r="1637" customHeight="1" spans="21:21">
      <c r="U1637"/>
    </row>
    <row r="1638" customHeight="1" spans="21:21">
      <c r="U1638"/>
    </row>
    <row r="1639" customHeight="1" spans="21:21">
      <c r="U1639"/>
    </row>
    <row r="1640" customHeight="1" spans="21:21">
      <c r="U1640"/>
    </row>
    <row r="1641" customHeight="1" spans="21:21">
      <c r="U1641"/>
    </row>
    <row r="1642" customHeight="1" spans="21:21">
      <c r="U1642"/>
    </row>
    <row r="1643" customHeight="1" spans="21:21">
      <c r="U1643"/>
    </row>
    <row r="1644" customHeight="1" spans="21:21">
      <c r="U1644"/>
    </row>
    <row r="1645" customHeight="1" spans="21:21">
      <c r="U1645"/>
    </row>
    <row r="1646" customHeight="1" spans="21:21">
      <c r="U1646"/>
    </row>
    <row r="1647" customHeight="1" spans="21:21">
      <c r="U1647"/>
    </row>
    <row r="1648" customHeight="1" spans="21:21">
      <c r="U1648"/>
    </row>
    <row r="1649" customHeight="1" spans="21:21">
      <c r="U1649"/>
    </row>
    <row r="1650" customHeight="1" spans="21:21">
      <c r="U1650"/>
    </row>
    <row r="1651" customHeight="1" spans="21:21">
      <c r="U1651"/>
    </row>
    <row r="1652" customHeight="1" spans="21:21">
      <c r="U1652"/>
    </row>
    <row r="1653" customHeight="1" spans="21:21">
      <c r="U1653"/>
    </row>
    <row r="1654" customHeight="1" spans="21:21">
      <c r="U1654"/>
    </row>
    <row r="1655" customHeight="1" spans="21:21">
      <c r="U1655"/>
    </row>
    <row r="1656" customHeight="1" spans="21:21">
      <c r="U1656"/>
    </row>
    <row r="1657" customHeight="1" spans="21:21">
      <c r="U1657"/>
    </row>
    <row r="1658" customHeight="1" spans="21:21">
      <c r="U1658"/>
    </row>
    <row r="1659" customHeight="1" spans="21:21">
      <c r="U1659"/>
    </row>
    <row r="1660" customHeight="1" spans="21:21">
      <c r="U1660"/>
    </row>
    <row r="1661" customHeight="1" spans="21:21">
      <c r="U1661"/>
    </row>
    <row r="1662" customHeight="1" spans="21:21">
      <c r="U1662"/>
    </row>
    <row r="1663" customHeight="1" spans="21:21">
      <c r="U1663"/>
    </row>
    <row r="1664" customHeight="1" spans="21:21">
      <c r="U1664"/>
    </row>
    <row r="1665" customHeight="1" spans="21:21">
      <c r="U1665"/>
    </row>
    <row r="1666" customHeight="1" spans="21:21">
      <c r="U1666"/>
    </row>
    <row r="1667" customHeight="1" spans="21:21">
      <c r="U1667"/>
    </row>
    <row r="1668" customHeight="1" spans="21:21">
      <c r="U1668"/>
    </row>
    <row r="1669" customHeight="1" spans="21:21">
      <c r="U1669"/>
    </row>
    <row r="1670" customHeight="1" spans="21:21">
      <c r="U1670"/>
    </row>
    <row r="1671" customHeight="1" spans="21:21">
      <c r="U1671"/>
    </row>
    <row r="1672" customHeight="1" spans="21:21">
      <c r="U1672"/>
    </row>
    <row r="1673" customHeight="1" spans="21:21">
      <c r="U1673"/>
    </row>
    <row r="1674" customHeight="1" spans="21:21">
      <c r="U1674"/>
    </row>
    <row r="1675" customHeight="1" spans="21:21">
      <c r="U1675"/>
    </row>
    <row r="1676" customHeight="1" spans="21:21">
      <c r="U1676"/>
    </row>
    <row r="1677" customHeight="1" spans="21:21">
      <c r="U1677"/>
    </row>
    <row r="1678" customHeight="1" spans="21:21">
      <c r="U1678"/>
    </row>
    <row r="1679" customHeight="1" spans="21:21">
      <c r="U1679"/>
    </row>
    <row r="1680" customHeight="1" spans="21:21">
      <c r="U1680"/>
    </row>
    <row r="1681" customHeight="1" spans="21:21">
      <c r="U1681"/>
    </row>
    <row r="1682" customHeight="1" spans="21:21">
      <c r="U1682"/>
    </row>
    <row r="1683" customHeight="1" spans="21:21">
      <c r="U1683"/>
    </row>
    <row r="1684" customHeight="1" spans="21:21">
      <c r="U1684"/>
    </row>
    <row r="1685" customHeight="1" spans="21:21">
      <c r="U1685"/>
    </row>
    <row r="1686" customHeight="1" spans="21:21">
      <c r="U1686"/>
    </row>
    <row r="1687" customHeight="1" spans="21:21">
      <c r="U1687"/>
    </row>
    <row r="1688" customHeight="1" spans="21:21">
      <c r="U1688"/>
    </row>
    <row r="1689" customHeight="1" spans="21:21">
      <c r="U1689"/>
    </row>
    <row r="1690" customHeight="1" spans="21:21">
      <c r="U1690"/>
    </row>
    <row r="1691" customHeight="1" spans="21:21">
      <c r="U1691"/>
    </row>
    <row r="1692" customHeight="1" spans="21:21">
      <c r="U1692"/>
    </row>
    <row r="1693" customHeight="1" spans="21:21">
      <c r="U1693"/>
    </row>
    <row r="1694" customHeight="1" spans="21:21">
      <c r="U1694"/>
    </row>
    <row r="1695" customHeight="1" spans="21:21">
      <c r="U1695"/>
    </row>
    <row r="1696" customHeight="1" spans="21:21">
      <c r="U1696"/>
    </row>
    <row r="1697" customHeight="1" spans="21:21">
      <c r="U1697"/>
    </row>
    <row r="1698" customHeight="1" spans="21:21">
      <c r="U1698"/>
    </row>
    <row r="1699" customHeight="1" spans="21:21">
      <c r="U1699"/>
    </row>
    <row r="1700" customHeight="1" spans="21:21">
      <c r="U1700"/>
    </row>
    <row r="1701" customHeight="1" spans="21:21">
      <c r="U1701"/>
    </row>
    <row r="1702" customHeight="1" spans="21:21">
      <c r="U1702"/>
    </row>
    <row r="1703" customHeight="1" spans="21:21">
      <c r="U1703"/>
    </row>
    <row r="1704" customHeight="1" spans="21:21">
      <c r="U1704"/>
    </row>
    <row r="1705" customHeight="1" spans="21:21">
      <c r="U1705"/>
    </row>
    <row r="1706" customHeight="1" spans="21:21">
      <c r="U1706"/>
    </row>
    <row r="1707" customHeight="1" spans="21:21">
      <c r="U1707"/>
    </row>
    <row r="1708" customHeight="1" spans="21:21">
      <c r="U1708"/>
    </row>
    <row r="1709" customHeight="1" spans="21:21">
      <c r="U1709"/>
    </row>
    <row r="1710" customHeight="1" spans="21:21">
      <c r="U1710"/>
    </row>
    <row r="1711" customHeight="1" spans="21:21">
      <c r="U1711"/>
    </row>
    <row r="1712" customHeight="1" spans="21:21">
      <c r="U1712"/>
    </row>
    <row r="1713" customHeight="1" spans="21:21">
      <c r="U1713"/>
    </row>
    <row r="1714" customHeight="1" spans="21:21">
      <c r="U1714"/>
    </row>
    <row r="1715" customHeight="1" spans="21:21">
      <c r="U1715"/>
    </row>
    <row r="1716" customHeight="1" spans="21:21">
      <c r="U1716"/>
    </row>
    <row r="1717" customHeight="1" spans="21:21">
      <c r="U1717"/>
    </row>
    <row r="1718" customHeight="1" spans="21:21">
      <c r="U1718"/>
    </row>
    <row r="1719" customHeight="1" spans="21:21">
      <c r="U1719"/>
    </row>
    <row r="1720" customHeight="1" spans="21:21">
      <c r="U1720"/>
    </row>
    <row r="1721" customHeight="1" spans="21:21">
      <c r="U1721"/>
    </row>
    <row r="1722" customHeight="1" spans="21:21">
      <c r="U1722"/>
    </row>
    <row r="1723" customHeight="1" spans="21:21">
      <c r="U1723"/>
    </row>
    <row r="1724" customHeight="1" spans="21:21">
      <c r="U1724"/>
    </row>
    <row r="1725" customHeight="1" spans="21:21">
      <c r="U1725"/>
    </row>
    <row r="1726" customHeight="1" spans="21:21">
      <c r="U1726"/>
    </row>
    <row r="1727" customHeight="1" spans="21:21">
      <c r="U1727"/>
    </row>
    <row r="1728" customHeight="1" spans="21:21">
      <c r="U1728"/>
    </row>
    <row r="1729" customHeight="1" spans="21:21">
      <c r="U1729"/>
    </row>
    <row r="1730" customHeight="1" spans="21:21">
      <c r="U1730"/>
    </row>
    <row r="1731" customHeight="1" spans="21:21">
      <c r="U1731"/>
    </row>
    <row r="1732" customHeight="1" spans="21:21">
      <c r="U1732"/>
    </row>
    <row r="1733" customHeight="1" spans="21:21">
      <c r="U1733"/>
    </row>
    <row r="1734" customHeight="1" spans="21:21">
      <c r="U1734"/>
    </row>
    <row r="1735" customHeight="1" spans="21:21">
      <c r="U1735"/>
    </row>
    <row r="1736" customHeight="1" spans="21:21">
      <c r="U1736"/>
    </row>
    <row r="1737" customHeight="1" spans="21:21">
      <c r="U1737"/>
    </row>
    <row r="1738" customHeight="1" spans="21:21">
      <c r="U1738"/>
    </row>
    <row r="1739" customHeight="1" spans="21:21">
      <c r="U1739"/>
    </row>
    <row r="1740" customHeight="1" spans="21:21">
      <c r="U1740"/>
    </row>
    <row r="1741" customHeight="1" spans="21:21">
      <c r="U1741"/>
    </row>
    <row r="1742" customHeight="1" spans="21:21">
      <c r="U1742"/>
    </row>
    <row r="1743" customHeight="1" spans="21:21">
      <c r="U1743"/>
    </row>
    <row r="1744" customHeight="1" spans="21:21">
      <c r="U1744"/>
    </row>
    <row r="1745" customHeight="1" spans="21:21">
      <c r="U1745"/>
    </row>
    <row r="1746" customHeight="1" spans="21:21">
      <c r="U1746"/>
    </row>
    <row r="1747" customHeight="1" spans="21:21">
      <c r="U1747"/>
    </row>
    <row r="1748" customHeight="1" spans="21:21">
      <c r="U1748"/>
    </row>
    <row r="1749" customHeight="1" spans="21:21">
      <c r="U1749"/>
    </row>
    <row r="1750" customHeight="1" spans="21:21">
      <c r="U1750"/>
    </row>
    <row r="1751" customHeight="1" spans="21:21">
      <c r="U1751"/>
    </row>
    <row r="1752" customHeight="1" spans="21:21">
      <c r="U1752"/>
    </row>
    <row r="1753" customHeight="1" spans="21:21">
      <c r="U1753"/>
    </row>
    <row r="1754" customHeight="1" spans="21:21">
      <c r="U1754"/>
    </row>
    <row r="1755" customHeight="1" spans="21:21">
      <c r="U1755"/>
    </row>
    <row r="1756" customHeight="1" spans="21:21">
      <c r="U1756"/>
    </row>
    <row r="1757" customHeight="1" spans="21:21">
      <c r="U1757"/>
    </row>
    <row r="1758" customHeight="1" spans="21:21">
      <c r="U1758"/>
    </row>
    <row r="1759" customHeight="1" spans="21:21">
      <c r="U1759"/>
    </row>
    <row r="1760" customHeight="1" spans="21:21">
      <c r="U1760"/>
    </row>
    <row r="1761" customHeight="1" spans="21:21">
      <c r="U1761"/>
    </row>
    <row r="1762" customHeight="1" spans="21:21">
      <c r="U1762"/>
    </row>
    <row r="1763" customHeight="1" spans="21:21">
      <c r="U1763"/>
    </row>
    <row r="1764" customHeight="1" spans="21:21">
      <c r="U1764"/>
    </row>
    <row r="1765" customHeight="1" spans="21:21">
      <c r="U1765"/>
    </row>
    <row r="1766" customHeight="1" spans="21:21">
      <c r="U1766"/>
    </row>
    <row r="1767" customHeight="1" spans="21:21">
      <c r="U1767"/>
    </row>
    <row r="1768" customHeight="1" spans="21:21">
      <c r="U1768"/>
    </row>
    <row r="1769" customHeight="1" spans="21:21">
      <c r="U1769"/>
    </row>
    <row r="1770" customHeight="1" spans="21:21">
      <c r="U1770"/>
    </row>
    <row r="1771" customHeight="1" spans="21:21">
      <c r="U1771"/>
    </row>
    <row r="1772" customHeight="1" spans="21:21">
      <c r="U1772"/>
    </row>
    <row r="1773" customHeight="1" spans="21:21">
      <c r="U1773"/>
    </row>
    <row r="1774" customHeight="1" spans="21:21">
      <c r="U1774"/>
    </row>
    <row r="1775" customHeight="1" spans="21:21">
      <c r="U1775"/>
    </row>
    <row r="1776" customHeight="1" spans="21:21">
      <c r="U1776"/>
    </row>
    <row r="1777" customHeight="1" spans="21:21">
      <c r="U1777"/>
    </row>
    <row r="1778" customHeight="1" spans="21:21">
      <c r="U1778"/>
    </row>
    <row r="1779" customHeight="1" spans="21:21">
      <c r="U1779"/>
    </row>
    <row r="1780" customHeight="1" spans="21:21">
      <c r="U1780"/>
    </row>
    <row r="1781" customHeight="1" spans="21:21">
      <c r="U1781"/>
    </row>
    <row r="1782" customHeight="1" spans="21:21">
      <c r="U1782"/>
    </row>
    <row r="1783" customHeight="1" spans="21:21">
      <c r="U1783"/>
    </row>
    <row r="1784" customHeight="1" spans="21:21">
      <c r="U1784"/>
    </row>
    <row r="1785" customHeight="1" spans="21:21">
      <c r="U1785"/>
    </row>
    <row r="1786" customHeight="1" spans="21:21">
      <c r="U1786"/>
    </row>
    <row r="1787" customHeight="1" spans="21:21">
      <c r="U1787"/>
    </row>
    <row r="1788" customHeight="1" spans="21:21">
      <c r="U1788"/>
    </row>
    <row r="1789" customHeight="1" spans="21:21">
      <c r="U1789"/>
    </row>
    <row r="1790" customHeight="1" spans="21:21">
      <c r="U1790"/>
    </row>
    <row r="1791" customHeight="1" spans="21:21">
      <c r="U1791"/>
    </row>
    <row r="1792" customHeight="1" spans="21:21">
      <c r="U1792"/>
    </row>
    <row r="1793" customHeight="1" spans="21:21">
      <c r="U1793"/>
    </row>
    <row r="1794" customHeight="1" spans="21:21">
      <c r="U1794"/>
    </row>
    <row r="1795" customHeight="1" spans="21:21">
      <c r="U1795"/>
    </row>
    <row r="1796" customHeight="1" spans="21:21">
      <c r="U1796"/>
    </row>
    <row r="1797" customHeight="1" spans="21:21">
      <c r="U1797"/>
    </row>
    <row r="1798" customHeight="1" spans="21:21">
      <c r="U1798"/>
    </row>
    <row r="1799" customHeight="1" spans="21:21">
      <c r="U1799"/>
    </row>
    <row r="1800" customHeight="1" spans="21:21">
      <c r="U1800"/>
    </row>
    <row r="1801" customHeight="1" spans="21:21">
      <c r="U1801"/>
    </row>
    <row r="1802" customHeight="1" spans="21:21">
      <c r="U1802"/>
    </row>
    <row r="1803" customHeight="1" spans="21:21">
      <c r="U1803"/>
    </row>
    <row r="1804" customHeight="1" spans="21:21">
      <c r="U1804"/>
    </row>
    <row r="1805" customHeight="1" spans="21:21">
      <c r="U1805"/>
    </row>
    <row r="1806" customHeight="1" spans="21:21">
      <c r="U1806"/>
    </row>
    <row r="1807" customHeight="1" spans="21:21">
      <c r="U1807"/>
    </row>
    <row r="1808" customHeight="1" spans="21:21">
      <c r="U1808"/>
    </row>
    <row r="1809" customHeight="1" spans="21:21">
      <c r="U1809"/>
    </row>
    <row r="1810" customHeight="1" spans="21:21">
      <c r="U1810"/>
    </row>
    <row r="1811" customHeight="1" spans="21:21">
      <c r="U1811"/>
    </row>
    <row r="1812" customHeight="1" spans="21:21">
      <c r="U1812"/>
    </row>
    <row r="1813" customHeight="1" spans="21:21">
      <c r="U1813"/>
    </row>
    <row r="1814" customHeight="1" spans="21:21">
      <c r="U1814"/>
    </row>
    <row r="1815" customHeight="1" spans="21:21">
      <c r="U1815"/>
    </row>
    <row r="1816" customHeight="1" spans="21:21">
      <c r="U1816"/>
    </row>
    <row r="1817" customHeight="1" spans="21:21">
      <c r="U1817"/>
    </row>
    <row r="1818" customHeight="1" spans="21:21">
      <c r="U1818"/>
    </row>
    <row r="1819" customHeight="1" spans="21:21">
      <c r="U1819"/>
    </row>
    <row r="1820" customHeight="1" spans="21:21">
      <c r="U1820"/>
    </row>
    <row r="1821" customHeight="1" spans="21:21">
      <c r="U1821"/>
    </row>
    <row r="1822" customHeight="1" spans="21:21">
      <c r="U1822"/>
    </row>
    <row r="1823" customHeight="1" spans="21:21">
      <c r="U1823"/>
    </row>
    <row r="1824" customHeight="1" spans="21:21">
      <c r="U1824"/>
    </row>
    <row r="1825" customHeight="1" spans="21:21">
      <c r="U1825"/>
    </row>
    <row r="1826" customHeight="1" spans="21:21">
      <c r="U1826"/>
    </row>
    <row r="1827" customHeight="1" spans="21:21">
      <c r="U1827"/>
    </row>
    <row r="1828" customHeight="1" spans="21:21">
      <c r="U1828"/>
    </row>
    <row r="1829" customHeight="1" spans="21:21">
      <c r="U1829"/>
    </row>
    <row r="1830" customHeight="1" spans="21:21">
      <c r="U1830"/>
    </row>
    <row r="1831" customHeight="1" spans="21:21">
      <c r="U1831"/>
    </row>
    <row r="1832" customHeight="1" spans="21:21">
      <c r="U1832"/>
    </row>
    <row r="1833" customHeight="1" spans="21:21">
      <c r="U1833"/>
    </row>
    <row r="1834" customHeight="1" spans="21:21">
      <c r="U1834"/>
    </row>
    <row r="1835" customHeight="1" spans="21:21">
      <c r="U1835"/>
    </row>
    <row r="1836" customHeight="1" spans="21:21">
      <c r="U1836"/>
    </row>
    <row r="1837" customHeight="1" spans="21:21">
      <c r="U1837"/>
    </row>
    <row r="1838" customHeight="1" spans="21:21">
      <c r="U1838"/>
    </row>
    <row r="1839" customHeight="1" spans="21:21">
      <c r="U1839"/>
    </row>
    <row r="1840" customHeight="1" spans="21:21">
      <c r="U1840"/>
    </row>
    <row r="1841" customHeight="1" spans="21:21">
      <c r="U1841"/>
    </row>
    <row r="1842" customHeight="1" spans="21:21">
      <c r="U1842"/>
    </row>
    <row r="1843" customHeight="1" spans="21:21">
      <c r="U1843"/>
    </row>
    <row r="1844" customHeight="1" spans="21:21">
      <c r="U1844"/>
    </row>
    <row r="1845" customHeight="1" spans="21:21">
      <c r="U1845"/>
    </row>
    <row r="1846" customHeight="1" spans="21:21">
      <c r="U1846"/>
    </row>
    <row r="1847" customHeight="1" spans="21:21">
      <c r="U1847"/>
    </row>
    <row r="1848" customHeight="1" spans="21:21">
      <c r="U1848"/>
    </row>
    <row r="1849" customHeight="1" spans="21:21">
      <c r="U1849"/>
    </row>
    <row r="1850" customHeight="1" spans="21:21">
      <c r="U1850"/>
    </row>
    <row r="1851" customHeight="1" spans="21:21">
      <c r="U1851"/>
    </row>
    <row r="1852" customHeight="1" spans="21:21">
      <c r="U1852"/>
    </row>
    <row r="1853" customHeight="1" spans="21:21">
      <c r="U1853"/>
    </row>
    <row r="1854" customHeight="1" spans="21:21">
      <c r="U1854"/>
    </row>
    <row r="1855" customHeight="1" spans="21:21">
      <c r="U1855"/>
    </row>
    <row r="1856" customHeight="1" spans="21:21">
      <c r="U1856"/>
    </row>
    <row r="1857" customHeight="1" spans="21:21">
      <c r="U1857"/>
    </row>
    <row r="1858" customHeight="1" spans="21:21">
      <c r="U1858"/>
    </row>
    <row r="1859" customHeight="1" spans="21:21">
      <c r="U1859"/>
    </row>
    <row r="1860" customHeight="1" spans="21:21">
      <c r="U1860"/>
    </row>
    <row r="1861" customHeight="1" spans="21:21">
      <c r="U1861"/>
    </row>
    <row r="1862" customHeight="1" spans="21:21">
      <c r="U1862"/>
    </row>
    <row r="1863" customHeight="1" spans="21:21">
      <c r="U1863"/>
    </row>
    <row r="1864" customHeight="1" spans="21:21">
      <c r="U1864"/>
    </row>
    <row r="1865" customHeight="1" spans="21:21">
      <c r="U1865"/>
    </row>
    <row r="1866" customHeight="1" spans="21:21">
      <c r="U1866"/>
    </row>
    <row r="1867" customHeight="1" spans="21:21">
      <c r="U1867"/>
    </row>
    <row r="1868" customHeight="1" spans="21:21">
      <c r="U1868"/>
    </row>
    <row r="1869" customHeight="1" spans="21:21">
      <c r="U1869"/>
    </row>
    <row r="1870" customHeight="1" spans="21:21">
      <c r="U1870"/>
    </row>
    <row r="1871" customHeight="1" spans="21:21">
      <c r="U1871"/>
    </row>
    <row r="1872" customHeight="1" spans="21:21">
      <c r="U1872"/>
    </row>
    <row r="1873" customHeight="1" spans="21:21">
      <c r="U1873"/>
    </row>
    <row r="1874" customHeight="1" spans="21:21">
      <c r="U1874"/>
    </row>
    <row r="1875" customHeight="1" spans="21:21">
      <c r="U1875"/>
    </row>
    <row r="1876" customHeight="1" spans="21:21">
      <c r="U1876"/>
    </row>
    <row r="1877" customHeight="1" spans="21:21">
      <c r="U1877"/>
    </row>
    <row r="1878" customHeight="1" spans="21:21">
      <c r="U1878"/>
    </row>
    <row r="1879" customHeight="1" spans="21:21">
      <c r="U1879"/>
    </row>
    <row r="1880" customHeight="1" spans="21:21">
      <c r="U1880"/>
    </row>
    <row r="1881" customHeight="1" spans="21:21">
      <c r="U1881"/>
    </row>
    <row r="1882" customHeight="1" spans="21:21">
      <c r="U1882"/>
    </row>
    <row r="1883" customHeight="1" spans="21:21">
      <c r="U1883"/>
    </row>
    <row r="1884" customHeight="1" spans="21:21">
      <c r="U1884"/>
    </row>
    <row r="1885" customHeight="1" spans="21:21">
      <c r="U1885"/>
    </row>
    <row r="1886" customHeight="1" spans="21:21">
      <c r="U1886"/>
    </row>
    <row r="1887" customHeight="1" spans="21:21">
      <c r="U1887"/>
    </row>
    <row r="1888" customHeight="1" spans="21:21">
      <c r="U1888"/>
    </row>
    <row r="1889" customHeight="1" spans="21:21">
      <c r="U1889"/>
    </row>
    <row r="1890" customHeight="1" spans="21:21">
      <c r="U1890"/>
    </row>
    <row r="1891" customHeight="1" spans="21:21">
      <c r="U1891"/>
    </row>
    <row r="1892" customHeight="1" spans="21:21">
      <c r="U1892"/>
    </row>
    <row r="1893" customHeight="1" spans="21:21">
      <c r="U1893"/>
    </row>
    <row r="1894" customHeight="1" spans="21:21">
      <c r="U1894"/>
    </row>
    <row r="1895" customHeight="1" spans="21:21">
      <c r="U1895"/>
    </row>
    <row r="1896" customHeight="1" spans="21:21">
      <c r="U1896"/>
    </row>
    <row r="1897" customHeight="1" spans="21:21">
      <c r="U1897"/>
    </row>
    <row r="1898" customHeight="1" spans="21:21">
      <c r="U1898"/>
    </row>
    <row r="1899" customHeight="1" spans="21:21">
      <c r="U1899"/>
    </row>
    <row r="1900" customHeight="1" spans="21:21">
      <c r="U1900"/>
    </row>
    <row r="1901" customHeight="1" spans="21:21">
      <c r="U1901"/>
    </row>
    <row r="1902" customHeight="1" spans="21:21">
      <c r="U1902"/>
    </row>
    <row r="1903" customHeight="1" spans="21:21">
      <c r="U1903"/>
    </row>
    <row r="1904" customHeight="1" spans="21:21">
      <c r="U1904"/>
    </row>
    <row r="1905" customHeight="1" spans="21:21">
      <c r="U1905"/>
    </row>
    <row r="1906" customHeight="1" spans="21:21">
      <c r="U1906"/>
    </row>
    <row r="1907" customHeight="1" spans="21:21">
      <c r="U1907"/>
    </row>
    <row r="1908" customHeight="1" spans="21:21">
      <c r="U1908"/>
    </row>
    <row r="1909" customHeight="1" spans="21:21">
      <c r="U1909"/>
    </row>
    <row r="1910" customHeight="1" spans="21:21">
      <c r="U1910"/>
    </row>
    <row r="1911" customHeight="1" spans="21:21">
      <c r="U1911"/>
    </row>
    <row r="1912" customHeight="1" spans="21:21">
      <c r="U1912"/>
    </row>
    <row r="1913" customHeight="1" spans="21:21">
      <c r="U1913"/>
    </row>
    <row r="1914" customHeight="1" spans="21:21">
      <c r="U1914"/>
    </row>
    <row r="1915" customHeight="1" spans="21:21">
      <c r="U1915"/>
    </row>
    <row r="1916" customHeight="1" spans="21:21">
      <c r="U1916"/>
    </row>
    <row r="1917" customHeight="1" spans="21:21">
      <c r="U1917"/>
    </row>
    <row r="1918" customHeight="1" spans="21:21">
      <c r="U1918"/>
    </row>
    <row r="1919" customHeight="1" spans="21:21">
      <c r="U1919"/>
    </row>
    <row r="1920" customHeight="1" spans="21:21">
      <c r="U1920"/>
    </row>
    <row r="1921" customHeight="1" spans="21:21">
      <c r="U1921"/>
    </row>
    <row r="1922" customHeight="1" spans="21:21">
      <c r="U1922"/>
    </row>
    <row r="1923" customHeight="1" spans="21:21">
      <c r="U1923"/>
    </row>
    <row r="1924" customHeight="1" spans="21:21">
      <c r="U1924"/>
    </row>
    <row r="1925" customHeight="1" spans="21:21">
      <c r="U1925"/>
    </row>
    <row r="1926" customHeight="1" spans="21:21">
      <c r="U1926"/>
    </row>
    <row r="1927" customHeight="1" spans="21:21">
      <c r="U1927"/>
    </row>
    <row r="1928" customHeight="1" spans="21:21">
      <c r="U1928"/>
    </row>
    <row r="1929" customHeight="1" spans="21:21">
      <c r="U1929"/>
    </row>
    <row r="1930" customHeight="1" spans="21:21">
      <c r="U1930"/>
    </row>
    <row r="1931" customHeight="1" spans="21:21">
      <c r="U1931"/>
    </row>
    <row r="1932" customHeight="1" spans="21:21">
      <c r="U1932"/>
    </row>
    <row r="1933" customHeight="1" spans="21:21">
      <c r="U1933"/>
    </row>
    <row r="1934" customHeight="1" spans="21:21">
      <c r="U1934"/>
    </row>
    <row r="1935" customHeight="1" spans="21:21">
      <c r="U1935"/>
    </row>
    <row r="1936" customHeight="1" spans="21:21">
      <c r="U1936"/>
    </row>
    <row r="1937" customHeight="1" spans="21:21">
      <c r="U1937"/>
    </row>
    <row r="1938" customHeight="1" spans="21:21">
      <c r="U1938"/>
    </row>
    <row r="1939" customHeight="1" spans="21:21">
      <c r="U1939"/>
    </row>
    <row r="1940" customHeight="1" spans="21:21">
      <c r="U1940"/>
    </row>
    <row r="1941" customHeight="1" spans="21:21">
      <c r="U1941"/>
    </row>
    <row r="1942" customHeight="1" spans="21:21">
      <c r="U1942"/>
    </row>
    <row r="1943" customHeight="1" spans="21:21">
      <c r="U1943"/>
    </row>
    <row r="1944" customHeight="1" spans="21:21">
      <c r="U1944"/>
    </row>
    <row r="1945" customHeight="1" spans="21:21">
      <c r="U1945"/>
    </row>
    <row r="1946" customHeight="1" spans="21:21">
      <c r="U1946"/>
    </row>
    <row r="1947" customHeight="1" spans="21:21">
      <c r="U1947"/>
    </row>
    <row r="1948" customHeight="1" spans="21:21">
      <c r="U1948"/>
    </row>
    <row r="1949" customHeight="1" spans="21:21">
      <c r="U1949"/>
    </row>
    <row r="1950" customHeight="1" spans="21:21">
      <c r="U1950"/>
    </row>
    <row r="1951" customHeight="1" spans="21:21">
      <c r="U1951"/>
    </row>
    <row r="1952" customHeight="1" spans="21:21">
      <c r="U1952"/>
    </row>
    <row r="1953" customHeight="1" spans="21:21">
      <c r="U1953"/>
    </row>
    <row r="1954" customHeight="1" spans="21:21">
      <c r="U1954"/>
    </row>
    <row r="1955" customHeight="1" spans="21:21">
      <c r="U1955"/>
    </row>
    <row r="1956" customHeight="1" spans="21:21">
      <c r="U1956"/>
    </row>
    <row r="1957" customHeight="1" spans="21:21">
      <c r="U1957"/>
    </row>
    <row r="1958" customHeight="1" spans="21:21">
      <c r="U1958"/>
    </row>
    <row r="1959" customHeight="1" spans="21:21">
      <c r="U1959"/>
    </row>
    <row r="1960" customHeight="1" spans="21:21">
      <c r="U1960"/>
    </row>
    <row r="1961" customHeight="1" spans="21:21">
      <c r="U1961"/>
    </row>
    <row r="1962" customHeight="1" spans="21:21">
      <c r="U1962"/>
    </row>
    <row r="1963" customHeight="1" spans="21:21">
      <c r="U1963"/>
    </row>
    <row r="1964" customHeight="1" spans="21:21">
      <c r="U1964"/>
    </row>
    <row r="1965" customHeight="1" spans="21:21">
      <c r="U1965"/>
    </row>
    <row r="1966" customHeight="1" spans="21:21">
      <c r="U1966"/>
    </row>
    <row r="1967" customHeight="1" spans="21:21">
      <c r="U1967"/>
    </row>
    <row r="1968" customHeight="1" spans="21:21">
      <c r="U1968"/>
    </row>
    <row r="1969" customHeight="1" spans="21:21">
      <c r="U1969"/>
    </row>
    <row r="1970" customHeight="1" spans="21:21">
      <c r="U1970"/>
    </row>
    <row r="1971" customHeight="1" spans="21:21">
      <c r="U1971"/>
    </row>
    <row r="1972" customHeight="1" spans="21:21">
      <c r="U1972"/>
    </row>
    <row r="1973" customHeight="1" spans="21:21">
      <c r="U1973"/>
    </row>
    <row r="1974" customHeight="1" spans="21:21">
      <c r="U1974"/>
    </row>
    <row r="1975" customHeight="1" spans="21:21">
      <c r="U1975"/>
    </row>
    <row r="1976" customHeight="1" spans="21:21">
      <c r="U1976"/>
    </row>
    <row r="1977" customHeight="1" spans="21:21">
      <c r="U1977"/>
    </row>
    <row r="1978" customHeight="1" spans="21:21">
      <c r="U1978"/>
    </row>
    <row r="1979" customHeight="1" spans="21:21">
      <c r="U1979"/>
    </row>
    <row r="1980" customHeight="1" spans="21:21">
      <c r="U1980"/>
    </row>
    <row r="1981" customHeight="1" spans="21:21">
      <c r="U1981"/>
    </row>
    <row r="1982" customHeight="1" spans="21:21">
      <c r="U1982"/>
    </row>
    <row r="1983" customHeight="1" spans="21:21">
      <c r="U1983"/>
    </row>
    <row r="1984" customHeight="1" spans="21:21">
      <c r="U1984"/>
    </row>
    <row r="1985" customHeight="1" spans="21:21">
      <c r="U1985"/>
    </row>
    <row r="1986" customHeight="1" spans="21:21">
      <c r="U1986"/>
    </row>
    <row r="1987" customHeight="1" spans="21:21">
      <c r="U1987"/>
    </row>
    <row r="1988" customHeight="1" spans="21:21">
      <c r="U1988"/>
    </row>
    <row r="1989" customHeight="1" spans="21:21">
      <c r="U1989"/>
    </row>
    <row r="1990" customHeight="1" spans="21:21">
      <c r="U1990"/>
    </row>
    <row r="1991" customHeight="1" spans="21:21">
      <c r="U1991"/>
    </row>
    <row r="1992" customHeight="1" spans="21:21">
      <c r="U1992"/>
    </row>
    <row r="1993" customHeight="1" spans="21:21">
      <c r="U1993"/>
    </row>
    <row r="1994" customHeight="1" spans="21:21">
      <c r="U1994"/>
    </row>
    <row r="1995" customHeight="1" spans="21:21">
      <c r="U1995"/>
    </row>
    <row r="1996" customHeight="1" spans="21:21">
      <c r="U1996"/>
    </row>
    <row r="1997" customHeight="1" spans="21:21">
      <c r="U1997"/>
    </row>
    <row r="1998" customHeight="1" spans="21:21">
      <c r="U1998"/>
    </row>
    <row r="1999" customHeight="1" spans="21:21">
      <c r="U1999"/>
    </row>
    <row r="2000" customHeight="1" spans="21:21">
      <c r="U2000"/>
    </row>
    <row r="2001" customHeight="1" spans="21:21">
      <c r="U2001"/>
    </row>
    <row r="2002" customHeight="1" spans="21:21">
      <c r="U2002"/>
    </row>
    <row r="2003" customHeight="1" spans="21:21">
      <c r="U2003"/>
    </row>
    <row r="2004" customHeight="1" spans="21:21">
      <c r="U2004"/>
    </row>
    <row r="2005" customHeight="1" spans="21:21">
      <c r="U2005"/>
    </row>
    <row r="2006" customHeight="1" spans="21:21">
      <c r="U2006"/>
    </row>
    <row r="2007" customHeight="1" spans="21:21">
      <c r="U2007"/>
    </row>
    <row r="2008" customHeight="1" spans="21:21">
      <c r="U2008"/>
    </row>
    <row r="2009" customHeight="1" spans="21:21">
      <c r="U2009"/>
    </row>
    <row r="2010" customHeight="1" spans="21:21">
      <c r="U2010"/>
    </row>
    <row r="2011" customHeight="1" spans="21:21">
      <c r="U2011"/>
    </row>
    <row r="2012" customHeight="1" spans="21:21">
      <c r="U2012"/>
    </row>
    <row r="2013" customHeight="1" spans="21:21">
      <c r="U2013"/>
    </row>
    <row r="2014" customHeight="1" spans="21:21">
      <c r="U2014"/>
    </row>
    <row r="2015" customHeight="1" spans="21:21">
      <c r="U2015"/>
    </row>
    <row r="2016" customHeight="1" spans="21:21">
      <c r="U2016"/>
    </row>
    <row r="2017" customHeight="1" spans="21:21">
      <c r="U2017"/>
    </row>
    <row r="2018" customHeight="1" spans="21:21">
      <c r="U2018"/>
    </row>
    <row r="2019" customHeight="1" spans="21:21">
      <c r="U2019"/>
    </row>
    <row r="2020" customHeight="1" spans="21:21">
      <c r="U2020"/>
    </row>
    <row r="2021" customHeight="1" spans="21:21">
      <c r="U2021"/>
    </row>
    <row r="2022" customHeight="1" spans="21:21">
      <c r="U2022"/>
    </row>
    <row r="2023" customHeight="1" spans="21:21">
      <c r="U2023"/>
    </row>
    <row r="2024" customHeight="1" spans="21:21">
      <c r="U2024"/>
    </row>
    <row r="2025" customHeight="1" spans="21:21">
      <c r="U2025"/>
    </row>
    <row r="2026" customHeight="1" spans="21:21">
      <c r="U2026"/>
    </row>
    <row r="2027" customHeight="1" spans="21:21">
      <c r="U2027"/>
    </row>
    <row r="2028" customHeight="1" spans="21:21">
      <c r="U2028"/>
    </row>
    <row r="2029" customHeight="1" spans="21:21">
      <c r="U2029"/>
    </row>
    <row r="2030" customHeight="1" spans="21:21">
      <c r="U2030"/>
    </row>
    <row r="2031" customHeight="1" spans="21:21">
      <c r="U2031"/>
    </row>
    <row r="2032" customHeight="1" spans="21:21">
      <c r="U2032"/>
    </row>
    <row r="2033" customHeight="1" spans="21:21">
      <c r="U2033"/>
    </row>
    <row r="2034" customHeight="1" spans="21:21">
      <c r="U2034"/>
    </row>
    <row r="2035" customHeight="1" spans="21:21">
      <c r="U2035"/>
    </row>
    <row r="2036" customHeight="1" spans="21:21">
      <c r="U2036"/>
    </row>
    <row r="2037" customHeight="1" spans="21:21">
      <c r="U2037"/>
    </row>
    <row r="2038" customHeight="1" spans="21:21">
      <c r="U2038"/>
    </row>
    <row r="2039" customHeight="1" spans="21:21">
      <c r="U2039"/>
    </row>
    <row r="2040" customHeight="1" spans="21:21">
      <c r="U2040"/>
    </row>
    <row r="2041" customHeight="1" spans="21:21">
      <c r="U2041"/>
    </row>
    <row r="2042" customHeight="1" spans="21:21">
      <c r="U2042"/>
    </row>
    <row r="2043" customHeight="1" spans="21:21">
      <c r="U2043"/>
    </row>
    <row r="2044" customHeight="1" spans="21:21">
      <c r="U2044"/>
    </row>
    <row r="2045" customHeight="1" spans="21:21">
      <c r="U2045"/>
    </row>
    <row r="2046" customHeight="1" spans="21:21">
      <c r="U2046"/>
    </row>
    <row r="2047" customHeight="1" spans="21:21">
      <c r="U2047"/>
    </row>
    <row r="2048" customHeight="1" spans="21:21">
      <c r="U2048"/>
    </row>
    <row r="2049" customHeight="1" spans="21:21">
      <c r="U2049"/>
    </row>
    <row r="2050" customHeight="1" spans="21:21">
      <c r="U2050"/>
    </row>
    <row r="2051" customHeight="1" spans="21:21">
      <c r="U2051"/>
    </row>
    <row r="2052" customHeight="1" spans="21:21">
      <c r="U2052"/>
    </row>
    <row r="2053" customHeight="1" spans="21:21">
      <c r="U2053"/>
    </row>
    <row r="2054" customHeight="1" spans="21:21">
      <c r="U2054"/>
    </row>
    <row r="2055" customHeight="1" spans="21:21">
      <c r="U2055"/>
    </row>
    <row r="2056" customHeight="1" spans="21:21">
      <c r="U2056"/>
    </row>
    <row r="2057" customHeight="1" spans="21:21">
      <c r="U2057"/>
    </row>
    <row r="2058" customHeight="1" spans="21:21">
      <c r="U2058"/>
    </row>
    <row r="2059" customHeight="1" spans="21:21">
      <c r="U2059"/>
    </row>
    <row r="2060" customHeight="1" spans="21:21">
      <c r="U2060"/>
    </row>
    <row r="2061" customHeight="1" spans="21:21">
      <c r="U2061"/>
    </row>
    <row r="2062" customHeight="1" spans="21:21">
      <c r="U2062"/>
    </row>
    <row r="2063" customHeight="1" spans="21:21">
      <c r="U2063"/>
    </row>
    <row r="2064" customHeight="1" spans="21:21">
      <c r="U2064"/>
    </row>
    <row r="2065" customHeight="1" spans="21:21">
      <c r="U2065"/>
    </row>
    <row r="2066" customHeight="1" spans="21:21">
      <c r="U2066"/>
    </row>
    <row r="2067" customHeight="1" spans="21:21">
      <c r="U2067"/>
    </row>
    <row r="2068" customHeight="1" spans="21:21">
      <c r="U2068"/>
    </row>
    <row r="2069" customHeight="1" spans="21:21">
      <c r="U2069"/>
    </row>
    <row r="2070" customHeight="1" spans="21:21">
      <c r="U2070"/>
    </row>
    <row r="2071" customHeight="1" spans="21:21">
      <c r="U2071"/>
    </row>
    <row r="2072" customHeight="1" spans="21:21">
      <c r="U2072"/>
    </row>
    <row r="2073" customHeight="1" spans="21:21">
      <c r="U2073"/>
    </row>
    <row r="2074" customHeight="1" spans="21:21">
      <c r="U2074"/>
    </row>
    <row r="2075" customHeight="1" spans="21:21">
      <c r="U2075"/>
    </row>
    <row r="2076" customHeight="1" spans="21:21">
      <c r="U2076"/>
    </row>
    <row r="2077" customHeight="1" spans="21:21">
      <c r="U2077"/>
    </row>
    <row r="2078" customHeight="1" spans="21:21">
      <c r="U2078"/>
    </row>
    <row r="2079" customHeight="1" spans="21:21">
      <c r="U2079"/>
    </row>
    <row r="2080" customHeight="1" spans="21:21">
      <c r="U2080"/>
    </row>
    <row r="2081" customHeight="1" spans="21:21">
      <c r="U2081"/>
    </row>
    <row r="2082" customHeight="1" spans="21:21">
      <c r="U2082"/>
    </row>
    <row r="2083" customHeight="1" spans="21:21">
      <c r="U2083"/>
    </row>
    <row r="2084" customHeight="1" spans="21:21">
      <c r="U2084"/>
    </row>
    <row r="2085" customHeight="1" spans="21:21">
      <c r="U2085"/>
    </row>
    <row r="2086" customHeight="1" spans="21:21">
      <c r="U2086"/>
    </row>
    <row r="2087" customHeight="1" spans="21:21">
      <c r="U2087"/>
    </row>
    <row r="2088" customHeight="1" spans="21:21">
      <c r="U2088"/>
    </row>
    <row r="2089" customHeight="1" spans="21:21">
      <c r="U2089"/>
    </row>
    <row r="2090" customHeight="1" spans="21:21">
      <c r="U2090"/>
    </row>
    <row r="2091" customHeight="1" spans="21:21">
      <c r="U2091"/>
    </row>
    <row r="2092" customHeight="1" spans="21:21">
      <c r="U2092"/>
    </row>
    <row r="2093" customHeight="1" spans="21:21">
      <c r="U2093"/>
    </row>
    <row r="2094" customHeight="1" spans="21:21">
      <c r="U2094"/>
    </row>
    <row r="2095" customHeight="1" spans="21:21">
      <c r="U2095"/>
    </row>
    <row r="2096" customHeight="1" spans="21:21">
      <c r="U2096"/>
    </row>
    <row r="2097" customHeight="1" spans="21:21">
      <c r="U2097"/>
    </row>
    <row r="2098" customHeight="1" spans="21:21">
      <c r="U2098"/>
    </row>
    <row r="2099" customHeight="1" spans="21:21">
      <c r="U2099"/>
    </row>
    <row r="2100" customHeight="1" spans="21:21">
      <c r="U2100"/>
    </row>
    <row r="2101" customHeight="1" spans="21:21">
      <c r="U2101"/>
    </row>
    <row r="2102" customHeight="1" spans="21:21">
      <c r="U2102"/>
    </row>
    <row r="2103" customHeight="1" spans="21:21">
      <c r="U2103"/>
    </row>
    <row r="2104" customHeight="1" spans="21:21">
      <c r="U2104"/>
    </row>
    <row r="2105" customHeight="1" spans="21:21">
      <c r="U2105"/>
    </row>
    <row r="2106" customHeight="1" spans="21:21">
      <c r="U2106"/>
    </row>
    <row r="2107" customHeight="1" spans="21:21">
      <c r="U2107"/>
    </row>
    <row r="2108" customHeight="1" spans="21:21">
      <c r="U2108"/>
    </row>
    <row r="2109" customHeight="1" spans="21:21">
      <c r="U2109"/>
    </row>
    <row r="2110" customHeight="1" spans="21:21">
      <c r="U2110"/>
    </row>
    <row r="2111" customHeight="1" spans="21:21">
      <c r="U2111"/>
    </row>
    <row r="2112" customHeight="1" spans="21:21">
      <c r="U2112"/>
    </row>
    <row r="2113" customHeight="1" spans="21:21">
      <c r="U2113"/>
    </row>
    <row r="2114" customHeight="1" spans="21:21">
      <c r="U2114"/>
    </row>
    <row r="2115" customHeight="1" spans="21:21">
      <c r="U2115"/>
    </row>
    <row r="2116" customHeight="1" spans="21:21">
      <c r="U2116"/>
    </row>
    <row r="2117" customHeight="1" spans="21:21">
      <c r="U2117"/>
    </row>
    <row r="2118" customHeight="1" spans="21:21">
      <c r="U2118"/>
    </row>
    <row r="2119" customHeight="1" spans="21:21">
      <c r="U2119"/>
    </row>
    <row r="2120" customHeight="1" spans="21:21">
      <c r="U2120"/>
    </row>
    <row r="2121" customHeight="1" spans="21:21">
      <c r="U2121"/>
    </row>
    <row r="2122" customHeight="1" spans="21:21">
      <c r="U2122"/>
    </row>
    <row r="2123" customHeight="1" spans="21:21">
      <c r="U2123"/>
    </row>
    <row r="2124" customHeight="1" spans="21:21">
      <c r="U2124"/>
    </row>
    <row r="2125" customHeight="1" spans="21:21">
      <c r="U2125"/>
    </row>
    <row r="2126" customHeight="1" spans="21:21">
      <c r="U2126"/>
    </row>
    <row r="2127" customHeight="1" spans="21:21">
      <c r="U2127"/>
    </row>
    <row r="2128" customHeight="1" spans="21:21">
      <c r="U2128"/>
    </row>
    <row r="2129" customHeight="1" spans="21:21">
      <c r="U2129"/>
    </row>
    <row r="2130" customHeight="1" spans="21:21">
      <c r="U2130"/>
    </row>
    <row r="2131" customHeight="1" spans="21:21">
      <c r="U2131"/>
    </row>
    <row r="2132" customHeight="1" spans="21:21">
      <c r="U2132"/>
    </row>
    <row r="2133" customHeight="1" spans="21:21">
      <c r="U2133"/>
    </row>
    <row r="2134" customHeight="1" spans="21:21">
      <c r="U2134"/>
    </row>
    <row r="2135" customHeight="1" spans="21:21">
      <c r="U2135"/>
    </row>
    <row r="2136" customHeight="1" spans="21:21">
      <c r="U2136"/>
    </row>
    <row r="2137" customHeight="1" spans="21:21">
      <c r="U2137"/>
    </row>
    <row r="2138" customHeight="1" spans="21:21">
      <c r="U2138"/>
    </row>
    <row r="2139" customHeight="1" spans="21:21">
      <c r="U2139"/>
    </row>
    <row r="2140" customHeight="1" spans="21:21">
      <c r="U2140"/>
    </row>
    <row r="2141" customHeight="1" spans="21:21">
      <c r="U2141"/>
    </row>
    <row r="2142" customHeight="1" spans="21:21">
      <c r="U2142"/>
    </row>
    <row r="2143" customHeight="1" spans="21:21">
      <c r="U2143"/>
    </row>
    <row r="2144" customHeight="1" spans="21:21">
      <c r="U2144"/>
    </row>
    <row r="2145" customHeight="1" spans="21:21">
      <c r="U2145"/>
    </row>
    <row r="2146" customHeight="1" spans="21:21">
      <c r="U2146"/>
    </row>
    <row r="2147" customHeight="1" spans="21:21">
      <c r="U2147"/>
    </row>
    <row r="2148" customHeight="1" spans="21:21">
      <c r="U2148"/>
    </row>
    <row r="2149" customHeight="1" spans="21:21">
      <c r="U2149"/>
    </row>
    <row r="2150" customHeight="1" spans="21:21">
      <c r="U2150"/>
    </row>
    <row r="2151" customHeight="1" spans="21:21">
      <c r="U2151"/>
    </row>
    <row r="2152" customHeight="1" spans="21:21">
      <c r="U2152"/>
    </row>
    <row r="2153" customHeight="1" spans="21:21">
      <c r="U2153"/>
    </row>
    <row r="2154" customHeight="1" spans="21:21">
      <c r="U2154"/>
    </row>
    <row r="2155" customHeight="1" spans="21:21">
      <c r="U2155"/>
    </row>
    <row r="2156" customHeight="1" spans="21:21">
      <c r="U2156"/>
    </row>
    <row r="2157" customHeight="1" spans="21:21">
      <c r="U2157"/>
    </row>
    <row r="2158" customHeight="1" spans="21:21">
      <c r="U2158"/>
    </row>
    <row r="2159" customHeight="1" spans="21:21">
      <c r="U2159"/>
    </row>
    <row r="2160" customHeight="1" spans="21:21">
      <c r="U2160"/>
    </row>
    <row r="2161" customHeight="1" spans="21:21">
      <c r="U2161"/>
    </row>
    <row r="2162" customHeight="1" spans="21:21">
      <c r="U2162"/>
    </row>
    <row r="2163" customHeight="1" spans="21:21">
      <c r="U2163"/>
    </row>
    <row r="2164" customHeight="1" spans="21:21">
      <c r="U2164"/>
    </row>
    <row r="2165" customHeight="1" spans="21:21">
      <c r="U2165"/>
    </row>
    <row r="2166" customHeight="1" spans="21:21">
      <c r="U2166"/>
    </row>
    <row r="2167" customHeight="1" spans="21:21">
      <c r="U2167"/>
    </row>
    <row r="2168" customHeight="1" spans="21:21">
      <c r="U2168"/>
    </row>
    <row r="2169" customHeight="1" spans="21:21">
      <c r="U2169"/>
    </row>
    <row r="2170" customHeight="1" spans="21:21">
      <c r="U2170"/>
    </row>
    <row r="2171" customHeight="1" spans="21:21">
      <c r="U2171"/>
    </row>
    <row r="2172" customHeight="1" spans="21:21">
      <c r="U2172"/>
    </row>
    <row r="2173" customHeight="1" spans="21:21">
      <c r="U2173"/>
    </row>
    <row r="2174" customHeight="1" spans="21:21">
      <c r="U2174"/>
    </row>
    <row r="2175" customHeight="1" spans="21:21">
      <c r="U2175"/>
    </row>
    <row r="2176" customHeight="1" spans="21:21">
      <c r="U2176"/>
    </row>
    <row r="2177" customHeight="1" spans="21:21">
      <c r="U2177"/>
    </row>
    <row r="2178" customHeight="1" spans="21:21">
      <c r="U2178"/>
    </row>
    <row r="2179" customHeight="1" spans="21:21">
      <c r="U2179"/>
    </row>
    <row r="2180" customHeight="1" spans="21:21">
      <c r="U2180"/>
    </row>
    <row r="2181" customHeight="1" spans="21:21">
      <c r="U2181"/>
    </row>
    <row r="2182" customHeight="1" spans="21:21">
      <c r="U2182"/>
    </row>
    <row r="2183" customHeight="1" spans="21:21">
      <c r="U2183"/>
    </row>
    <row r="2184" customHeight="1" spans="21:21">
      <c r="U2184"/>
    </row>
    <row r="2185" customHeight="1" spans="21:21">
      <c r="U2185"/>
    </row>
    <row r="2186" customHeight="1" spans="21:21">
      <c r="U2186"/>
    </row>
    <row r="2187" customHeight="1" spans="21:21">
      <c r="U2187"/>
    </row>
    <row r="2188" customHeight="1" spans="21:21">
      <c r="U2188"/>
    </row>
    <row r="2189" customHeight="1" spans="21:21">
      <c r="U2189"/>
    </row>
    <row r="2190" customHeight="1" spans="21:21">
      <c r="U2190"/>
    </row>
    <row r="2191" customHeight="1" spans="21:21">
      <c r="U2191"/>
    </row>
    <row r="2192" customHeight="1" spans="21:21">
      <c r="U2192"/>
    </row>
    <row r="2193" customHeight="1" spans="21:21">
      <c r="U2193"/>
    </row>
    <row r="2194" customHeight="1" spans="21:21">
      <c r="U2194"/>
    </row>
    <row r="2195" customHeight="1" spans="21:21">
      <c r="U2195"/>
    </row>
    <row r="2196" customHeight="1" spans="21:21">
      <c r="U2196"/>
    </row>
    <row r="2197" customHeight="1" spans="21:21">
      <c r="U2197"/>
    </row>
    <row r="2198" customHeight="1" spans="21:21">
      <c r="U2198"/>
    </row>
    <row r="2199" customHeight="1" spans="21:21">
      <c r="U2199"/>
    </row>
    <row r="2200" customHeight="1" spans="21:21">
      <c r="U2200"/>
    </row>
    <row r="2201" customHeight="1" spans="21:21">
      <c r="U2201"/>
    </row>
    <row r="2202" customHeight="1" spans="21:21">
      <c r="U2202"/>
    </row>
    <row r="2203" customHeight="1" spans="21:21">
      <c r="U2203"/>
    </row>
    <row r="2204" customHeight="1" spans="21:21">
      <c r="U2204"/>
    </row>
    <row r="2205" customHeight="1" spans="21:21">
      <c r="U2205"/>
    </row>
    <row r="2206" customHeight="1" spans="21:21">
      <c r="U2206"/>
    </row>
    <row r="2207" customHeight="1" spans="21:21">
      <c r="U2207"/>
    </row>
    <row r="2208" customHeight="1" spans="21:21">
      <c r="U2208"/>
    </row>
    <row r="2209" customHeight="1" spans="21:21">
      <c r="U2209"/>
    </row>
    <row r="2210" customHeight="1" spans="21:21">
      <c r="U2210"/>
    </row>
    <row r="2211" customHeight="1" spans="21:21">
      <c r="U2211"/>
    </row>
    <row r="2212" customHeight="1" spans="21:21">
      <c r="U2212"/>
    </row>
    <row r="2213" customHeight="1" spans="21:21">
      <c r="U2213"/>
    </row>
    <row r="2214" customHeight="1" spans="21:21">
      <c r="U2214"/>
    </row>
    <row r="2215" customHeight="1" spans="21:21">
      <c r="U2215"/>
    </row>
    <row r="2216" customHeight="1" spans="21:21">
      <c r="U2216"/>
    </row>
    <row r="2217" customHeight="1" spans="21:21">
      <c r="U2217"/>
    </row>
    <row r="2218" customHeight="1" spans="21:21">
      <c r="U2218"/>
    </row>
    <row r="2219" customHeight="1" spans="21:21">
      <c r="U2219"/>
    </row>
    <row r="2220" customHeight="1" spans="21:21">
      <c r="U2220"/>
    </row>
    <row r="2221" customHeight="1" spans="21:21">
      <c r="U2221"/>
    </row>
    <row r="2222" customHeight="1" spans="21:21">
      <c r="U2222"/>
    </row>
    <row r="2223" customHeight="1" spans="21:21">
      <c r="U2223"/>
    </row>
    <row r="2224" customHeight="1" spans="21:21">
      <c r="U2224"/>
    </row>
    <row r="2225" customHeight="1" spans="21:21">
      <c r="U2225"/>
    </row>
    <row r="2226" customHeight="1" spans="21:21">
      <c r="U2226"/>
    </row>
    <row r="2227" customHeight="1" spans="21:21">
      <c r="U2227"/>
    </row>
    <row r="2228" customHeight="1" spans="21:21">
      <c r="U2228"/>
    </row>
    <row r="2229" customHeight="1" spans="21:21">
      <c r="U2229"/>
    </row>
    <row r="2230" customHeight="1" spans="21:21">
      <c r="U2230"/>
    </row>
    <row r="2231" customHeight="1" spans="21:21">
      <c r="U2231"/>
    </row>
    <row r="2232" customHeight="1" spans="21:21">
      <c r="U2232"/>
    </row>
    <row r="2233" customHeight="1" spans="21:21">
      <c r="U2233"/>
    </row>
    <row r="2234" customHeight="1" spans="21:21">
      <c r="U2234"/>
    </row>
    <row r="2235" customHeight="1" spans="21:21">
      <c r="U2235"/>
    </row>
    <row r="2236" customHeight="1" spans="21:21">
      <c r="U2236"/>
    </row>
    <row r="2237" customHeight="1" spans="21:21">
      <c r="U2237"/>
    </row>
    <row r="2238" customHeight="1" spans="21:21">
      <c r="U2238"/>
    </row>
    <row r="2239" customHeight="1" spans="21:21">
      <c r="U2239"/>
    </row>
    <row r="2240" customHeight="1" spans="21:21">
      <c r="U2240"/>
    </row>
    <row r="2241" customHeight="1" spans="21:21">
      <c r="U2241"/>
    </row>
    <row r="2242" customHeight="1" spans="21:21">
      <c r="U2242"/>
    </row>
    <row r="2243" customHeight="1" spans="21:21">
      <c r="U2243"/>
    </row>
    <row r="2244" customHeight="1" spans="21:21">
      <c r="U2244"/>
    </row>
    <row r="2245" customHeight="1" spans="21:21">
      <c r="U2245"/>
    </row>
    <row r="2246" customHeight="1" spans="21:21">
      <c r="U2246"/>
    </row>
    <row r="2247" customHeight="1" spans="21:21">
      <c r="U2247"/>
    </row>
    <row r="2248" customHeight="1" spans="21:21">
      <c r="U2248"/>
    </row>
    <row r="2249" customHeight="1" spans="21:21">
      <c r="U2249"/>
    </row>
    <row r="2250" customHeight="1" spans="21:21">
      <c r="U2250"/>
    </row>
    <row r="2251" customHeight="1" spans="21:21">
      <c r="U2251"/>
    </row>
    <row r="2252" customHeight="1" spans="21:21">
      <c r="U2252"/>
    </row>
    <row r="2253" customHeight="1" spans="21:21">
      <c r="U2253"/>
    </row>
    <row r="2254" customHeight="1" spans="21:21">
      <c r="U2254"/>
    </row>
    <row r="2255" customHeight="1" spans="21:21">
      <c r="U2255"/>
    </row>
    <row r="2256" customHeight="1" spans="21:21">
      <c r="U2256"/>
    </row>
    <row r="2257" customHeight="1" spans="21:21">
      <c r="U2257"/>
    </row>
    <row r="2258" customHeight="1" spans="21:21">
      <c r="U2258"/>
    </row>
    <row r="2259" customHeight="1" spans="21:21">
      <c r="U2259"/>
    </row>
    <row r="2260" customHeight="1" spans="21:21">
      <c r="U2260"/>
    </row>
    <row r="2261" customHeight="1" spans="21:21">
      <c r="U2261"/>
    </row>
    <row r="2262" customHeight="1" spans="21:21">
      <c r="U2262"/>
    </row>
    <row r="2263" customHeight="1" spans="21:21">
      <c r="U2263"/>
    </row>
    <row r="2264" customHeight="1" spans="21:21">
      <c r="U2264"/>
    </row>
    <row r="2265" customHeight="1" spans="21:21">
      <c r="U2265"/>
    </row>
    <row r="2266" customHeight="1" spans="21:21">
      <c r="U2266"/>
    </row>
    <row r="2267" customHeight="1" spans="21:21">
      <c r="U2267"/>
    </row>
    <row r="2268" customHeight="1" spans="21:21">
      <c r="U2268"/>
    </row>
    <row r="2269" customHeight="1" spans="21:21">
      <c r="U2269"/>
    </row>
    <row r="2270" customHeight="1" spans="21:21">
      <c r="U2270"/>
    </row>
    <row r="2271" customHeight="1" spans="21:21">
      <c r="U2271"/>
    </row>
    <row r="2272" customHeight="1" spans="21:21">
      <c r="U2272"/>
    </row>
    <row r="2273" customHeight="1" spans="21:21">
      <c r="U2273"/>
    </row>
    <row r="2274" customHeight="1" spans="21:21">
      <c r="U2274"/>
    </row>
    <row r="2275" customHeight="1" spans="21:21">
      <c r="U2275"/>
    </row>
    <row r="2276" customHeight="1" spans="21:21">
      <c r="U2276"/>
    </row>
    <row r="2277" customHeight="1" spans="21:21">
      <c r="U2277"/>
    </row>
    <row r="2278" customHeight="1" spans="21:21">
      <c r="U2278"/>
    </row>
    <row r="2279" customHeight="1" spans="21:21">
      <c r="U2279"/>
    </row>
    <row r="2280" customHeight="1" spans="21:21">
      <c r="U2280"/>
    </row>
    <row r="2281" customHeight="1" spans="21:21">
      <c r="U2281"/>
    </row>
    <row r="2282" customHeight="1" spans="21:21">
      <c r="U2282"/>
    </row>
    <row r="2283" customHeight="1" spans="21:21">
      <c r="U2283"/>
    </row>
    <row r="2284" customHeight="1" spans="21:21">
      <c r="U2284"/>
    </row>
    <row r="2285" customHeight="1" spans="21:21">
      <c r="U2285"/>
    </row>
    <row r="2286" customHeight="1" spans="21:21">
      <c r="U2286"/>
    </row>
    <row r="2287" customHeight="1" spans="21:21">
      <c r="U2287"/>
    </row>
    <row r="2288" customHeight="1" spans="21:21">
      <c r="U2288"/>
    </row>
    <row r="2289" customHeight="1" spans="21:21">
      <c r="U2289"/>
    </row>
    <row r="2290" customHeight="1" spans="21:21">
      <c r="U2290"/>
    </row>
    <row r="2291" customHeight="1" spans="21:21">
      <c r="U2291"/>
    </row>
    <row r="2292" customHeight="1" spans="21:21">
      <c r="U2292"/>
    </row>
    <row r="2293" customHeight="1" spans="21:21">
      <c r="U2293"/>
    </row>
    <row r="2294" customHeight="1" spans="21:21">
      <c r="U2294"/>
    </row>
    <row r="2295" customHeight="1" spans="21:21">
      <c r="U2295"/>
    </row>
    <row r="2296" customHeight="1" spans="21:21">
      <c r="U2296"/>
    </row>
    <row r="2297" customHeight="1" spans="21:21">
      <c r="U2297"/>
    </row>
    <row r="2298" customHeight="1" spans="21:21">
      <c r="U2298"/>
    </row>
    <row r="2299" customHeight="1" spans="21:21">
      <c r="U2299"/>
    </row>
    <row r="2300" customHeight="1" spans="21:21">
      <c r="U2300"/>
    </row>
    <row r="2301" customHeight="1" spans="21:21">
      <c r="U2301"/>
    </row>
    <row r="2302" customHeight="1" spans="21:21">
      <c r="U2302"/>
    </row>
    <row r="2303" customHeight="1" spans="21:21">
      <c r="U2303"/>
    </row>
    <row r="2304" customHeight="1" spans="21:21">
      <c r="U2304"/>
    </row>
    <row r="2305" customHeight="1" spans="21:21">
      <c r="U2305"/>
    </row>
    <row r="2306" customHeight="1" spans="21:21">
      <c r="U2306"/>
    </row>
    <row r="2307" customHeight="1" spans="21:21">
      <c r="U2307"/>
    </row>
    <row r="2308" customHeight="1" spans="21:21">
      <c r="U2308"/>
    </row>
    <row r="2309" customHeight="1" spans="21:21">
      <c r="U2309"/>
    </row>
    <row r="2310" customHeight="1" spans="21:21">
      <c r="U2310"/>
    </row>
    <row r="2311" customHeight="1" spans="21:21">
      <c r="U2311"/>
    </row>
    <row r="2312" customHeight="1" spans="21:21">
      <c r="U2312"/>
    </row>
    <row r="2313" customHeight="1" spans="21:21">
      <c r="U2313"/>
    </row>
    <row r="2314" customHeight="1" spans="21:21">
      <c r="U2314"/>
    </row>
    <row r="2315" customHeight="1" spans="21:21">
      <c r="U2315"/>
    </row>
    <row r="2316" customHeight="1" spans="21:21">
      <c r="U2316"/>
    </row>
    <row r="2317" customHeight="1" spans="21:21">
      <c r="U2317"/>
    </row>
    <row r="2318" customHeight="1" spans="21:21">
      <c r="U2318"/>
    </row>
    <row r="2319" customHeight="1" spans="21:21">
      <c r="U2319"/>
    </row>
    <row r="2320" customHeight="1" spans="21:21">
      <c r="U2320"/>
    </row>
    <row r="2321" customHeight="1" spans="21:21">
      <c r="U2321"/>
    </row>
    <row r="2322" customHeight="1" spans="21:21">
      <c r="U2322"/>
    </row>
    <row r="2323" customHeight="1" spans="21:21">
      <c r="U2323"/>
    </row>
    <row r="2324" customHeight="1" spans="21:21">
      <c r="U2324"/>
    </row>
    <row r="2325" customHeight="1" spans="21:21">
      <c r="U2325"/>
    </row>
    <row r="2326" customHeight="1" spans="21:21">
      <c r="U2326"/>
    </row>
    <row r="2327" customHeight="1" spans="21:21">
      <c r="U2327"/>
    </row>
    <row r="2328" customHeight="1" spans="21:21">
      <c r="U2328"/>
    </row>
    <row r="2329" customHeight="1" spans="21:21">
      <c r="U2329"/>
    </row>
    <row r="2330" customHeight="1" spans="21:21">
      <c r="U2330"/>
    </row>
    <row r="2331" customHeight="1" spans="21:21">
      <c r="U2331"/>
    </row>
    <row r="2332" customHeight="1" spans="21:21">
      <c r="U2332"/>
    </row>
    <row r="2333" customHeight="1" spans="21:21">
      <c r="U2333"/>
    </row>
    <row r="2334" customHeight="1" spans="21:21">
      <c r="U2334"/>
    </row>
    <row r="2335" customHeight="1" spans="21:21">
      <c r="U2335"/>
    </row>
    <row r="2336" customHeight="1" spans="21:21">
      <c r="U2336"/>
    </row>
    <row r="2337" customHeight="1" spans="21:21">
      <c r="U2337"/>
    </row>
    <row r="2338" customHeight="1" spans="21:21">
      <c r="U2338"/>
    </row>
    <row r="2339" customHeight="1" spans="21:21">
      <c r="U2339"/>
    </row>
    <row r="2340" customHeight="1" spans="21:21">
      <c r="U2340"/>
    </row>
    <row r="2341" customHeight="1" spans="21:21">
      <c r="U2341"/>
    </row>
    <row r="2342" customHeight="1" spans="21:21">
      <c r="U2342"/>
    </row>
    <row r="2343" customHeight="1" spans="21:21">
      <c r="U2343"/>
    </row>
    <row r="2344" customHeight="1" spans="21:21">
      <c r="U2344"/>
    </row>
    <row r="2345" customHeight="1" spans="21:21">
      <c r="U2345"/>
    </row>
    <row r="2346" customHeight="1" spans="21:21">
      <c r="U2346"/>
    </row>
    <row r="2347" customHeight="1" spans="21:21">
      <c r="U2347"/>
    </row>
    <row r="2348" customHeight="1" spans="21:21">
      <c r="U2348"/>
    </row>
    <row r="2349" customHeight="1" spans="21:21">
      <c r="U2349"/>
    </row>
    <row r="2350" customHeight="1" spans="21:21">
      <c r="U2350"/>
    </row>
    <row r="2351" customHeight="1" spans="21:21">
      <c r="U2351"/>
    </row>
    <row r="2352" customHeight="1" spans="21:21">
      <c r="U2352"/>
    </row>
    <row r="2353" customHeight="1" spans="21:21">
      <c r="U2353"/>
    </row>
    <row r="2354" customHeight="1" spans="21:21">
      <c r="U2354"/>
    </row>
    <row r="2355" customHeight="1" spans="21:21">
      <c r="U2355"/>
    </row>
    <row r="2356" customHeight="1" spans="21:21">
      <c r="U2356"/>
    </row>
    <row r="2357" customHeight="1" spans="21:21">
      <c r="U2357"/>
    </row>
    <row r="2358" customHeight="1" spans="21:21">
      <c r="U2358"/>
    </row>
    <row r="2359" customHeight="1" spans="21:21">
      <c r="U2359"/>
    </row>
    <row r="2360" customHeight="1" spans="21:21">
      <c r="U2360"/>
    </row>
    <row r="2361" customHeight="1" spans="21:21">
      <c r="U2361"/>
    </row>
    <row r="2362" customHeight="1" spans="21:21">
      <c r="U2362"/>
    </row>
    <row r="2363" customHeight="1" spans="21:21">
      <c r="U2363"/>
    </row>
    <row r="2364" customHeight="1" spans="21:21">
      <c r="U2364"/>
    </row>
    <row r="2365" customHeight="1" spans="21:21">
      <c r="U2365"/>
    </row>
    <row r="2366" customHeight="1" spans="21:21">
      <c r="U2366"/>
    </row>
    <row r="2367" customHeight="1" spans="21:21">
      <c r="U2367"/>
    </row>
    <row r="2368" customHeight="1" spans="21:21">
      <c r="U2368"/>
    </row>
    <row r="2369" customHeight="1" spans="21:21">
      <c r="U2369"/>
    </row>
    <row r="2370" customHeight="1" spans="21:21">
      <c r="U2370"/>
    </row>
    <row r="2371" customHeight="1" spans="21:21">
      <c r="U2371"/>
    </row>
    <row r="2372" customHeight="1" spans="21:21">
      <c r="U2372"/>
    </row>
    <row r="2373" customHeight="1" spans="21:21">
      <c r="U2373"/>
    </row>
    <row r="2374" customHeight="1" spans="21:21">
      <c r="U2374"/>
    </row>
    <row r="2375" customHeight="1" spans="21:21">
      <c r="U2375"/>
    </row>
    <row r="2376" customHeight="1" spans="21:21">
      <c r="U2376"/>
    </row>
    <row r="2377" customHeight="1" spans="21:21">
      <c r="U2377"/>
    </row>
    <row r="2378" customHeight="1" spans="21:21">
      <c r="U2378"/>
    </row>
    <row r="2379" customHeight="1" spans="21:21">
      <c r="U2379"/>
    </row>
    <row r="2380" customHeight="1" spans="21:21">
      <c r="U2380"/>
    </row>
    <row r="2381" customHeight="1" spans="21:21">
      <c r="U2381"/>
    </row>
    <row r="2382" customHeight="1" spans="21:21">
      <c r="U2382"/>
    </row>
    <row r="2383" customHeight="1" spans="21:21">
      <c r="U2383"/>
    </row>
    <row r="2384" customHeight="1" spans="21:21">
      <c r="U2384"/>
    </row>
    <row r="2385" customHeight="1" spans="21:21">
      <c r="U2385"/>
    </row>
    <row r="2386" customHeight="1" spans="21:21">
      <c r="U2386"/>
    </row>
    <row r="2387" customHeight="1" spans="21:21">
      <c r="U2387"/>
    </row>
    <row r="2388" customHeight="1" spans="21:21">
      <c r="U2388"/>
    </row>
    <row r="2389" customHeight="1" spans="21:21">
      <c r="U2389"/>
    </row>
    <row r="2390" customHeight="1" spans="21:21">
      <c r="U2390"/>
    </row>
    <row r="2391" customHeight="1" spans="21:21">
      <c r="U2391"/>
    </row>
    <row r="2392" customHeight="1" spans="21:21">
      <c r="U2392"/>
    </row>
    <row r="2393" customHeight="1" spans="21:21">
      <c r="U2393"/>
    </row>
    <row r="2394" customHeight="1" spans="21:21">
      <c r="U2394"/>
    </row>
    <row r="2395" customHeight="1" spans="21:21">
      <c r="U2395"/>
    </row>
    <row r="2396" customHeight="1" spans="21:21">
      <c r="U2396"/>
    </row>
    <row r="2397" customHeight="1" spans="21:21">
      <c r="U2397"/>
    </row>
    <row r="2398" customHeight="1" spans="21:21">
      <c r="U2398"/>
    </row>
    <row r="2399" customHeight="1" spans="21:21">
      <c r="U2399"/>
    </row>
    <row r="2400" customHeight="1" spans="21:21">
      <c r="U2400"/>
    </row>
    <row r="2401" customHeight="1" spans="21:21">
      <c r="U2401"/>
    </row>
    <row r="2402" customHeight="1" spans="21:21">
      <c r="U2402"/>
    </row>
    <row r="2403" customHeight="1" spans="21:21">
      <c r="U2403"/>
    </row>
    <row r="2404" customHeight="1" spans="21:21">
      <c r="U2404"/>
    </row>
    <row r="2405" customHeight="1" spans="21:21">
      <c r="U2405"/>
    </row>
    <row r="2406" customHeight="1" spans="21:21">
      <c r="U2406"/>
    </row>
    <row r="2407" customHeight="1" spans="21:21">
      <c r="U2407"/>
    </row>
    <row r="2408" customHeight="1" spans="21:21">
      <c r="U2408"/>
    </row>
    <row r="2409" customHeight="1" spans="21:21">
      <c r="U2409"/>
    </row>
    <row r="2410" customHeight="1" spans="21:21">
      <c r="U2410"/>
    </row>
    <row r="2411" customHeight="1" spans="21:21">
      <c r="U2411"/>
    </row>
    <row r="2412" customHeight="1" spans="21:21">
      <c r="U2412"/>
    </row>
    <row r="2413" customHeight="1" spans="21:21">
      <c r="U2413"/>
    </row>
    <row r="2414" customHeight="1" spans="21:21">
      <c r="U2414"/>
    </row>
    <row r="2415" customHeight="1" spans="21:21">
      <c r="U2415"/>
    </row>
    <row r="2416" customHeight="1" spans="21:21">
      <c r="U2416"/>
    </row>
    <row r="2417" customHeight="1" spans="21:21">
      <c r="U2417"/>
    </row>
    <row r="2418" customHeight="1" spans="21:21">
      <c r="U2418"/>
    </row>
    <row r="2419" customHeight="1" spans="21:21">
      <c r="U2419"/>
    </row>
    <row r="2420" customHeight="1" spans="21:21">
      <c r="U2420"/>
    </row>
    <row r="2421" customHeight="1" spans="21:21">
      <c r="U2421"/>
    </row>
    <row r="2422" customHeight="1" spans="21:21">
      <c r="U2422"/>
    </row>
    <row r="2423" customHeight="1" spans="21:21">
      <c r="U2423"/>
    </row>
    <row r="2424" customHeight="1" spans="21:21">
      <c r="U2424"/>
    </row>
    <row r="2425" customHeight="1" spans="21:21">
      <c r="U2425"/>
    </row>
    <row r="2426" customHeight="1" spans="21:21">
      <c r="U2426"/>
    </row>
    <row r="2427" customHeight="1" spans="21:21">
      <c r="U2427"/>
    </row>
    <row r="2428" customHeight="1" spans="21:21">
      <c r="U2428"/>
    </row>
    <row r="2429" customHeight="1" spans="21:21">
      <c r="U2429"/>
    </row>
    <row r="2430" customHeight="1" spans="21:21">
      <c r="U2430"/>
    </row>
    <row r="2431" customHeight="1" spans="21:21">
      <c r="U2431"/>
    </row>
    <row r="2432" customHeight="1" spans="21:21">
      <c r="U2432"/>
    </row>
    <row r="2433" customHeight="1" spans="21:21">
      <c r="U2433"/>
    </row>
    <row r="2434" customHeight="1" spans="21:21">
      <c r="U2434"/>
    </row>
    <row r="2435" customHeight="1" spans="21:21">
      <c r="U2435"/>
    </row>
    <row r="2436" customHeight="1" spans="21:21">
      <c r="U2436"/>
    </row>
    <row r="2437" customHeight="1" spans="21:21">
      <c r="U2437"/>
    </row>
    <row r="2438" customHeight="1" spans="21:21">
      <c r="U2438"/>
    </row>
    <row r="2439" customHeight="1" spans="21:21">
      <c r="U2439"/>
    </row>
    <row r="2440" customHeight="1" spans="21:21">
      <c r="U2440"/>
    </row>
    <row r="2441" customHeight="1" spans="21:21">
      <c r="U2441"/>
    </row>
    <row r="2442" customHeight="1" spans="21:21">
      <c r="U2442"/>
    </row>
    <row r="2443" customHeight="1" spans="21:21">
      <c r="U2443"/>
    </row>
    <row r="2444" customHeight="1" spans="21:21">
      <c r="U2444"/>
    </row>
    <row r="2445" customHeight="1" spans="21:21">
      <c r="U2445"/>
    </row>
    <row r="2446" customHeight="1" spans="21:21">
      <c r="U2446"/>
    </row>
    <row r="2447" customHeight="1" spans="21:21">
      <c r="U2447"/>
    </row>
    <row r="2448" customHeight="1" spans="21:21">
      <c r="U2448"/>
    </row>
    <row r="2449" customHeight="1" spans="21:21">
      <c r="U2449"/>
    </row>
    <row r="2450" customHeight="1" spans="21:21">
      <c r="U2450"/>
    </row>
    <row r="2451" customHeight="1" spans="21:21">
      <c r="U2451"/>
    </row>
    <row r="2452" customHeight="1" spans="21:21">
      <c r="U2452"/>
    </row>
    <row r="2453" customHeight="1" spans="21:21">
      <c r="U2453"/>
    </row>
    <row r="2454" customHeight="1" spans="21:21">
      <c r="U2454"/>
    </row>
    <row r="2455" customHeight="1" spans="21:21">
      <c r="U2455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总消费</vt:lpstr>
      <vt:lpstr>计划日报</vt:lpstr>
      <vt:lpstr>笔记日报</vt:lpstr>
      <vt:lpstr>笔记数据自定义</vt:lpstr>
      <vt:lpstr>笔记数据看板</vt:lpstr>
      <vt:lpstr>笔记匹配</vt:lpstr>
      <vt:lpstr>总数据源</vt:lpstr>
      <vt:lpstr>信息流数据源</vt:lpstr>
      <vt:lpstr>搜索数据源</vt:lpstr>
      <vt:lpstr>全站智投数据源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12131</cp:lastModifiedBy>
  <dcterms:created xsi:type="dcterms:W3CDTF">2022-10-26T13:10:00Z</dcterms:created>
  <dcterms:modified xsi:type="dcterms:W3CDTF">2022-12-19T07:39:36Z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7CD55E2AC1454B9FB97D5AE17BAEBDEC</vt:lpwstr>
  </property>
  <property fmtid="{D5CDD505-2E9C-101B-9397-08002B2CF9AE}" pid="3" name="KSOProductBuildVer">
    <vt:lpwstr>2052-11.1.0.12980</vt:lpwstr>
  </property>
</Properties>
</file>