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BA44DE8C-18AA-4DE5-A570-3350462B927A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J16" i="1" l="1"/>
  <c r="J14" i="1"/>
  <c r="J11" i="1"/>
  <c r="J10" i="1"/>
  <c r="I16" i="1"/>
  <c r="I14" i="1"/>
  <c r="I10" i="1"/>
  <c r="H22" i="1"/>
  <c r="H21" i="1"/>
  <c r="H20" i="1"/>
  <c r="H19" i="1"/>
  <c r="H18" i="1"/>
  <c r="H17" i="1"/>
  <c r="H14" i="1"/>
  <c r="H13" i="1"/>
  <c r="H12" i="1"/>
  <c r="H11" i="1"/>
  <c r="H10" i="1"/>
  <c r="G22" i="1" l="1"/>
  <c r="G21" i="1"/>
  <c r="G20" i="1"/>
  <c r="G19" i="1"/>
  <c r="G18" i="1"/>
  <c r="G17" i="1"/>
  <c r="G14" i="1"/>
  <c r="G13" i="1"/>
  <c r="G12" i="1"/>
  <c r="G11" i="1"/>
  <c r="G10" i="1"/>
  <c r="F16" i="1"/>
  <c r="F14" i="1"/>
  <c r="F11" i="1"/>
  <c r="F10" i="1"/>
  <c r="E10" i="1"/>
</calcChain>
</file>

<file path=xl/sharedStrings.xml><?xml version="1.0" encoding="utf-8"?>
<sst xmlns="http://schemas.openxmlformats.org/spreadsheetml/2006/main" count="107" uniqueCount="86">
  <si>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</si>
  <si>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</si>
  <si>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</si>
  <si>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</si>
  <si>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</si>
  <si>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</si>
  <si>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</si>
  <si>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</si>
  <si>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</si>
  <si>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</si>
  <si>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</si>
  <si>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</si>
  <si>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</si>
  <si>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</si>
  <si>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</si>
  <si>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</si>
  <si>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</si>
  <si>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</si>
  <si>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</si>
  <si>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</si>
  <si>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10, PLL-Controlled VSI</t>
    <phoneticPr fontId="1" type="noConversion"/>
  </si>
  <si>
    <t>Notes:</t>
    <phoneticPr fontId="1" type="noConversion"/>
  </si>
  <si>
    <t>Data:</t>
    <phoneticPr fontId="1" type="noConversion"/>
  </si>
  <si>
    <t>type: 1-slack bus, 2-PV bus, 3-PQ bus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</si>
  <si>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</si>
  <si>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</si>
  <si>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</si>
  <si>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</si>
  <si>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</si>
  <si>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</si>
  <si>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</si>
  <si>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</si>
  <si>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</si>
  <si>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</si>
  <si>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</si>
  <si>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</si>
  <si>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</si>
  <si>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</si>
  <si>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</si>
  <si>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If the parameters are left to blank, the default paramters will be used.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</si>
  <si>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</si>
  <si>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</si>
  <si>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</si>
  <si>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</si>
  <si>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%%%</t>
    <phoneticPr fontId="1" type="noConversion"/>
  </si>
  <si>
    <t>100, Floating Bus (Open Circuit)</t>
    <phoneticPr fontId="1" type="noConversion"/>
  </si>
  <si>
    <t>Self branch HAS TO be GC.</t>
    <phoneticPr fontId="1" type="noConversion"/>
  </si>
  <si>
    <t>90, Infinite Bus (Short Circuit in Small-Signal)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</si>
  <si>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</si>
  <si>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</si>
  <si>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</si>
  <si>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D (pu) = 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</si>
  <si>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</si>
  <si>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</si>
  <si>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</si>
  <si>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</si>
  <si>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</si>
  <si>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</si>
  <si>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</si>
  <si>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</si>
  <si>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</si>
  <si>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</si>
  <si>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</si>
  <si>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</si>
  <si>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</si>
  <si>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</si>
  <si>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</si>
  <si>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</si>
  <si>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</si>
  <si>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</si>
  <si>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Data Form with Default Values: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</si>
  <si>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</si>
  <si>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</si>
  <si>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</si>
  <si>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</si>
  <si>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1-Forward Eular, 2-Hybrid Euler-Trapezoidal, 3-Virtual damping</t>
    <phoneticPr fontId="1" type="noConversion"/>
  </si>
  <si>
    <t>1-Enable, 2-Disable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</si>
  <si>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</si>
  <si>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</si>
  <si>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1-Yes, 2-No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</si>
  <si>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</si>
  <si>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</si>
  <si>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</si>
  <si>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</si>
  <si>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</si>
  <si>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Enable_PlotSwing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</si>
</sst>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B0F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A5" workbookViewId="0">
      <selection activeCell="F23" sqref="F23"/>
    </sheetView>
  </sheetViews>
  <sheetFormatPr defaultRowHeight="13.9" x14ac:dyDescent="0.4"/>
  <sheetData>
    <row r="1" spans="1:10" x14ac:dyDescent="0.4">
      <c r="A1" s="4" t="s">
        <v>26</v>
      </c>
    </row>
    <row r="2" spans="1:10" x14ac:dyDescent="0.4">
      <c r="A2" s="4" t="s">
        <v>21</v>
      </c>
    </row>
    <row r="3" spans="1:10" x14ac:dyDescent="0.4">
      <c r="A3" t="s">
        <v>23</v>
      </c>
    </row>
    <row r="4" spans="1:10" x14ac:dyDescent="0.4">
      <c r="A4" t="s">
        <v>28</v>
      </c>
    </row>
    <row r="5" spans="1:10" x14ac:dyDescent="0.4">
      <c r="A5" t="s">
        <v>40</v>
      </c>
    </row>
    <row r="6" spans="1:10" x14ac:dyDescent="0.4">
      <c r="A6" t="s">
        <v>41</v>
      </c>
    </row>
    <row r="7" spans="1:10" x14ac:dyDescent="0.4">
      <c r="A7" s="4" t="s">
        <v>22</v>
      </c>
    </row>
    <row r="8" spans="1:10" x14ac:dyDescent="0.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4">
      <c r="A9" s="9">
        <v>1</v>
      </c>
      <c r="B9">
        <v>1</v>
      </c>
      <c r="C9">
        <v>1.06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4">
      <c r="A10" s="9">
        <v>2</v>
      </c>
      <c r="B10">
        <v>2</v>
      </c>
      <c r="C10">
        <v>1.0449999999999999</v>
      </c>
      <c r="D10">
        <v>0</v>
      </c>
      <c r="E10">
        <f>40/100</f>
        <v>0.4</v>
      </c>
      <c r="F10">
        <f>42.4/100</f>
        <v>0.42399999999999999</v>
      </c>
      <c r="G10">
        <f>21.7/100</f>
        <v>0.217</v>
      </c>
      <c r="H10">
        <f>12.7/100</f>
        <v>0.127</v>
      </c>
      <c r="I10">
        <f>-40/100</f>
        <v>-0.4</v>
      </c>
      <c r="J10">
        <f>50/100</f>
        <v>0.5</v>
      </c>
    </row>
    <row r="11" spans="1:10" x14ac:dyDescent="0.4">
      <c r="A11" s="10">
        <v>3</v>
      </c>
      <c r="B11">
        <v>2</v>
      </c>
      <c r="C11">
        <v>1.01</v>
      </c>
      <c r="D11">
        <v>0</v>
      </c>
      <c r="E11">
        <v>0</v>
      </c>
      <c r="F11">
        <f>23.4/100</f>
        <v>0.23399999999999999</v>
      </c>
      <c r="G11">
        <f>94.2/100</f>
        <v>0.94200000000000006</v>
      </c>
      <c r="H11">
        <f>19/100</f>
        <v>0.19</v>
      </c>
      <c r="I11">
        <v>0</v>
      </c>
      <c r="J11">
        <f>40/100</f>
        <v>0.4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</v>
      </c>
      <c r="F12">
        <v>0</v>
      </c>
      <c r="G12">
        <f>47.8/100</f>
        <v>0.47799999999999998</v>
      </c>
      <c r="H12">
        <f>-3.9/100</f>
        <v>-3.9E-2</v>
      </c>
      <c r="I12">
        <v>0</v>
      </c>
      <c r="J12">
        <v>0</v>
      </c>
    </row>
    <row r="13" spans="1:10" x14ac:dyDescent="0.4">
      <c r="A13">
        <v>5</v>
      </c>
      <c r="B13">
        <v>3</v>
      </c>
      <c r="C13">
        <v>1</v>
      </c>
      <c r="D13">
        <v>0</v>
      </c>
      <c r="E13">
        <v>0</v>
      </c>
      <c r="F13">
        <v>0</v>
      </c>
      <c r="G13">
        <f>7.6/100</f>
        <v>7.5999999999999998E-2</v>
      </c>
      <c r="H13">
        <f>1.6/100</f>
        <v>1.6E-2</v>
      </c>
      <c r="I13">
        <v>0</v>
      </c>
      <c r="J13">
        <v>0</v>
      </c>
    </row>
    <row r="14" spans="1:10" x14ac:dyDescent="0.4">
      <c r="A14" s="10">
        <v>6</v>
      </c>
      <c r="B14">
        <v>2</v>
      </c>
      <c r="C14">
        <v>1.07</v>
      </c>
      <c r="D14">
        <v>0</v>
      </c>
      <c r="E14">
        <v>0</v>
      </c>
      <c r="F14">
        <f>12.2/100</f>
        <v>0.122</v>
      </c>
      <c r="G14">
        <f>11.2/100</f>
        <v>0.11199999999999999</v>
      </c>
      <c r="H14">
        <f>7.5/100</f>
        <v>7.4999999999999997E-2</v>
      </c>
      <c r="I14">
        <f>-6/100</f>
        <v>-0.06</v>
      </c>
      <c r="J14">
        <f>24/100</f>
        <v>0.24</v>
      </c>
    </row>
    <row r="15" spans="1:10" x14ac:dyDescent="0.4">
      <c r="A15">
        <v>7</v>
      </c>
      <c r="B15">
        <v>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4">
      <c r="A16" s="10">
        <v>8</v>
      </c>
      <c r="B16">
        <v>2</v>
      </c>
      <c r="C16">
        <v>1.0900000000000001</v>
      </c>
      <c r="D16">
        <v>0</v>
      </c>
      <c r="E16">
        <v>0</v>
      </c>
      <c r="F16">
        <f>17.4/100</f>
        <v>0.17399999999999999</v>
      </c>
      <c r="G16">
        <v>0</v>
      </c>
      <c r="H16">
        <v>0</v>
      </c>
      <c r="I16">
        <f>-6/100</f>
        <v>-0.06</v>
      </c>
      <c r="J16">
        <f>24/100</f>
        <v>0.24</v>
      </c>
    </row>
    <row r="17" spans="1:10" x14ac:dyDescent="0.4">
      <c r="A17">
        <v>9</v>
      </c>
      <c r="B17">
        <v>3</v>
      </c>
      <c r="C17">
        <v>1</v>
      </c>
      <c r="D17">
        <v>0</v>
      </c>
      <c r="E17">
        <v>0</v>
      </c>
      <c r="F17">
        <v>0</v>
      </c>
      <c r="G17">
        <f>29.5/100</f>
        <v>0.29499999999999998</v>
      </c>
      <c r="H17">
        <f>16.6/100</f>
        <v>0.16600000000000001</v>
      </c>
      <c r="I17">
        <v>0</v>
      </c>
      <c r="J17">
        <v>0</v>
      </c>
    </row>
    <row r="18" spans="1:10" x14ac:dyDescent="0.4">
      <c r="A18">
        <v>10</v>
      </c>
      <c r="B18">
        <v>3</v>
      </c>
      <c r="C18">
        <v>1</v>
      </c>
      <c r="D18">
        <v>0</v>
      </c>
      <c r="E18">
        <v>0</v>
      </c>
      <c r="F18">
        <v>0</v>
      </c>
      <c r="G18">
        <f>9/100</f>
        <v>0.09</v>
      </c>
      <c r="H18">
        <f>5.8/100</f>
        <v>5.7999999999999996E-2</v>
      </c>
      <c r="I18">
        <v>0</v>
      </c>
      <c r="J18">
        <v>0</v>
      </c>
    </row>
    <row r="19" spans="1:10" x14ac:dyDescent="0.4">
      <c r="A19">
        <v>11</v>
      </c>
      <c r="B19">
        <v>3</v>
      </c>
      <c r="C19">
        <v>1</v>
      </c>
      <c r="D19">
        <v>0</v>
      </c>
      <c r="E19">
        <v>0</v>
      </c>
      <c r="F19">
        <v>0</v>
      </c>
      <c r="G19">
        <f>3.5/100</f>
        <v>3.5000000000000003E-2</v>
      </c>
      <c r="H19">
        <f>1.8/100</f>
        <v>1.8000000000000002E-2</v>
      </c>
      <c r="I19">
        <v>0</v>
      </c>
      <c r="J19">
        <v>0</v>
      </c>
    </row>
    <row r="20" spans="1:10" x14ac:dyDescent="0.4">
      <c r="A20">
        <v>12</v>
      </c>
      <c r="B20">
        <v>3</v>
      </c>
      <c r="C20">
        <v>1</v>
      </c>
      <c r="D20">
        <v>0</v>
      </c>
      <c r="E20">
        <v>0</v>
      </c>
      <c r="F20">
        <v>0</v>
      </c>
      <c r="G20">
        <f>6.1/100</f>
        <v>6.0999999999999999E-2</v>
      </c>
      <c r="H20">
        <f>1.6/100</f>
        <v>1.6E-2</v>
      </c>
      <c r="I20">
        <v>0</v>
      </c>
      <c r="J20">
        <v>0</v>
      </c>
    </row>
    <row r="21" spans="1:10" x14ac:dyDescent="0.4">
      <c r="A21">
        <v>13</v>
      </c>
      <c r="B21">
        <v>3</v>
      </c>
      <c r="C21">
        <v>1</v>
      </c>
      <c r="D21">
        <v>0</v>
      </c>
      <c r="E21">
        <v>0</v>
      </c>
      <c r="F21">
        <v>0</v>
      </c>
      <c r="G21">
        <f>13.5/100</f>
        <v>0.13500000000000001</v>
      </c>
      <c r="H21">
        <f>5.8/100</f>
        <v>5.7999999999999996E-2</v>
      </c>
      <c r="I21">
        <v>0</v>
      </c>
      <c r="J21">
        <v>0</v>
      </c>
    </row>
    <row r="22" spans="1:10" x14ac:dyDescent="0.4">
      <c r="A22">
        <v>14</v>
      </c>
      <c r="B22">
        <v>3</v>
      </c>
      <c r="C22">
        <v>1</v>
      </c>
      <c r="D22">
        <v>0</v>
      </c>
      <c r="E22">
        <v>0</v>
      </c>
      <c r="F22">
        <v>0</v>
      </c>
      <c r="G22">
        <f>14.9/100</f>
        <v>0.14899999999999999</v>
      </c>
      <c r="H22">
        <f>5/100</f>
        <v>0.05</v>
      </c>
      <c r="I22">
        <v>0</v>
      </c>
      <c r="J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37"/>
  <sheetViews>
    <sheetView topLeftCell="A22" workbookViewId="0">
      <selection activeCell="F32" sqref="F32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59</v>
      </c>
    </row>
    <row r="2" spans="1:9" x14ac:dyDescent="0.4">
      <c r="A2" s="3" t="s">
        <v>21</v>
      </c>
    </row>
    <row r="3" spans="1:9" x14ac:dyDescent="0.4">
      <c r="A3" s="5" t="s">
        <v>58</v>
      </c>
    </row>
    <row r="4" spans="1:9" x14ac:dyDescent="0.4">
      <c r="A4" s="5" t="s">
        <v>27</v>
      </c>
    </row>
    <row r="5" spans="1:9" x14ac:dyDescent="0.4">
      <c r="A5" s="5" t="s">
        <v>39</v>
      </c>
    </row>
    <row r="6" spans="1:9" x14ac:dyDescent="0.4">
      <c r="A6" s="5" t="s">
        <v>42</v>
      </c>
    </row>
    <row r="7" spans="1:9" x14ac:dyDescent="0.4">
      <c r="A7" s="5" t="s">
        <v>43</v>
      </c>
    </row>
    <row r="8" spans="1:9" x14ac:dyDescent="0.4">
      <c r="A8" s="3" t="s">
        <v>70</v>
      </c>
    </row>
    <row r="9" spans="1:9" x14ac:dyDescent="0.4">
      <c r="A9" s="3"/>
      <c r="B9" s="3" t="s">
        <v>38</v>
      </c>
      <c r="C9" t="s">
        <v>50</v>
      </c>
      <c r="D9" t="s">
        <v>51</v>
      </c>
      <c r="E9" t="s">
        <v>49</v>
      </c>
      <c r="F9" t="s">
        <v>52</v>
      </c>
    </row>
    <row r="10" spans="1:9" x14ac:dyDescent="0.4">
      <c r="A10" s="3"/>
      <c r="B10" t="s">
        <v>19</v>
      </c>
    </row>
    <row r="11" spans="1:9" x14ac:dyDescent="0.4">
      <c r="A11" s="3"/>
      <c r="B11" s="8" t="s">
        <v>44</v>
      </c>
    </row>
    <row r="12" spans="1:9" x14ac:dyDescent="0.4">
      <c r="A12" s="3"/>
      <c r="B12" s="3" t="s">
        <v>34</v>
      </c>
      <c r="C12" t="s">
        <v>53</v>
      </c>
      <c r="D12" t="s">
        <v>54</v>
      </c>
      <c r="E12" t="s">
        <v>49</v>
      </c>
      <c r="F12" t="s">
        <v>52</v>
      </c>
      <c r="G12" t="s">
        <v>57</v>
      </c>
      <c r="H12" t="s">
        <v>55</v>
      </c>
      <c r="I12" t="s">
        <v>56</v>
      </c>
    </row>
    <row r="13" spans="1:9" x14ac:dyDescent="0.4">
      <c r="A13" s="3"/>
      <c r="B13" t="s">
        <v>20</v>
      </c>
    </row>
    <row r="14" spans="1:9" x14ac:dyDescent="0.4">
      <c r="A14" s="3"/>
      <c r="B14" s="8" t="s">
        <v>44</v>
      </c>
    </row>
    <row r="15" spans="1:9" x14ac:dyDescent="0.4">
      <c r="A15" s="3"/>
      <c r="B15" s="6" t="s">
        <v>35</v>
      </c>
    </row>
    <row r="16" spans="1:9" x14ac:dyDescent="0.4">
      <c r="A16" s="3"/>
      <c r="B16" s="7" t="s">
        <v>36</v>
      </c>
      <c r="C16" s="7"/>
      <c r="D16" s="7"/>
      <c r="E16" s="7"/>
      <c r="F16" s="7"/>
    </row>
    <row r="17" spans="1:9" x14ac:dyDescent="0.4">
      <c r="A17" s="3"/>
      <c r="B17" s="8" t="s">
        <v>44</v>
      </c>
      <c r="C17" s="7"/>
      <c r="D17" s="7"/>
      <c r="E17" s="7"/>
      <c r="F17" s="7"/>
    </row>
    <row r="18" spans="1:9" x14ac:dyDescent="0.4">
      <c r="A18" s="3"/>
      <c r="B18" s="3" t="s">
        <v>47</v>
      </c>
    </row>
    <row r="19" spans="1:9" x14ac:dyDescent="0.4">
      <c r="A19" s="3"/>
      <c r="B19" s="8" t="s">
        <v>44</v>
      </c>
      <c r="C19" s="7"/>
      <c r="D19" s="7"/>
      <c r="E19" s="7"/>
      <c r="F19" s="7"/>
    </row>
    <row r="20" spans="1:9" x14ac:dyDescent="0.4">
      <c r="A20" s="3"/>
      <c r="B20" s="3" t="s">
        <v>45</v>
      </c>
    </row>
    <row r="21" spans="1:9" x14ac:dyDescent="0.4">
      <c r="A21" s="3"/>
      <c r="B21" s="5" t="s">
        <v>44</v>
      </c>
    </row>
    <row r="22" spans="1:9" x14ac:dyDescent="0.4">
      <c r="A22" s="3" t="s">
        <v>22</v>
      </c>
    </row>
    <row r="23" spans="1:9" x14ac:dyDescent="0.4">
      <c r="A23" t="s">
        <v>16</v>
      </c>
      <c r="B23" t="s">
        <v>17</v>
      </c>
      <c r="C23" t="s">
        <v>18</v>
      </c>
    </row>
    <row r="24" spans="1:9" x14ac:dyDescent="0.4">
      <c r="A24">
        <v>1</v>
      </c>
      <c r="B24">
        <v>0</v>
      </c>
      <c r="C24" s="2">
        <v>3.5</v>
      </c>
      <c r="D24">
        <v>10</v>
      </c>
      <c r="E24" s="2">
        <v>0.3</v>
      </c>
      <c r="F24" s="2">
        <v>0.05</v>
      </c>
      <c r="G24" s="2"/>
      <c r="H24" s="2"/>
      <c r="I24" s="2"/>
    </row>
    <row r="25" spans="1:9" x14ac:dyDescent="0.4">
      <c r="A25">
        <v>2</v>
      </c>
      <c r="B25">
        <v>0</v>
      </c>
      <c r="C25">
        <v>3.5</v>
      </c>
      <c r="D25">
        <v>10</v>
      </c>
      <c r="E25">
        <v>0.3</v>
      </c>
      <c r="F25" s="2">
        <v>0.05</v>
      </c>
      <c r="G25" s="2"/>
      <c r="H25" s="2"/>
      <c r="I25" s="2"/>
    </row>
    <row r="26" spans="1:9" x14ac:dyDescent="0.4">
      <c r="A26">
        <v>3</v>
      </c>
      <c r="B26">
        <v>0</v>
      </c>
      <c r="C26">
        <v>3.5</v>
      </c>
      <c r="D26">
        <v>10</v>
      </c>
      <c r="E26">
        <v>0.3</v>
      </c>
      <c r="F26" s="2">
        <v>0.05</v>
      </c>
    </row>
    <row r="27" spans="1:9" x14ac:dyDescent="0.4">
      <c r="A27">
        <v>4</v>
      </c>
      <c r="B27">
        <v>100</v>
      </c>
    </row>
    <row r="28" spans="1:9" x14ac:dyDescent="0.4">
      <c r="A28">
        <v>5</v>
      </c>
      <c r="B28">
        <v>100</v>
      </c>
    </row>
    <row r="29" spans="1:9" x14ac:dyDescent="0.4">
      <c r="A29">
        <v>6</v>
      </c>
      <c r="B29">
        <v>0</v>
      </c>
      <c r="C29">
        <v>3.5</v>
      </c>
      <c r="D29">
        <v>10</v>
      </c>
      <c r="E29">
        <v>0.3</v>
      </c>
      <c r="F29" s="2">
        <v>0.05</v>
      </c>
    </row>
    <row r="30" spans="1:9" x14ac:dyDescent="0.4">
      <c r="A30">
        <v>7</v>
      </c>
      <c r="B30">
        <v>100</v>
      </c>
    </row>
    <row r="31" spans="1:9" x14ac:dyDescent="0.4">
      <c r="A31">
        <v>8</v>
      </c>
      <c r="B31">
        <v>0</v>
      </c>
      <c r="C31">
        <v>3.5</v>
      </c>
      <c r="D31">
        <v>10</v>
      </c>
      <c r="E31">
        <v>0.3</v>
      </c>
      <c r="F31" s="2">
        <v>0.05</v>
      </c>
    </row>
    <row r="32" spans="1:9" x14ac:dyDescent="0.4">
      <c r="A32">
        <v>9</v>
      </c>
      <c r="B32">
        <v>100</v>
      </c>
    </row>
    <row r="33" spans="1:2" x14ac:dyDescent="0.4">
      <c r="A33">
        <v>10</v>
      </c>
      <c r="B33">
        <v>100</v>
      </c>
    </row>
    <row r="34" spans="1:2" x14ac:dyDescent="0.4">
      <c r="A34">
        <v>11</v>
      </c>
      <c r="B34">
        <v>100</v>
      </c>
    </row>
    <row r="35" spans="1:2" x14ac:dyDescent="0.4">
      <c r="A35">
        <v>12</v>
      </c>
      <c r="B35">
        <v>100</v>
      </c>
    </row>
    <row r="36" spans="1:2" x14ac:dyDescent="0.4">
      <c r="A36">
        <v>13</v>
      </c>
      <c r="B36">
        <v>100</v>
      </c>
    </row>
    <row r="37" spans="1:2" x14ac:dyDescent="0.4">
      <c r="A37">
        <v>14</v>
      </c>
      <c r="B37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6" sqref="B6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83</v>
      </c>
    </row>
    <row r="2" spans="1:2" x14ac:dyDescent="0.4">
      <c r="A2" s="3" t="s">
        <v>22</v>
      </c>
    </row>
    <row r="3" spans="1:2" x14ac:dyDescent="0.4">
      <c r="A3" s="5" t="s">
        <v>30</v>
      </c>
      <c r="B3" s="1">
        <f>B4*1000/2</f>
        <v>30000</v>
      </c>
    </row>
    <row r="4" spans="1:2" x14ac:dyDescent="0.4">
      <c r="A4" t="s">
        <v>80</v>
      </c>
      <c r="B4" s="2">
        <v>60</v>
      </c>
    </row>
    <row r="5" spans="1:2" x14ac:dyDescent="0.4">
      <c r="A5" t="s">
        <v>81</v>
      </c>
      <c r="B5">
        <v>1</v>
      </c>
    </row>
    <row r="6" spans="1:2" x14ac:dyDescent="0.4">
      <c r="A6" t="s">
        <v>82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3"/>
  <sheetViews>
    <sheetView topLeftCell="A7" workbookViewId="0">
      <selection activeCell="G13" sqref="G13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25</v>
      </c>
    </row>
    <row r="2" spans="1:7" x14ac:dyDescent="0.4">
      <c r="A2" s="3" t="s">
        <v>21</v>
      </c>
    </row>
    <row r="3" spans="1:7" x14ac:dyDescent="0.4">
      <c r="A3" s="5" t="s">
        <v>37</v>
      </c>
    </row>
    <row r="4" spans="1:7" x14ac:dyDescent="0.4">
      <c r="A4" s="5" t="s">
        <v>67</v>
      </c>
    </row>
    <row r="5" spans="1:7" x14ac:dyDescent="0.4">
      <c r="A5" s="5" t="s">
        <v>24</v>
      </c>
    </row>
    <row r="6" spans="1:7" x14ac:dyDescent="0.4">
      <c r="A6" s="5" t="s">
        <v>48</v>
      </c>
    </row>
    <row r="7" spans="1:7" x14ac:dyDescent="0.4">
      <c r="A7" s="5" t="s">
        <v>46</v>
      </c>
    </row>
    <row r="8" spans="1:7" x14ac:dyDescent="0.4">
      <c r="A8" s="5" t="s">
        <v>60</v>
      </c>
    </row>
    <row r="9" spans="1:7" x14ac:dyDescent="0.4">
      <c r="A9" s="3" t="s">
        <v>22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68</v>
      </c>
    </row>
    <row r="11" spans="1:7" x14ac:dyDescent="0.4">
      <c r="A11">
        <v>4</v>
      </c>
      <c r="B11">
        <v>7</v>
      </c>
      <c r="G11">
        <v>0.97799999999999998</v>
      </c>
    </row>
    <row r="12" spans="1:7" x14ac:dyDescent="0.4">
      <c r="A12">
        <v>4</v>
      </c>
      <c r="B12">
        <v>9</v>
      </c>
      <c r="G12">
        <v>0.96899999999999997</v>
      </c>
    </row>
    <row r="13" spans="1:7" x14ac:dyDescent="0.4">
      <c r="A13">
        <v>5</v>
      </c>
      <c r="B13">
        <v>6</v>
      </c>
      <c r="G13">
        <v>0.93200000000000005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topLeftCell="A4" workbookViewId="0">
      <selection activeCell="B8" sqref="B8"/>
    </sheetView>
  </sheetViews>
  <sheetFormatPr defaultRowHeight="13.9" x14ac:dyDescent="0.4"/>
  <sheetData>
    <row r="1" spans="1:7" x14ac:dyDescent="0.4">
      <c r="A1" s="3" t="s">
        <v>61</v>
      </c>
    </row>
    <row r="2" spans="1:7" x14ac:dyDescent="0.4">
      <c r="A2" s="3" t="s">
        <v>21</v>
      </c>
    </row>
    <row r="3" spans="1:7" x14ac:dyDescent="0.4">
      <c r="A3" t="s">
        <v>69</v>
      </c>
    </row>
    <row r="4" spans="1:7" x14ac:dyDescent="0.4">
      <c r="A4" s="3" t="s">
        <v>62</v>
      </c>
    </row>
    <row r="5" spans="1:7" x14ac:dyDescent="0.4">
      <c r="A5" s="5">
        <v>1</v>
      </c>
    </row>
    <row r="6" spans="1:7" x14ac:dyDescent="0.4">
      <c r="A6" s="3" t="s">
        <v>22</v>
      </c>
    </row>
    <row r="7" spans="1:7" x14ac:dyDescent="0.4">
      <c r="A7" t="s">
        <v>10</v>
      </c>
      <c r="B7" t="s">
        <v>11</v>
      </c>
      <c r="C7" t="s">
        <v>12</v>
      </c>
      <c r="D7" t="s">
        <v>64</v>
      </c>
      <c r="E7" t="s">
        <v>63</v>
      </c>
      <c r="F7" t="s">
        <v>66</v>
      </c>
      <c r="G7" t="s">
        <v>65</v>
      </c>
    </row>
    <row r="8" spans="1:7" x14ac:dyDescent="0.4">
      <c r="A8">
        <v>1</v>
      </c>
      <c r="B8">
        <v>2</v>
      </c>
      <c r="C8">
        <v>1.9380000000000001E-2</v>
      </c>
      <c r="D8">
        <v>5.917E-2</v>
      </c>
      <c r="E8" s="9">
        <v>2.64E-2</v>
      </c>
      <c r="F8">
        <v>0</v>
      </c>
      <c r="G8">
        <v>1</v>
      </c>
    </row>
    <row r="9" spans="1:7" x14ac:dyDescent="0.4">
      <c r="A9">
        <v>1</v>
      </c>
      <c r="B9">
        <v>5</v>
      </c>
      <c r="C9">
        <v>5.4030000000000002E-2</v>
      </c>
      <c r="D9">
        <v>0.22303999999999999</v>
      </c>
      <c r="E9" s="9">
        <v>2.46E-2</v>
      </c>
      <c r="F9">
        <v>0</v>
      </c>
      <c r="G9">
        <v>1</v>
      </c>
    </row>
    <row r="10" spans="1:7" x14ac:dyDescent="0.4">
      <c r="A10">
        <v>2</v>
      </c>
      <c r="B10">
        <v>3</v>
      </c>
      <c r="C10">
        <v>4.6989999999999997E-2</v>
      </c>
      <c r="D10">
        <v>0.19797000000000001</v>
      </c>
      <c r="E10" s="9">
        <v>2.1899999999999999E-2</v>
      </c>
      <c r="F10">
        <v>0</v>
      </c>
      <c r="G10">
        <v>1</v>
      </c>
    </row>
    <row r="11" spans="1:7" x14ac:dyDescent="0.4">
      <c r="A11">
        <v>2</v>
      </c>
      <c r="B11">
        <v>4</v>
      </c>
      <c r="C11">
        <v>5.8110000000000002E-2</v>
      </c>
      <c r="D11">
        <v>0.17632</v>
      </c>
      <c r="E11" s="9">
        <v>1.7000000000000001E-2</v>
      </c>
      <c r="F11">
        <v>0</v>
      </c>
      <c r="G11">
        <v>1</v>
      </c>
    </row>
    <row r="12" spans="1:7" x14ac:dyDescent="0.4">
      <c r="A12">
        <v>2</v>
      </c>
      <c r="B12">
        <v>5</v>
      </c>
      <c r="C12">
        <v>5.6950000000000001E-2</v>
      </c>
      <c r="D12">
        <v>0.17388000000000001</v>
      </c>
      <c r="E12" s="9">
        <v>1.7299999999999999E-2</v>
      </c>
      <c r="F12">
        <v>0</v>
      </c>
      <c r="G12">
        <v>1</v>
      </c>
    </row>
    <row r="13" spans="1:7" x14ac:dyDescent="0.4">
      <c r="A13">
        <v>3</v>
      </c>
      <c r="B13">
        <v>4</v>
      </c>
      <c r="C13">
        <v>6.701E-2</v>
      </c>
      <c r="D13">
        <v>0.17102999999999999</v>
      </c>
      <c r="E13" s="9">
        <v>6.4000000000000003E-3</v>
      </c>
      <c r="F13">
        <v>0</v>
      </c>
      <c r="G13">
        <v>1</v>
      </c>
    </row>
    <row r="14" spans="1:7" x14ac:dyDescent="0.4">
      <c r="A14">
        <v>4</v>
      </c>
      <c r="B14">
        <v>5</v>
      </c>
      <c r="C14">
        <v>1.3350000000000001E-2</v>
      </c>
      <c r="D14">
        <v>4.2110000000000002E-2</v>
      </c>
      <c r="E14">
        <v>0</v>
      </c>
      <c r="F14">
        <v>0</v>
      </c>
      <c r="G14">
        <v>1</v>
      </c>
    </row>
    <row r="15" spans="1:7" x14ac:dyDescent="0.4">
      <c r="A15">
        <v>4</v>
      </c>
      <c r="B15">
        <v>7</v>
      </c>
      <c r="C15">
        <v>0</v>
      </c>
      <c r="D15">
        <v>0.20912</v>
      </c>
      <c r="E15">
        <v>0</v>
      </c>
      <c r="F15">
        <v>0</v>
      </c>
      <c r="G15">
        <v>0.97799999999999998</v>
      </c>
    </row>
    <row r="16" spans="1:7" x14ac:dyDescent="0.4">
      <c r="A16">
        <v>4</v>
      </c>
      <c r="B16">
        <v>9</v>
      </c>
      <c r="C16">
        <v>0</v>
      </c>
      <c r="D16">
        <v>0.55618000000000001</v>
      </c>
      <c r="E16">
        <v>0</v>
      </c>
      <c r="F16">
        <v>0</v>
      </c>
      <c r="G16">
        <v>0.96899999999999997</v>
      </c>
    </row>
    <row r="17" spans="1:7" x14ac:dyDescent="0.4">
      <c r="A17">
        <v>5</v>
      </c>
      <c r="B17">
        <v>6</v>
      </c>
      <c r="C17">
        <v>0</v>
      </c>
      <c r="D17">
        <v>0.25202000000000002</v>
      </c>
      <c r="E17">
        <v>0</v>
      </c>
      <c r="F17">
        <v>0</v>
      </c>
      <c r="G17">
        <v>0.93200000000000005</v>
      </c>
    </row>
    <row r="18" spans="1:7" x14ac:dyDescent="0.4">
      <c r="A18">
        <v>6</v>
      </c>
      <c r="B18">
        <v>11</v>
      </c>
      <c r="C18">
        <v>9.4979999999999995E-2</v>
      </c>
      <c r="D18">
        <v>0.19889999999999999</v>
      </c>
      <c r="E18">
        <v>0</v>
      </c>
      <c r="F18">
        <v>0</v>
      </c>
      <c r="G18">
        <v>1</v>
      </c>
    </row>
    <row r="19" spans="1:7" x14ac:dyDescent="0.4">
      <c r="A19">
        <v>6</v>
      </c>
      <c r="B19">
        <v>12</v>
      </c>
      <c r="C19">
        <v>0.12291000000000001</v>
      </c>
      <c r="D19">
        <v>0.25580999999999998</v>
      </c>
      <c r="E19">
        <v>0</v>
      </c>
      <c r="F19">
        <v>0</v>
      </c>
      <c r="G19">
        <v>1</v>
      </c>
    </row>
    <row r="20" spans="1:7" x14ac:dyDescent="0.4">
      <c r="A20">
        <v>6</v>
      </c>
      <c r="B20">
        <v>13</v>
      </c>
      <c r="C20">
        <v>6.615E-2</v>
      </c>
      <c r="D20">
        <v>0.13027</v>
      </c>
      <c r="E20">
        <v>0</v>
      </c>
      <c r="F20">
        <v>0</v>
      </c>
      <c r="G20">
        <v>1</v>
      </c>
    </row>
    <row r="21" spans="1:7" x14ac:dyDescent="0.4">
      <c r="A21">
        <v>7</v>
      </c>
      <c r="B21">
        <v>8</v>
      </c>
      <c r="C21">
        <v>0</v>
      </c>
      <c r="D21">
        <v>0.17615</v>
      </c>
      <c r="E21">
        <v>0</v>
      </c>
      <c r="F21">
        <v>0</v>
      </c>
      <c r="G21">
        <v>1</v>
      </c>
    </row>
    <row r="22" spans="1:7" x14ac:dyDescent="0.4">
      <c r="A22">
        <v>7</v>
      </c>
      <c r="B22">
        <v>9</v>
      </c>
      <c r="C22">
        <v>0</v>
      </c>
      <c r="D22">
        <v>0.11001</v>
      </c>
      <c r="E22">
        <v>0</v>
      </c>
      <c r="F22">
        <v>0</v>
      </c>
      <c r="G22">
        <v>1</v>
      </c>
    </row>
    <row r="23" spans="1:7" x14ac:dyDescent="0.4">
      <c r="A23">
        <v>9</v>
      </c>
      <c r="B23">
        <v>10</v>
      </c>
      <c r="C23">
        <v>3.1809999999999998E-2</v>
      </c>
      <c r="D23">
        <v>8.4500000000000006E-2</v>
      </c>
      <c r="E23">
        <v>0</v>
      </c>
      <c r="F23">
        <v>0</v>
      </c>
      <c r="G23">
        <v>1</v>
      </c>
    </row>
    <row r="24" spans="1:7" x14ac:dyDescent="0.4">
      <c r="A24">
        <v>9</v>
      </c>
      <c r="B24">
        <v>14</v>
      </c>
      <c r="C24">
        <v>0.12711</v>
      </c>
      <c r="D24">
        <v>0.27038000000000001</v>
      </c>
      <c r="E24">
        <v>0</v>
      </c>
      <c r="F24">
        <v>0</v>
      </c>
      <c r="G24">
        <v>1</v>
      </c>
    </row>
    <row r="25" spans="1:7" x14ac:dyDescent="0.4">
      <c r="A25">
        <v>10</v>
      </c>
      <c r="B25">
        <v>11</v>
      </c>
      <c r="C25">
        <v>8.2049999999999998E-2</v>
      </c>
      <c r="D25">
        <v>0.19206999999999999</v>
      </c>
      <c r="E25">
        <v>0</v>
      </c>
      <c r="F25">
        <v>0</v>
      </c>
      <c r="G25">
        <v>1</v>
      </c>
    </row>
    <row r="26" spans="1:7" x14ac:dyDescent="0.4">
      <c r="A26">
        <v>12</v>
      </c>
      <c r="B26">
        <v>13</v>
      </c>
      <c r="C26">
        <v>0.22092000000000001</v>
      </c>
      <c r="D26">
        <v>0.19988</v>
      </c>
      <c r="E26">
        <v>0</v>
      </c>
      <c r="F26">
        <v>0</v>
      </c>
      <c r="G26">
        <v>1</v>
      </c>
    </row>
    <row r="27" spans="1:7" x14ac:dyDescent="0.4">
      <c r="A27">
        <v>13</v>
      </c>
      <c r="B27">
        <v>14</v>
      </c>
      <c r="C27">
        <v>0.17093</v>
      </c>
      <c r="D27">
        <v>0.34802</v>
      </c>
      <c r="E27">
        <v>0</v>
      </c>
      <c r="F27">
        <v>0</v>
      </c>
      <c r="G2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1"/>
  <sheetViews>
    <sheetView workbookViewId="0">
      <selection activeCell="H17" sqref="H17"/>
    </sheetView>
  </sheetViews>
  <sheetFormatPr defaultRowHeight="13.9" x14ac:dyDescent="0.4"/>
  <cols>
    <col min="1" max="1" width="20.73046875" customWidth="1"/>
  </cols>
  <sheetData>
    <row r="1" spans="1:4" x14ac:dyDescent="0.4">
      <c r="A1" s="3" t="s">
        <v>74</v>
      </c>
    </row>
    <row r="2" spans="1:4" x14ac:dyDescent="0.4">
      <c r="A2" s="3" t="s">
        <v>22</v>
      </c>
    </row>
    <row r="3" spans="1:4" x14ac:dyDescent="0.4">
      <c r="A3" t="s">
        <v>29</v>
      </c>
      <c r="B3">
        <v>2</v>
      </c>
      <c r="D3" t="s">
        <v>75</v>
      </c>
    </row>
    <row r="4" spans="1:4" x14ac:dyDescent="0.4">
      <c r="A4" t="s">
        <v>31</v>
      </c>
      <c r="B4">
        <v>1</v>
      </c>
      <c r="D4" t="s">
        <v>77</v>
      </c>
    </row>
    <row r="5" spans="1:4" x14ac:dyDescent="0.4">
      <c r="A5" t="s">
        <v>32</v>
      </c>
      <c r="B5">
        <v>1</v>
      </c>
      <c r="D5" t="s">
        <v>78</v>
      </c>
    </row>
    <row r="6" spans="1:4" x14ac:dyDescent="0.4">
      <c r="A6" t="s">
        <v>33</v>
      </c>
      <c r="B6">
        <v>0</v>
      </c>
      <c r="D6" t="s">
        <v>79</v>
      </c>
    </row>
    <row r="7" spans="1:4" x14ac:dyDescent="0.4">
      <c r="A7" t="s">
        <v>71</v>
      </c>
      <c r="B7">
        <v>1</v>
      </c>
      <c r="D7" t="s">
        <v>76</v>
      </c>
    </row>
    <row r="8" spans="1:4" x14ac:dyDescent="0.4">
      <c r="A8" t="s">
        <v>72</v>
      </c>
      <c r="B8">
        <v>1</v>
      </c>
      <c r="D8" t="s">
        <v>76</v>
      </c>
    </row>
    <row r="9" spans="1:4" x14ac:dyDescent="0.4">
      <c r="A9" t="s">
        <v>73</v>
      </c>
      <c r="B9">
        <v>1</v>
      </c>
      <c r="D9" t="s">
        <v>76</v>
      </c>
    </row>
    <row r="10" spans="1:4" x14ac:dyDescent="0.4">
      <c r="A10" t="s">
        <v>84</v>
      </c>
      <c r="B10">
        <v>1</v>
      </c>
      <c r="D10" t="s">
        <v>76</v>
      </c>
    </row>
    <row r="11" spans="1:4" x14ac:dyDescent="0.4">
      <c r="A11" t="s">
        <v>85</v>
      </c>
      <c r="B11">
        <v>1</v>
      </c>
      <c r="D11" t="s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2020-10-12T16:19:23Z</dcterms:modified>
</cp:coreProperties>
</file>