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FIFA - Football Manager/"/>
    </mc:Choice>
  </mc:AlternateContent>
  <xr:revisionPtr revIDLastSave="12746" documentId="13_ncr:1_{8B08D970-4979-4C7B-975B-E3207E6A3B83}" xr6:coauthVersionLast="47" xr6:coauthVersionMax="47" xr10:uidLastSave="{556347C6-8168-42D4-8E25-28602A4FD7BE}"/>
  <bookViews>
    <workbookView xWindow="0" yWindow="420" windowWidth="22956" windowHeight="10440" xr2:uid="{00000000-000D-0000-FFFF-FFFF00000000}"/>
  </bookViews>
  <sheets>
    <sheet name="Players" sheetId="1" r:id="rId1"/>
    <sheet name="Clubs" sheetId="2" r:id="rId2"/>
    <sheet name="Leagues" sheetId="3" r:id="rId3"/>
    <sheet name="National Team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4" i="2" l="1"/>
  <c r="F624" i="2" s="1"/>
  <c r="E606" i="2"/>
  <c r="F606" i="2" s="1"/>
  <c r="E599" i="2"/>
  <c r="F599" i="2" s="1"/>
  <c r="E480" i="2"/>
  <c r="F480" i="2" s="1"/>
  <c r="E619" i="2"/>
  <c r="F619" i="2" s="1"/>
  <c r="E580" i="2"/>
  <c r="F580" i="2" s="1"/>
  <c r="E642" i="2"/>
  <c r="F642" i="2" s="1"/>
  <c r="E646" i="2"/>
  <c r="F646" i="2" s="1"/>
  <c r="E633" i="2"/>
  <c r="F633" i="2" s="1"/>
  <c r="E561" i="2"/>
  <c r="F561" i="2" s="1"/>
  <c r="E579" i="2"/>
  <c r="F579" i="2" s="1"/>
  <c r="E462" i="2"/>
  <c r="F462" i="2" s="1"/>
  <c r="E515" i="2"/>
  <c r="F515" i="2" s="1"/>
  <c r="E511" i="2"/>
  <c r="F511" i="2" s="1"/>
  <c r="E502" i="2"/>
  <c r="F502" i="2" s="1"/>
  <c r="E588" i="2"/>
  <c r="F588" i="2" s="1"/>
  <c r="E596" i="2"/>
  <c r="F596" i="2" s="1"/>
  <c r="E510" i="2"/>
  <c r="F510" i="2" s="1"/>
  <c r="E488" i="2"/>
  <c r="F488" i="2" s="1"/>
  <c r="E584" i="2"/>
  <c r="F584" i="2" s="1"/>
  <c r="E545" i="2"/>
  <c r="F545" i="2" s="1"/>
  <c r="E496" i="2"/>
  <c r="F496" i="2" s="1"/>
  <c r="E571" i="2"/>
  <c r="F571" i="2" s="1"/>
  <c r="E517" i="2"/>
  <c r="F517" i="2" s="1"/>
  <c r="E457" i="2"/>
  <c r="F457" i="2" s="1"/>
  <c r="E539" i="2"/>
  <c r="F539" i="2" s="1"/>
  <c r="E564" i="2"/>
  <c r="F564" i="2" s="1"/>
  <c r="E442" i="2"/>
  <c r="F442" i="2" s="1"/>
  <c r="E401" i="2"/>
  <c r="F401" i="2" s="1"/>
  <c r="E357" i="2"/>
  <c r="F357" i="2" s="1"/>
  <c r="E330" i="2"/>
  <c r="F330" i="2" s="1"/>
  <c r="E331" i="2"/>
  <c r="F331" i="2" s="1"/>
  <c r="E555" i="2"/>
  <c r="F555" i="2" s="1"/>
  <c r="E533" i="2"/>
  <c r="F533" i="2" s="1"/>
  <c r="E475" i="2"/>
  <c r="F475" i="2" s="1"/>
  <c r="E272" i="2"/>
  <c r="F272" i="2" s="1"/>
  <c r="E382" i="2"/>
  <c r="F382" i="2" s="1"/>
  <c r="E351" i="2"/>
  <c r="F351" i="2" s="1"/>
  <c r="E572" i="2"/>
  <c r="F572" i="2" s="1"/>
  <c r="E354" i="2"/>
  <c r="F354" i="2" s="1"/>
  <c r="E362" i="2"/>
  <c r="F362" i="2" s="1"/>
  <c r="E366" i="2"/>
  <c r="F366" i="2" s="1"/>
  <c r="E380" i="2"/>
  <c r="F380" i="2" s="1"/>
  <c r="E615" i="2"/>
  <c r="F615" i="2" s="1"/>
  <c r="E477" i="2"/>
  <c r="F477" i="2" s="1"/>
  <c r="E405" i="2"/>
  <c r="F405" i="2" s="1"/>
  <c r="E410" i="2"/>
  <c r="F410" i="2" s="1"/>
  <c r="E509" i="2"/>
  <c r="F509" i="2" s="1"/>
  <c r="E507" i="2"/>
  <c r="F507" i="2" s="1"/>
  <c r="E195" i="2"/>
  <c r="F195" i="2" s="1"/>
  <c r="E491" i="2"/>
  <c r="F491" i="2" s="1"/>
  <c r="E459" i="2"/>
  <c r="F459" i="2" s="1"/>
  <c r="E374" i="2"/>
  <c r="F374" i="2" s="1"/>
  <c r="E287" i="2"/>
  <c r="F287" i="2" s="1"/>
  <c r="E346" i="2"/>
  <c r="F346" i="2" s="1"/>
  <c r="E426" i="2"/>
  <c r="F426" i="2" s="1"/>
  <c r="E313" i="2"/>
  <c r="F313" i="2" s="1"/>
  <c r="E246" i="2"/>
  <c r="F246" i="2" s="1"/>
  <c r="E16" i="3"/>
  <c r="D16" i="3" s="1"/>
  <c r="E14" i="3"/>
  <c r="D14" i="3" s="1"/>
  <c r="E42" i="3"/>
  <c r="D42" i="3" s="1"/>
  <c r="E49" i="3"/>
  <c r="D49" i="3" s="1"/>
  <c r="E23" i="3"/>
  <c r="D23" i="3" s="1"/>
  <c r="E2" i="3"/>
  <c r="D2" i="3" s="1"/>
  <c r="E3" i="3"/>
  <c r="D3" i="3" s="1"/>
  <c r="E4" i="3"/>
  <c r="D4" i="3" s="1"/>
  <c r="E24" i="3"/>
  <c r="D24" i="3" s="1"/>
  <c r="E43" i="3"/>
  <c r="D43" i="3" s="1"/>
  <c r="E13" i="3"/>
  <c r="D13" i="3" s="1"/>
  <c r="E5" i="3"/>
  <c r="D5" i="3" s="1"/>
  <c r="E6" i="3"/>
  <c r="D6" i="3" s="1"/>
  <c r="E20" i="3"/>
  <c r="D20" i="3" s="1"/>
  <c r="E12" i="3"/>
  <c r="D12" i="3" s="1"/>
  <c r="E18" i="3"/>
  <c r="D18" i="3" s="1"/>
  <c r="E22" i="3"/>
  <c r="D22" i="3" s="1"/>
  <c r="E37" i="3"/>
  <c r="D37" i="3" s="1"/>
  <c r="E32" i="3"/>
  <c r="D32" i="3" s="1"/>
  <c r="E17" i="3"/>
  <c r="D17" i="3" s="1"/>
  <c r="E39" i="3"/>
  <c r="D39" i="3" s="1"/>
  <c r="E40" i="3"/>
  <c r="D40" i="3" s="1"/>
  <c r="E41" i="3"/>
  <c r="D41" i="3" s="1"/>
  <c r="E48" i="3"/>
  <c r="D48" i="3" s="1"/>
  <c r="E46" i="3"/>
  <c r="D46" i="3" s="1"/>
  <c r="E51" i="3"/>
  <c r="D51" i="3" s="1"/>
  <c r="E33" i="3"/>
  <c r="D33" i="3" s="1"/>
  <c r="E28" i="3"/>
  <c r="D28" i="3" s="1"/>
  <c r="E36" i="3"/>
  <c r="D36" i="3" s="1"/>
  <c r="E30" i="3"/>
  <c r="D30" i="3" s="1"/>
  <c r="E38" i="3"/>
  <c r="D38" i="3" s="1"/>
  <c r="E50" i="3"/>
  <c r="D50" i="3" s="1"/>
  <c r="E31" i="3"/>
  <c r="D31" i="3" s="1"/>
  <c r="E29" i="3"/>
  <c r="D29" i="3" s="1"/>
  <c r="E35" i="3"/>
  <c r="D35" i="3" s="1"/>
  <c r="E34" i="3"/>
  <c r="D34" i="3" s="1"/>
  <c r="E27" i="3"/>
  <c r="D27" i="3" s="1"/>
  <c r="E7" i="3"/>
  <c r="D7" i="3" s="1"/>
  <c r="E21" i="3"/>
  <c r="D21" i="3" s="1"/>
  <c r="E44" i="3"/>
  <c r="D44" i="3" s="1"/>
  <c r="E45" i="3"/>
  <c r="D45" i="3" s="1"/>
  <c r="E8" i="3"/>
  <c r="D8" i="3" s="1"/>
  <c r="E9" i="3"/>
  <c r="D9" i="3" s="1"/>
  <c r="E10" i="3"/>
  <c r="D10" i="3" s="1"/>
  <c r="E11" i="3"/>
  <c r="D11" i="3" s="1"/>
  <c r="E15" i="3"/>
  <c r="D15" i="3" s="1"/>
  <c r="E25" i="3"/>
  <c r="D25" i="3" s="1"/>
  <c r="E19" i="3"/>
  <c r="D19" i="3" s="1"/>
  <c r="E47" i="3"/>
  <c r="D47" i="3" s="1"/>
  <c r="E216" i="2"/>
  <c r="E217" i="2"/>
  <c r="F217" i="2" s="1"/>
  <c r="E11" i="2"/>
  <c r="E553" i="2"/>
  <c r="F553" i="2" s="1"/>
  <c r="E623" i="2"/>
  <c r="F623" i="2" s="1"/>
  <c r="E554" i="2"/>
  <c r="F554" i="2" s="1"/>
  <c r="E73" i="2"/>
  <c r="F73" i="2" s="1"/>
  <c r="E352" i="2"/>
  <c r="F352" i="2" s="1"/>
  <c r="E74" i="2"/>
  <c r="F74" i="2" s="1"/>
  <c r="E88" i="2"/>
  <c r="E173" i="2"/>
  <c r="F15" i="3" s="1"/>
  <c r="E404" i="2"/>
  <c r="F404" i="2" s="1"/>
  <c r="E174" i="2"/>
  <c r="F174" i="2" s="1"/>
  <c r="E283" i="2"/>
  <c r="F283" i="2" s="1"/>
  <c r="E506" i="2"/>
  <c r="F506" i="2" s="1"/>
  <c r="E284" i="2"/>
  <c r="F284" i="2" s="1"/>
  <c r="E406" i="2"/>
  <c r="F406" i="2" s="1"/>
  <c r="E407" i="2"/>
  <c r="F407" i="2" s="1"/>
  <c r="E41" i="2"/>
  <c r="F41" i="2" s="1"/>
  <c r="E175" i="2"/>
  <c r="F175" i="2" s="1"/>
  <c r="E53" i="2"/>
  <c r="F53" i="2" s="1"/>
  <c r="E218" i="2"/>
  <c r="F218" i="2" s="1"/>
  <c r="E508" i="2"/>
  <c r="F508" i="2" s="1"/>
  <c r="E123" i="2"/>
  <c r="E54" i="2"/>
  <c r="F54" i="2" s="1"/>
  <c r="E89" i="2"/>
  <c r="F89" i="2" s="1"/>
  <c r="E461" i="2"/>
  <c r="F461" i="2" s="1"/>
  <c r="E285" i="2"/>
  <c r="F285" i="2" s="1"/>
  <c r="E286" i="2"/>
  <c r="F286" i="2" s="1"/>
  <c r="E353" i="2"/>
  <c r="F353" i="2" s="1"/>
  <c r="E408" i="2"/>
  <c r="E124" i="2"/>
  <c r="E147" i="2"/>
  <c r="F147" i="2" s="1"/>
  <c r="E409" i="2"/>
  <c r="F409" i="2" s="1"/>
  <c r="E219" i="2"/>
  <c r="F219" i="2" s="1"/>
  <c r="E288" i="2"/>
  <c r="F288" i="2" s="1"/>
  <c r="E125" i="2"/>
  <c r="F125" i="2" s="1"/>
  <c r="E355" i="2"/>
  <c r="F355" i="2" s="1"/>
  <c r="E176" i="2"/>
  <c r="F176" i="2" s="1"/>
  <c r="E2" i="2"/>
  <c r="F2" i="2" s="1"/>
  <c r="E12" i="2"/>
  <c r="F12" i="2" s="1"/>
  <c r="E23" i="2"/>
  <c r="F23" i="2" s="1"/>
  <c r="E18" i="2"/>
  <c r="F18" i="2" s="1"/>
  <c r="E289" i="2"/>
  <c r="F289" i="2" s="1"/>
  <c r="E290" i="2"/>
  <c r="F290" i="2" s="1"/>
  <c r="E512" i="2"/>
  <c r="F512" i="2" s="1"/>
  <c r="E10" i="2"/>
  <c r="E148" i="2"/>
  <c r="F148" i="2" s="1"/>
  <c r="E291" i="2"/>
  <c r="F291" i="2" s="1"/>
  <c r="E292" i="2"/>
  <c r="F292" i="2" s="1"/>
  <c r="E220" i="2"/>
  <c r="F220" i="2" s="1"/>
  <c r="E463" i="2"/>
  <c r="F463" i="2" s="1"/>
  <c r="E90" i="2"/>
  <c r="F90" i="2" s="1"/>
  <c r="E293" i="2"/>
  <c r="F293" i="2" s="1"/>
  <c r="E356" i="2"/>
  <c r="F356" i="2" s="1"/>
  <c r="E126" i="2"/>
  <c r="F126" i="2" s="1"/>
  <c r="E294" i="2"/>
  <c r="F294" i="2" s="1"/>
  <c r="E104" i="2"/>
  <c r="F104" i="2" s="1"/>
  <c r="E295" i="2"/>
  <c r="F295" i="2" s="1"/>
  <c r="E3" i="2"/>
  <c r="F3" i="2" s="1"/>
  <c r="E358" i="2"/>
  <c r="F358" i="2" s="1"/>
  <c r="E221" i="2"/>
  <c r="F221" i="2" s="1"/>
  <c r="E464" i="2"/>
  <c r="F464" i="2" s="1"/>
  <c r="E359" i="2"/>
  <c r="F359" i="2" s="1"/>
  <c r="E581" i="2"/>
  <c r="F581" i="2" s="1"/>
  <c r="E149" i="2"/>
  <c r="F149" i="2" s="1"/>
  <c r="E465" i="2"/>
  <c r="F465" i="2" s="1"/>
  <c r="E24" i="2"/>
  <c r="F24" i="2" s="1"/>
  <c r="E7" i="2"/>
  <c r="F7" i="2" s="1"/>
  <c r="E411" i="2"/>
  <c r="F411" i="2" s="1"/>
  <c r="E150" i="2"/>
  <c r="F150" i="2" s="1"/>
  <c r="E628" i="2"/>
  <c r="F628" i="2" s="1"/>
  <c r="E75" i="2"/>
  <c r="F75" i="2" s="1"/>
  <c r="E127" i="2"/>
  <c r="F127" i="2" s="1"/>
  <c r="E222" i="2"/>
  <c r="F222" i="2" s="1"/>
  <c r="E412" i="2"/>
  <c r="F412" i="2" s="1"/>
  <c r="E413" i="2"/>
  <c r="F413" i="2" s="1"/>
  <c r="E76" i="2"/>
  <c r="F76" i="2" s="1"/>
  <c r="E151" i="2"/>
  <c r="F151" i="2" s="1"/>
  <c r="E610" i="2"/>
  <c r="F610" i="2" s="1"/>
  <c r="E296" i="2"/>
  <c r="F296" i="2" s="1"/>
  <c r="E55" i="2"/>
  <c r="F55" i="2" s="1"/>
  <c r="E414" i="2"/>
  <c r="F414" i="2" s="1"/>
  <c r="E13" i="2"/>
  <c r="F13" i="2" s="1"/>
  <c r="E77" i="2"/>
  <c r="F77" i="2" s="1"/>
  <c r="E466" i="2"/>
  <c r="F466" i="2" s="1"/>
  <c r="E415" i="2"/>
  <c r="E42" i="2"/>
  <c r="E513" i="2"/>
  <c r="F513" i="2" s="1"/>
  <c r="E297" i="2"/>
  <c r="E43" i="2"/>
  <c r="F43" i="2" s="1"/>
  <c r="E33" i="2"/>
  <c r="F33" i="2" s="1"/>
  <c r="E582" i="2"/>
  <c r="F582" i="2" s="1"/>
  <c r="E152" i="2"/>
  <c r="F152" i="2" s="1"/>
  <c r="E556" i="2"/>
  <c r="F556" i="2" s="1"/>
  <c r="E583" i="2"/>
  <c r="F583" i="2" s="1"/>
  <c r="E514" i="2"/>
  <c r="F514" i="2" s="1"/>
  <c r="E223" i="2"/>
  <c r="F223" i="2" s="1"/>
  <c r="E224" i="2"/>
  <c r="F224" i="2" s="1"/>
  <c r="E78" i="2"/>
  <c r="F78" i="2" s="1"/>
  <c r="E557" i="2"/>
  <c r="F557" i="2" s="1"/>
  <c r="E225" i="2"/>
  <c r="F225" i="2" s="1"/>
  <c r="E105" i="2"/>
  <c r="F105" i="2" s="1"/>
  <c r="E558" i="2"/>
  <c r="F558" i="2" s="1"/>
  <c r="E416" i="2"/>
  <c r="F416" i="2" s="1"/>
  <c r="E611" i="2"/>
  <c r="F611" i="2" s="1"/>
  <c r="E298" i="2"/>
  <c r="F298" i="2" s="1"/>
  <c r="E299" i="2"/>
  <c r="F299" i="2" s="1"/>
  <c r="E177" i="2"/>
  <c r="F177" i="2" s="1"/>
  <c r="E360" i="2"/>
  <c r="F360" i="2" s="1"/>
  <c r="E300" i="2"/>
  <c r="F300" i="2" s="1"/>
  <c r="E226" i="2"/>
  <c r="F226" i="2" s="1"/>
  <c r="E44" i="2"/>
  <c r="F44" i="2" s="1"/>
  <c r="E79" i="2"/>
  <c r="F79" i="2" s="1"/>
  <c r="E612" i="2"/>
  <c r="F612" i="2" s="1"/>
  <c r="E361" i="2"/>
  <c r="F361" i="2" s="1"/>
  <c r="E301" i="2"/>
  <c r="F301" i="2" s="1"/>
  <c r="E559" i="2"/>
  <c r="F559" i="2" s="1"/>
  <c r="E178" i="2"/>
  <c r="F178" i="2" s="1"/>
  <c r="E302" i="2"/>
  <c r="F302" i="2" s="1"/>
  <c r="E613" i="2"/>
  <c r="F613" i="2" s="1"/>
  <c r="E179" i="2"/>
  <c r="F179" i="2" s="1"/>
  <c r="E227" i="2"/>
  <c r="F227" i="2" s="1"/>
  <c r="E14" i="2"/>
  <c r="F14" i="2" s="1"/>
  <c r="E585" i="2"/>
  <c r="F585" i="2" s="1"/>
  <c r="E363" i="2"/>
  <c r="F363" i="2" s="1"/>
  <c r="E641" i="2"/>
  <c r="F641" i="2" s="1"/>
  <c r="E560" i="2"/>
  <c r="F560" i="2" s="1"/>
  <c r="E303" i="2"/>
  <c r="F303" i="2" s="1"/>
  <c r="E467" i="2"/>
  <c r="F467" i="2" s="1"/>
  <c r="E228" i="2"/>
  <c r="F228" i="2" s="1"/>
  <c r="E468" i="2"/>
  <c r="F468" i="2" s="1"/>
  <c r="E91" i="2"/>
  <c r="F91" i="2" s="1"/>
  <c r="E417" i="2"/>
  <c r="F417" i="2" s="1"/>
  <c r="E364" i="2"/>
  <c r="F364" i="2" s="1"/>
  <c r="E586" i="2"/>
  <c r="F586" i="2" s="1"/>
  <c r="E418" i="2"/>
  <c r="F418" i="2" s="1"/>
  <c r="E304" i="2"/>
  <c r="F304" i="2" s="1"/>
  <c r="E229" i="2"/>
  <c r="F229" i="2" s="1"/>
  <c r="E56" i="2"/>
  <c r="F56" i="2" s="1"/>
  <c r="E305" i="2"/>
  <c r="F305" i="2" s="1"/>
  <c r="E128" i="2"/>
  <c r="F128" i="2" s="1"/>
  <c r="E365" i="2"/>
  <c r="F365" i="2" s="1"/>
  <c r="E587" i="2"/>
  <c r="F587" i="2" s="1"/>
  <c r="E106" i="2"/>
  <c r="F106" i="2" s="1"/>
  <c r="E614" i="2"/>
  <c r="F614" i="2" s="1"/>
  <c r="E25" i="2"/>
  <c r="F25" i="2" s="1"/>
  <c r="E469" i="2"/>
  <c r="F469" i="2" s="1"/>
  <c r="E306" i="2"/>
  <c r="F306" i="2" s="1"/>
  <c r="E419" i="2"/>
  <c r="F419" i="2" s="1"/>
  <c r="E516" i="2"/>
  <c r="F516" i="2" s="1"/>
  <c r="E180" i="2"/>
  <c r="E420" i="2"/>
  <c r="F420" i="2" s="1"/>
  <c r="E181" i="2"/>
  <c r="F181" i="2" s="1"/>
  <c r="E367" i="2"/>
  <c r="F367" i="2" s="1"/>
  <c r="E368" i="2"/>
  <c r="F368" i="2" s="1"/>
  <c r="E92" i="2"/>
  <c r="F92" i="2" s="1"/>
  <c r="E153" i="2"/>
  <c r="F153" i="2" s="1"/>
  <c r="E421" i="2"/>
  <c r="F421" i="2" s="1"/>
  <c r="E422" i="2"/>
  <c r="F422" i="2" s="1"/>
  <c r="E230" i="2"/>
  <c r="F230" i="2" s="1"/>
  <c r="E589" i="2"/>
  <c r="F589" i="2" s="1"/>
  <c r="E369" i="2"/>
  <c r="F369" i="2" s="1"/>
  <c r="E129" i="2"/>
  <c r="E370" i="2"/>
  <c r="F370" i="2" s="1"/>
  <c r="E562" i="2"/>
  <c r="F562" i="2" s="1"/>
  <c r="E629" i="2"/>
  <c r="F629" i="2" s="1"/>
  <c r="E563" i="2"/>
  <c r="F563" i="2" s="1"/>
  <c r="E518" i="2"/>
  <c r="F518" i="2" s="1"/>
  <c r="E423" i="2"/>
  <c r="F423" i="2" s="1"/>
  <c r="E371" i="2"/>
  <c r="F371" i="2" s="1"/>
  <c r="E130" i="2"/>
  <c r="F130" i="2" s="1"/>
  <c r="E638" i="2"/>
  <c r="F638" i="2" s="1"/>
  <c r="E307" i="2"/>
  <c r="F307" i="2" s="1"/>
  <c r="E372" i="2"/>
  <c r="F372" i="2" s="1"/>
  <c r="E34" i="2"/>
  <c r="F34" i="2" s="1"/>
  <c r="E93" i="2"/>
  <c r="F93" i="2" s="1"/>
  <c r="E424" i="2"/>
  <c r="F424" i="2" s="1"/>
  <c r="E308" i="2"/>
  <c r="F308" i="2" s="1"/>
  <c r="E309" i="2"/>
  <c r="F309" i="2" s="1"/>
  <c r="E519" i="2"/>
  <c r="F519" i="2" s="1"/>
  <c r="E520" i="2"/>
  <c r="F520" i="2" s="1"/>
  <c r="E57" i="2"/>
  <c r="F57" i="2" s="1"/>
  <c r="E182" i="2"/>
  <c r="F182" i="2" s="1"/>
  <c r="E373" i="2"/>
  <c r="F373" i="2" s="1"/>
  <c r="E107" i="2"/>
  <c r="F107" i="2" s="1"/>
  <c r="E35" i="2"/>
  <c r="F35" i="2" s="1"/>
  <c r="E521" i="2"/>
  <c r="F521" i="2" s="1"/>
  <c r="E425" i="2"/>
  <c r="F425" i="2" s="1"/>
  <c r="E154" i="2"/>
  <c r="F154" i="2" s="1"/>
  <c r="E470" i="2"/>
  <c r="F470" i="2" s="1"/>
  <c r="E310" i="2"/>
  <c r="F310" i="2" s="1"/>
  <c r="E36" i="2"/>
  <c r="F36" i="2" s="1"/>
  <c r="E311" i="2"/>
  <c r="F311" i="2" s="1"/>
  <c r="E231" i="2"/>
  <c r="F231" i="2" s="1"/>
  <c r="E26" i="2"/>
  <c r="F26" i="2" s="1"/>
  <c r="E155" i="2"/>
  <c r="F11" i="3" s="1"/>
  <c r="E58" i="2"/>
  <c r="F58" i="2" s="1"/>
  <c r="E45" i="2"/>
  <c r="F45" i="2" s="1"/>
  <c r="E590" i="2"/>
  <c r="F590" i="2" s="1"/>
  <c r="E232" i="2"/>
  <c r="F232" i="2" s="1"/>
  <c r="E312" i="2"/>
  <c r="F312" i="2" s="1"/>
  <c r="E471" i="2"/>
  <c r="F471" i="2" s="1"/>
  <c r="E80" i="2"/>
  <c r="F80" i="2" s="1"/>
  <c r="E427" i="2"/>
  <c r="F427" i="2" s="1"/>
  <c r="E37" i="2"/>
  <c r="F37" i="2" s="1"/>
  <c r="E428" i="2"/>
  <c r="F428" i="2" s="1"/>
  <c r="E19" i="2"/>
  <c r="F19" i="2" s="1"/>
  <c r="E639" i="2"/>
  <c r="F639" i="2" s="1"/>
  <c r="E429" i="2"/>
  <c r="F429" i="2" s="1"/>
  <c r="E183" i="2"/>
  <c r="F183" i="2" s="1"/>
  <c r="E108" i="2"/>
  <c r="F108" i="2" s="1"/>
  <c r="E109" i="2"/>
  <c r="F109" i="2" s="1"/>
  <c r="E184" i="2"/>
  <c r="F184" i="2" s="1"/>
  <c r="E81" i="2"/>
  <c r="F81" i="2" s="1"/>
  <c r="E314" i="2"/>
  <c r="F314" i="2" s="1"/>
  <c r="E591" i="2"/>
  <c r="F591" i="2" s="1"/>
  <c r="E472" i="2"/>
  <c r="F472" i="2" s="1"/>
  <c r="E233" i="2"/>
  <c r="F233" i="2" s="1"/>
  <c r="E59" i="2"/>
  <c r="F59" i="2" s="1"/>
  <c r="E430" i="2"/>
  <c r="E234" i="2"/>
  <c r="F234" i="2" s="1"/>
  <c r="E630" i="2"/>
  <c r="F630" i="2" s="1"/>
  <c r="E185" i="2"/>
  <c r="F185" i="2" s="1"/>
  <c r="E315" i="2"/>
  <c r="F315" i="2" s="1"/>
  <c r="E431" i="2"/>
  <c r="F431" i="2" s="1"/>
  <c r="E316" i="2"/>
  <c r="F316" i="2" s="1"/>
  <c r="E317" i="2"/>
  <c r="F317" i="2" s="1"/>
  <c r="E473" i="2"/>
  <c r="F473" i="2" s="1"/>
  <c r="E474" i="2"/>
  <c r="F474" i="2" s="1"/>
  <c r="E432" i="2"/>
  <c r="F432" i="2" s="1"/>
  <c r="E375" i="2"/>
  <c r="F375" i="2" s="1"/>
  <c r="E592" i="2"/>
  <c r="F592" i="2" s="1"/>
  <c r="E376" i="2"/>
  <c r="F376" i="2" s="1"/>
  <c r="E593" i="2"/>
  <c r="E433" i="2"/>
  <c r="F433" i="2" s="1"/>
  <c r="E377" i="2"/>
  <c r="F377" i="2" s="1"/>
  <c r="E616" i="2"/>
  <c r="F616" i="2" s="1"/>
  <c r="E378" i="2"/>
  <c r="F378" i="2" s="1"/>
  <c r="E186" i="2"/>
  <c r="F186" i="2" s="1"/>
  <c r="E565" i="2"/>
  <c r="F565" i="2" s="1"/>
  <c r="E566" i="2"/>
  <c r="F566" i="2" s="1"/>
  <c r="E110" i="2"/>
  <c r="F110" i="2" s="1"/>
  <c r="E318" i="2"/>
  <c r="F318" i="2" s="1"/>
  <c r="E235" i="2"/>
  <c r="F235" i="2" s="1"/>
  <c r="E434" i="2"/>
  <c r="F434" i="2" s="1"/>
  <c r="E617" i="2"/>
  <c r="F617" i="2" s="1"/>
  <c r="E594" i="2"/>
  <c r="F594" i="2" s="1"/>
  <c r="E187" i="2"/>
  <c r="F187" i="2" s="1"/>
  <c r="E319" i="2"/>
  <c r="F319" i="2" s="1"/>
  <c r="E131" i="2"/>
  <c r="F131" i="2" s="1"/>
  <c r="E111" i="2"/>
  <c r="F111" i="2" s="1"/>
  <c r="E567" i="2"/>
  <c r="F47" i="3" s="1"/>
  <c r="E618" i="2"/>
  <c r="F618" i="2" s="1"/>
  <c r="E435" i="2"/>
  <c r="F435" i="2" s="1"/>
  <c r="E522" i="2"/>
  <c r="F522" i="2" s="1"/>
  <c r="E188" i="2"/>
  <c r="F188" i="2" s="1"/>
  <c r="E320" i="2"/>
  <c r="F320" i="2" s="1"/>
  <c r="E60" i="2"/>
  <c r="F60" i="2" s="1"/>
  <c r="E236" i="2"/>
  <c r="F236" i="2" s="1"/>
  <c r="E321" i="2"/>
  <c r="F321" i="2" s="1"/>
  <c r="E379" i="2"/>
  <c r="F379" i="2" s="1"/>
  <c r="E156" i="2"/>
  <c r="F156" i="2" s="1"/>
  <c r="E189" i="2"/>
  <c r="F189" i="2" s="1"/>
  <c r="E157" i="2"/>
  <c r="F157" i="2" s="1"/>
  <c r="E237" i="2"/>
  <c r="F237" i="2" s="1"/>
  <c r="E238" i="2"/>
  <c r="F238" i="2" s="1"/>
  <c r="E523" i="2"/>
  <c r="F523" i="2" s="1"/>
  <c r="E239" i="2"/>
  <c r="F239" i="2" s="1"/>
  <c r="E240" i="2"/>
  <c r="F240" i="2" s="1"/>
  <c r="E9" i="2"/>
  <c r="F9" i="2" s="1"/>
  <c r="E112" i="2"/>
  <c r="F112" i="2" s="1"/>
  <c r="E241" i="2"/>
  <c r="F241" i="2" s="1"/>
  <c r="E524" i="2"/>
  <c r="F524" i="2" s="1"/>
  <c r="E635" i="2"/>
  <c r="F635" i="2" s="1"/>
  <c r="E568" i="2"/>
  <c r="F568" i="2" s="1"/>
  <c r="E242" i="2"/>
  <c r="F242" i="2" s="1"/>
  <c r="E381" i="2"/>
  <c r="F381" i="2" s="1"/>
  <c r="E20" i="2"/>
  <c r="F20" i="2" s="1"/>
  <c r="E243" i="2"/>
  <c r="F243" i="2" s="1"/>
  <c r="E244" i="2"/>
  <c r="F244" i="2" s="1"/>
  <c r="E158" i="2"/>
  <c r="F158" i="2" s="1"/>
  <c r="E245" i="2"/>
  <c r="F245" i="2" s="1"/>
  <c r="E647" i="2"/>
  <c r="F647" i="2" s="1"/>
  <c r="E525" i="2"/>
  <c r="F525" i="2" s="1"/>
  <c r="E526" i="2"/>
  <c r="F526" i="2" s="1"/>
  <c r="E132" i="2"/>
  <c r="F132" i="2" s="1"/>
  <c r="E94" i="2"/>
  <c r="F94" i="2" s="1"/>
  <c r="E247" i="2"/>
  <c r="F247" i="2" s="1"/>
  <c r="E436" i="2"/>
  <c r="F436" i="2" s="1"/>
  <c r="E595" i="2"/>
  <c r="F595" i="2" s="1"/>
  <c r="E133" i="2"/>
  <c r="F133" i="2" s="1"/>
  <c r="E134" i="2"/>
  <c r="F134" i="2" s="1"/>
  <c r="E322" i="2"/>
  <c r="F322" i="2" s="1"/>
  <c r="E383" i="2"/>
  <c r="F383" i="2" s="1"/>
  <c r="E38" i="2"/>
  <c r="F38" i="2" s="1"/>
  <c r="E248" i="2"/>
  <c r="F248" i="2" s="1"/>
  <c r="E159" i="2"/>
  <c r="F159" i="2" s="1"/>
  <c r="E135" i="2"/>
  <c r="F135" i="2" s="1"/>
  <c r="E190" i="2"/>
  <c r="F190" i="2" s="1"/>
  <c r="E437" i="2"/>
  <c r="F437" i="2" s="1"/>
  <c r="E61" i="2"/>
  <c r="F61" i="2" s="1"/>
  <c r="E249" i="2"/>
  <c r="F249" i="2" s="1"/>
  <c r="E250" i="2"/>
  <c r="F250" i="2" s="1"/>
  <c r="E136" i="2"/>
  <c r="F136" i="2" s="1"/>
  <c r="E82" i="2"/>
  <c r="F82" i="2" s="1"/>
  <c r="E113" i="2"/>
  <c r="F113" i="2" s="1"/>
  <c r="E527" i="2"/>
  <c r="F527" i="2" s="1"/>
  <c r="E251" i="2"/>
  <c r="F251" i="2" s="1"/>
  <c r="E476" i="2"/>
  <c r="F476" i="2" s="1"/>
  <c r="E4" i="2"/>
  <c r="F4" i="2" s="1"/>
  <c r="E137" i="2"/>
  <c r="F137" i="2" s="1"/>
  <c r="E160" i="2"/>
  <c r="F160" i="2" s="1"/>
  <c r="E191" i="2"/>
  <c r="F191" i="2" s="1"/>
  <c r="E62" i="2"/>
  <c r="F62" i="2" s="1"/>
  <c r="E192" i="2"/>
  <c r="F192" i="2" s="1"/>
  <c r="E323" i="2"/>
  <c r="F323" i="2" s="1"/>
  <c r="E438" i="2"/>
  <c r="F438" i="2" s="1"/>
  <c r="E569" i="2"/>
  <c r="F569" i="2" s="1"/>
  <c r="E324" i="2"/>
  <c r="F324" i="2" s="1"/>
  <c r="E83" i="2"/>
  <c r="F83" i="2" s="1"/>
  <c r="E325" i="2"/>
  <c r="F325" i="2" s="1"/>
  <c r="E63" i="2"/>
  <c r="F63" i="2" s="1"/>
  <c r="E252" i="2"/>
  <c r="F252" i="2" s="1"/>
  <c r="E8" i="2"/>
  <c r="F8" i="2" s="1"/>
  <c r="E21" i="2"/>
  <c r="F21" i="2" s="1"/>
  <c r="E528" i="2"/>
  <c r="F528" i="2" s="1"/>
  <c r="E384" i="2"/>
  <c r="F384" i="2" s="1"/>
  <c r="E253" i="2"/>
  <c r="F253" i="2" s="1"/>
  <c r="E138" i="2"/>
  <c r="F138" i="2" s="1"/>
  <c r="E631" i="2"/>
  <c r="F631" i="2" s="1"/>
  <c r="E529" i="2"/>
  <c r="F529" i="2" s="1"/>
  <c r="E530" i="2"/>
  <c r="F530" i="2" s="1"/>
  <c r="E161" i="2"/>
  <c r="F161" i="2" s="1"/>
  <c r="E162" i="2"/>
  <c r="F162" i="2" s="1"/>
  <c r="E163" i="2"/>
  <c r="F163" i="2" s="1"/>
  <c r="E193" i="2"/>
  <c r="F193" i="2" s="1"/>
  <c r="E478" i="2"/>
  <c r="F478" i="2" s="1"/>
  <c r="E254" i="2"/>
  <c r="F254" i="2" s="1"/>
  <c r="E385" i="2"/>
  <c r="F385" i="2" s="1"/>
  <c r="E386" i="2"/>
  <c r="F386" i="2" s="1"/>
  <c r="E255" i="2"/>
  <c r="F255" i="2" s="1"/>
  <c r="E648" i="2"/>
  <c r="F648" i="2" s="1"/>
  <c r="E531" i="2"/>
  <c r="F531" i="2" s="1"/>
  <c r="E387" i="2"/>
  <c r="F387" i="2" s="1"/>
  <c r="E39" i="2"/>
  <c r="F39" i="2" s="1"/>
  <c r="E326" i="2"/>
  <c r="F326" i="2" s="1"/>
  <c r="E439" i="2"/>
  <c r="F439" i="2" s="1"/>
  <c r="E139" i="2"/>
  <c r="F139" i="2" s="1"/>
  <c r="E256" i="2"/>
  <c r="F256" i="2" s="1"/>
  <c r="E479" i="2"/>
  <c r="F479" i="2" s="1"/>
  <c r="E440" i="2"/>
  <c r="F440" i="2" s="1"/>
  <c r="E643" i="2"/>
  <c r="F643" i="2" s="1"/>
  <c r="E481" i="2"/>
  <c r="F481" i="2" s="1"/>
  <c r="E388" i="2"/>
  <c r="F388" i="2" s="1"/>
  <c r="E257" i="2"/>
  <c r="F257" i="2" s="1"/>
  <c r="E194" i="2"/>
  <c r="F194" i="2" s="1"/>
  <c r="E532" i="2"/>
  <c r="F532" i="2" s="1"/>
  <c r="E114" i="2"/>
  <c r="F114" i="2" s="1"/>
  <c r="E15" i="2"/>
  <c r="F15" i="2" s="1"/>
  <c r="E389" i="2"/>
  <c r="F389" i="2" s="1"/>
  <c r="E164" i="2"/>
  <c r="F164" i="2" s="1"/>
  <c r="E327" i="2"/>
  <c r="F327" i="2" s="1"/>
  <c r="E258" i="2"/>
  <c r="F258" i="2" s="1"/>
  <c r="E441" i="2"/>
  <c r="F441" i="2" s="1"/>
  <c r="E597" i="2"/>
  <c r="F597" i="2" s="1"/>
  <c r="E16" i="2"/>
  <c r="F16" i="2" s="1"/>
  <c r="E196" i="2"/>
  <c r="F196" i="2" s="1"/>
  <c r="E625" i="2"/>
  <c r="F625" i="2" s="1"/>
  <c r="E64" i="2"/>
  <c r="F64" i="2" s="1"/>
  <c r="E390" i="2"/>
  <c r="F390" i="2" s="1"/>
  <c r="E534" i="2"/>
  <c r="F534" i="2" s="1"/>
  <c r="E570" i="2"/>
  <c r="F570" i="2" s="1"/>
  <c r="E636" i="2"/>
  <c r="F636" i="2" s="1"/>
  <c r="E197" i="2"/>
  <c r="F197" i="2" s="1"/>
  <c r="E27" i="2"/>
  <c r="F27" i="2" s="1"/>
  <c r="E598" i="2"/>
  <c r="F598" i="2" s="1"/>
  <c r="E259" i="2"/>
  <c r="F259" i="2" s="1"/>
  <c r="E644" i="2"/>
  <c r="F644" i="2" s="1"/>
  <c r="E65" i="2"/>
  <c r="F65" i="2" s="1"/>
  <c r="E66" i="2"/>
  <c r="F66" i="2" s="1"/>
  <c r="E28" i="2"/>
  <c r="F28" i="2" s="1"/>
  <c r="E328" i="2"/>
  <c r="F328" i="2" s="1"/>
  <c r="E443" i="2"/>
  <c r="F443" i="2" s="1"/>
  <c r="E46" i="2"/>
  <c r="F46" i="2" s="1"/>
  <c r="E482" i="2"/>
  <c r="F482" i="2" s="1"/>
  <c r="E260" i="2"/>
  <c r="F260" i="2" s="1"/>
  <c r="E261" i="2"/>
  <c r="F261" i="2" s="1"/>
  <c r="E329" i="2"/>
  <c r="F329" i="2" s="1"/>
  <c r="E165" i="2"/>
  <c r="F165" i="2" s="1"/>
  <c r="E444" i="2"/>
  <c r="F444" i="2" s="1"/>
  <c r="E115" i="2"/>
  <c r="F115" i="2" s="1"/>
  <c r="E95" i="2"/>
  <c r="F95" i="2" s="1"/>
  <c r="E96" i="2"/>
  <c r="F96" i="2" s="1"/>
  <c r="E5" i="2"/>
  <c r="F5" i="2" s="1"/>
  <c r="E116" i="2"/>
  <c r="F116" i="2" s="1"/>
  <c r="E535" i="2"/>
  <c r="F535" i="2" s="1"/>
  <c r="E391" i="2"/>
  <c r="F391" i="2" s="1"/>
  <c r="E198" i="2"/>
  <c r="F198" i="2" s="1"/>
  <c r="E536" i="2"/>
  <c r="F536" i="2" s="1"/>
  <c r="E537" i="2"/>
  <c r="F537" i="2" s="1"/>
  <c r="E445" i="2"/>
  <c r="F445" i="2" s="1"/>
  <c r="E446" i="2"/>
  <c r="F446" i="2" s="1"/>
  <c r="E140" i="2"/>
  <c r="F140" i="2" s="1"/>
  <c r="E262" i="2"/>
  <c r="F262" i="2" s="1"/>
  <c r="E447" i="2"/>
  <c r="F447" i="2" s="1"/>
  <c r="E332" i="2"/>
  <c r="F332" i="2" s="1"/>
  <c r="E448" i="2"/>
  <c r="F448" i="2" s="1"/>
  <c r="E538" i="2"/>
  <c r="F538" i="2" s="1"/>
  <c r="E263" i="2"/>
  <c r="F263" i="2" s="1"/>
  <c r="E264" i="2"/>
  <c r="F264" i="2" s="1"/>
  <c r="E199" i="2"/>
  <c r="F199" i="2" s="1"/>
  <c r="E392" i="2"/>
  <c r="F392" i="2" s="1"/>
  <c r="E47" i="2"/>
  <c r="F47" i="2" s="1"/>
  <c r="E640" i="2"/>
  <c r="F640" i="2" s="1"/>
  <c r="E265" i="2"/>
  <c r="F265" i="2" s="1"/>
  <c r="E645" i="2"/>
  <c r="F645" i="2" s="1"/>
  <c r="E626" i="2"/>
  <c r="F626" i="2" s="1"/>
  <c r="E200" i="2"/>
  <c r="F200" i="2" s="1"/>
  <c r="E97" i="2"/>
  <c r="F97" i="2" s="1"/>
  <c r="E483" i="2"/>
  <c r="F483" i="2" s="1"/>
  <c r="E201" i="2"/>
  <c r="F201" i="2" s="1"/>
  <c r="E449" i="2"/>
  <c r="F449" i="2" s="1"/>
  <c r="E266" i="2"/>
  <c r="F266" i="2" s="1"/>
  <c r="E333" i="2"/>
  <c r="F333" i="2" s="1"/>
  <c r="E117" i="2"/>
  <c r="F117" i="2" s="1"/>
  <c r="E334" i="2"/>
  <c r="F334" i="2" s="1"/>
  <c r="E335" i="2"/>
  <c r="F335" i="2" s="1"/>
  <c r="E48" i="2"/>
  <c r="F48" i="2" s="1"/>
  <c r="E29" i="2"/>
  <c r="F29" i="2" s="1"/>
  <c r="E267" i="2"/>
  <c r="F267" i="2" s="1"/>
  <c r="E450" i="2"/>
  <c r="F450" i="2" s="1"/>
  <c r="E30" i="2"/>
  <c r="F30" i="2" s="1"/>
  <c r="E6" i="2"/>
  <c r="F6" i="2" s="1"/>
  <c r="E118" i="2"/>
  <c r="F118" i="2" s="1"/>
  <c r="E336" i="2"/>
  <c r="F336" i="2" s="1"/>
  <c r="E49" i="2"/>
  <c r="F49" i="2" s="1"/>
  <c r="E268" i="2"/>
  <c r="F268" i="2" s="1"/>
  <c r="E269" i="2"/>
  <c r="F269" i="2" s="1"/>
  <c r="E393" i="2"/>
  <c r="F393" i="2" s="1"/>
  <c r="E451" i="2"/>
  <c r="F451" i="2" s="1"/>
  <c r="E484" i="2"/>
  <c r="F484" i="2" s="1"/>
  <c r="E202" i="2"/>
  <c r="F202" i="2" s="1"/>
  <c r="E84" i="2"/>
  <c r="F84" i="2" s="1"/>
  <c r="E540" i="2"/>
  <c r="F540" i="2" s="1"/>
  <c r="E22" i="2"/>
  <c r="F22" i="2" s="1"/>
  <c r="E119" i="2"/>
  <c r="F119" i="2" s="1"/>
  <c r="E337" i="2"/>
  <c r="F337" i="2" s="1"/>
  <c r="E541" i="2"/>
  <c r="F541" i="2" s="1"/>
  <c r="E485" i="2"/>
  <c r="F485" i="2" s="1"/>
  <c r="E270" i="2"/>
  <c r="F270" i="2" s="1"/>
  <c r="E271" i="2"/>
  <c r="F271" i="2" s="1"/>
  <c r="E486" i="2"/>
  <c r="F486" i="2" s="1"/>
  <c r="E203" i="2"/>
  <c r="F203" i="2" s="1"/>
  <c r="E573" i="2"/>
  <c r="F573" i="2" s="1"/>
  <c r="E166" i="2"/>
  <c r="F166" i="2" s="1"/>
  <c r="E141" i="2"/>
  <c r="F141" i="2" s="1"/>
  <c r="E620" i="2"/>
  <c r="F620" i="2" s="1"/>
  <c r="E452" i="2"/>
  <c r="F452" i="2" s="1"/>
  <c r="E204" i="2"/>
  <c r="F204" i="2" s="1"/>
  <c r="E574" i="2"/>
  <c r="F574" i="2" s="1"/>
  <c r="E205" i="2"/>
  <c r="F205" i="2" s="1"/>
  <c r="E453" i="2"/>
  <c r="F453" i="2" s="1"/>
  <c r="E98" i="2"/>
  <c r="F98" i="2" s="1"/>
  <c r="E99" i="2"/>
  <c r="F99" i="2" s="1"/>
  <c r="E273" i="2"/>
  <c r="F273" i="2" s="1"/>
  <c r="E206" i="2"/>
  <c r="F206" i="2" s="1"/>
  <c r="E274" i="2"/>
  <c r="F274" i="2" s="1"/>
  <c r="E67" i="2"/>
  <c r="F67" i="2" s="1"/>
  <c r="E142" i="2"/>
  <c r="F142" i="2" s="1"/>
  <c r="E575" i="2"/>
  <c r="F575" i="2" s="1"/>
  <c r="E454" i="2"/>
  <c r="F454" i="2" s="1"/>
  <c r="E394" i="2"/>
  <c r="F394" i="2" s="1"/>
  <c r="E395" i="2"/>
  <c r="F395" i="2" s="1"/>
  <c r="E143" i="2"/>
  <c r="F143" i="2" s="1"/>
  <c r="E338" i="2"/>
  <c r="F338" i="2" s="1"/>
  <c r="E621" i="2"/>
  <c r="F621" i="2" s="1"/>
  <c r="E576" i="2"/>
  <c r="F576" i="2" s="1"/>
  <c r="E600" i="2"/>
  <c r="F600" i="2" s="1"/>
  <c r="E455" i="2"/>
  <c r="F455" i="2" s="1"/>
  <c r="E339" i="2"/>
  <c r="F339" i="2" s="1"/>
  <c r="E396" i="2"/>
  <c r="F396" i="2" s="1"/>
  <c r="E487" i="2"/>
  <c r="F487" i="2" s="1"/>
  <c r="E40" i="2"/>
  <c r="F40" i="2" s="1"/>
  <c r="E100" i="2"/>
  <c r="F100" i="2" s="1"/>
  <c r="E632" i="2"/>
  <c r="F632" i="2" s="1"/>
  <c r="E542" i="2"/>
  <c r="F542" i="2" s="1"/>
  <c r="E144" i="2"/>
  <c r="F144" i="2" s="1"/>
  <c r="E120" i="2"/>
  <c r="F120" i="2" s="1"/>
  <c r="E340" i="2"/>
  <c r="F340" i="2" s="1"/>
  <c r="E275" i="2"/>
  <c r="F275" i="2" s="1"/>
  <c r="E31" i="2"/>
  <c r="F31" i="2" s="1"/>
  <c r="E341" i="2"/>
  <c r="F341" i="2" s="1"/>
  <c r="E207" i="2"/>
  <c r="F207" i="2" s="1"/>
  <c r="E543" i="2"/>
  <c r="F543" i="2" s="1"/>
  <c r="E601" i="2"/>
  <c r="F601" i="2" s="1"/>
  <c r="E342" i="2"/>
  <c r="E397" i="2"/>
  <c r="F397" i="2" s="1"/>
  <c r="E544" i="2"/>
  <c r="F544" i="2" s="1"/>
  <c r="E602" i="2"/>
  <c r="F602" i="2" s="1"/>
  <c r="E145" i="2"/>
  <c r="F145" i="2" s="1"/>
  <c r="E101" i="2"/>
  <c r="F101" i="2" s="1"/>
  <c r="E456" i="2"/>
  <c r="F456" i="2" s="1"/>
  <c r="E276" i="2"/>
  <c r="F276" i="2" s="1"/>
  <c r="E68" i="2"/>
  <c r="F68" i="2" s="1"/>
  <c r="E208" i="2"/>
  <c r="F208" i="2" s="1"/>
  <c r="E489" i="2"/>
  <c r="F489" i="2" s="1"/>
  <c r="E490" i="2"/>
  <c r="F490" i="2" s="1"/>
  <c r="E209" i="2"/>
  <c r="F209" i="2" s="1"/>
  <c r="E85" i="2"/>
  <c r="F85" i="2" s="1"/>
  <c r="E343" i="2"/>
  <c r="F343" i="2" s="1"/>
  <c r="E344" i="2"/>
  <c r="F344" i="2" s="1"/>
  <c r="E50" i="2"/>
  <c r="F50" i="2" s="1"/>
  <c r="E546" i="2"/>
  <c r="F546" i="2" s="1"/>
  <c r="E210" i="2"/>
  <c r="F210" i="2" s="1"/>
  <c r="E603" i="2"/>
  <c r="F603" i="2" s="1"/>
  <c r="E547" i="2"/>
  <c r="F547" i="2" s="1"/>
  <c r="E167" i="2"/>
  <c r="F167" i="2" s="1"/>
  <c r="E604" i="2"/>
  <c r="F604" i="2" s="1"/>
  <c r="E345" i="2"/>
  <c r="F345" i="2" s="1"/>
  <c r="E69" i="2"/>
  <c r="F69" i="2" s="1"/>
  <c r="E458" i="2"/>
  <c r="F458" i="2" s="1"/>
  <c r="E17" i="2"/>
  <c r="F17" i="2" s="1"/>
  <c r="E146" i="2"/>
  <c r="F146" i="2" s="1"/>
  <c r="E102" i="2"/>
  <c r="F102" i="2" s="1"/>
  <c r="E605" i="2"/>
  <c r="F605" i="2" s="1"/>
  <c r="E548" i="2"/>
  <c r="F548" i="2" s="1"/>
  <c r="E398" i="2"/>
  <c r="F398" i="2" s="1"/>
  <c r="E492" i="2"/>
  <c r="F492" i="2" s="1"/>
  <c r="E168" i="2"/>
  <c r="F168" i="2" s="1"/>
  <c r="E121" i="2"/>
  <c r="F121" i="2" s="1"/>
  <c r="E493" i="2"/>
  <c r="F493" i="2" s="1"/>
  <c r="E347" i="2"/>
  <c r="F347" i="2" s="1"/>
  <c r="E86" i="2"/>
  <c r="F86" i="2" s="1"/>
  <c r="E494" i="2"/>
  <c r="F494" i="2" s="1"/>
  <c r="E103" i="2"/>
  <c r="F103" i="2" s="1"/>
  <c r="E607" i="2"/>
  <c r="F607" i="2" s="1"/>
  <c r="E277" i="2"/>
  <c r="F277" i="2" s="1"/>
  <c r="E348" i="2"/>
  <c r="F348" i="2" s="1"/>
  <c r="E278" i="2"/>
  <c r="F278" i="2" s="1"/>
  <c r="E279" i="2"/>
  <c r="F279" i="2" s="1"/>
  <c r="E399" i="2"/>
  <c r="F399" i="2" s="1"/>
  <c r="E349" i="2"/>
  <c r="F349" i="2" s="1"/>
  <c r="E495" i="2"/>
  <c r="F495" i="2" s="1"/>
  <c r="E169" i="2"/>
  <c r="F169" i="2" s="1"/>
  <c r="E70" i="2"/>
  <c r="F70" i="2" s="1"/>
  <c r="E170" i="2"/>
  <c r="F170" i="2" s="1"/>
  <c r="E608" i="2"/>
  <c r="F608" i="2" s="1"/>
  <c r="E497" i="2"/>
  <c r="F497" i="2" s="1"/>
  <c r="E122" i="2"/>
  <c r="F122" i="2" s="1"/>
  <c r="E211" i="2"/>
  <c r="F211" i="2" s="1"/>
  <c r="E498" i="2"/>
  <c r="F498" i="2" s="1"/>
  <c r="E51" i="2"/>
  <c r="F51" i="2" s="1"/>
  <c r="E609" i="2"/>
  <c r="F609" i="2" s="1"/>
  <c r="E212" i="2"/>
  <c r="F212" i="2" s="1"/>
  <c r="E499" i="2"/>
  <c r="F499" i="2" s="1"/>
  <c r="E71" i="2"/>
  <c r="F71" i="2" s="1"/>
  <c r="E400" i="2"/>
  <c r="F400" i="2" s="1"/>
  <c r="E280" i="2"/>
  <c r="F280" i="2" s="1"/>
  <c r="E549" i="2"/>
  <c r="F549" i="2" s="1"/>
  <c r="E171" i="2"/>
  <c r="F171" i="2" s="1"/>
  <c r="E32" i="2"/>
  <c r="F32" i="2" s="1"/>
  <c r="E281" i="2"/>
  <c r="F281" i="2" s="1"/>
  <c r="E550" i="2"/>
  <c r="F550" i="2" s="1"/>
  <c r="E577" i="2"/>
  <c r="F577" i="2" s="1"/>
  <c r="E637" i="2"/>
  <c r="F637" i="2" s="1"/>
  <c r="E213" i="2"/>
  <c r="F213" i="2" s="1"/>
  <c r="E500" i="2"/>
  <c r="F500" i="2" s="1"/>
  <c r="E622" i="2"/>
  <c r="F622" i="2" s="1"/>
  <c r="E87" i="2"/>
  <c r="F87" i="2" s="1"/>
  <c r="E214" i="2"/>
  <c r="F214" i="2" s="1"/>
  <c r="E52" i="2"/>
  <c r="F52" i="2" s="1"/>
  <c r="E282" i="2"/>
  <c r="F282" i="2" s="1"/>
  <c r="E551" i="2"/>
  <c r="F551" i="2" s="1"/>
  <c r="E350" i="2"/>
  <c r="F350" i="2" s="1"/>
  <c r="E552" i="2"/>
  <c r="F552" i="2" s="1"/>
  <c r="E578" i="2"/>
  <c r="F578" i="2" s="1"/>
  <c r="E501" i="2"/>
  <c r="F501" i="2" s="1"/>
  <c r="E402" i="2"/>
  <c r="F402" i="2" s="1"/>
  <c r="E72" i="2"/>
  <c r="F72" i="2" s="1"/>
  <c r="E172" i="2"/>
  <c r="F172" i="2" s="1"/>
  <c r="E503" i="2"/>
  <c r="F503" i="2" s="1"/>
  <c r="E634" i="2"/>
  <c r="F634" i="2" s="1"/>
  <c r="E460" i="2"/>
  <c r="F460" i="2" s="1"/>
  <c r="E215" i="2"/>
  <c r="F215" i="2" s="1"/>
  <c r="E504" i="2"/>
  <c r="F504" i="2" s="1"/>
  <c r="E627" i="2"/>
  <c r="F627" i="2" s="1"/>
  <c r="E505" i="2"/>
  <c r="F505" i="2" s="1"/>
  <c r="X4" i="1"/>
  <c r="Y4" i="1"/>
  <c r="Z4" i="1"/>
  <c r="AA4" i="1"/>
  <c r="AB4" i="1"/>
  <c r="AG4" i="1"/>
  <c r="AC4" i="1"/>
  <c r="AV2" i="1"/>
  <c r="Q4" i="1"/>
  <c r="E403" i="2"/>
  <c r="F403" i="2" s="1"/>
  <c r="AD4" i="1"/>
  <c r="AE4" i="1"/>
  <c r="AF4" i="1"/>
  <c r="AM4" i="1"/>
  <c r="R4" i="1"/>
  <c r="S4" i="1"/>
  <c r="T4" i="1"/>
  <c r="U4" i="1"/>
  <c r="V4" i="1"/>
  <c r="W4" i="1"/>
  <c r="AH4" i="1"/>
  <c r="AI4" i="1"/>
  <c r="AJ4" i="1"/>
  <c r="AK4" i="1"/>
  <c r="AL4" i="1"/>
  <c r="F7" i="4"/>
  <c r="F6" i="4"/>
  <c r="F3" i="4"/>
  <c r="F39" i="4"/>
  <c r="F4" i="4"/>
  <c r="F31" i="4"/>
  <c r="F8" i="4"/>
  <c r="F12" i="4"/>
  <c r="F17" i="4"/>
  <c r="F41" i="4"/>
  <c r="F42" i="4"/>
  <c r="F43" i="4"/>
  <c r="F10" i="4"/>
  <c r="F44" i="4"/>
  <c r="F15" i="4"/>
  <c r="F45" i="4"/>
  <c r="F46" i="4"/>
  <c r="F23" i="4"/>
  <c r="F5" i="4"/>
  <c r="F47" i="4"/>
  <c r="F9" i="4"/>
  <c r="F2" i="4"/>
  <c r="F48" i="4"/>
  <c r="F13" i="4"/>
  <c r="F18" i="4"/>
  <c r="F49" i="4"/>
  <c r="F16" i="4"/>
  <c r="F19" i="4"/>
  <c r="F34" i="4"/>
  <c r="F50" i="4"/>
  <c r="F24" i="4"/>
  <c r="F14" i="4"/>
  <c r="F51" i="4"/>
  <c r="F33" i="4"/>
  <c r="F52" i="4"/>
  <c r="F53" i="4"/>
  <c r="F20" i="4"/>
  <c r="F54" i="4"/>
  <c r="F11" i="4"/>
  <c r="F29" i="4"/>
  <c r="F55" i="4"/>
  <c r="F22" i="4"/>
  <c r="F36" i="4"/>
  <c r="F56" i="4"/>
  <c r="F57" i="4"/>
  <c r="F58" i="4"/>
  <c r="F59" i="4"/>
  <c r="F60" i="4"/>
  <c r="F61" i="4"/>
  <c r="F62" i="4"/>
  <c r="F25" i="4"/>
  <c r="F26" i="4"/>
  <c r="F63" i="4"/>
  <c r="F64" i="4"/>
  <c r="F65" i="4"/>
  <c r="F66" i="4"/>
  <c r="F67" i="4"/>
  <c r="F68" i="4"/>
  <c r="F38" i="4"/>
  <c r="F69" i="4"/>
  <c r="F70" i="4"/>
  <c r="F71" i="4"/>
  <c r="F72" i="4"/>
  <c r="F73" i="4"/>
  <c r="F74" i="4"/>
  <c r="F75" i="4"/>
  <c r="F76" i="4"/>
  <c r="F77" i="4"/>
  <c r="F78" i="4"/>
  <c r="F79" i="4"/>
  <c r="F37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40" i="4"/>
  <c r="F95" i="4"/>
  <c r="F96" i="4"/>
  <c r="F21" i="4"/>
  <c r="F97" i="4"/>
  <c r="F98" i="4"/>
  <c r="F99" i="4"/>
  <c r="F100" i="4"/>
  <c r="F101" i="4"/>
  <c r="F102" i="4"/>
  <c r="F103" i="4"/>
  <c r="F104" i="4"/>
  <c r="F105" i="4"/>
  <c r="F28" i="4"/>
  <c r="F106" i="4"/>
  <c r="F107" i="4"/>
  <c r="F108" i="4"/>
  <c r="F109" i="4"/>
  <c r="F27" i="4"/>
  <c r="F110" i="4"/>
  <c r="F111" i="4"/>
  <c r="F112" i="4"/>
  <c r="F113" i="4"/>
  <c r="F114" i="4"/>
  <c r="F35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30" i="4"/>
  <c r="F32" i="4"/>
  <c r="F196" i="4"/>
  <c r="F197" i="4"/>
  <c r="F198" i="4"/>
  <c r="F199" i="4"/>
  <c r="F200" i="4"/>
  <c r="E26" i="3"/>
  <c r="B31" i="4"/>
  <c r="AU4" i="1"/>
  <c r="E18" i="4"/>
  <c r="B152" i="4"/>
  <c r="E152" i="4"/>
  <c r="L4" i="1"/>
  <c r="B100" i="4"/>
  <c r="E100" i="4"/>
  <c r="B95" i="4"/>
  <c r="E95" i="4"/>
  <c r="B167" i="4"/>
  <c r="E167" i="4"/>
  <c r="B80" i="4"/>
  <c r="E80" i="4"/>
  <c r="B97" i="4"/>
  <c r="E97" i="4"/>
  <c r="B183" i="4"/>
  <c r="E183" i="4"/>
  <c r="B169" i="4"/>
  <c r="E169" i="4"/>
  <c r="B161" i="4"/>
  <c r="E161" i="4"/>
  <c r="B173" i="4"/>
  <c r="E173" i="4"/>
  <c r="B57" i="4"/>
  <c r="E57" i="4"/>
  <c r="B23" i="4"/>
  <c r="E23" i="4"/>
  <c r="B20" i="4"/>
  <c r="E20" i="4"/>
  <c r="B6" i="4"/>
  <c r="E6" i="4"/>
  <c r="B156" i="4"/>
  <c r="B197" i="4"/>
  <c r="B41" i="4"/>
  <c r="B151" i="4"/>
  <c r="B124" i="4"/>
  <c r="B59" i="4"/>
  <c r="B19" i="4"/>
  <c r="B78" i="4"/>
  <c r="B157" i="4"/>
  <c r="B158" i="4"/>
  <c r="B133" i="4"/>
  <c r="B174" i="4"/>
  <c r="B44" i="4"/>
  <c r="B53" i="4"/>
  <c r="B60" i="4"/>
  <c r="B199" i="4"/>
  <c r="B144" i="4"/>
  <c r="B150" i="4"/>
  <c r="B193" i="4"/>
  <c r="B61" i="4"/>
  <c r="B28" i="4"/>
  <c r="B4" i="4"/>
  <c r="B129" i="4"/>
  <c r="B141" i="4"/>
  <c r="B74" i="4"/>
  <c r="B3" i="4"/>
  <c r="B42" i="4"/>
  <c r="B48" i="4"/>
  <c r="B159" i="4"/>
  <c r="B118" i="4"/>
  <c r="B77" i="4"/>
  <c r="B189" i="4"/>
  <c r="B160" i="4"/>
  <c r="B34" i="4"/>
  <c r="B62" i="4"/>
  <c r="B188" i="4"/>
  <c r="B29" i="4"/>
  <c r="B21" i="4"/>
  <c r="B187" i="4"/>
  <c r="B116" i="4"/>
  <c r="B75" i="4"/>
  <c r="B126" i="4"/>
  <c r="B22" i="4"/>
  <c r="B114" i="4"/>
  <c r="B7" i="4"/>
  <c r="B36" i="4"/>
  <c r="B35" i="4"/>
  <c r="B24" i="4"/>
  <c r="B115" i="4"/>
  <c r="B73" i="4"/>
  <c r="B79" i="4"/>
  <c r="B108" i="4"/>
  <c r="B191" i="4"/>
  <c r="B149" i="4"/>
  <c r="B132" i="4"/>
  <c r="B140" i="4"/>
  <c r="B102" i="4"/>
  <c r="B145" i="4"/>
  <c r="B139" i="4"/>
  <c r="B96" i="4"/>
  <c r="B55" i="4"/>
  <c r="B109" i="4"/>
  <c r="B85" i="4"/>
  <c r="B27" i="4"/>
  <c r="B185" i="4"/>
  <c r="B184" i="4"/>
  <c r="B72" i="4"/>
  <c r="B113" i="4"/>
  <c r="B38" i="4"/>
  <c r="B105" i="4"/>
  <c r="B180" i="4"/>
  <c r="B104" i="4"/>
  <c r="B51" i="4"/>
  <c r="B58" i="4"/>
  <c r="B181" i="4"/>
  <c r="B112" i="4"/>
  <c r="B182" i="4"/>
  <c r="B9" i="4"/>
  <c r="B40" i="4"/>
  <c r="B162" i="4"/>
  <c r="B71" i="4"/>
  <c r="B17" i="4"/>
  <c r="B67" i="4"/>
  <c r="B12" i="4"/>
  <c r="B89" i="4"/>
  <c r="B179" i="4"/>
  <c r="B175" i="4"/>
  <c r="B163" i="4"/>
  <c r="B45" i="4"/>
  <c r="B81" i="4"/>
  <c r="B15" i="4"/>
  <c r="B147" i="4"/>
  <c r="B70" i="4"/>
  <c r="B196" i="4"/>
  <c r="B198" i="4"/>
  <c r="B69" i="4"/>
  <c r="B148" i="4"/>
  <c r="B119" i="4"/>
  <c r="B164" i="4"/>
  <c r="B165" i="4"/>
  <c r="B130" i="4"/>
  <c r="B49" i="4"/>
  <c r="B46" i="4"/>
  <c r="B195" i="4"/>
  <c r="B137" i="4"/>
  <c r="B90" i="4"/>
  <c r="B138" i="4"/>
  <c r="B54" i="4"/>
  <c r="B30" i="4"/>
  <c r="B166" i="4"/>
  <c r="B178" i="4"/>
  <c r="B99" i="4"/>
  <c r="B33" i="4"/>
  <c r="B5" i="4"/>
  <c r="B177" i="4"/>
  <c r="B68" i="4"/>
  <c r="B93" i="4"/>
  <c r="B10" i="4"/>
  <c r="B13" i="4"/>
  <c r="B88" i="4"/>
  <c r="B176" i="4"/>
  <c r="B123" i="4"/>
  <c r="B122" i="4"/>
  <c r="B84" i="4"/>
  <c r="B66" i="4"/>
  <c r="B168" i="4"/>
  <c r="B83" i="4"/>
  <c r="B65" i="4"/>
  <c r="B43" i="4"/>
  <c r="B82" i="4"/>
  <c r="B121" i="4"/>
  <c r="B52" i="4"/>
  <c r="B64" i="4"/>
  <c r="B2" i="4"/>
  <c r="B47" i="4"/>
  <c r="B63" i="4"/>
  <c r="B98" i="4"/>
  <c r="B25" i="4"/>
  <c r="B171" i="4"/>
  <c r="B170" i="4"/>
  <c r="B142" i="4"/>
  <c r="B26" i="4"/>
  <c r="B120" i="4"/>
  <c r="E156" i="4"/>
  <c r="E197" i="4"/>
  <c r="E41" i="4"/>
  <c r="E151" i="4"/>
  <c r="E124" i="4"/>
  <c r="E59" i="4"/>
  <c r="E19" i="4"/>
  <c r="E78" i="4"/>
  <c r="E157" i="4"/>
  <c r="E158" i="4"/>
  <c r="E133" i="4"/>
  <c r="E174" i="4"/>
  <c r="E44" i="4"/>
  <c r="E53" i="4"/>
  <c r="E60" i="4"/>
  <c r="E199" i="4"/>
  <c r="E144" i="4"/>
  <c r="E150" i="4"/>
  <c r="E193" i="4"/>
  <c r="E61" i="4"/>
  <c r="E28" i="4"/>
  <c r="E4" i="4"/>
  <c r="E129" i="4"/>
  <c r="E141" i="4"/>
  <c r="E74" i="4"/>
  <c r="E3" i="4"/>
  <c r="E42" i="4"/>
  <c r="E48" i="4"/>
  <c r="E159" i="4"/>
  <c r="E118" i="4"/>
  <c r="E77" i="4"/>
  <c r="E189" i="4"/>
  <c r="E160" i="4"/>
  <c r="E34" i="4"/>
  <c r="E62" i="4"/>
  <c r="E188" i="4"/>
  <c r="E29" i="4"/>
  <c r="E21" i="4"/>
  <c r="E187" i="4"/>
  <c r="E116" i="4"/>
  <c r="E75" i="4"/>
  <c r="E126" i="4"/>
  <c r="E22" i="4"/>
  <c r="E114" i="4"/>
  <c r="E7" i="4"/>
  <c r="E36" i="4"/>
  <c r="E35" i="4"/>
  <c r="E24" i="4"/>
  <c r="E115" i="4"/>
  <c r="E73" i="4"/>
  <c r="E79" i="4"/>
  <c r="E108" i="4"/>
  <c r="E191" i="4"/>
  <c r="E149" i="4"/>
  <c r="E132" i="4"/>
  <c r="E140" i="4"/>
  <c r="E102" i="4"/>
  <c r="E145" i="4"/>
  <c r="E139" i="4"/>
  <c r="E96" i="4"/>
  <c r="E55" i="4"/>
  <c r="E109" i="4"/>
  <c r="E85" i="4"/>
  <c r="E27" i="4"/>
  <c r="E185" i="4"/>
  <c r="E184" i="4"/>
  <c r="E72" i="4"/>
  <c r="E113" i="4"/>
  <c r="E38" i="4"/>
  <c r="E105" i="4"/>
  <c r="E180" i="4"/>
  <c r="E104" i="4"/>
  <c r="E51" i="4"/>
  <c r="E58" i="4"/>
  <c r="E181" i="4"/>
  <c r="E112" i="4"/>
  <c r="E182" i="4"/>
  <c r="E9" i="4"/>
  <c r="E40" i="4"/>
  <c r="E162" i="4"/>
  <c r="E71" i="4"/>
  <c r="E17" i="4"/>
  <c r="E67" i="4"/>
  <c r="E12" i="4"/>
  <c r="E89" i="4"/>
  <c r="E179" i="4"/>
  <c r="E175" i="4"/>
  <c r="E163" i="4"/>
  <c r="E45" i="4"/>
  <c r="E81" i="4"/>
  <c r="E15" i="4"/>
  <c r="E31" i="4"/>
  <c r="E147" i="4"/>
  <c r="E70" i="4"/>
  <c r="E196" i="4"/>
  <c r="E198" i="4"/>
  <c r="E69" i="4"/>
  <c r="E148" i="4"/>
  <c r="E119" i="4"/>
  <c r="E164" i="4"/>
  <c r="E165" i="4"/>
  <c r="E130" i="4"/>
  <c r="E49" i="4"/>
  <c r="E46" i="4"/>
  <c r="E195" i="4"/>
  <c r="E137" i="4"/>
  <c r="E90" i="4"/>
  <c r="E138" i="4"/>
  <c r="E54" i="4"/>
  <c r="E30" i="4"/>
  <c r="E166" i="4"/>
  <c r="E178" i="4"/>
  <c r="E99" i="4"/>
  <c r="E33" i="4"/>
  <c r="E5" i="4"/>
  <c r="E177" i="4"/>
  <c r="E68" i="4"/>
  <c r="E93" i="4"/>
  <c r="E10" i="4"/>
  <c r="E13" i="4"/>
  <c r="E88" i="4"/>
  <c r="E176" i="4"/>
  <c r="E123" i="4"/>
  <c r="E122" i="4"/>
  <c r="E84" i="4"/>
  <c r="E66" i="4"/>
  <c r="E168" i="4"/>
  <c r="E83" i="4"/>
  <c r="E65" i="4"/>
  <c r="E43" i="4"/>
  <c r="E82" i="4"/>
  <c r="E121" i="4"/>
  <c r="E52" i="4"/>
  <c r="E64" i="4"/>
  <c r="E2" i="4"/>
  <c r="E47" i="4"/>
  <c r="E63" i="4"/>
  <c r="E98" i="4"/>
  <c r="E25" i="4"/>
  <c r="E171" i="4"/>
  <c r="E170" i="4"/>
  <c r="E142" i="4"/>
  <c r="E26" i="4"/>
  <c r="E120" i="4"/>
  <c r="B172" i="4"/>
  <c r="B200" i="4"/>
  <c r="B37" i="4"/>
  <c r="B154" i="4"/>
  <c r="B117" i="4"/>
  <c r="B103" i="4"/>
  <c r="B111" i="4"/>
  <c r="B39" i="4"/>
  <c r="B94" i="4"/>
  <c r="B143" i="4"/>
  <c r="B18" i="4"/>
  <c r="B14" i="4"/>
  <c r="B87" i="4"/>
  <c r="B153" i="4"/>
  <c r="B91" i="4"/>
  <c r="B186" i="4"/>
  <c r="B125" i="4"/>
  <c r="B101" i="4"/>
  <c r="B50" i="4"/>
  <c r="B190" i="4"/>
  <c r="B107" i="4"/>
  <c r="B134" i="4"/>
  <c r="B92" i="4"/>
  <c r="B106" i="4"/>
  <c r="B135" i="4"/>
  <c r="B8" i="4"/>
  <c r="B155" i="4"/>
  <c r="B86" i="4"/>
  <c r="B56" i="4"/>
  <c r="B131" i="4"/>
  <c r="B192" i="4"/>
  <c r="B194" i="4"/>
  <c r="B11" i="4"/>
  <c r="B136" i="4"/>
  <c r="B146" i="4"/>
  <c r="B110" i="4"/>
  <c r="B32" i="4"/>
  <c r="B76" i="4"/>
  <c r="B16" i="4"/>
  <c r="B127" i="4"/>
  <c r="B128" i="4"/>
  <c r="E192" i="4"/>
  <c r="E125" i="4"/>
  <c r="E153" i="4"/>
  <c r="E56" i="4"/>
  <c r="E87" i="4"/>
  <c r="E37" i="4"/>
  <c r="E14" i="4"/>
  <c r="AT4" i="1"/>
  <c r="E186" i="4"/>
  <c r="E111" i="4"/>
  <c r="E110" i="4"/>
  <c r="E146" i="4"/>
  <c r="E50" i="4"/>
  <c r="E131" i="4"/>
  <c r="E86" i="4"/>
  <c r="E190" i="4"/>
  <c r="E155" i="4"/>
  <c r="E143" i="4"/>
  <c r="E136" i="4"/>
  <c r="E117" i="4"/>
  <c r="E91" i="4"/>
  <c r="E94" i="4"/>
  <c r="AN4" i="1"/>
  <c r="AS4" i="1"/>
  <c r="E39" i="4"/>
  <c r="E134" i="4"/>
  <c r="E11" i="4"/>
  <c r="E200" i="4"/>
  <c r="E101" i="4"/>
  <c r="E103" i="4"/>
  <c r="E8" i="4"/>
  <c r="E135" i="4"/>
  <c r="E32" i="4"/>
  <c r="E172" i="4"/>
  <c r="AR4" i="1"/>
  <c r="E16" i="4"/>
  <c r="E92" i="4"/>
  <c r="E194" i="4"/>
  <c r="E128" i="4"/>
  <c r="E107" i="4"/>
  <c r="E127" i="4"/>
  <c r="E154" i="4"/>
  <c r="E106" i="4"/>
  <c r="E76" i="4"/>
  <c r="AO4" i="1"/>
  <c r="K4" i="1"/>
  <c r="AQ4" i="1"/>
  <c r="M4" i="1"/>
  <c r="N4" i="1"/>
  <c r="O4" i="1"/>
  <c r="P4" i="1"/>
  <c r="AP4" i="1"/>
  <c r="F10" i="3" l="1"/>
  <c r="F2" i="3"/>
  <c r="F32" i="3"/>
  <c r="F38" i="3"/>
  <c r="F567" i="2"/>
  <c r="F45" i="3"/>
  <c r="F4" i="3"/>
  <c r="F9" i="3"/>
  <c r="F28" i="3"/>
  <c r="F8" i="3"/>
  <c r="F40" i="3"/>
  <c r="F36" i="3"/>
  <c r="F17" i="3"/>
  <c r="F49" i="3"/>
  <c r="F37" i="3"/>
  <c r="F30" i="3"/>
  <c r="F173" i="2"/>
  <c r="F25" i="3"/>
  <c r="F20" i="3"/>
  <c r="F593" i="2"/>
  <c r="F88" i="2"/>
  <c r="F216" i="2"/>
  <c r="F42" i="3"/>
  <c r="F24" i="3"/>
  <c r="F44" i="3"/>
  <c r="F408" i="2"/>
  <c r="F42" i="2"/>
  <c r="F51" i="3"/>
  <c r="F27" i="3"/>
  <c r="F31" i="3"/>
  <c r="F16" i="3"/>
  <c r="F50" i="3"/>
  <c r="F22" i="3"/>
  <c r="F6" i="3"/>
  <c r="F3" i="3"/>
  <c r="F35" i="3"/>
  <c r="F23" i="3"/>
  <c r="F41" i="3"/>
  <c r="F34" i="3"/>
  <c r="F29" i="3"/>
  <c r="F342" i="2"/>
  <c r="F123" i="2"/>
  <c r="F7" i="3"/>
  <c r="F14" i="3"/>
  <c r="F18" i="3"/>
  <c r="F46" i="3"/>
  <c r="F155" i="2"/>
  <c r="F21" i="3"/>
  <c r="F33" i="3"/>
  <c r="F12" i="3"/>
  <c r="F297" i="2"/>
  <c r="F11" i="2"/>
  <c r="F19" i="3"/>
  <c r="F48" i="3"/>
  <c r="F5" i="3"/>
  <c r="F430" i="2"/>
  <c r="F180" i="2"/>
  <c r="F13" i="3"/>
  <c r="F415" i="2"/>
  <c r="F10" i="2"/>
  <c r="F124" i="2"/>
  <c r="F43" i="3"/>
  <c r="F129" i="2"/>
  <c r="F39" i="3"/>
  <c r="F26" i="3"/>
  <c r="D26" i="3"/>
  <c r="F650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</futureMetadata>
  <valueMetadata count="19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</valueMetadata>
</metadata>
</file>

<file path=xl/sharedStrings.xml><?xml version="1.0" encoding="utf-8"?>
<sst xmlns="http://schemas.openxmlformats.org/spreadsheetml/2006/main" count="2714" uniqueCount="1170">
  <si>
    <t>Player</t>
  </si>
  <si>
    <t>National Team</t>
  </si>
  <si>
    <t>Portugal</t>
  </si>
  <si>
    <t>France</t>
  </si>
  <si>
    <t>Spain</t>
  </si>
  <si>
    <t>Turkey</t>
  </si>
  <si>
    <t>2004 Summer Olympics</t>
  </si>
  <si>
    <t>Ukraine</t>
  </si>
  <si>
    <t>England</t>
  </si>
  <si>
    <t>Germany</t>
  </si>
  <si>
    <t>Russia</t>
  </si>
  <si>
    <t>Serbia</t>
  </si>
  <si>
    <t>Croatia</t>
  </si>
  <si>
    <t>Belgium</t>
  </si>
  <si>
    <t>2008 Summer Olympics</t>
  </si>
  <si>
    <t>Greece</t>
  </si>
  <si>
    <t>2000 Summer Olympics</t>
  </si>
  <si>
    <t>Club</t>
  </si>
  <si>
    <t>Country</t>
  </si>
  <si>
    <t>League</t>
  </si>
  <si>
    <t>Average Ranking</t>
  </si>
  <si>
    <t>Number Players</t>
  </si>
  <si>
    <t>Tier</t>
  </si>
  <si>
    <t>Number Teams</t>
  </si>
  <si>
    <t>Slovakia</t>
  </si>
  <si>
    <t>Italy</t>
  </si>
  <si>
    <t>Slovenia</t>
  </si>
  <si>
    <t>2012 Summer Olympics</t>
  </si>
  <si>
    <t>Sweden</t>
  </si>
  <si>
    <t>Switzerland</t>
  </si>
  <si>
    <t>Wales</t>
  </si>
  <si>
    <t>Flag</t>
  </si>
  <si>
    <t>Flag Link</t>
  </si>
  <si>
    <t>Armenia</t>
  </si>
  <si>
    <t>Austria</t>
  </si>
  <si>
    <t>Bosnia</t>
  </si>
  <si>
    <t>Czech Republic</t>
  </si>
  <si>
    <t>Denmark</t>
  </si>
  <si>
    <t>2016 Summer Olympics</t>
  </si>
  <si>
    <t>1996 Summer Olympics</t>
  </si>
  <si>
    <t>Montenegro</t>
  </si>
  <si>
    <t>Netherlands</t>
  </si>
  <si>
    <t>Norway</t>
  </si>
  <si>
    <t>Poland</t>
  </si>
  <si>
    <t>Algeria</t>
  </si>
  <si>
    <t>Cameroon</t>
  </si>
  <si>
    <t>Ivory Coast</t>
  </si>
  <si>
    <t>Gabon</t>
  </si>
  <si>
    <t>Ghana</t>
  </si>
  <si>
    <t>United Arab Emirates</t>
  </si>
  <si>
    <t>Morocco</t>
  </si>
  <si>
    <t>Nigeria</t>
  </si>
  <si>
    <t>Togo</t>
  </si>
  <si>
    <t>Tunisia</t>
  </si>
  <si>
    <t>Argentina</t>
  </si>
  <si>
    <t>Brazil</t>
  </si>
  <si>
    <t>2020 Summer Olympics</t>
  </si>
  <si>
    <t>Chile</t>
  </si>
  <si>
    <t>Colombia</t>
  </si>
  <si>
    <t>Ecuador</t>
  </si>
  <si>
    <t>Paraguay</t>
  </si>
  <si>
    <t>Peru</t>
  </si>
  <si>
    <t>Uruguay</t>
  </si>
  <si>
    <t>Japan</t>
  </si>
  <si>
    <t>Georgia</t>
  </si>
  <si>
    <t>Mexico</t>
  </si>
  <si>
    <t>New Zealand</t>
  </si>
  <si>
    <t>Australia</t>
  </si>
  <si>
    <t>Northern Ireland</t>
  </si>
  <si>
    <t>Afghanistan</t>
  </si>
  <si>
    <t>Albania</t>
  </si>
  <si>
    <t>American Samoa</t>
  </si>
  <si>
    <t>Andorra</t>
  </si>
  <si>
    <t>Angola</t>
  </si>
  <si>
    <t>Antigua and Barbuda</t>
  </si>
  <si>
    <t>Aruba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</si>
  <si>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</si>
  <si>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</si>
  <si>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</si>
  <si>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</si>
  <si>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</si>
  <si>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</si>
  <si>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</si>
  <si>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</si>
  <si>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</si>
  <si>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Bolivia</t>
  </si>
  <si>
    <t>Botswana</t>
  </si>
  <si>
    <t>British Virgin Islands</t>
  </si>
  <si>
    <t>Bulgaria</t>
  </si>
  <si>
    <t>Burkina Faso</t>
  </si>
  <si>
    <t>Burundi</t>
  </si>
  <si>
    <t>Cambodia</t>
  </si>
  <si>
    <t>Canada</t>
  </si>
  <si>
    <t>Cape Verde</t>
  </si>
  <si>
    <t>Cayman Islands</t>
  </si>
  <si>
    <t>Chad</t>
  </si>
  <si>
    <t>China</t>
  </si>
  <si>
    <t>Comoros</t>
  </si>
  <si>
    <t>Congo</t>
  </si>
  <si>
    <t>Cook Islands</t>
  </si>
  <si>
    <t>Costa Rica</t>
  </si>
  <si>
    <t>Cuba</t>
  </si>
  <si>
    <t>Cyprus</t>
  </si>
  <si>
    <t>Djibouti</t>
  </si>
  <si>
    <t>Dominica</t>
  </si>
  <si>
    <t>Dominican Republic</t>
  </si>
  <si>
    <t>DR Congo</t>
  </si>
  <si>
    <t>East Timor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</si>
  <si>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</si>
  <si>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</si>
  <si>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</si>
  <si>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</si>
  <si>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</si>
  <si>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</si>
  <si>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</si>
  <si>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</si>
  <si>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Gambia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</si>
  <si>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</si>
  <si>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</si>
  <si>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</si>
  <si>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</si>
  <si>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</si>
  <si>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</si>
  <si>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</si>
  <si>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</si>
  <si>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</si>
  <si>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</si>
  <si>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</si>
  <si>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</si>
  <si>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</si>
  <si>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</si>
  <si>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</si>
  <si>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</si>
  <si>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Jamaica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</si>
  <si>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</si>
  <si>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</si>
  <si>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</si>
  <si>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</si>
  <si>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</si>
  <si>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</si>
  <si>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</si>
  <si>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</si>
  <si>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</si>
  <si>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</si>
  <si>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</si>
  <si>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</si>
  <si>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</si>
  <si>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</si>
  <si>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</si>
  <si>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</si>
  <si>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</si>
  <si>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</si>
  <si>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</si>
  <si>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</si>
  <si>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Moldova</t>
  </si>
  <si>
    <t>Mongolia</t>
  </si>
  <si>
    <t>Mozambique</t>
  </si>
  <si>
    <t>Myanmar</t>
  </si>
  <si>
    <t>Namibia</t>
  </si>
  <si>
    <t>Nepal</t>
  </si>
  <si>
    <t>Nicaragua</t>
  </si>
  <si>
    <t>Niger</t>
  </si>
  <si>
    <t>North Korea</t>
  </si>
  <si>
    <t>Oman</t>
  </si>
  <si>
    <t>Pakistan</t>
  </si>
  <si>
    <t>Palestine</t>
  </si>
  <si>
    <t>Panama</t>
  </si>
  <si>
    <t>Puerto Rico</t>
  </si>
  <si>
    <t>Qatar</t>
  </si>
  <si>
    <t>Romania</t>
  </si>
  <si>
    <t>Rwanda</t>
  </si>
  <si>
    <t>Saint Kitts and Nevis</t>
  </si>
  <si>
    <t>Saint Lucia</t>
  </si>
  <si>
    <t>Saint Vincent and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</si>
  <si>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</si>
  <si>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</si>
  <si>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</si>
  <si>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</si>
  <si>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</si>
  <si>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</si>
  <si>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</si>
  <si>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Solomon Islands</t>
  </si>
  <si>
    <t>Somalia</t>
  </si>
  <si>
    <t>South Africa</t>
  </si>
  <si>
    <t>South Korea</t>
  </si>
  <si>
    <t>Sri Lanka</t>
  </si>
  <si>
    <t>Sudan</t>
  </si>
  <si>
    <t>Suriname</t>
  </si>
  <si>
    <t>Syria</t>
  </si>
  <si>
    <t>Taiwan</t>
  </si>
  <si>
    <t>Tajikistan</t>
  </si>
  <si>
    <t>Tanzania</t>
  </si>
  <si>
    <t>Thailand</t>
  </si>
  <si>
    <t>Tonga</t>
  </si>
  <si>
    <t>Trinidad and Tobago</t>
  </si>
  <si>
    <t>Turkmenistan</t>
  </si>
  <si>
    <t>Uganda</t>
  </si>
  <si>
    <t>United States</t>
  </si>
  <si>
    <t>Uzbekistan</t>
  </si>
  <si>
    <t>Vanuatu</t>
  </si>
  <si>
    <t>Venezuela</t>
  </si>
  <si>
    <t>Vietnam</t>
  </si>
  <si>
    <t>Virgin Islands</t>
  </si>
  <si>
    <t>Yemen</t>
  </si>
  <si>
    <t>Zambia</t>
  </si>
  <si>
    <t>Zimbabwe</t>
  </si>
  <si>
    <t>https://upload.wikimedia.org/wikipedia/commons/thumb/c/cd/Flag_of_Afghanistan_%282013%E2%80%932021%29.svg/188px-Flag_of_Afghanistan_%282013%E2%80%932021%29.svg.png</t>
  </si>
  <si>
    <t>https://upload.wikimedia.org/wikipedia/commons/thumb/3/36/Flag_of_Albania.svg/188px-Flag_of_Albania.svg.png</t>
  </si>
  <si>
    <t>https://upload.wikimedia.org/wikipedia/commons/thumb/7/77/Flag_of_Algeria.svg/188px-Flag_of_Algeria.svg.png</t>
  </si>
  <si>
    <t>https://upload.wikimedia.org/wikipedia/commons/thumb/8/87/Flag_of_American_Samoa.svg/195px-Flag_of_American_Samoa.svg.png</t>
  </si>
  <si>
    <t>https://upload.wikimedia.org/wikipedia/commons/thumb/1/19/Flag_of_Andorra.svg/188px-Flag_of_Andorra.svg.png</t>
  </si>
  <si>
    <t>https://upload.wikimedia.org/wikipedia/commons/thumb/9/9d/Flag_of_Angola.svg/188px-Flag_of_Angola.svg.png</t>
  </si>
  <si>
    <t>https://upload.wikimedia.org/wikipedia/commons/thumb/8/89/Flag_of_Antigua_and_Barbuda.svg/188px-Flag_of_Antigua_and_Barbuda.svg.png</t>
  </si>
  <si>
    <t>https://upload.wikimedia.org/wikipedia/commons/thumb/1/1a/Flag_of_Argentina.svg/188px-Flag_of_Argentina.svg.png</t>
  </si>
  <si>
    <t>https://upload.wikimedia.org/wikipedia/commons/thumb/2/2f/Flag_of_Armenia.svg/188px-Flag_of_Armenia.svg.png</t>
  </si>
  <si>
    <t>https://upload.wikimedia.org/wikipedia/commons/thumb/f/f6/Flag_of_Aruba.svg/188px-Flag_of_Aruba.svg.png</t>
  </si>
  <si>
    <t>https://upload.wikimedia.org/wikipedia/commons/thumb/8/88/Flag_of_Australia_%28converted%29.svg/188px-Flag_of_Australia_%28converted%29.svg.png</t>
  </si>
  <si>
    <t>https://upload.wikimedia.org/wikipedia/commons/thumb/4/41/Flag_of_Austria.svg/188px-Flag_of_Austria.svg.png</t>
  </si>
  <si>
    <t>https://upload.wikimedia.org/wikipedia/commons/thumb/d/dd/Flag_of_Azerbaijan.svg/188px-Flag_of_Azerbaijan.svg.png</t>
  </si>
  <si>
    <t>https://upload.wikimedia.org/wikipedia/commons/thumb/9/93/Flag_of_the_Bahamas.svg/188px-Flag_of_the_Bahamas.svg.png</t>
  </si>
  <si>
    <t>https://upload.wikimedia.org/wikipedia/commons/thumb/2/2c/Flag_of_Bahrain.svg/188px-Flag_of_Bahrain.svg.png</t>
  </si>
  <si>
    <t>https://upload.wikimedia.org/wikipedia/commons/thumb/f/f9/Flag_of_Bangladesh.svg/188px-Flag_of_Bangladesh.svg.png</t>
  </si>
  <si>
    <t>https://upload.wikimedia.org/wikipedia/commons/thumb/e/ef/Flag_of_Barbados.svg/188px-Flag_of_Barbados.svg.png</t>
  </si>
  <si>
    <t>https://upload.wikimedia.org/wikipedia/commons/thumb/8/85/Flag_of_Belarus.svg/188px-Flag_of_Belarus.svg.png</t>
  </si>
  <si>
    <t>https://upload.wikimedia.org/wikipedia/commons/thumb/6/65/Flag_of_Belgium.svg/188px-Flag_of_Belgium.svg.png</t>
  </si>
  <si>
    <t>https://upload.wikimedia.org/wikipedia/commons/thumb/e/e7/Flag_of_Belize.svg/188px-Flag_of_Belize.svg.png</t>
  </si>
  <si>
    <t>https://upload.wikimedia.org/wikipedia/commons/thumb/0/0a/Flag_of_Benin.svg/188px-Flag_of_Benin.svg.png</t>
  </si>
  <si>
    <t>https://upload.wikimedia.org/wikipedia/commons/thumb/b/bf/Flag_of_Bermuda.svg/195px-Flag_of_Bermuda.svg.png</t>
  </si>
  <si>
    <t>https://upload.wikimedia.org/wikipedia/commons/thumb/d/de/Flag_of_Bolivia_%28state%29.svg/188px-Flag_of_Bolivia_%28state%29.svg.png</t>
  </si>
  <si>
    <t>https://upload.wikimedia.org/wikipedia/commons/thumb/b/bf/Flag_of_Bosnia_and_Herzegovina.svg/195px-Flag_of_Bosnia_and_Herzegovina.svg.png</t>
  </si>
  <si>
    <t>https://upload.wikimedia.org/wikipedia/commons/thumb/f/fa/Flag_of_Botswana.svg/188px-Flag_of_Botswana.svg.png</t>
  </si>
  <si>
    <t>https://upload.wikimedia.org/wikipedia/en/thumb/0/05/Flag_of_Brazil.svg/188px-Flag_of_Brazil.svg.png</t>
  </si>
  <si>
    <t>https://upload.wikimedia.org/wikipedia/commons/thumb/4/42/Flag_of_the_British_Virgin_Islands.svg/195px-Flag_of_the_British_Virgin_Islands.svg.png</t>
  </si>
  <si>
    <t>https://upload.wikimedia.org/wikipedia/commons/thumb/9/9a/Flag_of_Bulgaria.svg/188px-Flag_of_Bulgaria.svg.png</t>
  </si>
  <si>
    <t>https://upload.wikimedia.org/wikipedia/commons/thumb/3/31/Flag_of_Burkina_Faso.svg/188px-Flag_of_Burkina_Faso.svg.png</t>
  </si>
  <si>
    <t>https://upload.wikimedia.org/wikipedia/commons/thumb/5/50/Flag_of_Burundi.svg/188px-Flag_of_Burundi.svg.png</t>
  </si>
  <si>
    <t>https://upload.wikimedia.org/wikipedia/commons/thumb/8/83/Flag_of_Cambodia.svg/188px-Flag_of_Cambodia.svg.png</t>
  </si>
  <si>
    <t>https://upload.wikimedia.org/wikipedia/commons/thumb/4/4f/Flag_of_Cameroon.svg/188px-Flag_of_Cameroon.svg.png</t>
  </si>
  <si>
    <t>https://upload.wikimedia.org/wikipedia/commons/thumb/d/d9/Flag_of_Canada_%28Pantone%29.svg/188px-Flag_of_Canada_%28Pantone%29.svg.png</t>
  </si>
  <si>
    <t>https://upload.wikimedia.org/wikipedia/commons/thumb/3/38/Flag_of_Cape_Verde.svg/188px-Flag_of_Cape_Verde.svg.png</t>
  </si>
  <si>
    <t>https://upload.wikimedia.org/wikipedia/commons/thumb/0/0f/Flag_of_the_Cayman_Islands.svg/195px-Flag_of_the_Cayman_Islands.svg.png</t>
  </si>
  <si>
    <t>https://upload.wikimedia.org/wikipedia/commons/thumb/4/4b/Flag_of_Chad.svg/188px-Flag_of_Chad.svg.png</t>
  </si>
  <si>
    <t>https://upload.wikimedia.org/wikipedia/commons/thumb/7/78/Flag_of_Chile.svg/188px-Flag_of_Chile.svg.png</t>
  </si>
  <si>
    <t>https://upload.wikimedia.org/wikipedia/commons/thumb/f/fa/Flag_of_the_People%27s_Republic_of_China.svg/188px-Flag_of_the_People%27s_Republic_of_China.svg.png</t>
  </si>
  <si>
    <t>https://upload.wikimedia.org/wikipedia/commons/thumb/2/21/Flag_of_Colombia.svg/188px-Flag_of_Colombia.svg.png</t>
  </si>
  <si>
    <t>https://upload.wikimedia.org/wikipedia/commons/thumb/9/94/Flag_of_the_Comoros.svg/188px-Flag_of_the_Comoros.svg.png</t>
  </si>
  <si>
    <t>https://upload.wikimedia.org/wikipedia/commons/thumb/9/92/Flag_of_the_Republic_of_the_Congo.svg/188px-Flag_of_the_Republic_of_the_Congo.svg.png</t>
  </si>
  <si>
    <t>https://upload.wikimedia.org/wikipedia/commons/thumb/3/35/Flag_of_the_Cook_Islands.svg/188px-Flag_of_the_Cook_Islands.svg.png</t>
  </si>
  <si>
    <t>https://upload.wikimedia.org/wikipedia/commons/thumb/f/f2/Flag_of_Costa_Rica.svg/188px-Flag_of_Costa_Rica.svg.png</t>
  </si>
  <si>
    <t>https://upload.wikimedia.org/wikipedia/commons/thumb/1/1b/Flag_of_Croatia.svg/188px-Flag_of_Croatia.svg.png</t>
  </si>
  <si>
    <t>https://upload.wikimedia.org/wikipedia/commons/thumb/b/bd/Flag_of_Cuba.svg/188px-Flag_of_Cuba.svg.png</t>
  </si>
  <si>
    <t>https://upload.wikimedia.org/wikipedia/commons/thumb/d/d4/Flag_of_Cyprus.svg/188px-Flag_of_Cyprus.svg.png</t>
  </si>
  <si>
    <t>https://upload.wikimedia.org/wikipedia/commons/thumb/c/cb/Flag_of_the_Czech_Republic.svg/188px-Flag_of_the_Czech_Republic.svg.png</t>
  </si>
  <si>
    <t>https://upload.wikimedia.org/wikipedia/commons/thumb/9/9c/Flag_of_Denmark.svg/180px-Flag_of_Denmark.svg.png</t>
  </si>
  <si>
    <t>https://upload.wikimedia.org/wikipedia/commons/thumb/3/34/Flag_of_Djibouti.svg/188px-Flag_of_Djibouti.svg.png</t>
  </si>
  <si>
    <t>https://upload.wikimedia.org/wikipedia/commons/thumb/c/c4/Flag_of_Dominica.svg/188px-Flag_of_Dominica.svg.png</t>
  </si>
  <si>
    <t>https://upload.wikimedia.org/wikipedia/commons/thumb/9/9f/Flag_of_the_Dominican_Republic.svg/188px-Flag_of_the_Dominican_Republic.svg.png</t>
  </si>
  <si>
    <t>https://upload.wikimedia.org/wikipedia/commons/thumb/6/6f/Flag_of_the_Democratic_Republic_of_the_Congo.svg/188px-Flag_of_the_Democratic_Republic_of_the_Congo.svg.png</t>
  </si>
  <si>
    <t>https://upload.wikimedia.org/wikipedia/commons/thumb/2/26/Flag_of_East_Timor.svg/188px-Flag_of_East_Timor.svg.png</t>
  </si>
  <si>
    <t>https://upload.wikimedia.org/wikipedia/commons/thumb/e/e8/Flag_of_Ecuador.svg/188px-Flag_of_Ecuador.svg.png</t>
  </si>
  <si>
    <t>https://upload.wikimedia.org/wikipedia/commons/thumb/f/fe/Flag_of_Egypt.svg/188px-Flag_of_Egypt.svg.png</t>
  </si>
  <si>
    <t>https://upload.wikimedia.org/wikipedia/commons/thumb/3/34/Flag_of_El_Salvador.svg/188px-Flag_of_El_Salvador.svg.png</t>
  </si>
  <si>
    <t>https://upload.wikimedia.org/wikipedia/commons/thumb/3/31/Flag_of_Equatorial_Guinea.svg/188px-Flag_of_Equatorial_Guinea.svg.png</t>
  </si>
  <si>
    <t>https://upload.wikimedia.org/wikipedia/commons/thumb/8/8f/Flag_of_Estonia.svg/188px-Flag_of_Estonia.svg.png</t>
  </si>
  <si>
    <t>https://upload.wikimedia.org/wikipedia/commons/thumb/f/fb/Flag_of_Eswatini.svg/1200px-Flag_of_Eswatini.svg.png</t>
  </si>
  <si>
    <t>https://upload.wikimedia.org/wikipedia/commons/thumb/7/71/Flag_of_Ethiopia.svg/188px-Flag_of_Ethiopia.svg.png</t>
  </si>
  <si>
    <t>https://upload.wikimedia.org/wikipedia/commons/thumb/b/ba/Flag_of_Fiji.svg/188px-Flag_of_Fiji.svg.png</t>
  </si>
  <si>
    <t>https://upload.wikimedia.org/wikipedia/commons/thumb/b/bc/Flag_of_Finland.svg/188px-Flag_of_Finland.svg.png</t>
  </si>
  <si>
    <t>https://upload.wikimedia.org/wikipedia/en/thumb/c/c3/Flag_of_France.svg/188px-Flag_of_France.svg.png</t>
  </si>
  <si>
    <t>https://upload.wikimedia.org/wikipedia/commons/thumb/0/04/Flag_of_Gabon.svg/188px-Flag_of_Gabon.svg.png</t>
  </si>
  <si>
    <t>https://upload.wikimedia.org/wikipedia/commons/thumb/7/77/Flag_of_The_Gambia.svg/188px-Flag_of_The_Gambia.svg.png</t>
  </si>
  <si>
    <t>https://upload.wikimedia.org/wikipedia/commons/thumb/0/0f/Flag_of_Georgia.svg/188px-Flag_of_Georgia.svg.png</t>
  </si>
  <si>
    <t>https://upload.wikimedia.org/wikipedia/en/thumb/b/ba/Flag_of_Germany.svg/188px-Flag_of_Germany.svg.png</t>
  </si>
  <si>
    <t>https://upload.wikimedia.org/wikipedia/commons/thumb/1/19/Flag_of_Ghana.svg/188px-Flag_of_Ghana.svg.png</t>
  </si>
  <si>
    <t>https://upload.wikimedia.org/wikipedia/commons/thumb/5/5c/Flag_of_Greece.svg/188px-Flag_of_Greece.svg.png</t>
  </si>
  <si>
    <t>https://upload.wikimedia.org/wikipedia/commons/thumb/b/bc/Flag_of_Grenada.svg/188px-Flag_of_Grenada.svg.png</t>
  </si>
  <si>
    <t>https://upload.wikimedia.org/wikipedia/commons/thumb/e/ec/Flag_of_Guatemala.svg/188px-Flag_of_Guatemala.svg.png</t>
  </si>
  <si>
    <t>https://upload.wikimedia.org/wikipedia/commons/thumb/e/ed/Flag_of_Guinea.svg/188px-Flag_of_Guinea.svg.png</t>
  </si>
  <si>
    <t>https://upload.wikimedia.org/wikipedia/commons/thumb/0/01/Flag_of_Guinea-Bissau.svg/188px-Flag_of_Guinea-Bissau.svg.png</t>
  </si>
  <si>
    <t>https://upload.wikimedia.org/wikipedia/commons/thumb/9/99/Flag_of_Guyana.svg/188px-Flag_of_Guyana.svg.png</t>
  </si>
  <si>
    <t>https://upload.wikimedia.org/wikipedia/commons/thumb/5/56/Flag_of_Haiti.svg/188px-Flag_of_Haiti.svg.png</t>
  </si>
  <si>
    <t>https://upload.wikimedia.org/wikipedia/commons/thumb/8/82/Flag_of_Honduras.svg/188px-Flag_of_Honduras.svg.png</t>
  </si>
  <si>
    <t>https://upload.wikimedia.org/wikipedia/commons/thumb/5/5b/Flag_of_Hong_Kong.svg/188px-Flag_of_Hong_Kong.svg.png</t>
  </si>
  <si>
    <t>https://upload.wikimedia.org/wikipedia/commons/thumb/c/c1/Flag_of_Hungary.svg/188px-Flag_of_Hungary.svg.png</t>
  </si>
  <si>
    <t>https://upload.wikimedia.org/wikipedia/commons/thumb/c/ce/Flag_of_Iceland.svg/188px-Flag_of_Iceland.svg.png</t>
  </si>
  <si>
    <t>https://upload.wikimedia.org/wikipedia/en/thumb/4/41/Flag_of_India.svg/188px-Flag_of_India.svg.png</t>
  </si>
  <si>
    <t>https://upload.wikimedia.org/wikipedia/commons/thumb/9/9f/Flag_of_Indonesia.svg/188px-Flag_of_Indonesia.svg.png</t>
  </si>
  <si>
    <t>https://upload.wikimedia.org/wikipedia/commons/thumb/c/ca/Flag_of_Iran.svg/188px-Flag_of_Iran.svg.png</t>
  </si>
  <si>
    <t>https://upload.wikimedia.org/wikipedia/commons/thumb/f/f6/Flag_of_Iraq.svg/188px-Flag_of_Iraq.svg.png</t>
  </si>
  <si>
    <t>https://upload.wikimedia.org/wikipedia/commons/thumb/4/45/Flag_of_Ireland.svg/195px-Flag_of_Ireland.svg.png</t>
  </si>
  <si>
    <t>https://upload.wikimedia.org/wikipedia/commons/thumb/d/d4/Flag_of_Israel.svg/188px-Flag_of_Israel.svg.png</t>
  </si>
  <si>
    <t>https://upload.wikimedia.org/wikipedia/en/thumb/0/03/Flag_of_Italy.svg/188px-Flag_of_Italy.svg.png</t>
  </si>
  <si>
    <t>https://upload.wikimedia.org/wikipedia/commons/thumb/f/fe/Flag_of_C%C3%B4te_d%27Ivoire.svg/188px-Flag_of_C%C3%B4te_d%27Ivoire.svg.png</t>
  </si>
  <si>
    <t>https://upload.wikimedia.org/wikipedia/commons/thumb/0/0a/Flag_of_Jamaica.svg/188px-Flag_of_Jamaica.svg.png</t>
  </si>
  <si>
    <t>https://upload.wikimedia.org/wikipedia/en/thumb/9/9e/Flag_of_Japan.svg/188px-Flag_of_Japan.svg.png</t>
  </si>
  <si>
    <t>https://upload.wikimedia.org/wikipedia/commons/thumb/c/c0/Flag_of_Jordan.svg/188px-Flag_of_Jordan.svg.png</t>
  </si>
  <si>
    <t>https://upload.wikimedia.org/wikipedia/commons/thumb/0/04/Flag_of_Kazakhstan_%28President_of_Kazakhstan_website%29.svg/203px-Flag_of_Kazakhstan_%28President_of_Kazakhstan_website%29.svg.png</t>
  </si>
  <si>
    <t>https://upload.wikimedia.org/wikipedia/commons/thumb/4/49/Flag_of_Kenya.svg/188px-Flag_of_Kenya.svg.png</t>
  </si>
  <si>
    <t>https://upload.wikimedia.org/wikipedia/commons/thumb/a/aa/Flag_of_Kuwait.svg/188px-Flag_of_Kuwait.svg.png</t>
  </si>
  <si>
    <t>https://upload.wikimedia.org/wikipedia/commons/thumb/c/c7/Flag_of_Kyrgyzstan.svg/188px-Flag_of_Kyrgyzstan.svg.png</t>
  </si>
  <si>
    <t>https://upload.wikimedia.org/wikipedia/commons/thumb/8/84/Flag_of_Latvia.svg/188px-Flag_of_Latvia.svg.png</t>
  </si>
  <si>
    <t>https://upload.wikimedia.org/wikipedia/commons/thumb/5/59/Flag_of_Lebanon.svg/188px-Flag_of_Lebanon.svg.png</t>
  </si>
  <si>
    <t>https://upload.wikimedia.org/wikipedia/commons/thumb/4/4a/Flag_of_Lesotho.svg/188px-Flag_of_Lesotho.svg.png</t>
  </si>
  <si>
    <t>https://upload.wikimedia.org/wikipedia/commons/thumb/b/b8/Flag_of_Liberia.svg/188px-Flag_of_Liberia.svg.png</t>
  </si>
  <si>
    <t>https://upload.wikimedia.org/wikipedia/commons/thumb/0/05/Flag_of_Libya.svg/188px-Flag_of_Libya.svg.png</t>
  </si>
  <si>
    <t>https://upload.wikimedia.org/wikipedia/commons/thumb/4/47/Flag_of_Liechtenstein.svg/188px-Flag_of_Liechtenstein.svg.png</t>
  </si>
  <si>
    <t>https://upload.wikimedia.org/wikipedia/commons/thumb/1/11/Flag_of_Lithuania.svg/188px-Flag_of_Lithuania.svg.png</t>
  </si>
  <si>
    <t>https://upload.wikimedia.org/wikipedia/commons/thumb/d/da/Flag_of_Luxembourg.svg/188px-Flag_of_Luxembourg.svg.png</t>
  </si>
  <si>
    <t>https://upload.wikimedia.org/wikipedia/commons/thumb/7/79/Flag_of_North_Macedonia.svg/188px-Flag_of_North_Macedonia.svg.png</t>
  </si>
  <si>
    <t>https://upload.wikimedia.org/wikipedia/commons/thumb/b/bc/Flag_of_Madagascar.svg/188px-Flag_of_Madagascar.svg.png</t>
  </si>
  <si>
    <t>https://upload.wikimedia.org/wikipedia/commons/thumb/d/d1/Flag_of_Malawi.svg/188px-Flag_of_Malawi.svg.png</t>
  </si>
  <si>
    <t>https://upload.wikimedia.org/wikipedia/commons/thumb/6/66/Flag_of_Malaysia.svg/188px-Flag_of_Malaysia.svg.png</t>
  </si>
  <si>
    <t>https://upload.wikimedia.org/wikipedia/commons/thumb/0/0f/Flag_of_Maldives.svg/188px-Flag_of_Maldives.svg.png</t>
  </si>
  <si>
    <t>https://upload.wikimedia.org/wikipedia/commons/thumb/9/92/Flag_of_Mali.svg/188px-Flag_of_Mali.svg.png</t>
  </si>
  <si>
    <t>https://upload.wikimedia.org/wikipedia/commons/thumb/7/73/Flag_of_Malta.svg/188px-Flag_of_Malta.svg.png</t>
  </si>
  <si>
    <t>https://upload.wikimedia.org/wikipedia/commons/thumb/f/fc/Flag_of_Mexico.svg/188px-Flag_of_Mexico.svg.png</t>
  </si>
  <si>
    <t>https://upload.wikimedia.org/wikipedia/commons/thumb/2/27/Flag_of_Moldova.svg/188px-Flag_of_Moldova.svg.png</t>
  </si>
  <si>
    <t>https://upload.wikimedia.org/wikipedia/commons/thumb/4/4c/Flag_of_Mongolia.svg/188px-Flag_of_Mongolia.svg.png</t>
  </si>
  <si>
    <t>https://upload.wikimedia.org/wikipedia/commons/thumb/6/64/Flag_of_Montenegro.svg/188px-Flag_of_Montenegro.svg.png</t>
  </si>
  <si>
    <t>https://upload.wikimedia.org/wikipedia/commons/thumb/2/2c/Flag_of_Morocco.svg/188px-Flag_of_Morocco.svg.png</t>
  </si>
  <si>
    <t>https://upload.wikimedia.org/wikipedia/commons/thumb/d/d0/Flag_of_Mozambique.svg/188px-Flag_of_Mozambique.svg.png</t>
  </si>
  <si>
    <t>https://upload.wikimedia.org/wikipedia/commons/thumb/8/8c/Flag_of_Myanmar.svg/188px-Flag_of_Myanmar.svg.png</t>
  </si>
  <si>
    <t>https://upload.wikimedia.org/wikipedia/commons/thumb/0/00/Flag_of_Namibia.svg/188px-Flag_of_Namibia.svg.png</t>
  </si>
  <si>
    <t>https://upload.wikimedia.org/wikipedia/commons/thumb/9/9b/Flag_of_Nepal.svg/143px-Flag_of_Nepal.svg.png</t>
  </si>
  <si>
    <t>https://upload.wikimedia.org/wikipedia/commons/thumb/2/20/Flag_of_the_Netherlands.svg/188px-Flag_of_the_Netherlands.svg.png</t>
  </si>
  <si>
    <t>https://upload.wikimedia.org/wikipedia/commons/thumb/3/3e/Flag_of_New_Zealand.svg/188px-Flag_of_New_Zealand.svg.png</t>
  </si>
  <si>
    <t>https://upload.wikimedia.org/wikipedia/commons/thumb/1/19/Flag_of_Nicaragua.svg/188px-Flag_of_Nicaragua.svg.png</t>
  </si>
  <si>
    <t>https://upload.wikimedia.org/wikipedia/commons/thumb/f/f4/Flag_of_Niger.svg/150px-Flag_of_Niger.svg.png</t>
  </si>
  <si>
    <t>https://upload.wikimedia.org/wikipedia/commons/thumb/7/79/Flag_of_Nigeria.svg/195px-Flag_of_Nigeria.svg.png</t>
  </si>
  <si>
    <t>https://upload.wikimedia.org/wikipedia/commons/thumb/5/51/Flag_of_North_Korea.svg/188px-Flag_of_North_Korea.svg.png</t>
  </si>
  <si>
    <t>https://upload.wikimedia.org/wikipedia/commons/thumb/d/d9/Flag_of_Norway.svg/188px-Flag_of_Norway.svg.png</t>
  </si>
  <si>
    <t>https://upload.wikimedia.org/wikipedia/commons/thumb/d/dd/Flag_of_Oman.svg/188px-Flag_of_Oman.svg.png</t>
  </si>
  <si>
    <t>https://upload.wikimedia.org/wikipedia/commons/thumb/3/32/Flag_of_Pakistan.svg/188px-Flag_of_Pakistan.svg.png</t>
  </si>
  <si>
    <t>https://upload.wikimedia.org/wikipedia/commons/thumb/0/00/Flag_of_Palestine.svg/188px-Flag_of_Palestine.svg.png</t>
  </si>
  <si>
    <t>https://upload.wikimedia.org/wikipedia/commons/thumb/a/ab/Flag_of_Panama.svg/188px-Flag_of_Panama.svg.png</t>
  </si>
  <si>
    <t>https://upload.wikimedia.org/wikipedia/commons/thumb/2/27/Flag_of_Paraguay.svg/188px-Flag_of_Paraguay.svg.png</t>
  </si>
  <si>
    <t>https://upload.wikimedia.org/wikipedia/commons/thumb/c/cf/Flag_of_Peru.svg/188px-Flag_of_Peru.svg.png</t>
  </si>
  <si>
    <t>https://upload.wikimedia.org/wikipedia/en/thumb/1/12/Flag_of_Poland.svg/188px-Flag_of_Poland.svg.png</t>
  </si>
  <si>
    <t>https://upload.wikimedia.org/wikipedia/commons/thumb/5/5c/Flag_of_Portugal.svg/188px-Flag_of_Portugal.svg.png</t>
  </si>
  <si>
    <t>https://upload.wikimedia.org/wikipedia/commons/thumb/2/28/Flag_of_Puerto_Rico.svg/188px-Flag_of_Puerto_Rico.svg.png</t>
  </si>
  <si>
    <t>https://upload.wikimedia.org/wikipedia/commons/thumb/6/65/Flag_of_Qatar.svg/203px-Flag_of_Qatar.svg.png</t>
  </si>
  <si>
    <t>https://upload.wikimedia.org/wikipedia/commons/thumb/7/73/Flag_of_Romania.svg/188px-Flag_of_Romania.svg.png</t>
  </si>
  <si>
    <t>https://upload.wikimedia.org/wikipedia/en/thumb/f/f3/Flag_of_Russia.svg/1920px-Flag_of_Russia.svg.png</t>
  </si>
  <si>
    <t>https://upload.wikimedia.org/wikipedia/commons/thumb/1/17/Flag_of_Rwanda.svg/188px-Flag_of_Rwanda.svg.png</t>
  </si>
  <si>
    <t>https://upload.wikimedia.org/wikipedia/commons/thumb/f/fe/Flag_of_Saint_Kitts_and_Nevis.svg/188px-Flag_of_Saint_Kitts_and_Nevis.svg.png</t>
  </si>
  <si>
    <t>https://upload.wikimedia.org/wikipedia/commons/thumb/9/9f/Flag_of_Saint_Lucia.svg/188px-Flag_of_Saint_Lucia.svg.png</t>
  </si>
  <si>
    <t>https://upload.wikimedia.org/wikipedia/commons/thumb/6/6d/Flag_of_Saint_Vincent_and_the_Grenadines.svg/188px-Flag_of_Saint_Vincent_and_the_Grenadines.svg.png</t>
  </si>
  <si>
    <t>https://upload.wikimedia.org/wikipedia/commons/thumb/3/31/Flag_of_Samoa.svg/188px-Flag_of_Samoa.svg.png</t>
  </si>
  <si>
    <t>https://upload.wikimedia.org/wikipedia/commons/thumb/b/b1/Flag_of_San_Marino.svg/188px-Flag_of_San_Marino.svg.png</t>
  </si>
  <si>
    <t>https://upload.wikimedia.org/wikipedia/commons/thumb/0/0d/Flag_of_Saudi_Arabia.svg/188px-Flag_of_Saudi_Arabia.svg.png</t>
  </si>
  <si>
    <t>https://upload.wikimedia.org/wikipedia/commons/thumb/f/fd/Flag_of_Senegal.svg/188px-Flag_of_Senegal.svg.png</t>
  </si>
  <si>
    <t>https://upload.wikimedia.org/wikipedia/commons/thumb/f/ff/Flag_of_Serbia.svg/188px-Flag_of_Serbia.svg.png</t>
  </si>
  <si>
    <t>https://upload.wikimedia.org/wikipedia/commons/thumb/f/fc/Flag_of_Seychelles.svg/188px-Flag_of_Seychelles.svg.png</t>
  </si>
  <si>
    <t>https://upload.wikimedia.org/wikipedia/commons/thumb/1/17/Flag_of_Sierra_Leone.svg/188px-Flag_of_Sierra_Leone.svg.png</t>
  </si>
  <si>
    <t>https://upload.wikimedia.org/wikipedia/commons/thumb/4/48/Flag_of_Singapore.svg/188px-Flag_of_Singapore.svg.png</t>
  </si>
  <si>
    <t>https://upload.wikimedia.org/wikipedia/commons/thumb/e/e6/Flag_of_Slovakia.svg/188px-Flag_of_Slovakia.svg.png</t>
  </si>
  <si>
    <t>https://upload.wikimedia.org/wikipedia/commons/thumb/f/f0/Flag_of_Slovenia.svg/188px-Flag_of_Slovenia.svg.png</t>
  </si>
  <si>
    <t>https://upload.wikimedia.org/wikipedia/commons/thumb/7/74/Flag_of_the_Solomon_Islands.svg/188px-Flag_of_the_Solomon_Islands.svg.png</t>
  </si>
  <si>
    <t>https://upload.wikimedia.org/wikipedia/commons/thumb/a/a0/Flag_of_Somalia.svg/188px-Flag_of_Somalia.svg.png</t>
  </si>
  <si>
    <t>https://upload.wikimedia.org/wikipedia/commons/thumb/a/af/Flag_of_South_Africa.svg/188px-Flag_of_South_Africa.svg.png</t>
  </si>
  <si>
    <t>https://upload.wikimedia.org/wikipedia/commons/thumb/0/09/Flag_of_South_Korea.svg/188px-Flag_of_South_Korea.svg.png</t>
  </si>
  <si>
    <t>https://upload.wikimedia.org/wikipedia/commons/thumb/8/89/Bandera_de_Espa%C3%B1a.svg/188px-Bandera_de_Espa%C3%B1a.svg.png</t>
  </si>
  <si>
    <t>https://upload.wikimedia.org/wikipedia/commons/thumb/1/11/Flag_of_Sri_Lanka.svg/188px-Flag_of_Sri_Lanka.svg.png</t>
  </si>
  <si>
    <t>https://upload.wikimedia.org/wikipedia/commons/thumb/0/01/Flag_of_Sudan.svg/188px-Flag_of_Sudan.svg.png</t>
  </si>
  <si>
    <t>https://upload.wikimedia.org/wikipedia/commons/thumb/6/60/Flag_of_Suriname.svg/188px-Flag_of_Suriname.svg.png</t>
  </si>
  <si>
    <t>https://upload.wikimedia.org/wikipedia/en/thumb/4/4c/Flag_of_Sweden.svg/188px-Flag_of_Sweden.svg.png</t>
  </si>
  <si>
    <t>https://upload.wikimedia.org/wikipedia/commons/thumb/0/08/Flag_of_Switzerland_%28Pantone%29.svg/188px-Flag_of_Switzerland_%28Pantone%29.svg.png</t>
  </si>
  <si>
    <t>https://upload.wikimedia.org/wikipedia/commons/thumb/5/53/Flag_of_Syria.svg/188px-Flag_of_Syria.svg.png</t>
  </si>
  <si>
    <t>https://upload.wikimedia.org/wikipedia/commons/thumb/7/72/Flag_of_the_Republic_of_China.svg/188px-Flag_of_the_Republic_of_China.svg.png</t>
  </si>
  <si>
    <t>https://upload.wikimedia.org/wikipedia/commons/thumb/d/d0/Flag_of_Tajikistan.svg/188px-Flag_of_Tajikistan.svg.png</t>
  </si>
  <si>
    <t>https://upload.wikimedia.org/wikipedia/commons/thumb/3/38/Flag_of_Tanzania.svg/188px-Flag_of_Tanzania.svg.png</t>
  </si>
  <si>
    <t>https://upload.wikimedia.org/wikipedia/commons/thumb/a/a9/Flag_of_Thailand.svg/188px-Flag_of_Thailand.svg.png</t>
  </si>
  <si>
    <t>https://upload.wikimedia.org/wikipedia/commons/thumb/6/68/Flag_of_Togo.svg/188px-Flag_of_Togo.svg.png</t>
  </si>
  <si>
    <t>https://upload.wikimedia.org/wikipedia/commons/thumb/9/9a/Flag_of_Tonga.svg/188px-Flag_of_Tonga.svg.png</t>
  </si>
  <si>
    <t>https://upload.wikimedia.org/wikipedia/commons/thumb/6/64/Flag_of_Trinidad_and_Tobago.svg/188px-Flag_of_Trinidad_and_Tobago.svg.png</t>
  </si>
  <si>
    <t>https://upload.wikimedia.org/wikipedia/commons/thumb/c/ce/Flag_of_Tunisia.svg/188px-Flag_of_Tunisia.svg.png</t>
  </si>
  <si>
    <t>https://upload.wikimedia.org/wikipedia/commons/thumb/b/b4/Flag_of_Turkey.svg/188px-Flag_of_Turkey.svg.png</t>
  </si>
  <si>
    <t>https://upload.wikimedia.org/wikipedia/commons/thumb/1/1b/Flag_of_Turkmenistan.svg/180px-Flag_of_Turkmenistan.svg.png</t>
  </si>
  <si>
    <t>https://upload.wikimedia.org/wikipedia/commons/thumb/4/4e/Flag_of_Uganda.svg/188px-Flag_of_Uganda.svg.png</t>
  </si>
  <si>
    <t>https://upload.wikimedia.org/wikipedia/commons/thumb/4/49/Flag_of_Ukraine.svg/188px-Flag_of_Ukraine.svg.png</t>
  </si>
  <si>
    <t>https://upload.wikimedia.org/wikipedia/commons/thumb/c/cb/Flag_of_the_United_Arab_Emirates.svg/188px-Flag_of_the_United_Arab_Emirates.svg.png</t>
  </si>
  <si>
    <t>https://upload.wikimedia.org/wikipedia/commons/thumb/a/a9/Flag_of_the_United_States_%28DoS_ECA_Color_Standard%29.svg/188px-Flag_of_the_United_States_%28DoS_ECA_Color_Standard%29.svg.png</t>
  </si>
  <si>
    <t>https://upload.wikimedia.org/wikipedia/commons/thumb/f/fe/Flag_of_Uruguay.svg/188px-Flag_of_Uruguay.svg.png</t>
  </si>
  <si>
    <t>https://upload.wikimedia.org/wikipedia/commons/thumb/8/84/Flag_of_Uzbekistan.svg/188px-Flag_of_Uzbekistan.svg.png</t>
  </si>
  <si>
    <t>https://upload.wikimedia.org/wikipedia/commons/thumb/b/bc/Flag_of_Vanuatu.svg/188px-Flag_of_Vanuatu.svg.png</t>
  </si>
  <si>
    <t>https://upload.wikimedia.org/wikipedia/commons/thumb/0/06/Flag_of_Venezuela.svg/188px-Flag_of_Venezuela.svg.png</t>
  </si>
  <si>
    <t>https://upload.wikimedia.org/wikipedia/commons/thumb/2/21/Flag_of_Vietnam.svg/188px-Flag_of_Vietnam.svg.png</t>
  </si>
  <si>
    <t>https://upload.wikimedia.org/wikipedia/commons/thumb/f/f8/Flag_of_the_United_States_Virgin_Islands.svg/188px-Flag_of_the_United_States_Virgin_Islands.svg.png</t>
  </si>
  <si>
    <t>https://upload.wikimedia.org/wikipedia/commons/thumb/8/89/Flag_of_Yemen.svg/188px-Flag_of_Yemen.svg.png</t>
  </si>
  <si>
    <t>https://upload.wikimedia.org/wikipedia/commons/thumb/0/06/Flag_of_Zambia.svg/188px-Flag_of_Zambia.svg.png</t>
  </si>
  <si>
    <t>https://upload.wikimedia.org/wikipedia/commons/thumb/6/6a/Flag_of_Zimbabwe.svg/188px-Flag_of_Zimbabwe.svg.png</t>
  </si>
  <si>
    <t>Scotland</t>
  </si>
  <si>
    <t>https://upload.wikimedia.org/wikipedia/en/thumb/b/be/Flag_of_England.svg/1920px-Flag_of_England.svg.png</t>
  </si>
  <si>
    <t>https://upload.wikimedia.org/wikipedia/commons/thumb/1/10/Flag_of_Scotland.svg/1920px-Flag_of_Scotland.svg.png</t>
  </si>
  <si>
    <t>https://upload.wikimedia.org/wikipedia/commons/thumb/d/dc/Flag_of_Wales.svg/188px-Flag_of_Wales.svg.png</t>
  </si>
  <si>
    <t>https://upload.wikimedia.org/wikipedia/commons/thumb/4/43/Flag_of_Northern_Ireland_%281953%E2%80%931972%29.svg/1920px-Flag_of_Northern_Ireland_%281953%E2%80%931972%29.svg.png</t>
  </si>
  <si>
    <t>Continent</t>
  </si>
  <si>
    <t>Europe</t>
  </si>
  <si>
    <t>South America</t>
  </si>
  <si>
    <t>Africa</t>
  </si>
  <si>
    <t>Asia</t>
  </si>
  <si>
    <t>Oceania</t>
  </si>
  <si>
    <t>North America</t>
  </si>
  <si>
    <t>Anguilla</t>
  </si>
  <si>
    <t>https://upload.wikimedia.org/wikipedia/commons/thumb/b/b4/Flag_of_Anguilla.svg/1920px-Flag_of_Anguilla.svg.png</t>
  </si>
  <si>
    <t>Montserrat</t>
  </si>
  <si>
    <t>https://upload.wikimedia.org/wikipedia/commons/thumb/d/d0/Flag_of_Montserrat.svg/1920px-Flag_of_Montserrat.svg.png</t>
  </si>
  <si>
    <t>Turks and Caicos Islands</t>
  </si>
  <si>
    <t>https://upload.wikimedia.org/wikipedia/commons/thumb/a/a0/Flag_of_the_Turks_and_Caicos_Islands.svg/1920px-Flag_of_the_Turks_and_Caicos_Islands.svg.png</t>
  </si>
  <si>
    <t>Macau</t>
  </si>
  <si>
    <t>https://upload.wikimedia.org/wikipedia/commons/thumb/6/63/Flag_of_Macau.svg/1920px-Flag_of_Macau.svg.png</t>
  </si>
  <si>
    <t>Faroe Islands</t>
  </si>
  <si>
    <t>https://upload.wikimedia.org/wikipedia/commons/thumb/3/3c/Flag_of_the_Faroe_Islands.svg/1280px-Flag_of_the_Faroe_Islands.svg.png</t>
  </si>
  <si>
    <t>New Caledonia</t>
  </si>
  <si>
    <t>Tahiti</t>
  </si>
  <si>
    <t>https://upload.wikimedia.org/wikipedia/commons/thumb/d/db/Flag_of_French_Polynesia.svg/1920px-Flag_of_French_Polynesia.svg.png</t>
  </si>
  <si>
    <t>https://upload.wikimedia.org/wikipedia/commons/thumb/6/66/Flag_of_FLNKS.svg/1920px-Flag_of_FLNKS.svg.png</t>
  </si>
  <si>
    <t>Not In Game</t>
  </si>
  <si>
    <t>Mauritania</t>
  </si>
  <si>
    <t>Mauritius</t>
  </si>
  <si>
    <t>https://upload.wikimedia.org/wikipedia/commons/thumb/4/43/Flag_of_Mauritania.svg/1920px-Flag_of_Mauritania.svg.png</t>
  </si>
  <si>
    <t>https://upload.wikimedia.org/wikipedia/commons/thumb/7/77/Flag_of_Mauritius.svg/1920px-Flag_of_Mauritius.svg.png</t>
  </si>
  <si>
    <t>Netherlands Antilles</t>
  </si>
  <si>
    <t>https://upload.wikimedia.org/wikipedia/commons/thumb/e/eb/Flag_of_the_Netherlands_Antilles_%281959%E2%80%931986%29.svg/1920px-Flag_of_the_Netherlands_Antilles_%281959%E2%80%931986%29.svg.png</t>
  </si>
  <si>
    <t>Club Country</t>
  </si>
  <si>
    <t>Position</t>
  </si>
  <si>
    <t>Rating</t>
  </si>
  <si>
    <t>Total Players</t>
  </si>
  <si>
    <t>National Team Players</t>
  </si>
  <si>
    <t>Total International Tournaments</t>
  </si>
  <si>
    <t>2024 Summer Olympics</t>
  </si>
  <si>
    <t>Serie A</t>
  </si>
  <si>
    <t>Manchester City</t>
  </si>
  <si>
    <t>Montpellier</t>
  </si>
  <si>
    <t>Real Madrid</t>
  </si>
  <si>
    <t>Liverpool</t>
  </si>
  <si>
    <t>Guingamp</t>
  </si>
  <si>
    <t>Paris FC</t>
  </si>
  <si>
    <t>Chelsea</t>
  </si>
  <si>
    <t>Tottenham Hotspur</t>
  </si>
  <si>
    <t>West Ham United</t>
  </si>
  <si>
    <t>Arsenal</t>
  </si>
  <si>
    <t>Manchester United</t>
  </si>
  <si>
    <t>Aston Villa</t>
  </si>
  <si>
    <t>Leicester City</t>
  </si>
  <si>
    <t>Everton</t>
  </si>
  <si>
    <t>Paris Saint-Germain</t>
  </si>
  <si>
    <t>Juventus</t>
  </si>
  <si>
    <t>Le Havre</t>
  </si>
  <si>
    <t>Eintracht Frankfurt</t>
  </si>
  <si>
    <t>National Team Appearances</t>
  </si>
  <si>
    <t>National Team Goals</t>
  </si>
  <si>
    <t>FIFA World Cup 2003</t>
  </si>
  <si>
    <t>FIFA World Cup 2007</t>
  </si>
  <si>
    <t>FIFA World Cup 2011</t>
  </si>
  <si>
    <t>FIFA World Cup 2015</t>
  </si>
  <si>
    <t>FIFA World Cup 2019</t>
  </si>
  <si>
    <t>FIFA World Cup 2023</t>
  </si>
  <si>
    <t>Copa América 2018</t>
  </si>
  <si>
    <t>South American Championship 2003</t>
  </si>
  <si>
    <t>South American Championship 2010</t>
  </si>
  <si>
    <t>UEFA Euro 2022</t>
  </si>
  <si>
    <t>CONCACAF Championship 2018</t>
  </si>
  <si>
    <t>CONCACAF Championship 2022</t>
  </si>
  <si>
    <t>CONCACAF Gold Cup 2024</t>
  </si>
  <si>
    <t>Copa América 2014</t>
  </si>
  <si>
    <t>Copa América 2022</t>
  </si>
  <si>
    <t>VfL Wolfsburg</t>
  </si>
  <si>
    <t>UEFA Euro 2013</t>
  </si>
  <si>
    <t>UEFA Euro 2017</t>
  </si>
  <si>
    <t>Barcelona</t>
  </si>
  <si>
    <t>OFC Nations Cup 2018</t>
  </si>
  <si>
    <t>AFC Asian Cup 2018</t>
  </si>
  <si>
    <t>AFC Asian Cup 2022</t>
  </si>
  <si>
    <t>AFC Asian Cup 2014</t>
  </si>
  <si>
    <t>Bayern München</t>
  </si>
  <si>
    <t>Bayer Leverkusen</t>
  </si>
  <si>
    <t>Hoffenheim</t>
  </si>
  <si>
    <t>Freiburg</t>
  </si>
  <si>
    <t>Köln</t>
  </si>
  <si>
    <t>RB Leipzig</t>
  </si>
  <si>
    <t>Werder Bremen</t>
  </si>
  <si>
    <t>Brighton</t>
  </si>
  <si>
    <t>Crystal Palace</t>
  </si>
  <si>
    <t>Nantes</t>
  </si>
  <si>
    <t>Saint-Étienne</t>
  </si>
  <si>
    <t>Strasbourg</t>
  </si>
  <si>
    <t>Atlético Madrid</t>
  </si>
  <si>
    <t>Athletic Club</t>
  </si>
  <si>
    <t>Real Sociedad</t>
  </si>
  <si>
    <t>Levante</t>
  </si>
  <si>
    <t>Eibar</t>
  </si>
  <si>
    <t>Valencia</t>
  </si>
  <si>
    <t>Sevilla</t>
  </si>
  <si>
    <t>Granada</t>
  </si>
  <si>
    <t>Real Betis</t>
  </si>
  <si>
    <t>Espanyol</t>
  </si>
  <si>
    <t>Deportivo Coruña</t>
  </si>
  <si>
    <t>Roma</t>
  </si>
  <si>
    <t>Slavia Praha</t>
  </si>
  <si>
    <t>Ajax</t>
  </si>
  <si>
    <t>Eredivisie</t>
  </si>
  <si>
    <t>Zürich</t>
  </si>
  <si>
    <t>SL Benfica</t>
  </si>
  <si>
    <t>At least one club in EA Sports FC 25</t>
  </si>
  <si>
    <t>In-Game Rating</t>
  </si>
  <si>
    <t>Overall Rating</t>
  </si>
  <si>
    <t>National Team Debut</t>
  </si>
  <si>
    <t>National Team Last Match</t>
  </si>
  <si>
    <t>Olympique Lyon</t>
  </si>
  <si>
    <t>Stade Reims</t>
  </si>
  <si>
    <t>as of 3 June 2025</t>
  </si>
  <si>
    <t>UEFA Euro 2009</t>
  </si>
  <si>
    <t>AFC Asian Cup 2010</t>
  </si>
  <si>
    <t>CONCACAF Championship 2014</t>
  </si>
  <si>
    <t>Africa Cup of Nations 2018</t>
  </si>
  <si>
    <t>Africa Cup of Nations 2022</t>
  </si>
  <si>
    <t>Africa Cup of Nations 2012</t>
  </si>
  <si>
    <t>Africa Cup of Nations 2014</t>
  </si>
  <si>
    <t>Africa Cup of Nations 2016</t>
  </si>
  <si>
    <t>Missing Players</t>
  </si>
  <si>
    <t>1860 München</t>
  </si>
  <si>
    <t>Aarhus</t>
  </si>
  <si>
    <t>Aberdeen</t>
  </si>
  <si>
    <t>AC Milan</t>
  </si>
  <si>
    <t>Academia Puerto Cabello</t>
  </si>
  <si>
    <t>Accrington Stanley</t>
  </si>
  <si>
    <t>Adelaide United</t>
  </si>
  <si>
    <t>AEK Athens</t>
  </si>
  <si>
    <t>AIK</t>
  </si>
  <si>
    <t>Al-Ahli</t>
  </si>
  <si>
    <t>Al-Ain</t>
  </si>
  <si>
    <t>Al-Akhdoud</t>
  </si>
  <si>
    <t>Alanyaspor</t>
  </si>
  <si>
    <t>Albacete</t>
  </si>
  <si>
    <t>Alemannia Aachen</t>
  </si>
  <si>
    <t>Al-Ettifaq</t>
  </si>
  <si>
    <t>Al-Fateh</t>
  </si>
  <si>
    <t>Al-Fayha</t>
  </si>
  <si>
    <t>Al-Hilal</t>
  </si>
  <si>
    <t>Alianza Lima</t>
  </si>
  <si>
    <t>Al-Ittihad</t>
  </si>
  <si>
    <t>Al-Khaleej</t>
  </si>
  <si>
    <t>Al-Kholood</t>
  </si>
  <si>
    <t>Almería</t>
  </si>
  <si>
    <t>Al-Nassr</t>
  </si>
  <si>
    <t>Al-Qadsiah</t>
  </si>
  <si>
    <t>Al-Riyadh</t>
  </si>
  <si>
    <t>Al-Shabab</t>
  </si>
  <si>
    <t>Al-Taawoun</t>
  </si>
  <si>
    <t>América de Cali</t>
  </si>
  <si>
    <t>Amiens</t>
  </si>
  <si>
    <t>Anderlecht</t>
  </si>
  <si>
    <t>Angers</t>
  </si>
  <si>
    <t>Annecy</t>
  </si>
  <si>
    <t>Antalyaspor</t>
  </si>
  <si>
    <t>APOEL</t>
  </si>
  <si>
    <t>Argentinos Juniors</t>
  </si>
  <si>
    <t>Arminia Bielefeld</t>
  </si>
  <si>
    <t>Arouca</t>
  </si>
  <si>
    <t>Atalanta</t>
  </si>
  <si>
    <t>Atlanta United</t>
  </si>
  <si>
    <t>Atlético Bucaramanga</t>
  </si>
  <si>
    <t>Atlético Grau</t>
  </si>
  <si>
    <t>Atlético Nacional</t>
  </si>
  <si>
    <t>Atlético Sarmiento</t>
  </si>
  <si>
    <t>Atlético Tucumán</t>
  </si>
  <si>
    <t>Atlético Unión</t>
  </si>
  <si>
    <t>Auckland FC</t>
  </si>
  <si>
    <t>Augsburg</t>
  </si>
  <si>
    <t>Austin FC</t>
  </si>
  <si>
    <t>Austria Wien</t>
  </si>
  <si>
    <t>Auxerre</t>
  </si>
  <si>
    <t>AVS SAD</t>
  </si>
  <si>
    <t>AZ Alkmaar</t>
  </si>
  <si>
    <t>Banfield</t>
  </si>
  <si>
    <t>Barcelona de Guayaquil</t>
  </si>
  <si>
    <t>Bari</t>
  </si>
  <si>
    <t>Barnsley</t>
  </si>
  <si>
    <t>Barracas Central</t>
  </si>
  <si>
    <t>Barrow</t>
  </si>
  <si>
    <t>Basel</t>
  </si>
  <si>
    <t>Bastia</t>
  </si>
  <si>
    <t>Beijing Guoan</t>
  </si>
  <si>
    <t>Belgrano de Córdoba</t>
  </si>
  <si>
    <t>Bengaluru</t>
  </si>
  <si>
    <t>Beşiktaş</t>
  </si>
  <si>
    <t>Birmingham City</t>
  </si>
  <si>
    <t>Blackburn Rovers</t>
  </si>
  <si>
    <t>Blackpool</t>
  </si>
  <si>
    <t>Blau-Weiß Linz</t>
  </si>
  <si>
    <t>Boca Juniors</t>
  </si>
  <si>
    <t>Bodø/Glimt</t>
  </si>
  <si>
    <t>Bohemian</t>
  </si>
  <si>
    <t>Bolívar</t>
  </si>
  <si>
    <t>Bologna</t>
  </si>
  <si>
    <t>Bolton Wanderers</t>
  </si>
  <si>
    <t>Borussia Dortmund</t>
  </si>
  <si>
    <t>Borussia Mönchengladbach</t>
  </si>
  <si>
    <t>Boston River</t>
  </si>
  <si>
    <t>Botoşani</t>
  </si>
  <si>
    <t>Bournemouth</t>
  </si>
  <si>
    <t>Bradford City</t>
  </si>
  <si>
    <t>Brann</t>
  </si>
  <si>
    <t>Brentford</t>
  </si>
  <si>
    <t>Brisbane Roar</t>
  </si>
  <si>
    <t>Bristol City</t>
  </si>
  <si>
    <t>Bristol Rovers</t>
  </si>
  <si>
    <t>Bromley</t>
  </si>
  <si>
    <t>Brommapojkarna</t>
  </si>
  <si>
    <t>Brøndby</t>
  </si>
  <si>
    <t>Burgos</t>
  </si>
  <si>
    <t>Burnley</t>
  </si>
  <si>
    <t>Burton Albion</t>
  </si>
  <si>
    <t>Cádiz</t>
  </si>
  <si>
    <t>Cagliari</t>
  </si>
  <si>
    <t>Cambridge United</t>
  </si>
  <si>
    <t>Carabobo</t>
  </si>
  <si>
    <t>Caracas</t>
  </si>
  <si>
    <t>Cardiff City</t>
  </si>
  <si>
    <t>Carrarese</t>
  </si>
  <si>
    <t>Casa Pia</t>
  </si>
  <si>
    <t>Castellón</t>
  </si>
  <si>
    <t>Catanzaro</t>
  </si>
  <si>
    <t>Çaykur Rizespor</t>
  </si>
  <si>
    <t>Celta Vigo</t>
  </si>
  <si>
    <t>Celtic</t>
  </si>
  <si>
    <t>Central Coast Mariners</t>
  </si>
  <si>
    <t>Central Cordoba</t>
  </si>
  <si>
    <t>Cercle Brugge</t>
  </si>
  <si>
    <t>Cerro Largo</t>
  </si>
  <si>
    <t>Cerro Porteño</t>
  </si>
  <si>
    <t>Cesena</t>
  </si>
  <si>
    <t>Changchun Yatai</t>
  </si>
  <si>
    <t>Charlotte FC</t>
  </si>
  <si>
    <t>Charlton Athletic</t>
  </si>
  <si>
    <t>Cheltenham Town</t>
  </si>
  <si>
    <t>Chengdu Rongcheng</t>
  </si>
  <si>
    <t>Chennaiyin</t>
  </si>
  <si>
    <t>Chesterfield</t>
  </si>
  <si>
    <t>Chicago Fire</t>
  </si>
  <si>
    <t>Cienciano</t>
  </si>
  <si>
    <t>Cincinnati FC</t>
  </si>
  <si>
    <t>Clermont</t>
  </si>
  <si>
    <t>Club Brugge</t>
  </si>
  <si>
    <t>Club Olimpia</t>
  </si>
  <si>
    <t>Cluj</t>
  </si>
  <si>
    <t>Colchester United</t>
  </si>
  <si>
    <t>Colo-Colo</t>
  </si>
  <si>
    <t>Colorado Rapids</t>
  </si>
  <si>
    <t>Columbus Crew</t>
  </si>
  <si>
    <t>Como</t>
  </si>
  <si>
    <t>Córdoba</t>
  </si>
  <si>
    <t>Coventry City</t>
  </si>
  <si>
    <t>Cracovia Kraków</t>
  </si>
  <si>
    <t>Crawley Town</t>
  </si>
  <si>
    <t>Cremonese</t>
  </si>
  <si>
    <t>Crewe Alexandra</t>
  </si>
  <si>
    <t>Daegu</t>
  </si>
  <si>
    <t>Daejeon Citizen</t>
  </si>
  <si>
    <t>Dallas FC</t>
  </si>
  <si>
    <t>Damac</t>
  </si>
  <si>
    <t>Darmstadt</t>
  </si>
  <si>
    <t>DC United</t>
  </si>
  <si>
    <t>Defensa y Justicia</t>
  </si>
  <si>
    <t>Dender</t>
  </si>
  <si>
    <t>Deportes Iquique</t>
  </si>
  <si>
    <t>Deportivo Alavés</t>
  </si>
  <si>
    <t>Deportivo Riestra</t>
  </si>
  <si>
    <t>Deportivo Táchira</t>
  </si>
  <si>
    <t>Derby County</t>
  </si>
  <si>
    <t>Derry City</t>
  </si>
  <si>
    <t>Dinamo Bucuresti</t>
  </si>
  <si>
    <t>Dinamo Zagreb</t>
  </si>
  <si>
    <t>Djurgårdens</t>
  </si>
  <si>
    <t>Doncaster Rovers</t>
  </si>
  <si>
    <t>Drogheda United</t>
  </si>
  <si>
    <t>Dundee</t>
  </si>
  <si>
    <t>Dundee United</t>
  </si>
  <si>
    <t>Dunkerque</t>
  </si>
  <si>
    <t>Dynamo Dresden</t>
  </si>
  <si>
    <t>Dynamo Kyiv</t>
  </si>
  <si>
    <t>East Bengal</t>
  </si>
  <si>
    <t>Eintracht Braunschweig</t>
  </si>
  <si>
    <t>Elche</t>
  </si>
  <si>
    <t>Elfsborg</t>
  </si>
  <si>
    <t>Elversberg</t>
  </si>
  <si>
    <t>Empoli</t>
  </si>
  <si>
    <t>Energie Cottbus</t>
  </si>
  <si>
    <t>Erzgebirge Aue</t>
  </si>
  <si>
    <t>Estoril Praia</t>
  </si>
  <si>
    <t>Estrela da Amadora</t>
  </si>
  <si>
    <t>Estudiantes</t>
  </si>
  <si>
    <t>Exeter City</t>
  </si>
  <si>
    <t>Eyüpspor</t>
  </si>
  <si>
    <t>Famalicão</t>
  </si>
  <si>
    <t>Farul Constanța</t>
  </si>
  <si>
    <t>FBC Melgar</t>
  </si>
  <si>
    <t>FC Porto</t>
  </si>
  <si>
    <t>FC Seoul</t>
  </si>
  <si>
    <t>FCSB</t>
  </si>
  <si>
    <t>Fenerbahçe</t>
  </si>
  <si>
    <t>Ferencváros</t>
  </si>
  <si>
    <t>Feyenoord</t>
  </si>
  <si>
    <t>Fiorentina</t>
  </si>
  <si>
    <t>Fleetwood Town</t>
  </si>
  <si>
    <t>Fortuna Düsseldorf</t>
  </si>
  <si>
    <t>Fortuna Sittard</t>
  </si>
  <si>
    <t>Fredrikstad</t>
  </si>
  <si>
    <t>Frosinone</t>
  </si>
  <si>
    <t>Fulham</t>
  </si>
  <si>
    <t>GAIS</t>
  </si>
  <si>
    <t>Galatasaray</t>
  </si>
  <si>
    <t>Galway United</t>
  </si>
  <si>
    <t>Gangwon</t>
  </si>
  <si>
    <t>Gaziantep</t>
  </si>
  <si>
    <t>Genk</t>
  </si>
  <si>
    <t>Genoa</t>
  </si>
  <si>
    <t>Gent</t>
  </si>
  <si>
    <t>Getafe</t>
  </si>
  <si>
    <t>Gil Vicente</t>
  </si>
  <si>
    <t>Gillingham</t>
  </si>
  <si>
    <t>Gimcheon Sangmu</t>
  </si>
  <si>
    <t>Gimnasia La Plata</t>
  </si>
  <si>
    <t>Girona</t>
  </si>
  <si>
    <t>GKS Katowice</t>
  </si>
  <si>
    <t>Go Ahead Eagles</t>
  </si>
  <si>
    <t>Goa</t>
  </si>
  <si>
    <t>Godoy Cruz</t>
  </si>
  <si>
    <t>Górnik Zabrze</t>
  </si>
  <si>
    <t>Göteborg</t>
  </si>
  <si>
    <t>Göztepe</t>
  </si>
  <si>
    <t>Grasshopper</t>
  </si>
  <si>
    <t>Grazer AK</t>
  </si>
  <si>
    <t>Grenoble</t>
  </si>
  <si>
    <t>Greuther Fürth</t>
  </si>
  <si>
    <t>Grimsby Town</t>
  </si>
  <si>
    <t>Groningen</t>
  </si>
  <si>
    <t>Gualberto Villarroel</t>
  </si>
  <si>
    <t>Guaraní</t>
  </si>
  <si>
    <t>Gwangju</t>
  </si>
  <si>
    <t>Häcken</t>
  </si>
  <si>
    <t>Hajduk Split</t>
  </si>
  <si>
    <t>Halmstads</t>
  </si>
  <si>
    <t>Hamarkameratene</t>
  </si>
  <si>
    <t>Hamburger</t>
  </si>
  <si>
    <t>Hammarby</t>
  </si>
  <si>
    <t>Hannover 96</t>
  </si>
  <si>
    <t>Hansa Rostock</t>
  </si>
  <si>
    <t>Harrogate Town</t>
  </si>
  <si>
    <t>Haugesund</t>
  </si>
  <si>
    <t>Hearts</t>
  </si>
  <si>
    <t>Heerenveen</t>
  </si>
  <si>
    <t>Heidenheim</t>
  </si>
  <si>
    <t>Hellas Verona</t>
  </si>
  <si>
    <t>Helsinki</t>
  </si>
  <si>
    <t>Henan</t>
  </si>
  <si>
    <t>Heracles Almelo</t>
  </si>
  <si>
    <t>Hermannstadt</t>
  </si>
  <si>
    <t>Hertha Berlin</t>
  </si>
  <si>
    <t>Hibernian</t>
  </si>
  <si>
    <t>Holstein Kiel</t>
  </si>
  <si>
    <t>Houston Dynamo</t>
  </si>
  <si>
    <t>Huddersfield Town</t>
  </si>
  <si>
    <t>Huesca</t>
  </si>
  <si>
    <t>Hull City</t>
  </si>
  <si>
    <t>Huracán</t>
  </si>
  <si>
    <t>Independiente</t>
  </si>
  <si>
    <t>Independiente del Valle</t>
  </si>
  <si>
    <t>Independiente Rivadavia</t>
  </si>
  <si>
    <t>Ingolstadt</t>
  </si>
  <si>
    <t>Instituto Atlético Central Córdoba</t>
  </si>
  <si>
    <t>Inter Miami</t>
  </si>
  <si>
    <t>Inter Milan</t>
  </si>
  <si>
    <t>Ipswich Town</t>
  </si>
  <si>
    <t>Jagiellonia Białystok</t>
  </si>
  <si>
    <t>Jahn Regensburg</t>
  </si>
  <si>
    <t>Jamshedpur</t>
  </si>
  <si>
    <t>Jeju United</t>
  </si>
  <si>
    <t>Jeonbuk Hyundai Motors</t>
  </si>
  <si>
    <t>Juve Stabia</t>
  </si>
  <si>
    <t>Kaiserslautern</t>
  </si>
  <si>
    <t>Karlsruher</t>
  </si>
  <si>
    <t>Kasımpaşa</t>
  </si>
  <si>
    <t>Kayserispor</t>
  </si>
  <si>
    <t>Kerala Blasters</t>
  </si>
  <si>
    <t>KFUM-Kameratene</t>
  </si>
  <si>
    <t>Kilmarnock</t>
  </si>
  <si>
    <t>København</t>
  </si>
  <si>
    <t>Konyaspor</t>
  </si>
  <si>
    <t>Korona Kielce</t>
  </si>
  <si>
    <t>Kristiansund</t>
  </si>
  <si>
    <t>Lanús</t>
  </si>
  <si>
    <t>Las Palmas</t>
  </si>
  <si>
    <t>LASK Linz</t>
  </si>
  <si>
    <t>Lausanne</t>
  </si>
  <si>
    <t>Lazio</t>
  </si>
  <si>
    <t>LDU Quito</t>
  </si>
  <si>
    <t>Lecce</t>
  </si>
  <si>
    <t>Lech Poznań</t>
  </si>
  <si>
    <t>Lechia Gdańsk</t>
  </si>
  <si>
    <t>Leeds United</t>
  </si>
  <si>
    <t>Leganés</t>
  </si>
  <si>
    <t>Legia Warszawa</t>
  </si>
  <si>
    <t>Lens</t>
  </si>
  <si>
    <t>Leyton Orient</t>
  </si>
  <si>
    <t>Libertad</t>
  </si>
  <si>
    <t>Lincoln City</t>
  </si>
  <si>
    <t>Lorient</t>
  </si>
  <si>
    <t>Los Angeles FC</t>
  </si>
  <si>
    <t>Los Angeles Galaxy</t>
  </si>
  <si>
    <t>LOSC Lille</t>
  </si>
  <si>
    <t>Lugano</t>
  </si>
  <si>
    <t>Luton Town</t>
  </si>
  <si>
    <t>Luzern</t>
  </si>
  <si>
    <t>Macarthur</t>
  </si>
  <si>
    <t>Magdeburg</t>
  </si>
  <si>
    <t>Mainz 05</t>
  </si>
  <si>
    <t>Málaga</t>
  </si>
  <si>
    <t>Mallorca</t>
  </si>
  <si>
    <t>Malmö</t>
  </si>
  <si>
    <t>Mansfield Town</t>
  </si>
  <si>
    <t>Mantova</t>
  </si>
  <si>
    <t>Mechelen</t>
  </si>
  <si>
    <t>Medipol Başakşehir</t>
  </si>
  <si>
    <t>Meizhou Hakka</t>
  </si>
  <si>
    <t>Melbourne City</t>
  </si>
  <si>
    <t>Melbourne Victory</t>
  </si>
  <si>
    <t>Metz</t>
  </si>
  <si>
    <t>Middlesbrough</t>
  </si>
  <si>
    <t>Midtjylland</t>
  </si>
  <si>
    <t>Millwall</t>
  </si>
  <si>
    <t>Milton Keynes Dons</t>
  </si>
  <si>
    <t>Minnesota United</t>
  </si>
  <si>
    <t>Mirandés</t>
  </si>
  <si>
    <t>Mjällby</t>
  </si>
  <si>
    <t>Modena</t>
  </si>
  <si>
    <t>Mohammedan</t>
  </si>
  <si>
    <t>Mohun Bagan Super Giant</t>
  </si>
  <si>
    <t>Molde</t>
  </si>
  <si>
    <t>Monaco</t>
  </si>
  <si>
    <t>Montréal Impact</t>
  </si>
  <si>
    <t>Monza</t>
  </si>
  <si>
    <t>Moreirense</t>
  </si>
  <si>
    <t>Motherwell</t>
  </si>
  <si>
    <t>Motor Lublin</t>
  </si>
  <si>
    <t>Mumbai City</t>
  </si>
  <si>
    <t>Mushuc Runa</t>
  </si>
  <si>
    <t>NAC Breda</t>
  </si>
  <si>
    <t>Nacional Madeira</t>
  </si>
  <si>
    <t>Nacional Montevideo</t>
  </si>
  <si>
    <t>Nacional Potosí</t>
  </si>
  <si>
    <t>Napoli</t>
  </si>
  <si>
    <t>Nashville SC</t>
  </si>
  <si>
    <t>NEC Nijmegen</t>
  </si>
  <si>
    <t>New England Revolution</t>
  </si>
  <si>
    <t>New York City FC</t>
  </si>
  <si>
    <t>New York Red Bulls</t>
  </si>
  <si>
    <t>Newcastle Jets</t>
  </si>
  <si>
    <t>Newcastle United</t>
  </si>
  <si>
    <t>Newell's Old Boys</t>
  </si>
  <si>
    <t>Newport County</t>
  </si>
  <si>
    <t>Nice</t>
  </si>
  <si>
    <t>Nordsjælland</t>
  </si>
  <si>
    <t>Norrköping</t>
  </si>
  <si>
    <t>Northampton Town</t>
  </si>
  <si>
    <t>NorthEast United</t>
  </si>
  <si>
    <t>Norwich City</t>
  </si>
  <si>
    <t>Nottingham Forest</t>
  </si>
  <si>
    <t>Notts County</t>
  </si>
  <si>
    <t>Nürnberg</t>
  </si>
  <si>
    <t>Odisha</t>
  </si>
  <si>
    <t>Olympiakos</t>
  </si>
  <si>
    <t>Olympique Marseille</t>
  </si>
  <si>
    <t>Once Caldas</t>
  </si>
  <si>
    <t>Orlando City</t>
  </si>
  <si>
    <t>Osasuna</t>
  </si>
  <si>
    <t>Oțelul Galați</t>
  </si>
  <si>
    <t>Oud-Heverlee Leuven</t>
  </si>
  <si>
    <t>Oxford United</t>
  </si>
  <si>
    <t>Paderborn</t>
  </si>
  <si>
    <t>Palermo</t>
  </si>
  <si>
    <t>Palestino</t>
  </si>
  <si>
    <t>Panathinaikos</t>
  </si>
  <si>
    <t>PAOK</t>
  </si>
  <si>
    <t>Parma</t>
  </si>
  <si>
    <t>Pau</t>
  </si>
  <si>
    <t>PEC Zwolle</t>
  </si>
  <si>
    <t>Peñarol</t>
  </si>
  <si>
    <t>Perth Glory</t>
  </si>
  <si>
    <t>Peterborough United</t>
  </si>
  <si>
    <t>Philadelphia Union</t>
  </si>
  <si>
    <t>Piast Gliwice</t>
  </si>
  <si>
    <t>Pisa</t>
  </si>
  <si>
    <t>Platense</t>
  </si>
  <si>
    <t>Plymouth Argyle</t>
  </si>
  <si>
    <t>Pogoń Szczecin</t>
  </si>
  <si>
    <t>Pohang Steelers</t>
  </si>
  <si>
    <t>Port Vale</t>
  </si>
  <si>
    <t>Portland Timbers</t>
  </si>
  <si>
    <t>Portsmouth</t>
  </si>
  <si>
    <t>Preston North End</t>
  </si>
  <si>
    <t>Preußen Münster</t>
  </si>
  <si>
    <t>PSV Eindhoven</t>
  </si>
  <si>
    <t>Punjab</t>
  </si>
  <si>
    <t>Qarabağ</t>
  </si>
  <si>
    <t>Qingdao Hainiu</t>
  </si>
  <si>
    <t>Qingdao West Coast</t>
  </si>
  <si>
    <t>Queens Park Rangers</t>
  </si>
  <si>
    <t>Racing Club</t>
  </si>
  <si>
    <t>Racing Club Montevideo</t>
  </si>
  <si>
    <t>Racing Santander</t>
  </si>
  <si>
    <t>Radomiak Radom</t>
  </si>
  <si>
    <t>Raków Częstochowa</t>
  </si>
  <si>
    <t>Randers</t>
  </si>
  <si>
    <t>Rangers</t>
  </si>
  <si>
    <t>Rapid Bucuresti</t>
  </si>
  <si>
    <t>Rapid Wien</t>
  </si>
  <si>
    <t>Rayo Vallecano</t>
  </si>
  <si>
    <t>RB Salzburg</t>
  </si>
  <si>
    <t>Reading</t>
  </si>
  <si>
    <t>Real Oviedo</t>
  </si>
  <si>
    <t>Real Salt Lake</t>
  </si>
  <si>
    <t>Real Valladolid</t>
  </si>
  <si>
    <t>Real Zaragoza</t>
  </si>
  <si>
    <t>Red Star</t>
  </si>
  <si>
    <t>Reggiana</t>
  </si>
  <si>
    <t>Rheindorf Altach</t>
  </si>
  <si>
    <t>Rio Ave</t>
  </si>
  <si>
    <t>River Plate</t>
  </si>
  <si>
    <t>Rodez Aveyron</t>
  </si>
  <si>
    <t>Rosario Central</t>
  </si>
  <si>
    <t>Rosenborg</t>
  </si>
  <si>
    <t>Rotherham United</t>
  </si>
  <si>
    <t>Rot-Weiss Essen</t>
  </si>
  <si>
    <t>Royal Antwerp</t>
  </si>
  <si>
    <t>Royal Charleroi</t>
  </si>
  <si>
    <t>Saarbrücken</t>
  </si>
  <si>
    <t>Salford City</t>
  </si>
  <si>
    <t>Sampdoria</t>
  </si>
  <si>
    <t>Samsunspor</t>
  </si>
  <si>
    <t>San Antonio Bulo Bulo</t>
  </si>
  <si>
    <t>San Jose Earthquakes</t>
  </si>
  <si>
    <t>San Lorenzo</t>
  </si>
  <si>
    <t>Sandefjord</t>
  </si>
  <si>
    <t>Santa Clara</t>
  </si>
  <si>
    <t>Sarpsborg</t>
  </si>
  <si>
    <t>Sassuolo</t>
  </si>
  <si>
    <t>SC Braga</t>
  </si>
  <si>
    <t>Schalke 04</t>
  </si>
  <si>
    <t>Seattle Sounders</t>
  </si>
  <si>
    <t>Servette</t>
  </si>
  <si>
    <t>Shakhtar Donetsk</t>
  </si>
  <si>
    <t>Shamrock Rovers</t>
  </si>
  <si>
    <t>Shandong Taishan</t>
  </si>
  <si>
    <t>Shanghai Port</t>
  </si>
  <si>
    <t>Shanghai Shenhua</t>
  </si>
  <si>
    <t>Sheffield United</t>
  </si>
  <si>
    <t>Sheffield Wednesday</t>
  </si>
  <si>
    <t>Shelbourne</t>
  </si>
  <si>
    <t>Shenzhen Peng City</t>
  </si>
  <si>
    <t>Shrewsbury Town</t>
  </si>
  <si>
    <t>Silkeborg</t>
  </si>
  <si>
    <t>Sint-Truidense</t>
  </si>
  <si>
    <t>Sion</t>
  </si>
  <si>
    <t>Sirius</t>
  </si>
  <si>
    <t>Sligo Rovers</t>
  </si>
  <si>
    <t>Sønderjyske</t>
  </si>
  <si>
    <t>Southampton</t>
  </si>
  <si>
    <t>Sparta Praha</t>
  </si>
  <si>
    <t>Sparta Rotterdam</t>
  </si>
  <si>
    <t>Spezia</t>
  </si>
  <si>
    <t>Sporting CP</t>
  </si>
  <si>
    <t>Sporting Cristal</t>
  </si>
  <si>
    <t>Sporting Gijón</t>
  </si>
  <si>
    <t>Sporting Kansas City</t>
  </si>
  <si>
    <t>Sportivo Luqueño</t>
  </si>
  <si>
    <t>St. Gallen</t>
  </si>
  <si>
    <t>St. Louis City</t>
  </si>
  <si>
    <t>St. Mirren</t>
  </si>
  <si>
    <t>St. Patrick's Athletic</t>
  </si>
  <si>
    <t>St. Pauli</t>
  </si>
  <si>
    <t>Stade Brest</t>
  </si>
  <si>
    <t>Stade Lavallois</t>
  </si>
  <si>
    <t>Stade Rennes</t>
  </si>
  <si>
    <t>Standard Liège</t>
  </si>
  <si>
    <t>Stevenage</t>
  </si>
  <si>
    <t>Stockport County</t>
  </si>
  <si>
    <t>Stoke City</t>
  </si>
  <si>
    <t>Strømsgodset</t>
  </si>
  <si>
    <t>Sturm Graz</t>
  </si>
  <si>
    <t>Südtirol</t>
  </si>
  <si>
    <t>Sunderland</t>
  </si>
  <si>
    <t>Suwon</t>
  </si>
  <si>
    <t>Swansea City</t>
  </si>
  <si>
    <t>Swindon Town</t>
  </si>
  <si>
    <t>Sydney FC</t>
  </si>
  <si>
    <t>Talleres</t>
  </si>
  <si>
    <t>Tianjin Jinmen Tiger</t>
  </si>
  <si>
    <t>Tigre</t>
  </si>
  <si>
    <t>Torino</t>
  </si>
  <si>
    <t>Toronto FC</t>
  </si>
  <si>
    <t>Toulouse</t>
  </si>
  <si>
    <t>Trabzonspor</t>
  </si>
  <si>
    <t>Tranmere Rovers</t>
  </si>
  <si>
    <t>Tromsø</t>
  </si>
  <si>
    <t>Troyes</t>
  </si>
  <si>
    <t>TSV Hartberg</t>
  </si>
  <si>
    <t>Twente</t>
  </si>
  <si>
    <t>Udinese</t>
  </si>
  <si>
    <t>Ulm</t>
  </si>
  <si>
    <t>Ulsan Hyundai</t>
  </si>
  <si>
    <t>Union Berlin</t>
  </si>
  <si>
    <t>Unión Española</t>
  </si>
  <si>
    <t>Union Saint-Gilloise</t>
  </si>
  <si>
    <t>Unirea Slobozia</t>
  </si>
  <si>
    <t>Universidad Católica</t>
  </si>
  <si>
    <t>Universidad Católica del Ecuador</t>
  </si>
  <si>
    <t>Universidad de Chile</t>
  </si>
  <si>
    <t>Universitario de Deportes</t>
  </si>
  <si>
    <t>Universitatea Cluj</t>
  </si>
  <si>
    <t>Universitatea Craiova</t>
  </si>
  <si>
    <t>UTA Arad</t>
  </si>
  <si>
    <t>Utrecht</t>
  </si>
  <si>
    <t>Vancouver Whitecaps</t>
  </si>
  <si>
    <t>Värnamo</t>
  </si>
  <si>
    <t>Vejle</t>
  </si>
  <si>
    <t>Vélez Sarsfield</t>
  </si>
  <si>
    <t>Venezia</t>
  </si>
  <si>
    <t>Verl</t>
  </si>
  <si>
    <t>VfB Stuttgart</t>
  </si>
  <si>
    <t>VfB Stuttgart B</t>
  </si>
  <si>
    <t>VfL Bochum</t>
  </si>
  <si>
    <t>VfL Osnabrück</t>
  </si>
  <si>
    <t>Viborg</t>
  </si>
  <si>
    <t>Viking</t>
  </si>
  <si>
    <t>Viktoria Köln</t>
  </si>
  <si>
    <t>Viktoria Plzeň</t>
  </si>
  <si>
    <t>Villarreal</t>
  </si>
  <si>
    <t>Vitória SC</t>
  </si>
  <si>
    <t>Waldhof Mannheim</t>
  </si>
  <si>
    <t>Walsall</t>
  </si>
  <si>
    <t>Waterford</t>
  </si>
  <si>
    <t>Watford</t>
  </si>
  <si>
    <t>Wehen Wiesbaden</t>
  </si>
  <si>
    <t>Wellington Phoenix</t>
  </si>
  <si>
    <t>West Bromwich Albion</t>
  </si>
  <si>
    <t>Westerlo</t>
  </si>
  <si>
    <t>Western Sydney Wanderers</t>
  </si>
  <si>
    <t>Widzew Łódź</t>
  </si>
  <si>
    <t>Wigan Athletic</t>
  </si>
  <si>
    <t>Wimbledon</t>
  </si>
  <si>
    <t>Winterthur</t>
  </si>
  <si>
    <t>Wolfsberger</t>
  </si>
  <si>
    <t>Wolverhampton</t>
  </si>
  <si>
    <t>Wrexham</t>
  </si>
  <si>
    <t>WSG Tirol</t>
  </si>
  <si>
    <t>Wuhan Three Towns</t>
  </si>
  <si>
    <t>Wycombe Wanderers</t>
  </si>
  <si>
    <t>Young Boys</t>
  </si>
  <si>
    <t>Zagłębie Lubin</t>
  </si>
  <si>
    <t>Zhejiang</t>
  </si>
  <si>
    <t>3. Liga</t>
  </si>
  <si>
    <t>3F Superliga</t>
  </si>
  <si>
    <t>Cinch Premiership</t>
  </si>
  <si>
    <t>Venezuela Primera División</t>
  </si>
  <si>
    <t>EFL League Two</t>
  </si>
  <si>
    <t>Süper Lig</t>
  </si>
  <si>
    <t>A-League</t>
  </si>
  <si>
    <t>Stoiximan Super League</t>
  </si>
  <si>
    <t>Allsvenskan</t>
  </si>
  <si>
    <t>Ligue 2</t>
  </si>
  <si>
    <t>MBS Pro League</t>
  </si>
  <si>
    <t>UAE Pro League</t>
  </si>
  <si>
    <t>LaLiga Adelante</t>
  </si>
  <si>
    <t>Peru Primera División</t>
  </si>
  <si>
    <t>Liga BetPlay Dimayor</t>
  </si>
  <si>
    <t>1A Pro League</t>
  </si>
  <si>
    <t>Ligue 1</t>
  </si>
  <si>
    <t>Cyprus League</t>
  </si>
  <si>
    <t>Liga Profesional de Fútbol</t>
  </si>
  <si>
    <t>Liga Portugal</t>
  </si>
  <si>
    <t>Premier League</t>
  </si>
  <si>
    <t>LaLiga Santander</t>
  </si>
  <si>
    <t>Major League Soccer</t>
  </si>
  <si>
    <t>Bundesliga</t>
  </si>
  <si>
    <t>Österreichische Bundesliga</t>
  </si>
  <si>
    <t>Ecuador Primera División</t>
  </si>
  <si>
    <t>Serie B</t>
  </si>
  <si>
    <t>EFL League One</t>
  </si>
  <si>
    <t>Credit Suisse Super League</t>
  </si>
  <si>
    <t>Chinese Super League</t>
  </si>
  <si>
    <t>Indian Super League</t>
  </si>
  <si>
    <t>EFL Championship</t>
  </si>
  <si>
    <t>Eliteserien</t>
  </si>
  <si>
    <t>SSE Airtricity PD</t>
  </si>
  <si>
    <t>Bolivia Primera División</t>
  </si>
  <si>
    <t>Uruguay Primera División</t>
  </si>
  <si>
    <t>Liga I</t>
  </si>
  <si>
    <t>Paraguay Primera División</t>
  </si>
  <si>
    <t>Chilean Primera División</t>
  </si>
  <si>
    <t>Ekstraklasa</t>
  </si>
  <si>
    <t>K-League 1</t>
  </si>
  <si>
    <t>2. Bundesliga</t>
  </si>
  <si>
    <t>SuperSport HNL</t>
  </si>
  <si>
    <t>Ukrainian Premier League</t>
  </si>
  <si>
    <t>OTP Bank Liga</t>
  </si>
  <si>
    <t>Veikkausliiga</t>
  </si>
  <si>
    <t>Misli Premyer Liqası</t>
  </si>
  <si>
    <t>Chance liga</t>
  </si>
  <si>
    <t>Does not appear in EA Sports FC 26/Players are Free Agents in game</t>
  </si>
  <si>
    <t>UEFA Champions League 2025/2026 League Stage</t>
  </si>
  <si>
    <t>UEFA Europa League 2025/2026 League Stage</t>
  </si>
  <si>
    <t>UEFA Conference League 2025/2026 League Stage</t>
  </si>
  <si>
    <t>UEFA Club Competitions 2025/2026 Qualifying</t>
  </si>
  <si>
    <t>Kocaelispor</t>
  </si>
  <si>
    <t>Gençlerbirliği</t>
  </si>
  <si>
    <t>Fatih Karagümrük</t>
  </si>
  <si>
    <t>Tondela</t>
  </si>
  <si>
    <t>Alverca</t>
  </si>
  <si>
    <t>Excelsior</t>
  </si>
  <si>
    <t>Volendam</t>
  </si>
  <si>
    <t>Telstar</t>
  </si>
  <si>
    <t>NEOM</t>
  </si>
  <si>
    <t>Al-Hazem</t>
  </si>
  <si>
    <t>Al-Najma</t>
  </si>
  <si>
    <t>Atlético San Martín</t>
  </si>
  <si>
    <t>Aldosivi</t>
  </si>
  <si>
    <t>Livingston</t>
  </si>
  <si>
    <t>Falkirk</t>
  </si>
  <si>
    <t>Cultural Leonesa</t>
  </si>
  <si>
    <t>Ceuta</t>
  </si>
  <si>
    <t>Real Sociedad B</t>
  </si>
  <si>
    <t>Zulte Waregem</t>
  </si>
  <si>
    <t>La Louvière</t>
  </si>
  <si>
    <t>San Diego FC</t>
  </si>
  <si>
    <t>Le Mans</t>
  </si>
  <si>
    <t>Nancy</t>
  </si>
  <si>
    <t>Boulogne</t>
  </si>
  <si>
    <t>Pescara</t>
  </si>
  <si>
    <t>Padova</t>
  </si>
  <si>
    <t>Avellino</t>
  </si>
  <si>
    <t>Virtus Entella</t>
  </si>
  <si>
    <t>Odense</t>
  </si>
  <si>
    <t>Fredericia</t>
  </si>
  <si>
    <t>Ried</t>
  </si>
  <si>
    <t>Thun</t>
  </si>
  <si>
    <t>Degerfors</t>
  </si>
  <si>
    <t>Östers</t>
  </si>
  <si>
    <t>Vålerenga</t>
  </si>
  <si>
    <t>Bryne</t>
  </si>
  <si>
    <t>Sportiv Petrolul</t>
  </si>
  <si>
    <t>Argeș</t>
  </si>
  <si>
    <t>Metaloglobus București</t>
  </si>
  <si>
    <t>Csíkszereda Miercurea Ciuc</t>
  </si>
  <si>
    <t>Wisła Płock</t>
  </si>
  <si>
    <t>Arka Gdynia</t>
  </si>
  <si>
    <t>Bruk-Bet Termalica Nieciecza</t>
  </si>
  <si>
    <t>Anyang</t>
  </si>
  <si>
    <t>Yunnan Yukun</t>
  </si>
  <si>
    <t>Dalian Yingbo</t>
  </si>
  <si>
    <t>United Tigers</t>
  </si>
  <si>
    <t>Delhi</t>
  </si>
  <si>
    <t>Cork City</t>
  </si>
  <si>
    <t>Barnet</t>
  </si>
  <si>
    <t>Oldham Athletic</t>
  </si>
  <si>
    <t>MSV Duisburg</t>
  </si>
  <si>
    <t>Schweinfurt</t>
  </si>
  <si>
    <t>TSV Havelse</t>
  </si>
  <si>
    <t>Hoffenheim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</si>
</sst>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/>
    <xf numFmtId="0" fontId="0" fillId="2" borderId="0" xfId="0" applyFill="1"/>
    <xf numFmtId="0" fontId="0" fillId="3" borderId="0" xfId="0" applyFill="1"/>
    <xf numFmtId="0" fontId="3" fillId="0" borderId="0" xfId="0" applyFont="1"/>
    <xf numFmtId="2" fontId="3" fillId="0" borderId="0" xfId="0" applyNumberFormat="1" applyFont="1"/>
    <xf numFmtId="0" fontId="3" fillId="2" borderId="0" xfId="0" applyFont="1" applyFill="1"/>
    <xf numFmtId="2" fontId="3" fillId="2" borderId="0" xfId="0" applyNumberFormat="1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 applyFill="1"/>
    <xf numFmtId="0" fontId="3" fillId="0" borderId="0" xfId="0" applyNumberFormat="1" applyFont="1" applyFill="1"/>
    <xf numFmtId="0" fontId="3" fillId="7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</cellXfs>
  <cellStyles count="2">
    <cellStyle name="Hiperligação" xfId="1" builtinId="8"/>
    <cellStyle name="Normal" xfId="0" builtinId="0"/>
  </cellStyles>
  <dxfs count="70"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3/34/Flag_of_El_Salvador.svg/188px-Flag_of_El_Salvador.svg.png" TargetMode="External"/><Relationship Id="rId299" Type="http://schemas.openxmlformats.org/officeDocument/2006/relationships/hyperlink" Target="https://upload.wikimedia.org/wikipedia/commons/thumb/b/bd/Flag_of_Cuba.svg/188px-Flag_of_Cuba.svg.png" TargetMode="External"/><Relationship Id="rId21" Type="http://schemas.openxmlformats.org/officeDocument/2006/relationships/hyperlink" Target="https://upload.wikimedia.org/wikipedia/commons/thumb/d/d9/Flag_of_Norway.svg/188px-Flag_of_Norway.svg.png" TargetMode="External"/><Relationship Id="rId63" Type="http://schemas.openxmlformats.org/officeDocument/2006/relationships/hyperlink" Target="https://upload.wikimedia.org/wikipedia/commons/thumb/0/09/Flag_of_South_Korea.svg/188px-Flag_of_South_Korea.svg.png" TargetMode="External"/><Relationship Id="rId159" Type="http://schemas.openxmlformats.org/officeDocument/2006/relationships/hyperlink" Target="https://upload.wikimedia.org/wikipedia/commons/thumb/c/cf/Flag_of_Peru.svg/188px-Flag_of_Peru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377" Type="http://schemas.openxmlformats.org/officeDocument/2006/relationships/hyperlink" Target="https://upload.wikimedia.org/wikipedia/commons/thumb/e/e7/Flag_of_Belize.svg/188px-Flag_of_Belize.svg.png" TargetMode="External"/><Relationship Id="rId5" Type="http://schemas.openxmlformats.org/officeDocument/2006/relationships/hyperlink" Target="https://upload.wikimedia.org/wikipedia/en/thumb/c/c3/Flag_of_France.svg/188px-Flag_of_France.svg.png" TargetMode="External"/><Relationship Id="rId181" Type="http://schemas.openxmlformats.org/officeDocument/2006/relationships/hyperlink" Target="https://upload.wikimedia.org/wikipedia/commons/thumb/d/de/Flag_of_Bolivia_%28state%29.svg/188px-Flag_of_Bolivia_%28state%29.svg.png" TargetMode="External"/><Relationship Id="rId237" Type="http://schemas.openxmlformats.org/officeDocument/2006/relationships/hyperlink" Target="https://upload.wikimedia.org/wikipedia/commons/thumb/6/6a/Flag_of_Zimbabwe.svg/188px-Flag_of_Zimbabwe.svg.png" TargetMode="External"/><Relationship Id="rId279" Type="http://schemas.openxmlformats.org/officeDocument/2006/relationships/hyperlink" Target="https://upload.wikimedia.org/wikipedia/commons/thumb/7/77/Flag_of_The_Gambia.svg/188px-Flag_of_The_Gambia.svg.png" TargetMode="External"/><Relationship Id="rId43" Type="http://schemas.openxmlformats.org/officeDocument/2006/relationships/hyperlink" Target="https://upload.wikimedia.org/wikipedia/commons/thumb/d/dc/Flag_of_Wales.svg/188px-Flag_of_Wales.svg.png" TargetMode="External"/><Relationship Id="rId139" Type="http://schemas.openxmlformats.org/officeDocument/2006/relationships/hyperlink" Target="https://upload.wikimedia.org/wikipedia/commons/thumb/f/f4/Flag_of_Niger.svg/150px-Flag_of_Niger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commons/thumb/e/e8/Flag_of_Ecuador.svg/188px-Flag_of_Ecuador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b/bc/Flag_of_Grenada.svg/188px-Flag_of_Grenada.svg.png" TargetMode="External"/><Relationship Id="rId357" Type="http://schemas.openxmlformats.org/officeDocument/2006/relationships/hyperlink" Target="https://upload.wikimedia.org/wikipedia/commons/thumb/4/4c/Flag_of_Mongolia.svg/188px-Flag_of_Mongolia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1/1b/Flag_of_Turkmenistan.svg/180px-Flag_of_Turkmenistan.svg.png" TargetMode="External"/><Relationship Id="rId217" Type="http://schemas.openxmlformats.org/officeDocument/2006/relationships/hyperlink" Target="https://upload.wikimedia.org/wikipedia/commons/thumb/4/4b/Flag_of_Chad.svg/188px-Flag_of_Chad.svg.png" TargetMode="External"/><Relationship Id="rId259" Type="http://schemas.openxmlformats.org/officeDocument/2006/relationships/hyperlink" Target="https://upload.wikimedia.org/wikipedia/commons/thumb/5/50/Flag_of_Burundi.svg/188px-Flag_of_Burundi.svg.png" TargetMode="External"/><Relationship Id="rId23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119" Type="http://schemas.openxmlformats.org/officeDocument/2006/relationships/hyperlink" Target="https://upload.wikimedia.org/wikipedia/commons/thumb/b/ba/Flag_of_Fiji.svg/188px-Flag_of_Fiji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commons/thumb/5/56/Flag_of_Haiti.svg/188px-Flag_of_Haiti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8/89/Flag_of_Yemen.svg/188px-Flag_of_Yemen.svg.png" TargetMode="External"/><Relationship Id="rId337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9/92/Flag_of_Mali.svg/188px-Flag_of_Mali.svg.png" TargetMode="External"/><Relationship Id="rId379" Type="http://schemas.openxmlformats.org/officeDocument/2006/relationships/hyperlink" Target="https://upload.wikimedia.org/wikipedia/commons/thumb/c/c7/Flag_of_Kyrgyzstan.svg/188px-Flag_of_Kyrgyzstan.svg.png" TargetMode="External"/><Relationship Id="rId7" Type="http://schemas.openxmlformats.org/officeDocument/2006/relationships/hyperlink" Target="https://upload.wikimedia.org/wikipedia/commons/thumb/8/89/Bandera_de_Espa%C3%B1a.svg/188px-Bandera_de_Espa%C3%B1a.svg.png" TargetMode="External"/><Relationship Id="rId183" Type="http://schemas.openxmlformats.org/officeDocument/2006/relationships/hyperlink" Target="https://upload.wikimedia.org/wikipedia/commons/thumb/6/60/Flag_of_Suriname.svg/188px-Flag_of_Suriname.svg.png" TargetMode="External"/><Relationship Id="rId239" Type="http://schemas.openxmlformats.org/officeDocument/2006/relationships/hyperlink" Target="https://upload.wikimedia.org/wikipedia/commons/thumb/4/4e/Flag_of_Uganda.svg/188px-Flag_of_Uganda.svg.png" TargetMode="External"/><Relationship Id="rId390" Type="http://schemas.openxmlformats.org/officeDocument/2006/relationships/image" Target="../media/image195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en/thumb/9/9e/Flag_of_Japan.svg/188px-Flag_of_Japan.svg.png" TargetMode="External"/><Relationship Id="rId87" Type="http://schemas.openxmlformats.org/officeDocument/2006/relationships/hyperlink" Target="https://upload.wikimedia.org/wikipedia/commons/thumb/2/27/Flag_of_Paraguay.svg/188px-Flag_of_Paraguay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5/59/Flag_of_Lebanon.svg/188px-Flag_of_Lebanon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9/99/Flag_of_Guyana.svg/188px-Flag_of_Guyana.svg.png" TargetMode="External"/><Relationship Id="rId359" Type="http://schemas.openxmlformats.org/officeDocument/2006/relationships/hyperlink" Target="https://upload.wikimedia.org/wikipedia/commons/thumb/8/8c/Flag_of_Myanmar.svg/188px-Flag_of_Myanmar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8/82/Flag_of_Honduras.svg/188px-Flag_of_Honduras.svg.png" TargetMode="External"/><Relationship Id="rId163" Type="http://schemas.openxmlformats.org/officeDocument/2006/relationships/hyperlink" Target="https://upload.wikimedia.org/wikipedia/commons/thumb/6/64/Flag_of_Trinidad_and_Tobago.svg/188px-Flag_of_Trinidad_and_Tobago.svg.png" TargetMode="External"/><Relationship Id="rId219" Type="http://schemas.openxmlformats.org/officeDocument/2006/relationships/hyperlink" Target="https://upload.wikimedia.org/wikipedia/commons/thumb/8/89/Flag_of_Antigua_and_Barbuda.svg/188px-Flag_of_Antigua_and_Barbuda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commons/thumb/4/41/Flag_of_Austria.svg/188px-Flag_of_Austria.svg.png" TargetMode="External"/><Relationship Id="rId67" Type="http://schemas.openxmlformats.org/officeDocument/2006/relationships/hyperlink" Target="https://upload.wikimedia.org/wikipedia/commons/thumb/0/0a/Flag_of_Jamaica.svg/188px-Flag_of_Jamaica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8/83/Flag_of_Cambodia.svg/188px-Flag_of_Cambodia.svg.png" TargetMode="External"/><Relationship Id="rId241" Type="http://schemas.openxmlformats.org/officeDocument/2006/relationships/hyperlink" Target="https://upload.wikimedia.org/wikipedia/commons/thumb/3/38/Flag_of_Tanzania.svg/188px-Flag_of_Tanzania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f/f6/Flag_of_Aruba.svg/188px-Flag_of_Aruba.svg.png" TargetMode="External"/><Relationship Id="rId339" Type="http://schemas.openxmlformats.org/officeDocument/2006/relationships/hyperlink" Target="https://upload.wikimedia.org/wikipedia/commons/thumb/2/21/Flag_of_Vietnam.svg/188px-Flag_of_Vietnam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4/49/Flag_of_Ukraine.svg/188px-Flag_of_Ukraine.svg.png" TargetMode="External"/><Relationship Id="rId143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185" Type="http://schemas.openxmlformats.org/officeDocument/2006/relationships/hyperlink" Target="https://upload.wikimedia.org/wikipedia/commons/thumb/2/2f/Flag_of_Armenia.svg/188px-Flag_of_Armenia.svg.png" TargetMode="External"/><Relationship Id="rId350" Type="http://schemas.openxmlformats.org/officeDocument/2006/relationships/image" Target="../media/image175.png"/><Relationship Id="rId9" Type="http://schemas.openxmlformats.org/officeDocument/2006/relationships/hyperlink" Target="https://upload.wikimedia.org/wikipedia/en/thumb/b/be/Flag_of_England.svg/1920px-Flag_of_England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0/06/Flag_of_Venezuela.svg/188px-Flag_of_Venezuela.svg.png" TargetMode="External"/><Relationship Id="rId89" Type="http://schemas.openxmlformats.org/officeDocument/2006/relationships/hyperlink" Target="https://upload.wikimedia.org/wikipedia/commons/thumb/f/fd/Flag_of_Senegal.svg/188px-Flag_of_Senegal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9/9b/Flag_of_Nepal.svg/143px-Flag_of_Nepal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0/00/Flag_of_Namibia.svg/188px-Flag_of_Namibia.svg.png" TargetMode="External"/><Relationship Id="rId263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319" Type="http://schemas.openxmlformats.org/officeDocument/2006/relationships/hyperlink" Target="https://upload.wikimedia.org/wikipedia/commons/thumb/d/d0/Flag_of_Montserrat.svg/1920px-Flag_of_Montserrat.svg.png" TargetMode="External"/><Relationship Id="rId37" Type="http://schemas.openxmlformats.org/officeDocument/2006/relationships/hyperlink" Target="https://upload.wikimedia.org/wikipedia/commons/thumb/1/10/Flag_of_Scotland.svg/1920px-Flag_of_Scotland.svg.png" TargetMode="External"/><Relationship Id="rId58" Type="http://schemas.openxmlformats.org/officeDocument/2006/relationships/image" Target="../media/image29.png"/><Relationship Id="rId79" Type="http://schemas.openxmlformats.org/officeDocument/2006/relationships/hyperlink" Target="https://upload.wikimedia.org/wikipedia/commons/thumb/1/1b/Flag_of_Croatia.svg/188px-Flag_of_Croatia.svg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upload.wikimedia.org/wikipedia/commons/thumb/8/84/Flag_of_Uzbekistan.svg/188px-Flag_of_Uzbekistan.svg.png" TargetMode="External"/><Relationship Id="rId144" Type="http://schemas.openxmlformats.org/officeDocument/2006/relationships/image" Target="../media/image72.png"/><Relationship Id="rId330" Type="http://schemas.openxmlformats.org/officeDocument/2006/relationships/image" Target="../media/image165.png"/><Relationship Id="rId90" Type="http://schemas.openxmlformats.org/officeDocument/2006/relationships/image" Target="../media/image45.png"/><Relationship Id="rId165" Type="http://schemas.openxmlformats.org/officeDocument/2006/relationships/hyperlink" Target="https://upload.wikimedia.org/wikipedia/commons/thumb/a/a9/Flag_of_Thailand.svg/188px-Flag_of_Thailand.svg.png" TargetMode="External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1/11/Flag_of_Sri_Lanka.svg/188px-Flag_of_Sri_Lanka.svg.png" TargetMode="External"/><Relationship Id="rId372" Type="http://schemas.openxmlformats.org/officeDocument/2006/relationships/image" Target="../media/image186.png"/><Relationship Id="rId393" Type="http://schemas.openxmlformats.org/officeDocument/2006/relationships/hyperlink" Target="https://upload.wikimedia.org/wikipedia/en/thumb/f/f3/Flag_of_Russia.svg/1920px-Flag_of_Russia.svg.png" TargetMode="External"/><Relationship Id="rId211" Type="http://schemas.openxmlformats.org/officeDocument/2006/relationships/hyperlink" Target="https://upload.wikimedia.org/wikipedia/commons/thumb/0/0a/Flag_of_Benin.svg/188px-Flag_of_Benin.svg.png" TargetMode="External"/><Relationship Id="rId232" Type="http://schemas.openxmlformats.org/officeDocument/2006/relationships/image" Target="../media/image116.png"/><Relationship Id="rId253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274" Type="http://schemas.openxmlformats.org/officeDocument/2006/relationships/image" Target="../media/image137.png"/><Relationship Id="rId295" Type="http://schemas.openxmlformats.org/officeDocument/2006/relationships/hyperlink" Target="https://upload.wikimedia.org/wikipedia/commons/thumb/8/84/Flag_of_Latvia.svg/188px-Flag_of_Latvia.svg.png" TargetMode="External"/><Relationship Id="rId309" Type="http://schemas.openxmlformats.org/officeDocument/2006/relationships/hyperlink" Target="https://upload.wikimedia.org/wikipedia/commons/thumb/3/35/Flag_of_the_Cook_Islands.svg/188px-Flag_of_the_Cook_Islands.svg.png" TargetMode="External"/><Relationship Id="rId27" Type="http://schemas.openxmlformats.org/officeDocument/2006/relationships/hyperlink" Target="https://upload.wikimedia.org/wikipedia/en/thumb/1/12/Flag_of_Poland.svg/188px-Flag_of_Poland.svg.png" TargetMode="External"/><Relationship Id="rId48" Type="http://schemas.openxmlformats.org/officeDocument/2006/relationships/image" Target="../media/image24.png"/><Relationship Id="rId69" Type="http://schemas.openxmlformats.org/officeDocument/2006/relationships/hyperlink" Target="https://upload.wikimedia.org/wikipedia/commons/thumb/f/fe/Flag_of_C%C3%B4te_d%27Ivoire.svg/188px-Flag_of_C%C3%B4te_d%27Ivoire.svg.png" TargetMode="External"/><Relationship Id="rId113" Type="http://schemas.openxmlformats.org/officeDocument/2006/relationships/hyperlink" Target="https://upload.wikimedia.org/wikipedia/commons/thumb/d/d0/Flag_of_Mozambique.svg/188px-Flag_of_Mozambique.svg.png" TargetMode="External"/><Relationship Id="rId134" Type="http://schemas.openxmlformats.org/officeDocument/2006/relationships/image" Target="../media/image67.png"/><Relationship Id="rId320" Type="http://schemas.openxmlformats.org/officeDocument/2006/relationships/image" Target="../media/image160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4/49/Flag_of_Kenya.svg/188px-Flag_of_Kenya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7/77/Flag_of_Mauritius.svg/1920px-Flag_of_Mauritius.svg.png" TargetMode="External"/><Relationship Id="rId341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7/71/Flag_of_Ethiopia.svg/188px-Flag_of_Ethiopia.svg.png" TargetMode="External"/><Relationship Id="rId201" Type="http://schemas.openxmlformats.org/officeDocument/2006/relationships/hyperlink" Target="https://upload.wikimedia.org/wikipedia/commons/thumb/b/b8/Flag_of_Liberia.svg/188px-Flag_of_Liberia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d/d0/Flag_of_Tajikistan.svg/188px-Flag_of_Tajikistan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8/8f/Flag_of_Estonia.svg/188px-Flag_of_Estonia.svg.png" TargetMode="External"/><Relationship Id="rId17" Type="http://schemas.openxmlformats.org/officeDocument/2006/relationships/hyperlink" Target="https://upload.wikimedia.org/wikipedia/en/thumb/4/4c/Flag_of_Sweden.svg/188px-Flag_of_Sweden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commons/thumb/5/5c/Flag_of_Portugal.svg/188px-Flag_of_Portugal.svg.png" TargetMode="External"/><Relationship Id="rId103" Type="http://schemas.openxmlformats.org/officeDocument/2006/relationships/hyperlink" Target="https://upload.wikimedia.org/wikipedia/commons/thumb/f/fe/Flag_of_Egypt.svg/188px-Flag_of_Egypt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commons/thumb/f/fe/Flag_of_Uruguay.svg/188px-Flag_of_Uruguay.svg.png" TargetMode="External"/><Relationship Id="rId145" Type="http://schemas.openxmlformats.org/officeDocument/2006/relationships/hyperlink" Target="https://upload.wikimedia.org/wikipedia/commons/thumb/0/0f/Flag_of_Georgia.svg/188px-Flag_of_Georgia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4/43/Flag_of_Mauritania.svg/1920px-Flag_of_Mauritania.svg.png" TargetMode="External"/><Relationship Id="rId331" Type="http://schemas.openxmlformats.org/officeDocument/2006/relationships/hyperlink" Target="https://upload.wikimedia.org/wikipedia/commons/thumb/d/db/Flag_of_French_Polynesia.svg/1920px-Flag_of_French_Polynesia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commons/thumb/5/5b/Flag_of_Hong_Kong.svg/188px-Flag_of_Hong_Kong.svg.png" TargetMode="External"/><Relationship Id="rId394" Type="http://schemas.openxmlformats.org/officeDocument/2006/relationships/image" Target="../media/image197.png"/><Relationship Id="rId1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e/ec/Flag_of_Guatemala.svg/188px-Flag_of_Guatemala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commons/thumb/0/06/Flag_of_Zambia.svg/188px-Flag_of_Zambia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4/47/Flag_of_Liechtenstein.svg/188px-Flag_of_Liechtenstein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1/19/Flag_of_Ghana.svg/188px-Flag_of_Ghana.svg.png" TargetMode="External"/><Relationship Id="rId135" Type="http://schemas.openxmlformats.org/officeDocument/2006/relationships/hyperlink" Target="https://upload.wikimedia.org/wikipedia/commons/thumb/1/17/Flag_of_Rwanda.svg/188px-Flag_of_Rwanda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1/17/Flag_of_Sierra_Leone.svg/188px-Flag_of_Sierra_Leone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1/19/Flag_of_Nicaragua.svg/188px-Flag_of_Nicaragua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6/63/Flag_of_Macau.svg/1920px-Flag_of_Macau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7/73/Flag_of_Malta.svg/188px-Flag_of_Malta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c/ce/Flag_of_Iceland.svg/188px-Flag_of_Iceland.svg.png" TargetMode="External"/><Relationship Id="rId265" Type="http://schemas.openxmlformats.org/officeDocument/2006/relationships/hyperlink" Target="https://upload.wikimedia.org/wikipedia/commons/thumb/b/bf/Flag_of_Bermuda.svg/195px-Flag_of_Bermuda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b/bc/Flag_of_Madagascar.svg/188px-Flag_of_Madagascar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commons/thumb/c/c4/Flag_of_Dominica.svg/188px-Flag_of_Dominica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a/a0/Flag_of_Somalia.svg/188px-Flag_of_Somalia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commons/thumb/3/31/Flag_of_Equatorial_Guinea.svg/188px-Flag_of_Equatorial_Guinea.svg.png" TargetMode="External"/><Relationship Id="rId71" Type="http://schemas.openxmlformats.org/officeDocument/2006/relationships/hyperlink" Target="https://upload.wikimedia.org/wikipedia/commons/thumb/7/77/Flag_of_Algeria.svg/188px-Flag_of_Algeria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a/aa/Flag_of_Kuwait.svg/188px-Flag_of_Kuwait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commons/thumb/2/21/Flag_of_Colombia.svg/188px-Flag_of_Colombia.svg.png" TargetMode="External"/><Relationship Id="rId255" Type="http://schemas.openxmlformats.org/officeDocument/2006/relationships/hyperlink" Target="https://upload.wikimedia.org/wikipedia/commons/thumb/0/04/Flag_of_Gabon.svg/188px-Flag_of_Gabon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f/fb/Flag_of_Eswatini.svg/1200px-Flag_of_Eswatini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c/cb/Flag_of_the_Czech_Republic.svg/188px-Flag_of_the_Czech_Republic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6/66/Flag_of_FLNKS.svg/1920px-Flag_of_FLNKS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b/b4/Flag_of_Anguilla.svg/1920px-Flag_of_Anguilla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7/78/Flag_of_Chile.svg/188px-Flag_of_Chile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8/85/Flag_of_Belarus.svg/188px-Flag_of_Belarus.svg.png" TargetMode="External"/><Relationship Id="rId203" Type="http://schemas.openxmlformats.org/officeDocument/2006/relationships/hyperlink" Target="https://upload.wikimedia.org/wikipedia/commons/thumb/9/9d/Flag_of_Angola.svg/188px-Flag_of_Angola.svg.png" TargetMode="External"/><Relationship Id="rId385" Type="http://schemas.openxmlformats.org/officeDocument/2006/relationships/hyperlink" Target="https://upload.wikimedia.org/wikipedia/commons/thumb/4/4f/Flag_of_Cameroon.svg/188px-Flag_of_Cameroon.svg.png" TargetMode="External"/><Relationship Id="rId19" Type="http://schemas.openxmlformats.org/officeDocument/2006/relationships/hyperlink" Target="https://upload.wikimedia.org/wikipedia/commons/thumb/d/d9/Flag_of_Canada_%28Pantone%29.svg/188px-Flag_of_Canada_%28Pantone%29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d/d4/Flag_of_Cyprus.svg/188px-Flag_of_Cyprus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0/05/Flag_of_Libya.svg/188px-Flag_of_Libya.svg.png" TargetMode="External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e/e6/Flag_of_Slovakia.svg/188px-Flag_of_Slovakia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c/ca/Flag_of_Iran.svg/188px-Flag_of_Iran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9/9a/Flag_of_Tonga.svg/188px-Flag_of_Tonga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d/d1/Flag_of_Malawi.svg/188px-Flag_of_Malawi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5/5c/Flag_of_Greece.svg/188px-Flag_of_Greece.svg.png" TargetMode="External"/><Relationship Id="rId189" Type="http://schemas.openxmlformats.org/officeDocument/2006/relationships/hyperlink" Target="https://upload.wikimedia.org/wikipedia/commons/thumb/1/11/Flag_of_Lithuania.svg/188px-Flag_of_Lithuania.svg.png" TargetMode="External"/><Relationship Id="rId375" Type="http://schemas.openxmlformats.org/officeDocument/2006/relationships/hyperlink" Target="https://upload.wikimedia.org/wikipedia/commons/thumb/0/01/Flag_of_Guinea-Bissau.svg/188px-Flag_of_Guinea-Bissau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en/thumb/b/ba/Flag_of_Germany.svg/188px-Flag_of_Germany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9/9f/Flag_of_Saint_Lucia.svg/188px-Flag_of_Saint_Lucia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4/4a/Flag_of_Lesotho.svg/188px-Flag_of_Lesotho.svg.png" TargetMode="External"/><Relationship Id="rId298" Type="http://schemas.openxmlformats.org/officeDocument/2006/relationships/image" Target="../media/image149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6/65/Flag_of_Qatar.svg/203px-Flag_of_Qatar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commons/thumb/a/ab/Flag_of_Panama.svg/188px-Flag_of_Panama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4/45/Flag_of_Ireland.svg/195px-Flag_of_Ireland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b/b4/Flag_of_Turkey.svg/188px-Flag_of_Turkey.svg.png" TargetMode="External"/><Relationship Id="rId179" Type="http://schemas.openxmlformats.org/officeDocument/2006/relationships/hyperlink" Target="https://upload.wikimedia.org/wikipedia/commons/thumb/2/2c/Flag_of_Bahrain.svg/188px-Flag_of_Bahrain.svg.png" TargetMode="External"/><Relationship Id="rId365" Type="http://schemas.openxmlformats.org/officeDocument/2006/relationships/hyperlink" Target="https://upload.wikimedia.org/wikipedia/commons/thumb/0/0f/Flag_of_Maldives.svg/188px-Flag_of_Maldives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d/d4/Flag_of_Israel.svg/188px-Flag_of_Israel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f/fa/Flag_of_Botswana.svg/188px-Flag_of_Botswana.svg.png" TargetMode="External"/><Relationship Id="rId288" Type="http://schemas.openxmlformats.org/officeDocument/2006/relationships/image" Target="../media/image144.png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c/ce/Flag_of_Tunisia.svg/188px-Flag_of_Tunisia.svg.png" TargetMode="External"/><Relationship Id="rId313" Type="http://schemas.openxmlformats.org/officeDocument/2006/relationships/hyperlink" Target="https://upload.wikimedia.org/wikipedia/commons/thumb/9/9f/Flag_of_the_Dominican_Republic.svg/188px-Flag_of_the_Dominican_Republic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commons/thumb/7/79/Flag_of_Nigeria.svg/195px-Flag_of_Nigeria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f/fc/Flag_of_Mexico.svg/188px-Flag_of_Mexico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commons/thumb/9/9a/Flag_of_Bulgaria.svg/188px-Flag_of_Bulgaria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3/32/Flag_of_Pakistan.svg/188px-Flag_of_Pakistan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3/36/Flag_of_Albania.svg/188px-Flag_of_Albania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7/79/Flag_of_North_Macedonia.svg/188px-Flag_of_North_Macedonia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b/b1/Flag_of_San_Marino.svg/188px-Flag_of_San_Marino.svg.png" TargetMode="External"/><Relationship Id="rId278" Type="http://schemas.openxmlformats.org/officeDocument/2006/relationships/image" Target="../media/image139.png"/><Relationship Id="rId303" Type="http://schemas.openxmlformats.org/officeDocument/2006/relationships/hyperlink" Target="https://upload.wikimedia.org/wikipedia/commons/thumb/9/93/Flag_of_the_Bahamas.svg/188px-Flag_of_the_Bahamas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2/26/Flag_of_East_Timor.svg/188px-Flag_of_East_Timor.svg.png" TargetMode="External"/><Relationship Id="rId387" Type="http://schemas.openxmlformats.org/officeDocument/2006/relationships/hyperlink" Target="https://upload.wikimedia.org/wikipedia/commons/thumb/f/ff/Flag_of_Serbia.svg/188px-Flag_of_Serbia.svg.png" TargetMode="External"/><Relationship Id="rId191" Type="http://schemas.openxmlformats.org/officeDocument/2006/relationships/hyperlink" Target="https://upload.wikimedia.org/wikipedia/commons/thumb/3/3c/Flag_of_the_Faroe_Islands.svg/1280px-Flag_of_the_Faroe_Islands.svg.png" TargetMode="External"/><Relationship Id="rId205" Type="http://schemas.openxmlformats.org/officeDocument/2006/relationships/hyperlink" Target="https://upload.wikimedia.org/wikipedia/commons/thumb/6/64/Flag_of_Montenegro.svg/188px-Flag_of_Montenegro.svg.png" TargetMode="External"/><Relationship Id="rId247" Type="http://schemas.openxmlformats.org/officeDocument/2006/relationships/hyperlink" Target="https://upload.wikimedia.org/wikipedia/commons/thumb/e/ef/Flag_of_Barbados.svg/188px-Flag_of_Barbados.svg.png" TargetMode="External"/><Relationship Id="rId107" Type="http://schemas.openxmlformats.org/officeDocument/2006/relationships/hyperlink" Target="https://upload.wikimedia.org/wikipedia/commons/thumb/d/da/Flag_of_Luxembourg.svg/188px-Flag_of_Luxembourg.svg.png" TargetMode="External"/><Relationship Id="rId289" Type="http://schemas.openxmlformats.org/officeDocument/2006/relationships/hyperlink" Target="https://upload.wikimedia.org/wikipedia/commons/thumb/0/0f/Flag_of_the_Cayman_Islands.svg/195px-Flag_of_the_Cayman_Islands.svg.png" TargetMode="External"/><Relationship Id="rId11" Type="http://schemas.openxmlformats.org/officeDocument/2006/relationships/hyperlink" Target="https://upload.wikimedia.org/wikipedia/en/thumb/0/03/Flag_of_Italy.svg/188px-Flag_of_Italy.svg.png" TargetMode="External"/><Relationship Id="rId53" Type="http://schemas.openxmlformats.org/officeDocument/2006/relationships/hyperlink" Target="https://upload.wikimedia.org/wikipedia/commons/thumb/b/bc/Flag_of_Finland.svg/188px-Flag_of_Finland.svg.png" TargetMode="External"/><Relationship Id="rId149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0/0d/Flag_of_Saudi_Arabia.svg/188px-Flag_of_Saudi_Arabia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367" Type="http://schemas.openxmlformats.org/officeDocument/2006/relationships/hyperlink" Target="https://upload.wikimedia.org/wikipedia/commons/thumb/6/66/Flag_of_Malaysia.svg/188px-Flag_of_Malaysia.svg.png" TargetMode="External"/><Relationship Id="rId171" Type="http://schemas.openxmlformats.org/officeDocument/2006/relationships/hyperlink" Target="https://upload.wikimedia.org/wikipedia/commons/thumb/d/dd/Flag_of_Azerbaijan.svg/188px-Flag_of_Azerbaijan.svg.png" TargetMode="External"/><Relationship Id="rId227" Type="http://schemas.openxmlformats.org/officeDocument/2006/relationships/hyperlink" Target="https://upload.wikimedia.org/wikipedia/commons/thumb/c/c0/Flag_of_Jordan.svg/188px-Flag_of_Jordan.svg.png" TargetMode="External"/><Relationship Id="rId269" Type="http://schemas.openxmlformats.org/officeDocument/2006/relationships/hyperlink" Target="https://upload.wikimedia.org/wikipedia/commons/thumb/3/38/Flag_of_Cape_Verde.svg/188px-Flag_of_Cape_Verde.svg.png" TargetMode="External"/><Relationship Id="rId33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129" Type="http://schemas.openxmlformats.org/officeDocument/2006/relationships/hyperlink" Target="https://upload.wikimedia.org/wikipedia/commons/thumb/6/68/Flag_of_Togo.svg/188px-Flag_of_Togo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1/1a/Flag_of_Argentina.svg/188px-Flag_of_Argentina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2/28/Flag_of_Puerto_Rico.svg/188px-Flag_of_Puerto_Rico.svg.png" TargetMode="External"/><Relationship Id="rId305" Type="http://schemas.openxmlformats.org/officeDocument/2006/relationships/hyperlink" Target="https://upload.wikimedia.org/wikipedia/commons/thumb/8/87/Flag_of_American_Samoa.svg/195px-Flag_of_American_Samoa.svg.png" TargetMode="External"/><Relationship Id="rId347" Type="http://schemas.openxmlformats.org/officeDocument/2006/relationships/hyperlink" Target="https://upload.wikimedia.org/wikipedia/commons/thumb/0/00/Flag_of_Palestine.svg/188px-Flag_of_Palestine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e/ed/Flag_of_Guinea.svg/188px-Flag_of_Guinea.svg.png" TargetMode="External"/><Relationship Id="rId389" Type="http://schemas.openxmlformats.org/officeDocument/2006/relationships/hyperlink" Target="https://upload.wikimedia.org/wikipedia/commons/thumb/7/73/Flag_of_Romania.svg/188px-Flag_of_Romania.svg.png" TargetMode="External"/><Relationship Id="rId193" Type="http://schemas.openxmlformats.org/officeDocument/2006/relationships/hyperlink" Target="https://upload.wikimedia.org/wikipedia/commons/thumb/b/bc/Flag_of_Vanuatu.svg/188px-Flag_of_Vanuatu.svg.png" TargetMode="External"/><Relationship Id="rId207" Type="http://schemas.openxmlformats.org/officeDocument/2006/relationships/hyperlink" Target="https://upload.wikimedia.org/wikipedia/commons/thumb/2/27/Flag_of_Moldova.svg/188px-Flag_of_Moldova.svg.png" TargetMode="External"/><Relationship Id="rId249" Type="http://schemas.openxmlformats.org/officeDocument/2006/relationships/hyperlink" Target="https://upload.wikimedia.org/wikipedia/commons/thumb/f/f6/Flag_of_Iraq.svg/188px-Flag_of_Iraq.svg.png" TargetMode="External"/><Relationship Id="rId13" Type="http://schemas.openxmlformats.org/officeDocument/2006/relationships/hyperlink" Target="https://upload.wikimedia.org/wikipedia/en/thumb/0/05/Flag_of_Brazil.svg/188px-Flag_of_Brazil.svg.png" TargetMode="External"/><Relationship Id="rId109" Type="http://schemas.openxmlformats.org/officeDocument/2006/relationships/hyperlink" Target="https://upload.wikimedia.org/wikipedia/commons/thumb/3/31/Flag_of_Burkina_Faso.svg/188px-Flag_of_Burkina_Faso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commons/thumb/c/c1/Flag_of_Hungary.svg/188px-Flag_of_Hungary.svg.png" TargetMode="External"/><Relationship Id="rId97" Type="http://schemas.openxmlformats.org/officeDocument/2006/relationships/hyperlink" Target="https://upload.wikimedia.org/wikipedia/commons/thumb/6/65/Flag_of_Belgium.svg/188px-Flag_of_Belgium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f/fc/Flag_of_Seychelles.svg/188px-Flag_of_Seychelles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5/51/Flag_of_North_Korea.svg/188px-Flag_of_North_Korea.svg.png" TargetMode="External"/><Relationship Id="rId327" Type="http://schemas.openxmlformats.org/officeDocument/2006/relationships/hyperlink" Target="https://upload.wikimedia.org/wikipedia/commons/thumb/3/31/Flag_of_Samoa.svg/188px-Flag_of_Samoa.svg.png" TargetMode="External"/><Relationship Id="rId369" Type="http://schemas.openxmlformats.org/officeDocument/2006/relationships/hyperlink" Target="https://upload.wikimedia.org/wikipedia/commons/thumb/f/f9/Flag_of_Bangladesh.svg/188px-Flag_of_Bangladesh.svg.png" TargetMode="External"/><Relationship Id="rId173" Type="http://schemas.openxmlformats.org/officeDocument/2006/relationships/hyperlink" Target="https://upload.wikimedia.org/wikipedia/commons/thumb/5/53/Flag_of_Syria.svg/188px-Flag_of_Syria.svg.png" TargetMode="External"/><Relationship Id="rId229" Type="http://schemas.openxmlformats.org/officeDocument/2006/relationships/hyperlink" Target="https://upload.wikimedia.org/wikipedia/commons/thumb/9/9f/Flag_of_Indonesia.svg/188px-Flag_of_Indonesia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commons/thumb/9/9c/Flag_of_Denmark.svg/180px-Flag_of_Denmark.svg.png" TargetMode="External"/><Relationship Id="rId77" Type="http://schemas.openxmlformats.org/officeDocument/2006/relationships/hyperlink" Target="https://upload.wikimedia.org/wikipedia/commons/thumb/3/3e/Flag_of_New_Zealand.svg/188px-Flag_of_New_Zealand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f/f2/Flag_of_Costa_Rica.svg/188px-Flag_of_Costa_Rica.svg.png" TargetMode="External"/><Relationship Id="rId251" Type="http://schemas.openxmlformats.org/officeDocument/2006/relationships/hyperlink" Target="https://upload.wikimedia.org/wikipedia/commons/thumb/9/94/Flag_of_the_Comoros.svg/188px-Flag_of_the_Comoros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f/fe/Flag_of_Saint_Kitts_and_Nevis.svg/188px-Flag_of_Saint_Kitts_and_Nevis.svg.png" TargetMode="External"/><Relationship Id="rId307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349" Type="http://schemas.openxmlformats.org/officeDocument/2006/relationships/hyperlink" Target="https://upload.wikimedia.org/wikipedia/commons/thumb/7/72/Flag_of_the_Republic_of_China.svg/188px-Flag_of_the_Republic_of_China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153" Type="http://schemas.openxmlformats.org/officeDocument/2006/relationships/hyperlink" Target="https://upload.wikimedia.org/wikipedia/commons/thumb/3/34/Flag_of_Djibouti.svg/188px-Flag_of_Djibouti.svg.png" TargetMode="External"/><Relationship Id="rId195" Type="http://schemas.openxmlformats.org/officeDocument/2006/relationships/hyperlink" Target="https://upload.wikimedia.org/wikipedia/commons/thumb/a/af/Flag_of_South_Africa.svg/188px-Flag_of_South_Africa.svg.png" TargetMode="External"/><Relationship Id="rId209" Type="http://schemas.openxmlformats.org/officeDocument/2006/relationships/hyperlink" Target="https://upload.wikimedia.org/wikipedia/commons/thumb/b/bf/Flag_of_Bosnia_and_Herzegovina.svg/195px-Flag_of_Bosnia_and_Herzegovina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commons/thumb/2/20/Flag_of_the_Netherlands.svg/188px-Flag_of_the_Netherlands.svg.png" TargetMode="External"/><Relationship Id="rId57" Type="http://schemas.openxmlformats.org/officeDocument/2006/relationships/hyperlink" Target="https://upload.wikimedia.org/wikipedia/commons/thumb/f/f0/Flag_of_Slovenia.svg/188px-Flag_of_Slovenia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2/2c/Flag_of_Morocco.svg/188px-Flag_of_Morocco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en/thumb/4/41/Flag_of_India.svg/188px-Flag_of_India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1/19/Flag_of_Andorra.svg/188px-Flag_of_Andorra.svg.png" TargetMode="External"/><Relationship Id="rId273" Type="http://schemas.openxmlformats.org/officeDocument/2006/relationships/hyperlink" Target="https://upload.wikimedia.org/wikipedia/commons/thumb/4/48/Flag_of_Singapore.svg/188px-Flag_of_Singapore.svg.png" TargetMode="External"/><Relationship Id="rId329" Type="http://schemas.openxmlformats.org/officeDocument/2006/relationships/hyperlink" Target="https://upload.wikimedia.org/wikipedia/commons/thumb/7/74/Flag_of_the_Solomon_Islands.svg/188px-Flag_of_the_Solomon_Islands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commons/thumb/0/01/Flag_of_Sudan.svg/188px-Flag_of_Sudan.svg.png" TargetMode="External"/><Relationship Id="rId175" Type="http://schemas.openxmlformats.org/officeDocument/2006/relationships/hyperlink" Target="https://upload.wikimedia.org/wikipedia/commons/thumb/d/dd/Flag_of_Oman.svg/188px-Flag_of_Oman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</webImagesSrd>
</file>

<file path=xl/richData/rdrichvalue.xml><?xml version="1.0" encoding="utf-8"?>
<rvData xmlns="http://schemas.microsoft.com/office/spreadsheetml/2017/richdata" count="199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AV2" totalsRowShown="0" dataDxfId="69">
  <autoFilter ref="A1:AV2" xr:uid="{EFE01862-7712-4B95-AB17-44312383458C}"/>
  <sortState xmlns:xlrd2="http://schemas.microsoft.com/office/spreadsheetml/2017/richdata2" ref="A2:AV2">
    <sortCondition descending="1" ref="C1:C2"/>
  </sortState>
  <tableColumns count="48">
    <tableColumn id="1" xr3:uid="{45DD2C62-7C3E-42FD-99E1-1C11CC08F3BC}" name="Player" dataDxfId="68"/>
    <tableColumn id="2" xr3:uid="{5ED8160B-1FE1-4B36-9C43-B84B769D915A}" name="Country" dataDxfId="67"/>
    <tableColumn id="94" xr3:uid="{811BEBA5-05F0-43E2-ACD7-30037F742D95}" name="Rating" dataDxfId="66"/>
    <tableColumn id="95" xr3:uid="{F0C178E4-4090-42AF-B2B8-45EB32788498}" name="Position" dataDxfId="65"/>
    <tableColumn id="96" xr3:uid="{D7710C5A-8FC6-4CD2-981E-D7714AC8B0B1}" name="Club" dataDxfId="64"/>
    <tableColumn id="97" xr3:uid="{432C0B22-BF8D-4E00-A959-B2A5354DAE7A}" name="Club Country" dataDxfId="63"/>
    <tableColumn id="28" xr3:uid="{F0EC1C9C-240F-49E6-86BC-162969012B19}" name="National Team Debut" dataDxfId="62"/>
    <tableColumn id="29" xr3:uid="{3085F66F-27AD-413D-89E1-0F5480834EA5}" name="National Team Last Match" dataDxfId="61"/>
    <tableColumn id="24" xr3:uid="{B89EC6A3-1E0B-4C97-B518-78E5627EE4C0}" name="National Team Appearances" dataDxfId="60"/>
    <tableColumn id="83" xr3:uid="{8499D531-4CBF-40DB-A27E-F7CFE589EE07}" name="National Team Goals" dataDxfId="59"/>
    <tableColumn id="18" xr3:uid="{968A5B6D-D405-4D9B-A33C-4F107E7FB50B}" name="FIFA World Cup 2003" dataDxfId="58"/>
    <tableColumn id="14" xr3:uid="{2B01C866-6E3B-4328-81D5-582E5D17C266}" name="FIFA World Cup 2007" dataDxfId="57"/>
    <tableColumn id="12" xr3:uid="{A5040B35-C7BD-4B82-9E04-9FDB9D191928}" name="FIFA World Cup 2011" dataDxfId="56"/>
    <tableColumn id="8" xr3:uid="{F662187D-6D8B-48C3-8ED8-00FBBB4BD9AE}" name="FIFA World Cup 2015" dataDxfId="55"/>
    <tableColumn id="9" xr3:uid="{0944639E-2C65-40B2-9FAB-244C9D50C9A1}" name="FIFA World Cup 2019" dataDxfId="54"/>
    <tableColumn id="10" xr3:uid="{9801BBFD-E719-4C58-8F8D-D5C3B5AF60DF}" name="FIFA World Cup 2023" dataDxfId="53"/>
    <tableColumn id="30" xr3:uid="{BD2A19C8-B126-4780-AE55-B0BB3CAEBD20}" name="UEFA Euro 2009" dataDxfId="52"/>
    <tableColumn id="15" xr3:uid="{A76CE981-C4BB-4BBF-8B63-2BE02B77DFA6}" name="UEFA Euro 2013" dataDxfId="51"/>
    <tableColumn id="17" xr3:uid="{3DAA493D-4567-4BE6-901F-5063E29F9754}" name="UEFA Euro 2017" dataDxfId="50"/>
    <tableColumn id="3" xr3:uid="{6F66CBE9-29BF-484F-8524-C5D4FF47E711}" name="UEFA Euro 2022" dataDxfId="49"/>
    <tableColumn id="7" xr3:uid="{1ADC37EB-09B4-48D2-867E-A98A6A9C2F6F}" name="Copa América 2014" dataDxfId="48"/>
    <tableColumn id="49" xr3:uid="{B3217A3C-4343-497E-92FF-C274F7A76E60}" name="Copa América 2018" dataDxfId="47"/>
    <tableColumn id="11" xr3:uid="{07D30C86-70F7-4B18-BB60-7499A9B68DFC}" name="Copa América 2022" dataDxfId="46"/>
    <tableColumn id="35" xr3:uid="{6A1E1DDE-8D5B-478E-84BF-699425DD0C3C}" name="Africa Cup of Nations 2012" dataDxfId="45"/>
    <tableColumn id="36" xr3:uid="{D5DFCAC0-8CE1-4076-96B3-9DF458523E05}" name="Africa Cup of Nations 2014" dataDxfId="44"/>
    <tableColumn id="37" xr3:uid="{F509A031-A904-4971-A8A3-D00ACE1F2FC2}" name="Africa Cup of Nations 2016" dataDxfId="43"/>
    <tableColumn id="33" xr3:uid="{00B75C5D-6B6E-4C3A-95DF-20F91B80DF90}" name="Africa Cup of Nations 2018" dataDxfId="42"/>
    <tableColumn id="34" xr3:uid="{52B32D68-9C7A-485B-AFFB-897CF64E1A44}" name="Africa Cup of Nations 2022" dataDxfId="41"/>
    <tableColumn id="31" xr3:uid="{6A7624B6-0935-44B2-94E2-954A64D6D935}" name="AFC Asian Cup 2010" dataDxfId="40"/>
    <tableColumn id="26" xr3:uid="{725EB98C-B247-4B20-8650-A37B93210B96}" name="AFC Asian Cup 2014" dataDxfId="39"/>
    <tableColumn id="21" xr3:uid="{FDCB71FB-7A73-4535-A227-F5F2B2C9F635}" name="AFC Asian Cup 2018" dataDxfId="38"/>
    <tableColumn id="22" xr3:uid="{D00E4C0D-12C0-4737-BDAE-991A36C2AF8B}" name="AFC Asian Cup 2022" dataDxfId="37"/>
    <tableColumn id="32" xr3:uid="{8826A57D-8EC8-4F64-8BBD-A476D1575D6D}" name="CONCACAF Championship 2014" dataDxfId="36"/>
    <tableColumn id="4" xr3:uid="{DD05393E-C1E5-489B-95A6-4BED08A0EAEC}" name="CONCACAF Championship 2018" dataDxfId="35"/>
    <tableColumn id="5" xr3:uid="{6E7CBB53-2D09-4CA8-AA64-7BFBC7980691}" name="CONCACAF Championship 2022" dataDxfId="34"/>
    <tableColumn id="6" xr3:uid="{99DD2EA1-4526-4FEF-8303-3DD81F8DEF46}" name="CONCACAF Gold Cup 2024" dataDxfId="33"/>
    <tableColumn id="84" xr3:uid="{03439F12-ED6B-4AF7-BBB5-314DCA5D228B}" name="South American Championship 2003" dataDxfId="32"/>
    <tableColumn id="85" xr3:uid="{A1FD6D2F-F866-49FE-9CCD-BE84DE2C1DAD}" name="South American Championship 2010" dataDxfId="31"/>
    <tableColumn id="20" xr3:uid="{7BE282B5-04D5-4B46-90CA-5BE321B8F2F0}" name="OFC Nations Cup 2018" dataDxfId="30"/>
    <tableColumn id="27" xr3:uid="{AE13A67C-D2E4-4C88-A3B3-0BCE1156E872}" name="1996 Summer Olympics" dataDxfId="29"/>
    <tableColumn id="19" xr3:uid="{0963EEDB-92E5-43AE-B5DA-3B7DEF93CA87}" name="2000 Summer Olympics" dataDxfId="28"/>
    <tableColumn id="13" xr3:uid="{003DC55B-3E6A-4549-94A3-80C2D3DFCD73}" name="2004 Summer Olympics" dataDxfId="27"/>
    <tableColumn id="16" xr3:uid="{B24CBEC7-F8F6-48A3-9750-2028CF30FDE6}" name="2008 Summer Olympics" dataDxfId="26"/>
    <tableColumn id="23" xr3:uid="{67AB336D-781A-47A9-A546-1E058FDE208F}" name="2012 Summer Olympics" dataDxfId="25"/>
    <tableColumn id="25" xr3:uid="{B3C1A4A5-A6F0-4671-B2B8-F4EF50846CAF}" name="2016 Summer Olympics" dataDxfId="24"/>
    <tableColumn id="52" xr3:uid="{B7ED9752-E2B4-4B3D-8C6E-9BD7302B3183}" name="2020 Summer Olympics" dataDxfId="23"/>
    <tableColumn id="88" xr3:uid="{9AFAEC00-84DA-4805-9C32-6A85EF052DFA}" name="2024 Summer Olympics" dataDxfId="22"/>
    <tableColumn id="87" xr3:uid="{7EFF10B9-1904-42BC-9B35-17AF6224F19B}" name="Total International Tournaments" dataDxfId="21">
      <calculatedColumnFormula>COUNTIF(Tabela1[[#This Row],[FIFA World Cup 2003]:[2024 Summer Olympics]],"Yes")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G648" totalsRowShown="0" dataDxfId="20">
  <autoFilter ref="A1:G648" xr:uid="{9B6505AB-A5DD-4D95-AC4E-61525CC9AAB8}"/>
  <sortState xmlns:xlrd2="http://schemas.microsoft.com/office/spreadsheetml/2017/richdata2" ref="A2:G648">
    <sortCondition descending="1" ref="D1:D648"/>
  </sortState>
  <tableColumns count="7">
    <tableColumn id="1" xr3:uid="{3C0468BE-8281-499F-8CD2-E83026C0E02C}" name="Club" dataDxfId="19"/>
    <tableColumn id="2" xr3:uid="{CAD836CE-C9A0-4EB0-BB8B-1EF53179D773}" name="Country" dataDxfId="18"/>
    <tableColumn id="3" xr3:uid="{EDB7CB8F-EFE3-4832-BE68-80DE63CAED30}" name="League" dataDxfId="17"/>
    <tableColumn id="4" xr3:uid="{27732CCD-5D42-466F-8838-0236CB4BA812}" name="Overall Rating" dataDxfId="16"/>
    <tableColumn id="5" xr3:uid="{D459AB18-454B-4998-9648-6D7558734687}" name="Number Players" dataDxfId="15">
      <calculatedColumnFormula>COUNTIF(Tabela1[Club],Tabela2[[#This Row],[Club]])</calculatedColumnFormula>
    </tableColumn>
    <tableColumn id="6" xr3:uid="{C742E501-18F5-4965-A3C7-E28254DFF9B0}" name="Missing Players" dataDxfId="14">
      <calculatedColumnFormula>Tabela2[[#This Row],[Total Players]]-Tabela2[[#This Row],[Number Players]]</calculatedColumnFormula>
    </tableColumn>
    <tableColumn id="7" xr3:uid="{FFD4763A-14E6-4D12-B24C-223266EE2AC9}" name="Total Players" dataDxfId="13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1F46C-23EC-401C-B982-15AFFF8EDD7C}" name="Tabela3" displayName="Tabela3" ref="A1:F51" totalsRowShown="0" dataDxfId="12">
  <autoFilter ref="A1:F51" xr:uid="{FE71F46C-23EC-401C-B982-15AFFF8EDD7C}"/>
  <sortState xmlns:xlrd2="http://schemas.microsoft.com/office/spreadsheetml/2017/richdata2" ref="A2:F51">
    <sortCondition descending="1" ref="D1:D51"/>
  </sortState>
  <tableColumns count="6">
    <tableColumn id="1" xr3:uid="{20812D39-92A2-46CE-8FFC-0EA677714E27}" name="League" dataDxfId="11"/>
    <tableColumn id="2" xr3:uid="{F24C1006-0C2D-46F1-AC0F-9D0BDF65C3EA}" name="Country" dataDxfId="10"/>
    <tableColumn id="3" xr3:uid="{812A9510-5DFC-4EC1-97F0-5C3A2BE88D10}" name="Tier" dataDxfId="9"/>
    <tableColumn id="4" xr3:uid="{9B725D44-56A0-4A33-95F6-68B12F170FFE}" name="Average Ranking" dataDxfId="8">
      <calculatedColumnFormula>SUMIFS(Tabela2[Overall Rating],Tabela2[League],Tabela3[[#This Row],[League]])/Tabela3[[#This Row],[Number Teams]]</calculatedColumnFormula>
    </tableColumn>
    <tableColumn id="5" xr3:uid="{81E25DDD-1029-4E2E-AFF5-B1E1D076EF30}" name="Number Teams" dataDxfId="7">
      <calculatedColumnFormula>COUNTIF(Tabela2[League],Tabela3[[#This Row],[League]])</calculatedColumnFormula>
    </tableColumn>
    <tableColumn id="6" xr3:uid="{D323C965-F21F-4E4E-AB9C-CA2A0BF5836C}" name="Number Players" dataDxfId="6">
      <calculatedColumnFormula>SUMIFS(Tabela2[Number Players],Tabela2[League],Tabela3[[#This Row],[League]])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8327B-B2EB-46FF-A483-2B417B86C16B}" name="Tabela4" displayName="Tabela4" ref="A1:H200" totalsRowShown="0">
  <autoFilter ref="A1:H200" xr:uid="{4418327B-B2EB-46FF-A483-2B417B86C16B}"/>
  <sortState xmlns:xlrd2="http://schemas.microsoft.com/office/spreadsheetml/2017/richdata2" ref="A2:H200">
    <sortCondition descending="1" ref="E1:E200"/>
  </sortState>
  <tableColumns count="8">
    <tableColumn id="1" xr3:uid="{01D705C6-2AE8-4725-864D-2B7A5F0BAAEF}" name="National Team" dataDxfId="5"/>
    <tableColumn id="4" xr3:uid="{92C84F83-CF5B-4AC6-B440-2ABED3DD5818}" name="Flag" dataDxfId="4">
      <calculatedColumnFormula>IF(ISBLANK(Tabela4[[#This Row],[Flag Link]]), "", _xlfn.IMAGE(Tabela4[[#This Row],[Flag Link]],1,1))</calculatedColumnFormula>
    </tableColumn>
    <tableColumn id="6" xr3:uid="{A79146A1-16D8-4678-AA9E-964ECF6CAABD}" name="Continent" dataDxfId="3"/>
    <tableColumn id="2" xr3:uid="{8695BD1C-A3E1-4C0F-9450-9558F8411670}" name="In-Game Rating" dataDxfId="2"/>
    <tableColumn id="3" xr3:uid="{1CED3C52-7354-4857-B025-745E61412730}" name="Total Players" dataDxfId="1">
      <calculatedColumnFormula>COUNTIF(Tabela1[Country],Tabela4[[#This Row],[National Team]])</calculatedColumnFormula>
    </tableColumn>
    <tableColumn id="8" xr3:uid="{0D23DAE5-F138-407A-B611-4ADDDE267786}" name="National Team Players" dataDxfId="0">
      <calculatedColumnFormula>COUNTIFS(Tabela1[Country],Tabela4[[#This Row],[National Team]],Tabela1[National Team Appearances],"&gt;0")</calculatedColumnFormula>
    </tableColumn>
    <tableColumn id="5" xr3:uid="{E55D4610-865A-4046-9707-DBDBF8BD8638}" name="Flag Link"/>
    <tableColumn id="7" xr3:uid="{4A57EB0E-3024-428E-BC95-78520838A520}" name="Not In Gam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6/63/Flag_of_Macau.svg/1920px-Flag_of_Macau.svg.png" TargetMode="External"/><Relationship Id="rId13" Type="http://schemas.openxmlformats.org/officeDocument/2006/relationships/hyperlink" Target="https://upload.wikimedia.org/wikipedia/commons/thumb/7/77/Flag_of_Mauritius.svg/1920px-Flag_of_Mauritius.svg.png" TargetMode="External"/><Relationship Id="rId3" Type="http://schemas.openxmlformats.org/officeDocument/2006/relationships/hyperlink" Target="https://upload.wikimedia.org/wikipedia/commons/thumb/d/dc/Flag_of_Wales.svg/188px-Flag_of_Wales.svg.png" TargetMode="External"/><Relationship Id="rId7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12" Type="http://schemas.openxmlformats.org/officeDocument/2006/relationships/hyperlink" Target="https://upload.wikimedia.org/wikipedia/commons/thumb/4/43/Flag_of_Mauritania.svg/1920px-Flag_of_Mauritania.svg.png" TargetMode="External"/><Relationship Id="rId2" Type="http://schemas.openxmlformats.org/officeDocument/2006/relationships/hyperlink" Target="https://upload.wikimedia.org/wikipedia/commons/thumb/1/10/Flag_of_Scotland.svg/1920px-Flag_of_Scotland.svg.png" TargetMode="External"/><Relationship Id="rId16" Type="http://schemas.openxmlformats.org/officeDocument/2006/relationships/table" Target="../tables/table4.xml"/><Relationship Id="rId1" Type="http://schemas.openxmlformats.org/officeDocument/2006/relationships/hyperlink" Target="https://upload.wikimedia.org/wikipedia/en/thumb/b/be/Flag_of_England.svg/1920px-Flag_of_England.svg.png" TargetMode="External"/><Relationship Id="rId6" Type="http://schemas.openxmlformats.org/officeDocument/2006/relationships/hyperlink" Target="https://upload.wikimedia.org/wikipedia/commons/thumb/d/d0/Flag_of_Montserrat.svg/1920px-Flag_of_Montserrat.svg.png" TargetMode="External"/><Relationship Id="rId11" Type="http://schemas.openxmlformats.org/officeDocument/2006/relationships/hyperlink" Target="https://upload.wikimedia.org/wikipedia/commons/thumb/6/66/Flag_of_FLNKS.svg/1920px-Flag_of_FLNKS.svg.png" TargetMode="External"/><Relationship Id="rId5" Type="http://schemas.openxmlformats.org/officeDocument/2006/relationships/hyperlink" Target="https://upload.wikimedia.org/wikipedia/commons/thumb/b/b4/Flag_of_Anguilla.svg/1920px-Flag_of_Anguilla.svg.png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pload.wikimedia.org/wikipedia/commons/thumb/d/db/Flag_of_French_Polynesia.svg/1920px-Flag_of_French_Polynesia.svg.png" TargetMode="External"/><Relationship Id="rId4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9" Type="http://schemas.openxmlformats.org/officeDocument/2006/relationships/hyperlink" Target="https://upload.wikimedia.org/wikipedia/commons/thumb/3/3c/Flag_of_the_Faroe_Islands.svg/1280px-Flag_of_the_Faroe_Islands.svg.png" TargetMode="External"/><Relationship Id="rId14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"/>
  <sheetViews>
    <sheetView tabSelected="1" workbookViewId="0">
      <selection activeCell="B4" sqref="B4"/>
    </sheetView>
  </sheetViews>
  <sheetFormatPr defaultRowHeight="14.4" x14ac:dyDescent="0.3"/>
  <cols>
    <col min="1" max="1" width="22" bestFit="1" customWidth="1"/>
    <col min="2" max="2" width="11.88671875" bestFit="1" customWidth="1"/>
    <col min="3" max="3" width="8.5546875" bestFit="1" customWidth="1"/>
    <col min="4" max="4" width="18.5546875" bestFit="1" customWidth="1"/>
    <col min="5" max="5" width="20.44140625" bestFit="1" customWidth="1"/>
    <col min="6" max="6" width="14.21875" bestFit="1" customWidth="1"/>
    <col min="7" max="7" width="21.21875" bestFit="1" customWidth="1"/>
    <col min="8" max="8" width="25.44140625" bestFit="1" customWidth="1"/>
    <col min="9" max="9" width="27.109375" bestFit="1" customWidth="1"/>
    <col min="10" max="16" width="20.6640625" bestFit="1" customWidth="1"/>
    <col min="17" max="20" width="16.5546875" bestFit="1" customWidth="1"/>
    <col min="21" max="21" width="19.5546875" bestFit="1" customWidth="1"/>
    <col min="22" max="23" width="19.5546875" customWidth="1"/>
    <col min="24" max="28" width="25.77734375" bestFit="1" customWidth="1"/>
    <col min="29" max="32" width="19.88671875" bestFit="1" customWidth="1"/>
    <col min="33" max="35" width="30" bestFit="1" customWidth="1"/>
    <col min="36" max="36" width="25.44140625" bestFit="1" customWidth="1"/>
    <col min="37" max="38" width="34.21875" bestFit="1" customWidth="1"/>
    <col min="39" max="39" width="21.88671875" bestFit="1" customWidth="1"/>
    <col min="40" max="44" width="23.109375" bestFit="1" customWidth="1"/>
    <col min="45" max="47" width="23.109375" customWidth="1"/>
    <col min="48" max="48" width="30.88671875" bestFit="1" customWidth="1"/>
  </cols>
  <sheetData>
    <row r="1" spans="1:50" x14ac:dyDescent="0.3">
      <c r="A1" t="s">
        <v>0</v>
      </c>
      <c r="B1" t="s">
        <v>18</v>
      </c>
      <c r="C1" t="s">
        <v>426</v>
      </c>
      <c r="D1" t="s">
        <v>425</v>
      </c>
      <c r="E1" t="s">
        <v>17</v>
      </c>
      <c r="F1" t="s">
        <v>424</v>
      </c>
      <c r="G1" t="s">
        <v>507</v>
      </c>
      <c r="H1" t="s">
        <v>508</v>
      </c>
      <c r="I1" t="s">
        <v>450</v>
      </c>
      <c r="J1" t="s">
        <v>451</v>
      </c>
      <c r="K1" t="s">
        <v>452</v>
      </c>
      <c r="L1" t="s">
        <v>453</v>
      </c>
      <c r="M1" t="s">
        <v>454</v>
      </c>
      <c r="N1" t="s">
        <v>455</v>
      </c>
      <c r="O1" t="s">
        <v>456</v>
      </c>
      <c r="P1" t="s">
        <v>457</v>
      </c>
      <c r="Q1" t="s">
        <v>512</v>
      </c>
      <c r="R1" t="s">
        <v>468</v>
      </c>
      <c r="S1" t="s">
        <v>469</v>
      </c>
      <c r="T1" t="s">
        <v>461</v>
      </c>
      <c r="U1" t="s">
        <v>465</v>
      </c>
      <c r="V1" t="s">
        <v>458</v>
      </c>
      <c r="W1" t="s">
        <v>466</v>
      </c>
      <c r="X1" t="s">
        <v>517</v>
      </c>
      <c r="Y1" t="s">
        <v>518</v>
      </c>
      <c r="Z1" t="s">
        <v>519</v>
      </c>
      <c r="AA1" t="s">
        <v>515</v>
      </c>
      <c r="AB1" t="s">
        <v>516</v>
      </c>
      <c r="AC1" t="s">
        <v>513</v>
      </c>
      <c r="AD1" t="s">
        <v>474</v>
      </c>
      <c r="AE1" t="s">
        <v>472</v>
      </c>
      <c r="AF1" t="s">
        <v>473</v>
      </c>
      <c r="AG1" t="s">
        <v>514</v>
      </c>
      <c r="AH1" t="s">
        <v>462</v>
      </c>
      <c r="AI1" t="s">
        <v>463</v>
      </c>
      <c r="AJ1" t="s">
        <v>464</v>
      </c>
      <c r="AK1" t="s">
        <v>459</v>
      </c>
      <c r="AL1" t="s">
        <v>460</v>
      </c>
      <c r="AM1" t="s">
        <v>471</v>
      </c>
      <c r="AN1" t="s">
        <v>39</v>
      </c>
      <c r="AO1" t="s">
        <v>16</v>
      </c>
      <c r="AP1" t="s">
        <v>6</v>
      </c>
      <c r="AQ1" t="s">
        <v>14</v>
      </c>
      <c r="AR1" t="s">
        <v>27</v>
      </c>
      <c r="AS1" t="s">
        <v>38</v>
      </c>
      <c r="AT1" t="s">
        <v>56</v>
      </c>
      <c r="AU1" t="s">
        <v>430</v>
      </c>
      <c r="AV1" t="s">
        <v>429</v>
      </c>
      <c r="AX1" t="s">
        <v>511</v>
      </c>
    </row>
    <row r="2" spans="1:50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>
        <f>COUNTIF(Tabela1[[#This Row],[FIFA World Cup 2003]:[2024 Summer Olympics]],"Yes")</f>
        <v>0</v>
      </c>
    </row>
    <row r="4" spans="1:50" x14ac:dyDescent="0.3">
      <c r="K4">
        <f>COUNTIF(Tabela1[FIFA World Cup 2003],"Yes")</f>
        <v>0</v>
      </c>
      <c r="L4">
        <f>COUNTIF(Tabela1[FIFA World Cup 2007],"Yes")</f>
        <v>0</v>
      </c>
      <c r="M4">
        <f>COUNTIF(Tabela1[FIFA World Cup 2011],"Yes")</f>
        <v>0</v>
      </c>
      <c r="N4">
        <f>COUNTIF(Tabela1[FIFA World Cup 2015],"Yes")</f>
        <v>0</v>
      </c>
      <c r="O4">
        <f>COUNTIF(Tabela1[FIFA World Cup 2019],"Yes")</f>
        <v>0</v>
      </c>
      <c r="P4">
        <f>COUNTIF(Tabela1[FIFA World Cup 2023],"Yes")</f>
        <v>0</v>
      </c>
      <c r="Q4">
        <f>COUNTIF(Tabela1[UEFA Euro 2009],"Yes")</f>
        <v>0</v>
      </c>
      <c r="R4">
        <f>COUNTIF(Tabela1[UEFA Euro 2013],"Yes")</f>
        <v>0</v>
      </c>
      <c r="S4">
        <f>COUNTIF(Tabela1[UEFA Euro 2017],"Yes")</f>
        <v>0</v>
      </c>
      <c r="T4">
        <f>COUNTIF(Tabela1[UEFA Euro 2022],"Yes")</f>
        <v>0</v>
      </c>
      <c r="U4">
        <f>COUNTIF(Tabela1[Copa América 2014],"Yes")</f>
        <v>0</v>
      </c>
      <c r="V4">
        <f>COUNTIF(Tabela1[Copa América 2018],"Yes")</f>
        <v>0</v>
      </c>
      <c r="W4">
        <f>COUNTIF(Tabela1[Copa América 2022],"Yes")</f>
        <v>0</v>
      </c>
      <c r="X4">
        <f>COUNTIF(Tabela1[Africa Cup of Nations 2012],"Yes")</f>
        <v>0</v>
      </c>
      <c r="Y4">
        <f>COUNTIF(Tabela1[Africa Cup of Nations 2014],"Yes")</f>
        <v>0</v>
      </c>
      <c r="Z4">
        <f>COUNTIF(Tabela1[Africa Cup of Nations 2016],"Yes")</f>
        <v>0</v>
      </c>
      <c r="AA4">
        <f>COUNTIF(Tabela1[Africa Cup of Nations 2018],"Yes")</f>
        <v>0</v>
      </c>
      <c r="AB4">
        <f>COUNTIF(Tabela1[Africa Cup of Nations 2022],"Yes")</f>
        <v>0</v>
      </c>
      <c r="AC4">
        <f>COUNTIF(Tabela1[AFC Asian Cup 2010],"Yes")</f>
        <v>0</v>
      </c>
      <c r="AD4">
        <f>COUNTIF(Tabela1[AFC Asian Cup 2014],"Yes")</f>
        <v>0</v>
      </c>
      <c r="AE4">
        <f>COUNTIF(Tabela1[AFC Asian Cup 2018],"Yes")</f>
        <v>0</v>
      </c>
      <c r="AF4">
        <f>COUNTIF(Tabela1[AFC Asian Cup 2022],"Yes")</f>
        <v>0</v>
      </c>
      <c r="AG4">
        <f>COUNTIF(Tabela1[CONCACAF Championship 2014],"Yes")</f>
        <v>0</v>
      </c>
      <c r="AH4">
        <f>COUNTIF(Tabela1[CONCACAF Championship 2018],"Yes")</f>
        <v>0</v>
      </c>
      <c r="AI4">
        <f>COUNTIF(Tabela1[CONCACAF Championship 2022],"Yes")</f>
        <v>0</v>
      </c>
      <c r="AJ4">
        <f>COUNTIF(Tabela1[CONCACAF Gold Cup 2024],"Yes")</f>
        <v>0</v>
      </c>
      <c r="AK4">
        <f>COUNTIF(Tabela1[South American Championship 2003],"Yes")</f>
        <v>0</v>
      </c>
      <c r="AL4">
        <f>COUNTIF(Tabela1[South American Championship 2010],"Yes")</f>
        <v>0</v>
      </c>
      <c r="AM4">
        <f>COUNTIF(Tabela1[OFC Nations Cup 2018],"Yes")</f>
        <v>0</v>
      </c>
      <c r="AN4">
        <f>COUNTIF(Tabela1[1996 Summer Olympics],"Yes")</f>
        <v>0</v>
      </c>
      <c r="AO4">
        <f>COUNTIF(Tabela1[2000 Summer Olympics],"Yes")</f>
        <v>0</v>
      </c>
      <c r="AP4">
        <f>COUNTIF(Tabela1[2004 Summer Olympics],"Yes")</f>
        <v>0</v>
      </c>
      <c r="AQ4">
        <f>COUNTIF(Tabela1[2008 Summer Olympics],"Yes")</f>
        <v>0</v>
      </c>
      <c r="AR4">
        <f>COUNTIF(Tabela1[2012 Summer Olympics],"Yes")</f>
        <v>0</v>
      </c>
      <c r="AS4">
        <f>COUNTIF(Tabela1[2016 Summer Olympics],"Yes")</f>
        <v>0</v>
      </c>
      <c r="AT4">
        <f>COUNTIF(Tabela1[2020 Summer Olympics],"Yes")</f>
        <v>0</v>
      </c>
      <c r="AU4">
        <f>COUNTIF(Tabela1[2024 Summer Olympics],"Yes")</f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J650"/>
  <sheetViews>
    <sheetView workbookViewId="0">
      <selection activeCell="G8" sqref="G8"/>
    </sheetView>
  </sheetViews>
  <sheetFormatPr defaultRowHeight="14.4" x14ac:dyDescent="0.3"/>
  <cols>
    <col min="1" max="1" width="29.6640625" bestFit="1" customWidth="1"/>
    <col min="2" max="2" width="19" bestFit="1" customWidth="1"/>
    <col min="3" max="3" width="23.6640625" bestFit="1" customWidth="1"/>
    <col min="4" max="4" width="14.88671875" bestFit="1" customWidth="1"/>
    <col min="5" max="5" width="16.6640625" bestFit="1" customWidth="1"/>
    <col min="6" max="6" width="16.109375" bestFit="1" customWidth="1"/>
    <col min="7" max="7" width="13.88671875" bestFit="1" customWidth="1"/>
    <col min="8" max="8" width="16.109375" customWidth="1"/>
  </cols>
  <sheetData>
    <row r="1" spans="1:10" x14ac:dyDescent="0.3">
      <c r="A1" t="s">
        <v>17</v>
      </c>
      <c r="B1" t="s">
        <v>18</v>
      </c>
      <c r="C1" t="s">
        <v>19</v>
      </c>
      <c r="D1" t="s">
        <v>506</v>
      </c>
      <c r="E1" t="s">
        <v>21</v>
      </c>
      <c r="F1" t="s">
        <v>520</v>
      </c>
      <c r="G1" t="s">
        <v>427</v>
      </c>
      <c r="I1" s="2"/>
      <c r="J1" s="4" t="s">
        <v>1110</v>
      </c>
    </row>
    <row r="2" spans="1:10" x14ac:dyDescent="0.3">
      <c r="A2" s="14" t="s">
        <v>441</v>
      </c>
      <c r="B2" s="14" t="s">
        <v>8</v>
      </c>
      <c r="C2" s="14" t="s">
        <v>1082</v>
      </c>
      <c r="D2" s="14">
        <v>85</v>
      </c>
      <c r="E2" s="14">
        <f>COUNTIF(Tabela1[Club],Tabela2[[#This Row],[Club]])</f>
        <v>0</v>
      </c>
      <c r="F2" s="14">
        <f>Tabela2[[#This Row],[Total Players]]-Tabela2[[#This Row],[Number Players]]</f>
        <v>0</v>
      </c>
      <c r="G2" s="14"/>
      <c r="I2" s="3"/>
      <c r="J2" s="4" t="s">
        <v>1111</v>
      </c>
    </row>
    <row r="3" spans="1:10" x14ac:dyDescent="0.3">
      <c r="A3" s="14" t="s">
        <v>470</v>
      </c>
      <c r="B3" s="14" t="s">
        <v>4</v>
      </c>
      <c r="C3" s="14" t="s">
        <v>1083</v>
      </c>
      <c r="D3" s="14">
        <v>85</v>
      </c>
      <c r="E3" s="14">
        <f>COUNTIF(Tabela1[Club],Tabela2[[#This Row],[Club]])</f>
        <v>0</v>
      </c>
      <c r="F3" s="14">
        <f>Tabela2[[#This Row],[Total Players]]-Tabela2[[#This Row],[Number Players]]</f>
        <v>0</v>
      </c>
      <c r="G3" s="14"/>
      <c r="I3" s="8"/>
      <c r="J3" s="4" t="s">
        <v>1112</v>
      </c>
    </row>
    <row r="4" spans="1:10" x14ac:dyDescent="0.3">
      <c r="A4" s="14" t="s">
        <v>435</v>
      </c>
      <c r="B4" s="14" t="s">
        <v>8</v>
      </c>
      <c r="C4" s="14" t="s">
        <v>1082</v>
      </c>
      <c r="D4" s="14">
        <v>85</v>
      </c>
      <c r="E4" s="14">
        <f>COUNTIF(Tabela1[Club],Tabela2[[#This Row],[Club]])</f>
        <v>0</v>
      </c>
      <c r="F4" s="14">
        <f>Tabela2[[#This Row],[Total Players]]-Tabela2[[#This Row],[Number Players]]</f>
        <v>0</v>
      </c>
      <c r="G4" s="14"/>
      <c r="I4" s="9"/>
      <c r="J4" s="4" t="s">
        <v>1113</v>
      </c>
    </row>
    <row r="5" spans="1:10" x14ac:dyDescent="0.3">
      <c r="A5" s="14" t="s">
        <v>446</v>
      </c>
      <c r="B5" s="14" t="s">
        <v>3</v>
      </c>
      <c r="C5" s="14" t="s">
        <v>1078</v>
      </c>
      <c r="D5" s="14">
        <v>85</v>
      </c>
      <c r="E5" s="14">
        <f>COUNTIF(Tabela1[Club],Tabela2[[#This Row],[Club]])</f>
        <v>0</v>
      </c>
      <c r="F5" s="14">
        <f>Tabela2[[#This Row],[Total Players]]-Tabela2[[#This Row],[Number Players]]</f>
        <v>0</v>
      </c>
      <c r="G5" s="14"/>
      <c r="I5" s="10"/>
      <c r="J5" s="4" t="s">
        <v>1114</v>
      </c>
    </row>
    <row r="6" spans="1:10" x14ac:dyDescent="0.3">
      <c r="A6" s="14" t="s">
        <v>434</v>
      </c>
      <c r="B6" s="14" t="s">
        <v>4</v>
      </c>
      <c r="C6" s="14" t="s">
        <v>1083</v>
      </c>
      <c r="D6" s="14">
        <v>85</v>
      </c>
      <c r="E6" s="14">
        <f>COUNTIF(Tabela1[Club],Tabela2[[#This Row],[Club]])</f>
        <v>0</v>
      </c>
      <c r="F6" s="14">
        <f>Tabela2[[#This Row],[Total Players]]-Tabela2[[#This Row],[Number Players]]</f>
        <v>0</v>
      </c>
      <c r="G6" s="14"/>
    </row>
    <row r="7" spans="1:10" x14ac:dyDescent="0.3">
      <c r="A7" s="14" t="s">
        <v>475</v>
      </c>
      <c r="B7" s="14" t="s">
        <v>9</v>
      </c>
      <c r="C7" s="14" t="s">
        <v>1085</v>
      </c>
      <c r="D7" s="14">
        <v>84</v>
      </c>
      <c r="E7" s="14">
        <f>COUNTIF(Tabela1[Club],Tabela2[[#This Row],[Club]])</f>
        <v>0</v>
      </c>
      <c r="F7" s="14">
        <f>Tabela2[[#This Row],[Total Players]]-Tabela2[[#This Row],[Number Players]]</f>
        <v>0</v>
      </c>
      <c r="G7" s="14"/>
    </row>
    <row r="8" spans="1:10" x14ac:dyDescent="0.3">
      <c r="A8" s="14" t="s">
        <v>432</v>
      </c>
      <c r="B8" s="14" t="s">
        <v>8</v>
      </c>
      <c r="C8" s="14" t="s">
        <v>1082</v>
      </c>
      <c r="D8" s="14">
        <v>84</v>
      </c>
      <c r="E8" s="14">
        <f>COUNTIF(Tabela1[Club],Tabela2[[#This Row],[Club]])</f>
        <v>0</v>
      </c>
      <c r="F8" s="14">
        <f>Tabela2[[#This Row],[Total Players]]-Tabela2[[#This Row],[Number Players]]</f>
        <v>0</v>
      </c>
      <c r="G8" s="14"/>
    </row>
    <row r="9" spans="1:10" x14ac:dyDescent="0.3">
      <c r="A9" s="14" t="s">
        <v>773</v>
      </c>
      <c r="B9" s="14" t="s">
        <v>25</v>
      </c>
      <c r="C9" s="14" t="s">
        <v>431</v>
      </c>
      <c r="D9" s="14">
        <v>83</v>
      </c>
      <c r="E9" s="14">
        <f>COUNTIF(Tabela1[Club],Tabela2[[#This Row],[Club]])</f>
        <v>0</v>
      </c>
      <c r="F9" s="14">
        <f>Tabela2[[#This Row],[Total Players]]-Tabela2[[#This Row],[Number Players]]</f>
        <v>0</v>
      </c>
      <c r="G9" s="14"/>
    </row>
    <row r="10" spans="1:10" x14ac:dyDescent="0.3">
      <c r="A10" s="14" t="s">
        <v>487</v>
      </c>
      <c r="B10" s="14" t="s">
        <v>4</v>
      </c>
      <c r="C10" s="14" t="s">
        <v>1083</v>
      </c>
      <c r="D10" s="14">
        <v>82</v>
      </c>
      <c r="E10" s="14">
        <f>COUNTIF(Tabela1[Club],Tabela2[[#This Row],[Club]])</f>
        <v>0</v>
      </c>
      <c r="F10" s="14">
        <f>Tabela2[[#This Row],[Total Players]]-Tabela2[[#This Row],[Number Players]]</f>
        <v>0</v>
      </c>
      <c r="G10" s="14"/>
    </row>
    <row r="11" spans="1:10" x14ac:dyDescent="0.3">
      <c r="A11" s="4" t="s">
        <v>524</v>
      </c>
      <c r="B11" s="4" t="s">
        <v>25</v>
      </c>
      <c r="C11" s="4" t="s">
        <v>431</v>
      </c>
      <c r="D11" s="4">
        <v>81</v>
      </c>
      <c r="E11" s="4">
        <f>COUNTIF(Tabela1[Club],Tabela2[[#This Row],[Club]])</f>
        <v>0</v>
      </c>
      <c r="F11" s="4">
        <f>Tabela2[[#This Row],[Total Players]]-Tabela2[[#This Row],[Number Players]]</f>
        <v>0</v>
      </c>
      <c r="G11" s="4"/>
    </row>
    <row r="12" spans="1:10" x14ac:dyDescent="0.3">
      <c r="A12" s="15" t="s">
        <v>443</v>
      </c>
      <c r="B12" s="15" t="s">
        <v>8</v>
      </c>
      <c r="C12" s="15" t="s">
        <v>1082</v>
      </c>
      <c r="D12" s="15">
        <v>81</v>
      </c>
      <c r="E12" s="15">
        <f>COUNTIF(Tabela1[Club],Tabela2[[#This Row],[Club]])</f>
        <v>0</v>
      </c>
      <c r="F12" s="15">
        <f>Tabela2[[#This Row],[Total Players]]-Tabela2[[#This Row],[Number Players]]</f>
        <v>0</v>
      </c>
      <c r="G12" s="15"/>
    </row>
    <row r="13" spans="1:10" x14ac:dyDescent="0.3">
      <c r="A13" s="14" t="s">
        <v>597</v>
      </c>
      <c r="B13" s="14" t="s">
        <v>9</v>
      </c>
      <c r="C13" s="14" t="s">
        <v>1085</v>
      </c>
      <c r="D13" s="14">
        <v>81</v>
      </c>
      <c r="E13" s="14">
        <f>COUNTIF(Tabela1[Club],Tabela2[[#This Row],[Club]])</f>
        <v>0</v>
      </c>
      <c r="F13" s="14">
        <f>Tabela2[[#This Row],[Total Players]]-Tabela2[[#This Row],[Number Players]]</f>
        <v>0</v>
      </c>
      <c r="G13" s="14"/>
    </row>
    <row r="14" spans="1:10" x14ac:dyDescent="0.3">
      <c r="A14" s="14" t="s">
        <v>438</v>
      </c>
      <c r="B14" s="14" t="s">
        <v>8</v>
      </c>
      <c r="C14" s="14" t="s">
        <v>1082</v>
      </c>
      <c r="D14" s="14">
        <v>81</v>
      </c>
      <c r="E14" s="14">
        <f>COUNTIF(Tabela1[Club],Tabela2[[#This Row],[Club]])</f>
        <v>0</v>
      </c>
      <c r="F14" s="14">
        <f>Tabela2[[#This Row],[Total Players]]-Tabela2[[#This Row],[Number Players]]</f>
        <v>0</v>
      </c>
      <c r="G14" s="14"/>
    </row>
    <row r="15" spans="1:10" x14ac:dyDescent="0.3">
      <c r="A15" s="14" t="s">
        <v>852</v>
      </c>
      <c r="B15" s="14" t="s">
        <v>25</v>
      </c>
      <c r="C15" s="14" t="s">
        <v>431</v>
      </c>
      <c r="D15" s="14">
        <v>81</v>
      </c>
      <c r="E15" s="14">
        <f>COUNTIF(Tabela1[Club],Tabela2[[#This Row],[Club]])</f>
        <v>0</v>
      </c>
      <c r="F15" s="14">
        <f>Tabela2[[#This Row],[Total Players]]-Tabela2[[#This Row],[Number Players]]</f>
        <v>0</v>
      </c>
      <c r="G15" s="14"/>
    </row>
    <row r="16" spans="1:10" x14ac:dyDescent="0.3">
      <c r="A16" s="14" t="s">
        <v>859</v>
      </c>
      <c r="B16" s="14" t="s">
        <v>8</v>
      </c>
      <c r="C16" s="14" t="s">
        <v>1082</v>
      </c>
      <c r="D16" s="14">
        <v>81</v>
      </c>
      <c r="E16" s="14">
        <f>COUNTIF(Tabela1[Club],Tabela2[[#This Row],[Club]])</f>
        <v>0</v>
      </c>
      <c r="F16" s="14">
        <f>Tabela2[[#This Row],[Total Players]]-Tabela2[[#This Row],[Number Players]]</f>
        <v>0</v>
      </c>
      <c r="G16" s="14"/>
    </row>
    <row r="17" spans="1:7" x14ac:dyDescent="0.3">
      <c r="A17" s="14" t="s">
        <v>439</v>
      </c>
      <c r="B17" s="14" t="s">
        <v>8</v>
      </c>
      <c r="C17" s="14" t="s">
        <v>1082</v>
      </c>
      <c r="D17" s="14">
        <v>81</v>
      </c>
      <c r="E17" s="14">
        <f>COUNTIF(Tabela1[Club],Tabela2[[#This Row],[Club]])</f>
        <v>0</v>
      </c>
      <c r="F17" s="14">
        <f>Tabela2[[#This Row],[Total Players]]-Tabela2[[#This Row],[Number Players]]</f>
        <v>0</v>
      </c>
      <c r="G17" s="14"/>
    </row>
    <row r="18" spans="1:7" x14ac:dyDescent="0.3">
      <c r="A18" s="14" t="s">
        <v>488</v>
      </c>
      <c r="B18" s="14" t="s">
        <v>4</v>
      </c>
      <c r="C18" s="14" t="s">
        <v>1083</v>
      </c>
      <c r="D18" s="14">
        <v>80</v>
      </c>
      <c r="E18" s="14">
        <f>COUNTIF(Tabela1[Club],Tabela2[[#This Row],[Club]])</f>
        <v>0</v>
      </c>
      <c r="F18" s="14">
        <f>Tabela2[[#This Row],[Total Players]]-Tabela2[[#This Row],[Number Players]]</f>
        <v>0</v>
      </c>
      <c r="G18" s="14"/>
    </row>
    <row r="19" spans="1:7" x14ac:dyDescent="0.3">
      <c r="A19" s="14" t="s">
        <v>712</v>
      </c>
      <c r="B19" s="14" t="s">
        <v>5</v>
      </c>
      <c r="C19" s="14" t="s">
        <v>1067</v>
      </c>
      <c r="D19" s="14">
        <v>80</v>
      </c>
      <c r="E19" s="14">
        <f>COUNTIF(Tabela1[Club],Tabela2[[#This Row],[Club]])</f>
        <v>0</v>
      </c>
      <c r="F19" s="14">
        <f>Tabela2[[#This Row],[Total Players]]-Tabela2[[#This Row],[Number Players]]</f>
        <v>0</v>
      </c>
      <c r="G19" s="14"/>
    </row>
    <row r="20" spans="1:7" x14ac:dyDescent="0.3">
      <c r="A20" s="14" t="s">
        <v>447</v>
      </c>
      <c r="B20" s="14" t="s">
        <v>25</v>
      </c>
      <c r="C20" s="14" t="s">
        <v>431</v>
      </c>
      <c r="D20" s="14">
        <v>80</v>
      </c>
      <c r="E20" s="14">
        <f>COUNTIF(Tabela1[Club],Tabela2[[#This Row],[Club]])</f>
        <v>0</v>
      </c>
      <c r="F20" s="14">
        <f>Tabela2[[#This Row],[Total Players]]-Tabela2[[#This Row],[Number Players]]</f>
        <v>0</v>
      </c>
      <c r="G20" s="14"/>
    </row>
    <row r="21" spans="1:7" x14ac:dyDescent="0.3">
      <c r="A21" s="4" t="s">
        <v>442</v>
      </c>
      <c r="B21" s="4" t="s">
        <v>8</v>
      </c>
      <c r="C21" s="4" t="s">
        <v>1082</v>
      </c>
      <c r="D21" s="4">
        <v>80</v>
      </c>
      <c r="E21" s="4">
        <f>COUNTIF(Tabela1[Club],Tabela2[[#This Row],[Club]])</f>
        <v>0</v>
      </c>
      <c r="F21" s="4">
        <f>Tabela2[[#This Row],[Total Players]]-Tabela2[[#This Row],[Number Players]]</f>
        <v>0</v>
      </c>
      <c r="G21" s="4"/>
    </row>
    <row r="22" spans="1:7" x14ac:dyDescent="0.3">
      <c r="A22" s="15" t="s">
        <v>498</v>
      </c>
      <c r="B22" s="15" t="s">
        <v>25</v>
      </c>
      <c r="C22" s="15" t="s">
        <v>431</v>
      </c>
      <c r="D22" s="15">
        <v>80</v>
      </c>
      <c r="E22" s="15">
        <f>COUNTIF(Tabela1[Club],Tabela2[[#This Row],[Club]])</f>
        <v>0</v>
      </c>
      <c r="F22" s="15">
        <f>Tabela2[[#This Row],[Total Players]]-Tabela2[[#This Row],[Number Players]]</f>
        <v>0</v>
      </c>
      <c r="G22" s="15"/>
    </row>
    <row r="23" spans="1:7" x14ac:dyDescent="0.3">
      <c r="A23" s="14" t="s">
        <v>560</v>
      </c>
      <c r="B23" s="14" t="s">
        <v>25</v>
      </c>
      <c r="C23" s="14" t="s">
        <v>431</v>
      </c>
      <c r="D23" s="14">
        <v>79</v>
      </c>
      <c r="E23" s="14">
        <f>COUNTIF(Tabela1[Club],Tabela2[[#This Row],[Club]])</f>
        <v>0</v>
      </c>
      <c r="F23" s="14">
        <f>Tabela2[[#This Row],[Total Players]]-Tabela2[[#This Row],[Number Players]]</f>
        <v>0</v>
      </c>
      <c r="G23" s="14"/>
    </row>
    <row r="24" spans="1:7" x14ac:dyDescent="0.3">
      <c r="A24" s="14" t="s">
        <v>476</v>
      </c>
      <c r="B24" s="14" t="s">
        <v>9</v>
      </c>
      <c r="C24" s="14" t="s">
        <v>1085</v>
      </c>
      <c r="D24" s="14">
        <v>79</v>
      </c>
      <c r="E24" s="14">
        <f>COUNTIF(Tabela1[Club],Tabela2[[#This Row],[Club]])</f>
        <v>0</v>
      </c>
      <c r="F24" s="14">
        <f>Tabela2[[#This Row],[Total Players]]-Tabela2[[#This Row],[Number Players]]</f>
        <v>0</v>
      </c>
      <c r="G24" s="14"/>
    </row>
    <row r="25" spans="1:7" x14ac:dyDescent="0.3">
      <c r="A25" s="16" t="s">
        <v>483</v>
      </c>
      <c r="B25" s="16" t="s">
        <v>8</v>
      </c>
      <c r="C25" s="16" t="s">
        <v>1082</v>
      </c>
      <c r="D25" s="16">
        <v>79</v>
      </c>
      <c r="E25" s="16">
        <f>COUNTIF(Tabela1[Club],Tabela2[[#This Row],[Club]])</f>
        <v>0</v>
      </c>
      <c r="F25" s="16">
        <f>Tabela2[[#This Row],[Total Players]]-Tabela2[[#This Row],[Number Players]]</f>
        <v>0</v>
      </c>
      <c r="G25" s="16"/>
    </row>
    <row r="26" spans="1:7" x14ac:dyDescent="0.3">
      <c r="A26" s="15" t="s">
        <v>701</v>
      </c>
      <c r="B26" s="15" t="s">
        <v>5</v>
      </c>
      <c r="C26" s="15" t="s">
        <v>1067</v>
      </c>
      <c r="D26" s="15">
        <v>79</v>
      </c>
      <c r="E26" s="15">
        <f>COUNTIF(Tabela1[Club],Tabela2[[#This Row],[Club]])</f>
        <v>0</v>
      </c>
      <c r="F26" s="15">
        <f>Tabela2[[#This Row],[Total Players]]-Tabela2[[#This Row],[Number Players]]</f>
        <v>0</v>
      </c>
      <c r="G26" s="15"/>
    </row>
    <row r="27" spans="1:7" x14ac:dyDescent="0.3">
      <c r="A27" s="15" t="s">
        <v>868</v>
      </c>
      <c r="B27" s="15" t="s">
        <v>8</v>
      </c>
      <c r="C27" s="15" t="s">
        <v>1082</v>
      </c>
      <c r="D27" s="15">
        <v>79</v>
      </c>
      <c r="E27" s="15">
        <f>COUNTIF(Tabela1[Club],Tabela2[[#This Row],[Club]])</f>
        <v>0</v>
      </c>
      <c r="F27" s="15">
        <f>Tabela2[[#This Row],[Total Players]]-Tabela2[[#This Row],[Number Players]]</f>
        <v>0</v>
      </c>
      <c r="G27" s="15"/>
    </row>
    <row r="28" spans="1:7" x14ac:dyDescent="0.3">
      <c r="A28" s="14" t="s">
        <v>873</v>
      </c>
      <c r="B28" s="14" t="s">
        <v>3</v>
      </c>
      <c r="C28" s="14" t="s">
        <v>1078</v>
      </c>
      <c r="D28" s="14">
        <v>79</v>
      </c>
      <c r="E28" s="14">
        <f>COUNTIF(Tabela1[Club],Tabela2[[#This Row],[Club]])</f>
        <v>0</v>
      </c>
      <c r="F28" s="14">
        <f>Tabela2[[#This Row],[Total Players]]-Tabela2[[#This Row],[Number Players]]</f>
        <v>0</v>
      </c>
      <c r="G28" s="14"/>
    </row>
    <row r="29" spans="1:7" x14ac:dyDescent="0.3">
      <c r="A29" s="4" t="s">
        <v>480</v>
      </c>
      <c r="B29" s="4" t="s">
        <v>9</v>
      </c>
      <c r="C29" s="4" t="s">
        <v>1085</v>
      </c>
      <c r="D29" s="4">
        <v>79</v>
      </c>
      <c r="E29" s="4">
        <f>COUNTIF(Tabela1[Club],Tabela2[[#This Row],[Club]])</f>
        <v>0</v>
      </c>
      <c r="F29" s="4">
        <f>Tabela2[[#This Row],[Total Players]]-Tabela2[[#This Row],[Number Players]]</f>
        <v>0</v>
      </c>
      <c r="G29" s="4"/>
    </row>
    <row r="30" spans="1:7" x14ac:dyDescent="0.3">
      <c r="A30" s="15" t="s">
        <v>495</v>
      </c>
      <c r="B30" s="15" t="s">
        <v>4</v>
      </c>
      <c r="C30" s="15" t="s">
        <v>1083</v>
      </c>
      <c r="D30" s="15">
        <v>79</v>
      </c>
      <c r="E30" s="15">
        <f>COUNTIF(Tabela1[Club],Tabela2[[#This Row],[Club]])</f>
        <v>0</v>
      </c>
      <c r="F30" s="15">
        <f>Tabela2[[#This Row],[Total Players]]-Tabela2[[#This Row],[Number Players]]</f>
        <v>0</v>
      </c>
      <c r="G30" s="15"/>
    </row>
    <row r="31" spans="1:7" x14ac:dyDescent="0.3">
      <c r="A31" s="14" t="s">
        <v>972</v>
      </c>
      <c r="B31" s="14" t="s">
        <v>2</v>
      </c>
      <c r="C31" s="14" t="s">
        <v>1081</v>
      </c>
      <c r="D31" s="14">
        <v>79</v>
      </c>
      <c r="E31" s="14">
        <f>COUNTIF(Tabela1[Club],Tabela2[[#This Row],[Club]])</f>
        <v>0</v>
      </c>
      <c r="F31" s="14">
        <f>Tabela2[[#This Row],[Total Players]]-Tabela2[[#This Row],[Number Players]]</f>
        <v>0</v>
      </c>
      <c r="G31" s="14"/>
    </row>
    <row r="32" spans="1:7" x14ac:dyDescent="0.3">
      <c r="A32" s="14" t="s">
        <v>1038</v>
      </c>
      <c r="B32" s="14" t="s">
        <v>4</v>
      </c>
      <c r="C32" s="14" t="s">
        <v>1083</v>
      </c>
      <c r="D32" s="14">
        <v>79</v>
      </c>
      <c r="E32" s="14">
        <f>COUNTIF(Tabela1[Club],Tabela2[[#This Row],[Club]])</f>
        <v>0</v>
      </c>
      <c r="F32" s="14">
        <f>Tabela2[[#This Row],[Total Players]]-Tabela2[[#This Row],[Number Players]]</f>
        <v>0</v>
      </c>
      <c r="G32" s="14"/>
    </row>
    <row r="33" spans="1:7" x14ac:dyDescent="0.3">
      <c r="A33" s="4" t="s">
        <v>482</v>
      </c>
      <c r="B33" s="4" t="s">
        <v>8</v>
      </c>
      <c r="C33" s="4" t="s">
        <v>1082</v>
      </c>
      <c r="D33" s="4">
        <v>78</v>
      </c>
      <c r="E33" s="4">
        <f>COUNTIF(Tabela1[Club],Tabela2[[#This Row],[Club]])</f>
        <v>0</v>
      </c>
      <c r="F33" s="4">
        <f>Tabela2[[#This Row],[Total Players]]-Tabela2[[#This Row],[Number Players]]</f>
        <v>0</v>
      </c>
      <c r="G33" s="4"/>
    </row>
    <row r="34" spans="1:7" x14ac:dyDescent="0.3">
      <c r="A34" s="14" t="s">
        <v>449</v>
      </c>
      <c r="B34" s="14" t="s">
        <v>9</v>
      </c>
      <c r="C34" s="14" t="s">
        <v>1085</v>
      </c>
      <c r="D34" s="14">
        <v>78</v>
      </c>
      <c r="E34" s="14">
        <f>COUNTIF(Tabela1[Club],Tabela2[[#This Row],[Club]])</f>
        <v>0</v>
      </c>
      <c r="F34" s="14">
        <f>Tabela2[[#This Row],[Total Players]]-Tabela2[[#This Row],[Number Players]]</f>
        <v>0</v>
      </c>
      <c r="G34" s="14"/>
    </row>
    <row r="35" spans="1:7" x14ac:dyDescent="0.3">
      <c r="A35" s="4" t="s">
        <v>445</v>
      </c>
      <c r="B35" s="4" t="s">
        <v>8</v>
      </c>
      <c r="C35" s="4" t="s">
        <v>1082</v>
      </c>
      <c r="D35" s="4">
        <v>78</v>
      </c>
      <c r="E35" s="4">
        <f>COUNTIF(Tabela1[Club],Tabela2[[#This Row],[Club]])</f>
        <v>0</v>
      </c>
      <c r="F35" s="4">
        <f>Tabela2[[#This Row],[Total Players]]-Tabela2[[#This Row],[Number Players]]</f>
        <v>0</v>
      </c>
      <c r="G35" s="4"/>
    </row>
    <row r="36" spans="1:7" x14ac:dyDescent="0.3">
      <c r="A36" s="15" t="s">
        <v>698</v>
      </c>
      <c r="B36" s="15" t="s">
        <v>2</v>
      </c>
      <c r="C36" s="15" t="s">
        <v>1081</v>
      </c>
      <c r="D36" s="15">
        <v>78</v>
      </c>
      <c r="E36" s="15">
        <f>COUNTIF(Tabela1[Club],Tabela2[[#This Row],[Club]])</f>
        <v>0</v>
      </c>
      <c r="F36" s="15">
        <f>Tabela2[[#This Row],[Total Players]]-Tabela2[[#This Row],[Number Players]]</f>
        <v>0</v>
      </c>
      <c r="G36" s="15"/>
    </row>
    <row r="37" spans="1:7" x14ac:dyDescent="0.3">
      <c r="A37" s="4" t="s">
        <v>710</v>
      </c>
      <c r="B37" s="4" t="s">
        <v>8</v>
      </c>
      <c r="C37" s="4" t="s">
        <v>1082</v>
      </c>
      <c r="D37" s="4">
        <v>78</v>
      </c>
      <c r="E37" s="4">
        <f>COUNTIF(Tabela1[Club],Tabela2[[#This Row],[Club]])</f>
        <v>0</v>
      </c>
      <c r="F37" s="4">
        <f>Tabela2[[#This Row],[Total Players]]-Tabela2[[#This Row],[Number Players]]</f>
        <v>0</v>
      </c>
      <c r="G37" s="4"/>
    </row>
    <row r="38" spans="1:7" x14ac:dyDescent="0.3">
      <c r="A38" s="4" t="s">
        <v>796</v>
      </c>
      <c r="B38" s="4" t="s">
        <v>25</v>
      </c>
      <c r="C38" s="4" t="s">
        <v>431</v>
      </c>
      <c r="D38" s="4">
        <v>78</v>
      </c>
      <c r="E38" s="4">
        <f>COUNTIF(Tabela1[Club],Tabela2[[#This Row],[Club]])</f>
        <v>0</v>
      </c>
      <c r="F38" s="4">
        <f>Tabela2[[#This Row],[Total Players]]-Tabela2[[#This Row],[Number Players]]</f>
        <v>0</v>
      </c>
      <c r="G38" s="4"/>
    </row>
    <row r="39" spans="1:7" x14ac:dyDescent="0.3">
      <c r="A39" s="14" t="s">
        <v>840</v>
      </c>
      <c r="B39" s="14" t="s">
        <v>840</v>
      </c>
      <c r="C39" s="14" t="s">
        <v>1078</v>
      </c>
      <c r="D39" s="14">
        <v>78</v>
      </c>
      <c r="E39" s="14">
        <f>COUNTIF(Tabela1[Club],Tabela2[[#This Row],[Club]])</f>
        <v>0</v>
      </c>
      <c r="F39" s="14">
        <f>Tabela2[[#This Row],[Total Players]]-Tabela2[[#This Row],[Number Players]]</f>
        <v>0</v>
      </c>
      <c r="G39" s="14"/>
    </row>
    <row r="40" spans="1:7" x14ac:dyDescent="0.3">
      <c r="A40" s="14" t="s">
        <v>503</v>
      </c>
      <c r="B40" s="14" t="s">
        <v>2</v>
      </c>
      <c r="C40" s="14" t="s">
        <v>1081</v>
      </c>
      <c r="D40" s="14">
        <v>78</v>
      </c>
      <c r="E40" s="14">
        <f>COUNTIF(Tabela1[Club],Tabela2[[#This Row],[Club]])</f>
        <v>0</v>
      </c>
      <c r="F40" s="14">
        <f>Tabela2[[#This Row],[Total Players]]-Tabela2[[#This Row],[Number Players]]</f>
        <v>0</v>
      </c>
      <c r="G40" s="14"/>
    </row>
    <row r="41" spans="1:7" x14ac:dyDescent="0.3">
      <c r="A41" s="4" t="s">
        <v>539</v>
      </c>
      <c r="B41" s="4" t="s">
        <v>176</v>
      </c>
      <c r="C41" s="4" t="s">
        <v>1072</v>
      </c>
      <c r="D41" s="4">
        <v>77</v>
      </c>
      <c r="E41" s="4">
        <f>COUNTIF(Tabela1[Club],Tabela2[[#This Row],[Club]])</f>
        <v>0</v>
      </c>
      <c r="F41" s="4">
        <f>Tabela2[[#This Row],[Total Players]]-Tabela2[[#This Row],[Number Players]]</f>
        <v>0</v>
      </c>
      <c r="G41" s="4"/>
    </row>
    <row r="42" spans="1:7" x14ac:dyDescent="0.3">
      <c r="A42" s="4" t="s">
        <v>601</v>
      </c>
      <c r="B42" s="4" t="s">
        <v>8</v>
      </c>
      <c r="C42" s="4" t="s">
        <v>1082</v>
      </c>
      <c r="D42" s="4">
        <v>77</v>
      </c>
      <c r="E42" s="4">
        <f>COUNTIF(Tabela1[Club],Tabela2[[#This Row],[Club]])</f>
        <v>0</v>
      </c>
      <c r="F42" s="4">
        <f>Tabela2[[#This Row],[Total Players]]-Tabela2[[#This Row],[Number Players]]</f>
        <v>0</v>
      </c>
      <c r="G42" s="4"/>
    </row>
    <row r="43" spans="1:7" x14ac:dyDescent="0.3">
      <c r="A43" s="4" t="s">
        <v>604</v>
      </c>
      <c r="B43" s="4" t="s">
        <v>8</v>
      </c>
      <c r="C43" s="4" t="s">
        <v>1082</v>
      </c>
      <c r="D43" s="4">
        <v>77</v>
      </c>
      <c r="E43" s="4">
        <f>COUNTIF(Tabela1[Club],Tabela2[[#This Row],[Club]])</f>
        <v>0</v>
      </c>
      <c r="F43" s="4">
        <f>Tabela2[[#This Row],[Total Players]]-Tabela2[[#This Row],[Number Players]]</f>
        <v>0</v>
      </c>
      <c r="G43" s="4"/>
    </row>
    <row r="44" spans="1:7" x14ac:dyDescent="0.3">
      <c r="A44" s="15" t="s">
        <v>625</v>
      </c>
      <c r="B44" s="15" t="s">
        <v>4</v>
      </c>
      <c r="C44" s="15" t="s">
        <v>1083</v>
      </c>
      <c r="D44" s="15">
        <v>77</v>
      </c>
      <c r="E44" s="15">
        <f>COUNTIF(Tabela1[Club],Tabela2[[#This Row],[Club]])</f>
        <v>0</v>
      </c>
      <c r="F44" s="15">
        <f>Tabela2[[#This Row],[Total Players]]-Tabela2[[#This Row],[Number Players]]</f>
        <v>0</v>
      </c>
      <c r="G44" s="15"/>
    </row>
    <row r="45" spans="1:7" x14ac:dyDescent="0.3">
      <c r="A45" s="16" t="s">
        <v>704</v>
      </c>
      <c r="B45" s="16" t="s">
        <v>25</v>
      </c>
      <c r="C45" s="16" t="s">
        <v>431</v>
      </c>
      <c r="D45" s="16">
        <v>77</v>
      </c>
      <c r="E45" s="16">
        <f>COUNTIF(Tabela1[Club],Tabela2[[#This Row],[Club]])</f>
        <v>0</v>
      </c>
      <c r="F45" s="16">
        <f>Tabela2[[#This Row],[Total Players]]-Tabela2[[#This Row],[Number Players]]</f>
        <v>0</v>
      </c>
      <c r="G45" s="16"/>
    </row>
    <row r="46" spans="1:7" x14ac:dyDescent="0.3">
      <c r="A46" s="4" t="s">
        <v>876</v>
      </c>
      <c r="B46" s="4" t="s">
        <v>4</v>
      </c>
      <c r="C46" s="4" t="s">
        <v>1083</v>
      </c>
      <c r="D46" s="4">
        <v>77</v>
      </c>
      <c r="E46" s="4">
        <f>COUNTIF(Tabela1[Club],Tabela2[[#This Row],[Club]])</f>
        <v>0</v>
      </c>
      <c r="F46" s="4">
        <f>Tabela2[[#This Row],[Total Players]]-Tabela2[[#This Row],[Number Players]]</f>
        <v>0</v>
      </c>
      <c r="G46" s="4"/>
    </row>
    <row r="47" spans="1:7" x14ac:dyDescent="0.3">
      <c r="A47" s="14" t="s">
        <v>903</v>
      </c>
      <c r="B47" s="14" t="s">
        <v>41</v>
      </c>
      <c r="C47" s="14" t="s">
        <v>501</v>
      </c>
      <c r="D47" s="14">
        <v>77</v>
      </c>
      <c r="E47" s="14">
        <f>COUNTIF(Tabela1[Club],Tabela2[[#This Row],[Club]])</f>
        <v>0</v>
      </c>
      <c r="F47" s="14">
        <f>Tabela2[[#This Row],[Total Players]]-Tabela2[[#This Row],[Number Players]]</f>
        <v>0</v>
      </c>
      <c r="G47" s="14"/>
    </row>
    <row r="48" spans="1:7" x14ac:dyDescent="0.3">
      <c r="A48" s="16" t="s">
        <v>918</v>
      </c>
      <c r="B48" s="16" t="s">
        <v>4</v>
      </c>
      <c r="C48" s="16" t="s">
        <v>1083</v>
      </c>
      <c r="D48" s="16">
        <v>77</v>
      </c>
      <c r="E48" s="16">
        <f>COUNTIF(Tabela1[Club],Tabela2[[#This Row],[Club]])</f>
        <v>0</v>
      </c>
      <c r="F48" s="16">
        <f>Tabela2[[#This Row],[Total Players]]-Tabela2[[#This Row],[Number Players]]</f>
        <v>0</v>
      </c>
      <c r="G48" s="16"/>
    </row>
    <row r="49" spans="1:7" x14ac:dyDescent="0.3">
      <c r="A49" s="4" t="s">
        <v>489</v>
      </c>
      <c r="B49" s="4" t="s">
        <v>4</v>
      </c>
      <c r="C49" s="4" t="s">
        <v>1083</v>
      </c>
      <c r="D49" s="4">
        <v>77</v>
      </c>
      <c r="E49" s="4">
        <f>COUNTIF(Tabela1[Club],Tabela2[[#This Row],[Club]])</f>
        <v>0</v>
      </c>
      <c r="F49" s="4">
        <f>Tabela2[[#This Row],[Total Players]]-Tabela2[[#This Row],[Number Players]]</f>
        <v>0</v>
      </c>
      <c r="G49" s="4"/>
    </row>
    <row r="50" spans="1:7" x14ac:dyDescent="0.3">
      <c r="A50" s="4" t="s">
        <v>992</v>
      </c>
      <c r="B50" s="4" t="s">
        <v>8</v>
      </c>
      <c r="C50" s="4" t="s">
        <v>1082</v>
      </c>
      <c r="D50" s="4">
        <v>77</v>
      </c>
      <c r="E50" s="4">
        <f>COUNTIF(Tabela1[Club],Tabela2[[#This Row],[Club]])</f>
        <v>0</v>
      </c>
      <c r="F50" s="4">
        <f>Tabela2[[#This Row],[Total Players]]-Tabela2[[#This Row],[Number Players]]</f>
        <v>0</v>
      </c>
      <c r="G50" s="4"/>
    </row>
    <row r="51" spans="1:7" x14ac:dyDescent="0.3">
      <c r="A51" s="15" t="s">
        <v>1030</v>
      </c>
      <c r="B51" s="15" t="s">
        <v>9</v>
      </c>
      <c r="C51" s="15" t="s">
        <v>1085</v>
      </c>
      <c r="D51" s="15">
        <v>77</v>
      </c>
      <c r="E51" s="15">
        <f>COUNTIF(Tabela1[Club],Tabela2[[#This Row],[Club]])</f>
        <v>0</v>
      </c>
      <c r="F51" s="15">
        <f>Tabela2[[#This Row],[Total Players]]-Tabela2[[#This Row],[Number Players]]</f>
        <v>0</v>
      </c>
      <c r="G51" s="15"/>
    </row>
    <row r="52" spans="1:7" x14ac:dyDescent="0.3">
      <c r="A52" s="4" t="s">
        <v>440</v>
      </c>
      <c r="B52" s="4" t="s">
        <v>8</v>
      </c>
      <c r="C52" s="4" t="s">
        <v>1082</v>
      </c>
      <c r="D52" s="4">
        <v>77</v>
      </c>
      <c r="E52" s="4">
        <f>COUNTIF(Tabela1[Club],Tabela2[[#This Row],[Club]])</f>
        <v>0</v>
      </c>
      <c r="F52" s="4">
        <f>Tabela2[[#This Row],[Total Players]]-Tabela2[[#This Row],[Number Players]]</f>
        <v>0</v>
      </c>
      <c r="G52" s="4"/>
    </row>
    <row r="53" spans="1:7" x14ac:dyDescent="0.3">
      <c r="A53" s="4" t="s">
        <v>541</v>
      </c>
      <c r="B53" s="4" t="s">
        <v>176</v>
      </c>
      <c r="C53" s="4" t="s">
        <v>1072</v>
      </c>
      <c r="D53" s="4">
        <v>76</v>
      </c>
      <c r="E53" s="4">
        <f>COUNTIF(Tabela1[Club],Tabela2[[#This Row],[Club]])</f>
        <v>0</v>
      </c>
      <c r="F53" s="4">
        <f>Tabela2[[#This Row],[Total Players]]-Tabela2[[#This Row],[Number Players]]</f>
        <v>0</v>
      </c>
      <c r="G53" s="4"/>
    </row>
    <row r="54" spans="1:7" x14ac:dyDescent="0.3">
      <c r="A54" s="4" t="s">
        <v>545</v>
      </c>
      <c r="B54" s="4" t="s">
        <v>176</v>
      </c>
      <c r="C54" s="4" t="s">
        <v>1072</v>
      </c>
      <c r="D54" s="4">
        <v>76</v>
      </c>
      <c r="E54" s="4">
        <f>COUNTIF(Tabela1[Club],Tabela2[[#This Row],[Club]])</f>
        <v>0</v>
      </c>
      <c r="F54" s="4">
        <f>Tabela2[[#This Row],[Total Players]]-Tabela2[[#This Row],[Number Players]]</f>
        <v>0</v>
      </c>
      <c r="G54" s="4"/>
    </row>
    <row r="55" spans="1:7" x14ac:dyDescent="0.3">
      <c r="A55" s="15" t="s">
        <v>595</v>
      </c>
      <c r="B55" s="15" t="s">
        <v>25</v>
      </c>
      <c r="C55" s="15" t="s">
        <v>431</v>
      </c>
      <c r="D55" s="15">
        <v>76</v>
      </c>
      <c r="E55" s="15">
        <f>COUNTIF(Tabela1[Club],Tabela2[[#This Row],[Club]])</f>
        <v>0</v>
      </c>
      <c r="F55" s="15">
        <f>Tabela2[[#This Row],[Total Players]]-Tabela2[[#This Row],[Number Players]]</f>
        <v>0</v>
      </c>
      <c r="G55" s="15"/>
    </row>
    <row r="56" spans="1:7" x14ac:dyDescent="0.3">
      <c r="A56" s="4" t="s">
        <v>651</v>
      </c>
      <c r="B56" s="4" t="s">
        <v>25</v>
      </c>
      <c r="C56" s="4" t="s">
        <v>431</v>
      </c>
      <c r="D56" s="4">
        <v>76</v>
      </c>
      <c r="E56" s="4">
        <f>COUNTIF(Tabela1[Club],Tabela2[[#This Row],[Club]])</f>
        <v>0</v>
      </c>
      <c r="F56" s="4">
        <f>Tabela2[[#This Row],[Total Players]]-Tabela2[[#This Row],[Number Players]]</f>
        <v>0</v>
      </c>
      <c r="G56" s="4"/>
    </row>
    <row r="57" spans="1:7" x14ac:dyDescent="0.3">
      <c r="A57" s="4" t="s">
        <v>496</v>
      </c>
      <c r="B57" s="4" t="s">
        <v>4</v>
      </c>
      <c r="C57" s="4" t="s">
        <v>1083</v>
      </c>
      <c r="D57" s="4">
        <v>76</v>
      </c>
      <c r="E57" s="4">
        <f>COUNTIF(Tabela1[Club],Tabela2[[#This Row],[Club]])</f>
        <v>0</v>
      </c>
      <c r="F57" s="4">
        <f>Tabela2[[#This Row],[Total Players]]-Tabela2[[#This Row],[Number Players]]</f>
        <v>0</v>
      </c>
      <c r="G57" s="4"/>
    </row>
    <row r="58" spans="1:7" x14ac:dyDescent="0.3">
      <c r="A58" s="15" t="s">
        <v>703</v>
      </c>
      <c r="B58" s="15" t="s">
        <v>41</v>
      </c>
      <c r="C58" s="15" t="s">
        <v>501</v>
      </c>
      <c r="D58" s="15">
        <v>76</v>
      </c>
      <c r="E58" s="15">
        <f>COUNTIF(Tabela1[Club],Tabela2[[#This Row],[Club]])</f>
        <v>0</v>
      </c>
      <c r="F58" s="15">
        <f>Tabela2[[#This Row],[Total Players]]-Tabela2[[#This Row],[Number Players]]</f>
        <v>0</v>
      </c>
      <c r="G58" s="15"/>
    </row>
    <row r="59" spans="1:7" x14ac:dyDescent="0.3">
      <c r="A59" s="4" t="s">
        <v>724</v>
      </c>
      <c r="B59" s="4" t="s">
        <v>4</v>
      </c>
      <c r="C59" s="4" t="s">
        <v>1083</v>
      </c>
      <c r="D59" s="4">
        <v>76</v>
      </c>
      <c r="E59" s="4">
        <f>COUNTIF(Tabela1[Club],Tabela2[[#This Row],[Club]])</f>
        <v>0</v>
      </c>
      <c r="F59" s="4">
        <f>Tabela2[[#This Row],[Total Players]]-Tabela2[[#This Row],[Number Players]]</f>
        <v>0</v>
      </c>
      <c r="G59" s="4"/>
    </row>
    <row r="60" spans="1:7" x14ac:dyDescent="0.3">
      <c r="A60" s="4" t="s">
        <v>477</v>
      </c>
      <c r="B60" s="4" t="s">
        <v>9</v>
      </c>
      <c r="C60" s="4" t="s">
        <v>1085</v>
      </c>
      <c r="D60" s="4">
        <v>76</v>
      </c>
      <c r="E60" s="4">
        <f>COUNTIF(Tabela1[Club],Tabela2[[#This Row],[Club]])</f>
        <v>0</v>
      </c>
      <c r="F60" s="4">
        <f>Tabela2[[#This Row],[Total Players]]-Tabela2[[#This Row],[Number Players]]</f>
        <v>0</v>
      </c>
      <c r="G60" s="4"/>
    </row>
    <row r="61" spans="1:7" x14ac:dyDescent="0.3">
      <c r="A61" s="4" t="s">
        <v>801</v>
      </c>
      <c r="B61" s="4" t="s">
        <v>8</v>
      </c>
      <c r="C61" s="4" t="s">
        <v>1082</v>
      </c>
      <c r="D61" s="4">
        <v>76</v>
      </c>
      <c r="E61" s="4">
        <f>COUNTIF(Tabela1[Club],Tabela2[[#This Row],[Club]])</f>
        <v>0</v>
      </c>
      <c r="F61" s="4">
        <f>Tabela2[[#This Row],[Total Players]]-Tabela2[[#This Row],[Number Players]]</f>
        <v>0</v>
      </c>
      <c r="G61" s="4"/>
    </row>
    <row r="62" spans="1:7" x14ac:dyDescent="0.3">
      <c r="A62" s="15" t="s">
        <v>811</v>
      </c>
      <c r="B62" s="15" t="s">
        <v>3</v>
      </c>
      <c r="C62" s="15" t="s">
        <v>1078</v>
      </c>
      <c r="D62" s="15">
        <v>76</v>
      </c>
      <c r="E62" s="15">
        <f>COUNTIF(Tabela1[Club],Tabela2[[#This Row],[Club]])</f>
        <v>0</v>
      </c>
      <c r="F62" s="15">
        <f>Tabela2[[#This Row],[Total Players]]-Tabela2[[#This Row],[Number Players]]</f>
        <v>0</v>
      </c>
      <c r="G62" s="15"/>
    </row>
    <row r="63" spans="1:7" x14ac:dyDescent="0.3">
      <c r="A63" s="4" t="s">
        <v>819</v>
      </c>
      <c r="B63" s="4" t="s">
        <v>4</v>
      </c>
      <c r="C63" s="4" t="s">
        <v>1083</v>
      </c>
      <c r="D63" s="4">
        <v>76</v>
      </c>
      <c r="E63" s="4">
        <f>COUNTIF(Tabela1[Club],Tabela2[[#This Row],[Club]])</f>
        <v>0</v>
      </c>
      <c r="F63" s="4">
        <f>Tabela2[[#This Row],[Total Players]]-Tabela2[[#This Row],[Number Players]]</f>
        <v>0</v>
      </c>
      <c r="G63" s="4"/>
    </row>
    <row r="64" spans="1:7" x14ac:dyDescent="0.3">
      <c r="A64" s="15" t="s">
        <v>862</v>
      </c>
      <c r="B64" s="15" t="s">
        <v>3</v>
      </c>
      <c r="C64" s="15" t="s">
        <v>1078</v>
      </c>
      <c r="D64" s="15">
        <v>76</v>
      </c>
      <c r="E64" s="15">
        <f>COUNTIF(Tabela1[Club],Tabela2[[#This Row],[Club]])</f>
        <v>0</v>
      </c>
      <c r="F64" s="15">
        <f>Tabela2[[#This Row],[Total Players]]-Tabela2[[#This Row],[Number Players]]</f>
        <v>0</v>
      </c>
      <c r="G64" s="15"/>
    </row>
    <row r="65" spans="1:7" x14ac:dyDescent="0.3">
      <c r="A65" s="14" t="s">
        <v>872</v>
      </c>
      <c r="B65" s="14" t="s">
        <v>15</v>
      </c>
      <c r="C65" s="14" t="s">
        <v>1069</v>
      </c>
      <c r="D65" s="14">
        <v>76</v>
      </c>
      <c r="E65" s="14">
        <f>COUNTIF(Tabela1[Club],Tabela2[[#This Row],[Club]])</f>
        <v>0</v>
      </c>
      <c r="F65" s="14">
        <f>Tabela2[[#This Row],[Total Players]]-Tabela2[[#This Row],[Number Players]]</f>
        <v>0</v>
      </c>
      <c r="G65" s="14"/>
    </row>
    <row r="66" spans="1:7" x14ac:dyDescent="0.3">
      <c r="A66" s="15" t="s">
        <v>509</v>
      </c>
      <c r="B66" s="15" t="s">
        <v>3</v>
      </c>
      <c r="C66" s="15" t="s">
        <v>1078</v>
      </c>
      <c r="D66" s="15">
        <v>76</v>
      </c>
      <c r="E66" s="15">
        <f>COUNTIF(Tabela1[Club],Tabela2[[#This Row],[Club]])</f>
        <v>0</v>
      </c>
      <c r="F66" s="15">
        <f>Tabela2[[#This Row],[Total Players]]-Tabela2[[#This Row],[Number Players]]</f>
        <v>0</v>
      </c>
      <c r="G66" s="15"/>
    </row>
    <row r="67" spans="1:7" x14ac:dyDescent="0.3">
      <c r="A67" s="4" t="s">
        <v>493</v>
      </c>
      <c r="B67" s="4" t="s">
        <v>4</v>
      </c>
      <c r="C67" s="4" t="s">
        <v>1083</v>
      </c>
      <c r="D67" s="4">
        <v>76</v>
      </c>
      <c r="E67" s="4">
        <f>COUNTIF(Tabela1[Club],Tabela2[[#This Row],[Club]])</f>
        <v>0</v>
      </c>
      <c r="F67" s="4">
        <f>Tabela2[[#This Row],[Total Players]]-Tabela2[[#This Row],[Number Players]]</f>
        <v>0</v>
      </c>
      <c r="G67" s="4"/>
    </row>
    <row r="68" spans="1:7" x14ac:dyDescent="0.3">
      <c r="A68" s="4" t="s">
        <v>984</v>
      </c>
      <c r="B68" s="4" t="s">
        <v>3</v>
      </c>
      <c r="C68" s="4" t="s">
        <v>1078</v>
      </c>
      <c r="D68" s="4">
        <v>76</v>
      </c>
      <c r="E68" s="4">
        <f>COUNTIF(Tabela1[Club],Tabela2[[#This Row],[Club]])</f>
        <v>0</v>
      </c>
      <c r="F68" s="4">
        <f>Tabela2[[#This Row],[Total Players]]-Tabela2[[#This Row],[Number Players]]</f>
        <v>0</v>
      </c>
      <c r="G68" s="4"/>
    </row>
    <row r="69" spans="1:7" x14ac:dyDescent="0.3">
      <c r="A69" s="4" t="s">
        <v>1000</v>
      </c>
      <c r="B69" s="4" t="s">
        <v>25</v>
      </c>
      <c r="C69" s="4" t="s">
        <v>431</v>
      </c>
      <c r="D69" s="4">
        <v>76</v>
      </c>
      <c r="E69" s="4">
        <f>COUNTIF(Tabela1[Club],Tabela2[[#This Row],[Club]])</f>
        <v>0</v>
      </c>
      <c r="F69" s="4">
        <f>Tabela2[[#This Row],[Total Players]]-Tabela2[[#This Row],[Number Players]]</f>
        <v>0</v>
      </c>
      <c r="G69" s="4"/>
    </row>
    <row r="70" spans="1:7" x14ac:dyDescent="0.3">
      <c r="A70" s="4" t="s">
        <v>492</v>
      </c>
      <c r="B70" s="4" t="s">
        <v>4</v>
      </c>
      <c r="C70" s="4" t="s">
        <v>1083</v>
      </c>
      <c r="D70" s="4">
        <v>76</v>
      </c>
      <c r="E70" s="4">
        <f>COUNTIF(Tabela1[Club],Tabela2[[#This Row],[Club]])</f>
        <v>0</v>
      </c>
      <c r="F70" s="4">
        <f>Tabela2[[#This Row],[Total Players]]-Tabela2[[#This Row],[Number Players]]</f>
        <v>0</v>
      </c>
      <c r="G70" s="4"/>
    </row>
    <row r="71" spans="1:7" x14ac:dyDescent="0.3">
      <c r="A71" s="4" t="s">
        <v>467</v>
      </c>
      <c r="B71" s="4" t="s">
        <v>9</v>
      </c>
      <c r="C71" s="4" t="s">
        <v>1085</v>
      </c>
      <c r="D71" s="4">
        <v>76</v>
      </c>
      <c r="E71" s="4">
        <f>COUNTIF(Tabela1[Club],Tabela2[[#This Row],[Club]])</f>
        <v>0</v>
      </c>
      <c r="F71" s="4">
        <f>Tabela2[[#This Row],[Total Players]]-Tabela2[[#This Row],[Number Players]]</f>
        <v>0</v>
      </c>
      <c r="G71" s="4"/>
    </row>
    <row r="72" spans="1:7" x14ac:dyDescent="0.3">
      <c r="A72" s="4" t="s">
        <v>1054</v>
      </c>
      <c r="B72" s="4" t="s">
        <v>8</v>
      </c>
      <c r="C72" s="4" t="s">
        <v>1082</v>
      </c>
      <c r="D72" s="4">
        <v>76</v>
      </c>
      <c r="E72" s="4">
        <f>COUNTIF(Tabela1[Club],Tabela2[[#This Row],[Club]])</f>
        <v>0</v>
      </c>
      <c r="F72" s="4">
        <f>Tabela2[[#This Row],[Total Players]]-Tabela2[[#This Row],[Number Players]]</f>
        <v>0</v>
      </c>
      <c r="G72" s="4"/>
    </row>
    <row r="73" spans="1:7" x14ac:dyDescent="0.3">
      <c r="A73" s="16" t="s">
        <v>528</v>
      </c>
      <c r="B73" s="16" t="s">
        <v>15</v>
      </c>
      <c r="C73" s="16" t="s">
        <v>1069</v>
      </c>
      <c r="D73" s="16">
        <v>75</v>
      </c>
      <c r="E73" s="16">
        <f>COUNTIF(Tabela1[Club],Tabela2[[#This Row],[Club]])</f>
        <v>0</v>
      </c>
      <c r="F73" s="16">
        <f>Tabela2[[#This Row],[Total Players]]-Tabela2[[#This Row],[Number Players]]</f>
        <v>0</v>
      </c>
      <c r="G73" s="16"/>
    </row>
    <row r="74" spans="1:7" x14ac:dyDescent="0.3">
      <c r="A74" s="14" t="s">
        <v>500</v>
      </c>
      <c r="B74" s="14" t="s">
        <v>41</v>
      </c>
      <c r="C74" s="14" t="s">
        <v>501</v>
      </c>
      <c r="D74" s="14">
        <v>75</v>
      </c>
      <c r="E74" s="14">
        <f>COUNTIF(Tabela1[Club],Tabela2[[#This Row],[Club]])</f>
        <v>0</v>
      </c>
      <c r="F74" s="14">
        <f>Tabela2[[#This Row],[Total Players]]-Tabela2[[#This Row],[Number Players]]</f>
        <v>0</v>
      </c>
      <c r="G74" s="14"/>
    </row>
    <row r="75" spans="1:7" x14ac:dyDescent="0.3">
      <c r="A75" s="17" t="s">
        <v>586</v>
      </c>
      <c r="B75" s="17" t="s">
        <v>5</v>
      </c>
      <c r="C75" s="17" t="s">
        <v>1067</v>
      </c>
      <c r="D75" s="17">
        <v>75</v>
      </c>
      <c r="E75" s="17">
        <f>COUNTIF(Tabela1[Club],Tabela2[[#This Row],[Club]])</f>
        <v>0</v>
      </c>
      <c r="F75" s="17">
        <f>Tabela2[[#This Row],[Total Players]]-Tabela2[[#This Row],[Number Players]]</f>
        <v>0</v>
      </c>
      <c r="G75" s="17"/>
    </row>
    <row r="76" spans="1:7" x14ac:dyDescent="0.3">
      <c r="A76" s="4" t="s">
        <v>591</v>
      </c>
      <c r="B76" s="4" t="s">
        <v>54</v>
      </c>
      <c r="C76" s="4" t="s">
        <v>1080</v>
      </c>
      <c r="D76" s="4">
        <v>75</v>
      </c>
      <c r="E76" s="4">
        <f>COUNTIF(Tabela1[Club],Tabela2[[#This Row],[Club]])</f>
        <v>0</v>
      </c>
      <c r="F76" s="4">
        <f>Tabela2[[#This Row],[Total Players]]-Tabela2[[#This Row],[Number Players]]</f>
        <v>0</v>
      </c>
      <c r="G76" s="4"/>
    </row>
    <row r="77" spans="1:7" x14ac:dyDescent="0.3">
      <c r="A77" s="4" t="s">
        <v>598</v>
      </c>
      <c r="B77" s="4" t="s">
        <v>9</v>
      </c>
      <c r="C77" s="4" t="s">
        <v>1085</v>
      </c>
      <c r="D77" s="4">
        <v>75</v>
      </c>
      <c r="E77" s="4">
        <f>COUNTIF(Tabela1[Club],Tabela2[[#This Row],[Club]])</f>
        <v>0</v>
      </c>
      <c r="F77" s="4">
        <f>Tabela2[[#This Row],[Total Players]]-Tabela2[[#This Row],[Number Players]]</f>
        <v>0</v>
      </c>
      <c r="G77" s="4"/>
    </row>
    <row r="78" spans="1:7" x14ac:dyDescent="0.3">
      <c r="A78" s="4" t="s">
        <v>612</v>
      </c>
      <c r="B78" s="4" t="s">
        <v>8</v>
      </c>
      <c r="C78" s="4" t="s">
        <v>1082</v>
      </c>
      <c r="D78" s="4">
        <v>75</v>
      </c>
      <c r="E78" s="4">
        <f>COUNTIF(Tabela1[Club],Tabela2[[#This Row],[Club]])</f>
        <v>0</v>
      </c>
      <c r="F78" s="4">
        <f>Tabela2[[#This Row],[Total Players]]-Tabela2[[#This Row],[Number Players]]</f>
        <v>0</v>
      </c>
      <c r="G78" s="4"/>
    </row>
    <row r="79" spans="1:7" x14ac:dyDescent="0.3">
      <c r="A79" s="15" t="s">
        <v>626</v>
      </c>
      <c r="B79" s="15" t="s">
        <v>391</v>
      </c>
      <c r="C79" s="15" t="s">
        <v>1064</v>
      </c>
      <c r="D79" s="15">
        <v>75</v>
      </c>
      <c r="E79" s="15">
        <f>COUNTIF(Tabela1[Club],Tabela2[[#This Row],[Club]])</f>
        <v>0</v>
      </c>
      <c r="F79" s="15">
        <f>Tabela2[[#This Row],[Total Players]]-Tabela2[[#This Row],[Number Players]]</f>
        <v>0</v>
      </c>
      <c r="G79" s="15"/>
    </row>
    <row r="80" spans="1:7" x14ac:dyDescent="0.3">
      <c r="A80" s="15" t="s">
        <v>478</v>
      </c>
      <c r="B80" s="15" t="s">
        <v>9</v>
      </c>
      <c r="C80" s="15" t="s">
        <v>1085</v>
      </c>
      <c r="D80" s="15">
        <v>75</v>
      </c>
      <c r="E80" s="15">
        <f>COUNTIF(Tabela1[Club],Tabela2[[#This Row],[Club]])</f>
        <v>0</v>
      </c>
      <c r="F80" s="15">
        <f>Tabela2[[#This Row],[Total Players]]-Tabela2[[#This Row],[Number Players]]</f>
        <v>0</v>
      </c>
      <c r="G80" s="15"/>
    </row>
    <row r="81" spans="1:7" x14ac:dyDescent="0.3">
      <c r="A81" s="4" t="s">
        <v>719</v>
      </c>
      <c r="B81" s="4" t="s">
        <v>4</v>
      </c>
      <c r="C81" s="4" t="s">
        <v>1083</v>
      </c>
      <c r="D81" s="4">
        <v>75</v>
      </c>
      <c r="E81" s="4">
        <f>COUNTIF(Tabela1[Club],Tabela2[[#This Row],[Club]])</f>
        <v>0</v>
      </c>
      <c r="F81" s="4">
        <f>Tabela2[[#This Row],[Total Players]]-Tabela2[[#This Row],[Number Players]]</f>
        <v>0</v>
      </c>
      <c r="G81" s="4"/>
    </row>
    <row r="82" spans="1:7" x14ac:dyDescent="0.3">
      <c r="A82" s="4" t="s">
        <v>804</v>
      </c>
      <c r="B82" s="4" t="s">
        <v>3</v>
      </c>
      <c r="C82" s="4" t="s">
        <v>1078</v>
      </c>
      <c r="D82" s="4">
        <v>75</v>
      </c>
      <c r="E82" s="4">
        <f>COUNTIF(Tabela1[Club],Tabela2[[#This Row],[Club]])</f>
        <v>0</v>
      </c>
      <c r="F82" s="4">
        <f>Tabela2[[#This Row],[Total Players]]-Tabela2[[#This Row],[Number Players]]</f>
        <v>0</v>
      </c>
      <c r="G82" s="4"/>
    </row>
    <row r="83" spans="1:7" x14ac:dyDescent="0.3">
      <c r="A83" s="16" t="s">
        <v>817</v>
      </c>
      <c r="B83" s="16" t="s">
        <v>9</v>
      </c>
      <c r="C83" s="16" t="s">
        <v>1085</v>
      </c>
      <c r="D83" s="16">
        <v>75</v>
      </c>
      <c r="E83" s="16">
        <f>COUNTIF(Tabela1[Club],Tabela2[[#This Row],[Club]])</f>
        <v>0</v>
      </c>
      <c r="F83" s="16">
        <f>Tabela2[[#This Row],[Total Players]]-Tabela2[[#This Row],[Number Players]]</f>
        <v>0</v>
      </c>
      <c r="G83" s="16"/>
    </row>
    <row r="84" spans="1:7" x14ac:dyDescent="0.3">
      <c r="A84" s="4" t="s">
        <v>929</v>
      </c>
      <c r="B84" s="4" t="s">
        <v>54</v>
      </c>
      <c r="C84" s="4" t="s">
        <v>1080</v>
      </c>
      <c r="D84" s="4">
        <v>75</v>
      </c>
      <c r="E84" s="4">
        <f>COUNTIF(Tabela1[Club],Tabela2[[#This Row],[Club]])</f>
        <v>0</v>
      </c>
      <c r="F84" s="4">
        <f>Tabela2[[#This Row],[Total Players]]-Tabela2[[#This Row],[Number Players]]</f>
        <v>0</v>
      </c>
      <c r="G84" s="4"/>
    </row>
    <row r="85" spans="1:7" x14ac:dyDescent="0.3">
      <c r="A85" s="16" t="s">
        <v>486</v>
      </c>
      <c r="B85" s="16" t="s">
        <v>3</v>
      </c>
      <c r="C85" s="16" t="s">
        <v>1078</v>
      </c>
      <c r="D85" s="16">
        <v>75</v>
      </c>
      <c r="E85" s="16">
        <f>COUNTIF(Tabela1[Club],Tabela2[[#This Row],[Club]])</f>
        <v>0</v>
      </c>
      <c r="F85" s="16">
        <f>Tabela2[[#This Row],[Total Players]]-Tabela2[[#This Row],[Number Players]]</f>
        <v>0</v>
      </c>
      <c r="G85" s="16"/>
    </row>
    <row r="86" spans="1:7" x14ac:dyDescent="0.3">
      <c r="A86" s="4" t="s">
        <v>1012</v>
      </c>
      <c r="B86" s="4" t="s">
        <v>9</v>
      </c>
      <c r="C86" s="4" t="s">
        <v>1085</v>
      </c>
      <c r="D86" s="4">
        <v>75</v>
      </c>
      <c r="E86" s="4">
        <f>COUNTIF(Tabela1[Club],Tabela2[[#This Row],[Club]])</f>
        <v>0</v>
      </c>
      <c r="F86" s="4">
        <f>Tabela2[[#This Row],[Total Players]]-Tabela2[[#This Row],[Number Players]]</f>
        <v>0</v>
      </c>
      <c r="G86" s="4"/>
    </row>
    <row r="87" spans="1:7" x14ac:dyDescent="0.3">
      <c r="A87" s="4" t="s">
        <v>481</v>
      </c>
      <c r="B87" s="4" t="s">
        <v>9</v>
      </c>
      <c r="C87" s="4" t="s">
        <v>1085</v>
      </c>
      <c r="D87" s="4">
        <v>75</v>
      </c>
      <c r="E87" s="4">
        <f>COUNTIF(Tabela1[Club],Tabela2[[#This Row],[Club]])</f>
        <v>0</v>
      </c>
      <c r="F87" s="4">
        <f>Tabela2[[#This Row],[Total Players]]-Tabela2[[#This Row],[Number Players]]</f>
        <v>0</v>
      </c>
      <c r="G87" s="4"/>
    </row>
    <row r="88" spans="1:7" x14ac:dyDescent="0.3">
      <c r="A88" s="4" t="s">
        <v>530</v>
      </c>
      <c r="B88" s="4" t="s">
        <v>176</v>
      </c>
      <c r="C88" s="4" t="s">
        <v>1072</v>
      </c>
      <c r="D88" s="4">
        <v>74</v>
      </c>
      <c r="E88" s="4">
        <f>COUNTIF(Tabela1[Club],Tabela2[[#This Row],[Club]])</f>
        <v>0</v>
      </c>
      <c r="F88" s="4">
        <f>Tabela2[[#This Row],[Total Players]]-Tabela2[[#This Row],[Number Players]]</f>
        <v>0</v>
      </c>
      <c r="G88" s="4"/>
    </row>
    <row r="89" spans="1:7" x14ac:dyDescent="0.3">
      <c r="A89" s="4" t="s">
        <v>546</v>
      </c>
      <c r="B89" s="4" t="s">
        <v>176</v>
      </c>
      <c r="C89" s="4" t="s">
        <v>1072</v>
      </c>
      <c r="D89" s="4">
        <v>74</v>
      </c>
      <c r="E89" s="4">
        <f>COUNTIF(Tabela1[Club],Tabela2[[#This Row],[Club]])</f>
        <v>0</v>
      </c>
      <c r="F89" s="4">
        <f>Tabela2[[#This Row],[Total Players]]-Tabela2[[#This Row],[Number Players]]</f>
        <v>0</v>
      </c>
      <c r="G89" s="4"/>
    </row>
    <row r="90" spans="1:7" x14ac:dyDescent="0.3">
      <c r="A90" s="4" t="s">
        <v>569</v>
      </c>
      <c r="B90" s="4" t="s">
        <v>9</v>
      </c>
      <c r="C90" s="4" t="s">
        <v>1085</v>
      </c>
      <c r="D90" s="4">
        <v>74</v>
      </c>
      <c r="E90" s="4">
        <f>COUNTIF(Tabela1[Club],Tabela2[[#This Row],[Club]])</f>
        <v>0</v>
      </c>
      <c r="F90" s="4">
        <f>Tabela2[[#This Row],[Total Players]]-Tabela2[[#This Row],[Number Players]]</f>
        <v>0</v>
      </c>
      <c r="G90" s="4"/>
    </row>
    <row r="91" spans="1:7" x14ac:dyDescent="0.3">
      <c r="A91" s="14" t="s">
        <v>644</v>
      </c>
      <c r="B91" s="14" t="s">
        <v>13</v>
      </c>
      <c r="C91" s="14" t="s">
        <v>1077</v>
      </c>
      <c r="D91" s="14">
        <v>74</v>
      </c>
      <c r="E91" s="14">
        <f>COUNTIF(Tabela1[Club],Tabela2[[#This Row],[Club]])</f>
        <v>0</v>
      </c>
      <c r="F91" s="14">
        <f>Tabela2[[#This Row],[Total Players]]-Tabela2[[#This Row],[Number Players]]</f>
        <v>0</v>
      </c>
      <c r="G91" s="14"/>
    </row>
    <row r="92" spans="1:7" x14ac:dyDescent="0.3">
      <c r="A92" s="4" t="s">
        <v>667</v>
      </c>
      <c r="B92" s="4" t="s">
        <v>4</v>
      </c>
      <c r="C92" s="4" t="s">
        <v>1083</v>
      </c>
      <c r="D92" s="4">
        <v>74</v>
      </c>
      <c r="E92" s="4">
        <f>COUNTIF(Tabela1[Club],Tabela2[[#This Row],[Club]])</f>
        <v>0</v>
      </c>
      <c r="F92" s="4">
        <f>Tabela2[[#This Row],[Total Players]]-Tabela2[[#This Row],[Number Players]]</f>
        <v>0</v>
      </c>
      <c r="G92" s="4"/>
    </row>
    <row r="93" spans="1:7" x14ac:dyDescent="0.3">
      <c r="A93" s="4" t="s">
        <v>684</v>
      </c>
      <c r="B93" s="4" t="s">
        <v>4</v>
      </c>
      <c r="C93" s="4" t="s">
        <v>1083</v>
      </c>
      <c r="D93" s="4">
        <v>74</v>
      </c>
      <c r="E93" s="4">
        <f>COUNTIF(Tabela1[Club],Tabela2[[#This Row],[Club]])</f>
        <v>0</v>
      </c>
      <c r="F93" s="4">
        <f>Tabela2[[#This Row],[Total Players]]-Tabela2[[#This Row],[Number Players]]</f>
        <v>0</v>
      </c>
      <c r="G93" s="4"/>
    </row>
    <row r="94" spans="1:7" x14ac:dyDescent="0.3">
      <c r="A94" s="4" t="s">
        <v>479</v>
      </c>
      <c r="B94" s="4" t="s">
        <v>9</v>
      </c>
      <c r="C94" s="4" t="s">
        <v>1085</v>
      </c>
      <c r="D94" s="4">
        <v>74</v>
      </c>
      <c r="E94" s="4">
        <f>COUNTIF(Tabela1[Club],Tabela2[[#This Row],[Club]])</f>
        <v>0</v>
      </c>
      <c r="F94" s="4">
        <f>Tabela2[[#This Row],[Total Players]]-Tabela2[[#This Row],[Number Players]]</f>
        <v>0</v>
      </c>
      <c r="G94" s="4"/>
    </row>
    <row r="95" spans="1:7" x14ac:dyDescent="0.3">
      <c r="A95" s="15" t="s">
        <v>884</v>
      </c>
      <c r="B95" s="15" t="s">
        <v>15</v>
      </c>
      <c r="C95" s="15" t="s">
        <v>1069</v>
      </c>
      <c r="D95" s="15">
        <v>74</v>
      </c>
      <c r="E95" s="15">
        <f>COUNTIF(Tabela1[Club],Tabela2[[#This Row],[Club]])</f>
        <v>0</v>
      </c>
      <c r="F95" s="15">
        <f>Tabela2[[#This Row],[Total Players]]-Tabela2[[#This Row],[Number Players]]</f>
        <v>0</v>
      </c>
      <c r="G95" s="15"/>
    </row>
    <row r="96" spans="1:7" x14ac:dyDescent="0.3">
      <c r="A96" s="4" t="s">
        <v>437</v>
      </c>
      <c r="B96" s="4" t="s">
        <v>3</v>
      </c>
      <c r="C96" s="4" t="s">
        <v>1078</v>
      </c>
      <c r="D96" s="4">
        <v>74</v>
      </c>
      <c r="E96" s="4">
        <f>COUNTIF(Tabela1[Club],Tabela2[[#This Row],[Club]])</f>
        <v>0</v>
      </c>
      <c r="F96" s="4">
        <f>Tabela2[[#This Row],[Total Players]]-Tabela2[[#This Row],[Number Players]]</f>
        <v>0</v>
      </c>
      <c r="G96" s="4"/>
    </row>
    <row r="97" spans="1:7" x14ac:dyDescent="0.3">
      <c r="A97" s="4" t="s">
        <v>909</v>
      </c>
      <c r="B97" s="4" t="s">
        <v>54</v>
      </c>
      <c r="C97" s="4" t="s">
        <v>1080</v>
      </c>
      <c r="D97" s="4">
        <v>74</v>
      </c>
      <c r="E97" s="4">
        <f>COUNTIF(Tabela1[Club],Tabela2[[#This Row],[Club]])</f>
        <v>0</v>
      </c>
      <c r="F97" s="4">
        <f>Tabela2[[#This Row],[Total Players]]-Tabela2[[#This Row],[Number Players]]</f>
        <v>0</v>
      </c>
      <c r="G97" s="4"/>
    </row>
    <row r="98" spans="1:7" x14ac:dyDescent="0.3">
      <c r="A98" s="4" t="s">
        <v>947</v>
      </c>
      <c r="B98" s="4" t="s">
        <v>25</v>
      </c>
      <c r="C98" s="4" t="s">
        <v>431</v>
      </c>
      <c r="D98" s="4">
        <v>74</v>
      </c>
      <c r="E98" s="4">
        <f>COUNTIF(Tabela1[Club],Tabela2[[#This Row],[Club]])</f>
        <v>0</v>
      </c>
      <c r="F98" s="4">
        <f>Tabela2[[#This Row],[Total Players]]-Tabela2[[#This Row],[Number Players]]</f>
        <v>0</v>
      </c>
      <c r="G98" s="4"/>
    </row>
    <row r="99" spans="1:7" x14ac:dyDescent="0.3">
      <c r="A99" s="15" t="s">
        <v>948</v>
      </c>
      <c r="B99" s="15" t="s">
        <v>2</v>
      </c>
      <c r="C99" s="15" t="s">
        <v>1081</v>
      </c>
      <c r="D99" s="15">
        <v>74</v>
      </c>
      <c r="E99" s="15">
        <f>COUNTIF(Tabela1[Club],Tabela2[[#This Row],[Club]])</f>
        <v>0</v>
      </c>
      <c r="F99" s="15">
        <f>Tabela2[[#This Row],[Total Players]]-Tabela2[[#This Row],[Number Players]]</f>
        <v>0</v>
      </c>
      <c r="G99" s="15"/>
    </row>
    <row r="100" spans="1:7" x14ac:dyDescent="0.3">
      <c r="A100" s="14" t="s">
        <v>499</v>
      </c>
      <c r="B100" s="14" t="s">
        <v>36</v>
      </c>
      <c r="C100" s="14" t="s">
        <v>1109</v>
      </c>
      <c r="D100" s="14">
        <v>74</v>
      </c>
      <c r="E100" s="14">
        <f>COUNTIF(Tabela1[Club],Tabela2[[#This Row],[Club]])</f>
        <v>0</v>
      </c>
      <c r="F100" s="14">
        <f>Tabela2[[#This Row],[Total Players]]-Tabela2[[#This Row],[Number Players]]</f>
        <v>0</v>
      </c>
      <c r="G100" s="14"/>
    </row>
    <row r="101" spans="1:7" x14ac:dyDescent="0.3">
      <c r="A101" s="4" t="s">
        <v>982</v>
      </c>
      <c r="B101" s="4" t="s">
        <v>3</v>
      </c>
      <c r="C101" s="4" t="s">
        <v>1078</v>
      </c>
      <c r="D101" s="4">
        <v>74</v>
      </c>
      <c r="E101" s="4">
        <f>COUNTIF(Tabela1[Club],Tabela2[[#This Row],[Club]])</f>
        <v>0</v>
      </c>
      <c r="F101" s="4">
        <f>Tabela2[[#This Row],[Total Players]]-Tabela2[[#This Row],[Number Players]]</f>
        <v>0</v>
      </c>
      <c r="G101" s="4"/>
    </row>
    <row r="102" spans="1:7" x14ac:dyDescent="0.3">
      <c r="A102" s="4" t="s">
        <v>1003</v>
      </c>
      <c r="B102" s="4" t="s">
        <v>5</v>
      </c>
      <c r="C102" s="4" t="s">
        <v>1067</v>
      </c>
      <c r="D102" s="4">
        <v>74</v>
      </c>
      <c r="E102" s="4">
        <f>COUNTIF(Tabela1[Club],Tabela2[[#This Row],[Club]])</f>
        <v>0</v>
      </c>
      <c r="F102" s="4">
        <f>Tabela2[[#This Row],[Total Players]]-Tabela2[[#This Row],[Number Players]]</f>
        <v>0</v>
      </c>
      <c r="G102" s="4"/>
    </row>
    <row r="103" spans="1:7" x14ac:dyDescent="0.3">
      <c r="A103" s="14" t="s">
        <v>1014</v>
      </c>
      <c r="B103" s="14" t="s">
        <v>13</v>
      </c>
      <c r="C103" s="14" t="s">
        <v>1077</v>
      </c>
      <c r="D103" s="14">
        <v>74</v>
      </c>
      <c r="E103" s="14">
        <f>COUNTIF(Tabela1[Club],Tabela2[[#This Row],[Club]])</f>
        <v>0</v>
      </c>
      <c r="F103" s="14">
        <f>Tabela2[[#This Row],[Total Players]]-Tabela2[[#This Row],[Number Players]]</f>
        <v>0</v>
      </c>
      <c r="G103" s="14"/>
    </row>
    <row r="104" spans="1:7" x14ac:dyDescent="0.3">
      <c r="A104" s="16" t="s">
        <v>574</v>
      </c>
      <c r="B104" s="16" t="s">
        <v>41</v>
      </c>
      <c r="C104" s="16" t="s">
        <v>501</v>
      </c>
      <c r="D104" s="16">
        <v>73</v>
      </c>
      <c r="E104" s="16">
        <f>COUNTIF(Tabela1[Club],Tabela2[[#This Row],[Club]])</f>
        <v>0</v>
      </c>
      <c r="F104" s="16">
        <f>Tabela2[[#This Row],[Total Players]]-Tabela2[[#This Row],[Number Players]]</f>
        <v>0</v>
      </c>
      <c r="G104" s="16"/>
    </row>
    <row r="105" spans="1:7" x14ac:dyDescent="0.3">
      <c r="A105" s="4" t="s">
        <v>615</v>
      </c>
      <c r="B105" s="4" t="s">
        <v>25</v>
      </c>
      <c r="C105" s="4" t="s">
        <v>431</v>
      </c>
      <c r="D105" s="4">
        <v>73</v>
      </c>
      <c r="E105" s="4">
        <f>COUNTIF(Tabela1[Club],Tabela2[[#This Row],[Club]])</f>
        <v>0</v>
      </c>
      <c r="F105" s="4">
        <f>Tabela2[[#This Row],[Total Players]]-Tabela2[[#This Row],[Number Players]]</f>
        <v>0</v>
      </c>
      <c r="G105" s="4"/>
    </row>
    <row r="106" spans="1:7" x14ac:dyDescent="0.3">
      <c r="A106" s="4" t="s">
        <v>656</v>
      </c>
      <c r="B106" s="4" t="s">
        <v>25</v>
      </c>
      <c r="C106" s="4" t="s">
        <v>431</v>
      </c>
      <c r="D106" s="4">
        <v>73</v>
      </c>
      <c r="E106" s="4">
        <f>COUNTIF(Tabela1[Club],Tabela2[[#This Row],[Club]])</f>
        <v>0</v>
      </c>
      <c r="F106" s="4">
        <f>Tabela2[[#This Row],[Total Players]]-Tabela2[[#This Row],[Number Players]]</f>
        <v>0</v>
      </c>
      <c r="G106" s="4"/>
    </row>
    <row r="107" spans="1:7" x14ac:dyDescent="0.3">
      <c r="A107" s="4" t="s">
        <v>692</v>
      </c>
      <c r="B107" s="4" t="s">
        <v>54</v>
      </c>
      <c r="C107" s="4" t="s">
        <v>1080</v>
      </c>
      <c r="D107" s="4">
        <v>73</v>
      </c>
      <c r="E107" s="4">
        <f>COUNTIF(Tabela1[Club],Tabela2[[#This Row],[Club]])</f>
        <v>0</v>
      </c>
      <c r="F107" s="4">
        <f>Tabela2[[#This Row],[Total Players]]-Tabela2[[#This Row],[Number Players]]</f>
        <v>0</v>
      </c>
      <c r="G107" s="4"/>
    </row>
    <row r="108" spans="1:7" x14ac:dyDescent="0.3">
      <c r="A108" s="15" t="s">
        <v>716</v>
      </c>
      <c r="B108" s="15" t="s">
        <v>13</v>
      </c>
      <c r="C108" s="15" t="s">
        <v>1077</v>
      </c>
      <c r="D108" s="15">
        <v>73</v>
      </c>
      <c r="E108" s="15">
        <f>COUNTIF(Tabela1[Club],Tabela2[[#This Row],[Club]])</f>
        <v>0</v>
      </c>
      <c r="F108" s="15">
        <f>Tabela2[[#This Row],[Total Players]]-Tabela2[[#This Row],[Number Players]]</f>
        <v>0</v>
      </c>
      <c r="G108" s="15"/>
    </row>
    <row r="109" spans="1:7" x14ac:dyDescent="0.3">
      <c r="A109" s="4" t="s">
        <v>717</v>
      </c>
      <c r="B109" s="4" t="s">
        <v>25</v>
      </c>
      <c r="C109" s="4" t="s">
        <v>431</v>
      </c>
      <c r="D109" s="4">
        <v>73</v>
      </c>
      <c r="E109" s="4">
        <f>COUNTIF(Tabela1[Club],Tabela2[[#This Row],[Club]])</f>
        <v>0</v>
      </c>
      <c r="F109" s="4">
        <f>Tabela2[[#This Row],[Total Players]]-Tabela2[[#This Row],[Number Players]]</f>
        <v>0</v>
      </c>
      <c r="G109" s="4"/>
    </row>
    <row r="110" spans="1:7" x14ac:dyDescent="0.3">
      <c r="A110" s="4" t="s">
        <v>745</v>
      </c>
      <c r="B110" s="4" t="s">
        <v>9</v>
      </c>
      <c r="C110" s="4" t="s">
        <v>1085</v>
      </c>
      <c r="D110" s="4">
        <v>73</v>
      </c>
      <c r="E110" s="4">
        <f>COUNTIF(Tabela1[Club],Tabela2[[#This Row],[Club]])</f>
        <v>0</v>
      </c>
      <c r="F110" s="4">
        <f>Tabela2[[#This Row],[Total Players]]-Tabela2[[#This Row],[Number Players]]</f>
        <v>0</v>
      </c>
      <c r="G110" s="4"/>
    </row>
    <row r="111" spans="1:7" x14ac:dyDescent="0.3">
      <c r="A111" s="4" t="s">
        <v>754</v>
      </c>
      <c r="B111" s="4" t="s">
        <v>25</v>
      </c>
      <c r="C111" s="4" t="s">
        <v>431</v>
      </c>
      <c r="D111" s="4">
        <v>73</v>
      </c>
      <c r="E111" s="4">
        <f>COUNTIF(Tabela1[Club],Tabela2[[#This Row],[Club]])</f>
        <v>0</v>
      </c>
      <c r="F111" s="4">
        <f>Tabela2[[#This Row],[Total Players]]-Tabela2[[#This Row],[Number Players]]</f>
        <v>0</v>
      </c>
      <c r="G111" s="4"/>
    </row>
    <row r="112" spans="1:7" x14ac:dyDescent="0.3">
      <c r="A112" s="4" t="s">
        <v>774</v>
      </c>
      <c r="B112" s="4" t="s">
        <v>8</v>
      </c>
      <c r="C112" s="4" t="s">
        <v>1093</v>
      </c>
      <c r="D112" s="4">
        <v>73</v>
      </c>
      <c r="E112" s="4">
        <f>COUNTIF(Tabela1[Club],Tabela2[[#This Row],[Club]])</f>
        <v>0</v>
      </c>
      <c r="F112" s="4">
        <f>Tabela2[[#This Row],[Total Players]]-Tabela2[[#This Row],[Number Players]]</f>
        <v>0</v>
      </c>
      <c r="G112" s="4"/>
    </row>
    <row r="113" spans="1:7" x14ac:dyDescent="0.3">
      <c r="A113" s="4" t="s">
        <v>490</v>
      </c>
      <c r="B113" s="4" t="s">
        <v>4</v>
      </c>
      <c r="C113" s="4" t="s">
        <v>1083</v>
      </c>
      <c r="D113" s="4">
        <v>73</v>
      </c>
      <c r="E113" s="4">
        <f>COUNTIF(Tabela1[Club],Tabela2[[#This Row],[Club]])</f>
        <v>0</v>
      </c>
      <c r="F113" s="4">
        <f>Tabela2[[#This Row],[Total Players]]-Tabela2[[#This Row],[Number Players]]</f>
        <v>0</v>
      </c>
      <c r="G113" s="4"/>
    </row>
    <row r="114" spans="1:7" x14ac:dyDescent="0.3">
      <c r="A114" s="4" t="s">
        <v>484</v>
      </c>
      <c r="B114" s="4" t="s">
        <v>3</v>
      </c>
      <c r="C114" s="4" t="s">
        <v>1078</v>
      </c>
      <c r="D114" s="4">
        <v>73</v>
      </c>
      <c r="E114" s="4">
        <f>COUNTIF(Tabela1[Club],Tabela2[[#This Row],[Club]])</f>
        <v>0</v>
      </c>
      <c r="F114" s="4">
        <f>Tabela2[[#This Row],[Total Players]]-Tabela2[[#This Row],[Number Players]]</f>
        <v>0</v>
      </c>
      <c r="G114" s="4"/>
    </row>
    <row r="115" spans="1:7" x14ac:dyDescent="0.3">
      <c r="A115" s="15" t="s">
        <v>883</v>
      </c>
      <c r="B115" s="15" t="s">
        <v>15</v>
      </c>
      <c r="C115" s="15" t="s">
        <v>1069</v>
      </c>
      <c r="D115" s="15">
        <v>73</v>
      </c>
      <c r="E115" s="15">
        <f>COUNTIF(Tabela1[Club],Tabela2[[#This Row],[Club]])</f>
        <v>0</v>
      </c>
      <c r="F115" s="15">
        <f>Tabela2[[#This Row],[Total Players]]-Tabela2[[#This Row],[Number Players]]</f>
        <v>0</v>
      </c>
      <c r="G115" s="15"/>
    </row>
    <row r="116" spans="1:7" x14ac:dyDescent="0.3">
      <c r="A116" s="4" t="s">
        <v>885</v>
      </c>
      <c r="B116" s="4" t="s">
        <v>25</v>
      </c>
      <c r="C116" s="4" t="s">
        <v>431</v>
      </c>
      <c r="D116" s="4">
        <v>73</v>
      </c>
      <c r="E116" s="4">
        <f>COUNTIF(Tabela1[Club],Tabela2[[#This Row],[Club]])</f>
        <v>0</v>
      </c>
      <c r="F116" s="4">
        <f>Tabela2[[#This Row],[Total Players]]-Tabela2[[#This Row],[Number Players]]</f>
        <v>0</v>
      </c>
      <c r="G116" s="4"/>
    </row>
    <row r="117" spans="1:7" x14ac:dyDescent="0.3">
      <c r="A117" s="15" t="s">
        <v>915</v>
      </c>
      <c r="B117" s="15" t="s">
        <v>391</v>
      </c>
      <c r="C117" s="15" t="s">
        <v>1064</v>
      </c>
      <c r="D117" s="15">
        <v>73</v>
      </c>
      <c r="E117" s="15">
        <f>COUNTIF(Tabela1[Club],Tabela2[[#This Row],[Club]])</f>
        <v>0</v>
      </c>
      <c r="F117" s="15">
        <f>Tabela2[[#This Row],[Total Players]]-Tabela2[[#This Row],[Number Players]]</f>
        <v>0</v>
      </c>
      <c r="G117" s="15"/>
    </row>
    <row r="118" spans="1:7" x14ac:dyDescent="0.3">
      <c r="A118" s="4" t="s">
        <v>921</v>
      </c>
      <c r="B118" s="4" t="s">
        <v>4</v>
      </c>
      <c r="C118" s="4" t="s">
        <v>1083</v>
      </c>
      <c r="D118" s="4">
        <v>73</v>
      </c>
      <c r="E118" s="4">
        <f>COUNTIF(Tabela1[Club],Tabela2[[#This Row],[Club]])</f>
        <v>0</v>
      </c>
      <c r="F118" s="4">
        <f>Tabela2[[#This Row],[Total Players]]-Tabela2[[#This Row],[Number Players]]</f>
        <v>0</v>
      </c>
      <c r="G118" s="4"/>
    </row>
    <row r="119" spans="1:7" x14ac:dyDescent="0.3">
      <c r="A119" s="4" t="s">
        <v>931</v>
      </c>
      <c r="B119" s="4" t="s">
        <v>54</v>
      </c>
      <c r="C119" s="4" t="s">
        <v>1080</v>
      </c>
      <c r="D119" s="4">
        <v>73</v>
      </c>
      <c r="E119" s="4">
        <f>COUNTIF(Tabela1[Club],Tabela2[[#This Row],[Club]])</f>
        <v>0</v>
      </c>
      <c r="F119" s="4">
        <f>Tabela2[[#This Row],[Total Players]]-Tabela2[[#This Row],[Number Players]]</f>
        <v>0</v>
      </c>
      <c r="G119" s="4"/>
    </row>
    <row r="120" spans="1:7" x14ac:dyDescent="0.3">
      <c r="A120" s="16" t="s">
        <v>969</v>
      </c>
      <c r="B120" s="16" t="s">
        <v>36</v>
      </c>
      <c r="C120" s="16" t="s">
        <v>1109</v>
      </c>
      <c r="D120" s="16">
        <v>73</v>
      </c>
      <c r="E120" s="16">
        <f>COUNTIF(Tabela1[Club],Tabela2[[#This Row],[Club]])</f>
        <v>0</v>
      </c>
      <c r="F120" s="16">
        <f>Tabela2[[#This Row],[Total Players]]-Tabela2[[#This Row],[Number Players]]</f>
        <v>0</v>
      </c>
      <c r="G120" s="16"/>
    </row>
    <row r="121" spans="1:7" x14ac:dyDescent="0.3">
      <c r="A121" s="4" t="s">
        <v>1009</v>
      </c>
      <c r="B121" s="4" t="s">
        <v>25</v>
      </c>
      <c r="C121" s="4" t="s">
        <v>431</v>
      </c>
      <c r="D121" s="4">
        <v>73</v>
      </c>
      <c r="E121" s="4">
        <f>COUNTIF(Tabela1[Club],Tabela2[[#This Row],[Club]])</f>
        <v>0</v>
      </c>
      <c r="F121" s="4">
        <f>Tabela2[[#This Row],[Total Players]]-Tabela2[[#This Row],[Number Players]]</f>
        <v>0</v>
      </c>
      <c r="G121" s="4"/>
    </row>
    <row r="122" spans="1:7" x14ac:dyDescent="0.3">
      <c r="A122" s="4" t="s">
        <v>1027</v>
      </c>
      <c r="B122" s="4" t="s">
        <v>54</v>
      </c>
      <c r="C122" s="4" t="s">
        <v>1080</v>
      </c>
      <c r="D122" s="4">
        <v>73</v>
      </c>
      <c r="E122" s="4">
        <f>COUNTIF(Tabela1[Club],Tabela2[[#This Row],[Club]])</f>
        <v>0</v>
      </c>
      <c r="F122" s="4">
        <f>Tabela2[[#This Row],[Total Players]]-Tabela2[[#This Row],[Number Players]]</f>
        <v>0</v>
      </c>
      <c r="G122" s="4"/>
    </row>
    <row r="123" spans="1:7" x14ac:dyDescent="0.3">
      <c r="A123" s="4" t="s">
        <v>544</v>
      </c>
      <c r="B123" s="4" t="s">
        <v>4</v>
      </c>
      <c r="C123" s="4" t="s">
        <v>1074</v>
      </c>
      <c r="D123" s="4">
        <v>72</v>
      </c>
      <c r="E123" s="4">
        <f>COUNTIF(Tabela1[Club],Tabela2[[#This Row],[Club]])</f>
        <v>0</v>
      </c>
      <c r="F123" s="4">
        <f>Tabela2[[#This Row],[Total Players]]-Tabela2[[#This Row],[Number Players]]</f>
        <v>0</v>
      </c>
      <c r="G123" s="4"/>
    </row>
    <row r="124" spans="1:7" x14ac:dyDescent="0.3">
      <c r="A124" s="17" t="s">
        <v>552</v>
      </c>
      <c r="B124" s="17" t="s">
        <v>13</v>
      </c>
      <c r="C124" s="17" t="s">
        <v>1077</v>
      </c>
      <c r="D124" s="17">
        <v>72</v>
      </c>
      <c r="E124" s="17">
        <f>COUNTIF(Tabela1[Club],Tabela2[[#This Row],[Club]])</f>
        <v>0</v>
      </c>
      <c r="F124" s="17">
        <f>Tabela2[[#This Row],[Total Players]]-Tabela2[[#This Row],[Number Players]]</f>
        <v>0</v>
      </c>
      <c r="G124" s="17"/>
    </row>
    <row r="125" spans="1:7" x14ac:dyDescent="0.3">
      <c r="A125" s="4" t="s">
        <v>557</v>
      </c>
      <c r="B125" s="4" t="s">
        <v>54</v>
      </c>
      <c r="C125" s="4" t="s">
        <v>1080</v>
      </c>
      <c r="D125" s="4">
        <v>72</v>
      </c>
      <c r="E125" s="4">
        <f>COUNTIF(Tabela1[Club],Tabela2[[#This Row],[Club]])</f>
        <v>0</v>
      </c>
      <c r="F125" s="4">
        <f>Tabela2[[#This Row],[Total Players]]-Tabela2[[#This Row],[Number Players]]</f>
        <v>0</v>
      </c>
      <c r="G125" s="4"/>
    </row>
    <row r="126" spans="1:7" x14ac:dyDescent="0.3">
      <c r="A126" s="4" t="s">
        <v>572</v>
      </c>
      <c r="B126" s="4" t="s">
        <v>3</v>
      </c>
      <c r="C126" s="4" t="s">
        <v>1078</v>
      </c>
      <c r="D126" s="4">
        <v>72</v>
      </c>
      <c r="E126" s="4">
        <f>COUNTIF(Tabela1[Club],Tabela2[[#This Row],[Club]])</f>
        <v>0</v>
      </c>
      <c r="F126" s="4">
        <f>Tabela2[[#This Row],[Total Players]]-Tabela2[[#This Row],[Number Players]]</f>
        <v>0</v>
      </c>
      <c r="G126" s="4"/>
    </row>
    <row r="127" spans="1:7" x14ac:dyDescent="0.3">
      <c r="A127" s="4" t="s">
        <v>587</v>
      </c>
      <c r="B127" s="4" t="s">
        <v>8</v>
      </c>
      <c r="C127" s="4" t="s">
        <v>1093</v>
      </c>
      <c r="D127" s="4">
        <v>72</v>
      </c>
      <c r="E127" s="4">
        <f>COUNTIF(Tabela1[Club],Tabela2[[#This Row],[Club]])</f>
        <v>0</v>
      </c>
      <c r="F127" s="4">
        <f>Tabela2[[#This Row],[Total Players]]-Tabela2[[#This Row],[Number Players]]</f>
        <v>0</v>
      </c>
      <c r="G127" s="4"/>
    </row>
    <row r="128" spans="1:7" x14ac:dyDescent="0.3">
      <c r="A128" s="4" t="s">
        <v>653</v>
      </c>
      <c r="B128" s="4" t="s">
        <v>8</v>
      </c>
      <c r="C128" s="4" t="s">
        <v>1093</v>
      </c>
      <c r="D128" s="4">
        <v>72</v>
      </c>
      <c r="E128" s="4">
        <f>COUNTIF(Tabela1[Club],Tabela2[[#This Row],[Club]])</f>
        <v>0</v>
      </c>
      <c r="F128" s="4">
        <f>Tabela2[[#This Row],[Total Players]]-Tabela2[[#This Row],[Number Players]]</f>
        <v>0</v>
      </c>
      <c r="G128" s="4"/>
    </row>
    <row r="129" spans="1:7" x14ac:dyDescent="0.3">
      <c r="A129" s="15" t="s">
        <v>673</v>
      </c>
      <c r="B129" s="15" t="s">
        <v>12</v>
      </c>
      <c r="C129" s="15" t="s">
        <v>1104</v>
      </c>
      <c r="D129" s="15">
        <v>72</v>
      </c>
      <c r="E129" s="15">
        <f>COUNTIF(Tabela1[Club],Tabela2[[#This Row],[Club]])</f>
        <v>0</v>
      </c>
      <c r="F129" s="15">
        <f>Tabela2[[#This Row],[Total Players]]-Tabela2[[#This Row],[Number Players]]</f>
        <v>0</v>
      </c>
      <c r="G129" s="15"/>
    </row>
    <row r="130" spans="1:7" x14ac:dyDescent="0.3">
      <c r="A130" s="16" t="s">
        <v>681</v>
      </c>
      <c r="B130" s="16" t="s">
        <v>7</v>
      </c>
      <c r="C130" s="16" t="s">
        <v>1105</v>
      </c>
      <c r="D130" s="16">
        <v>72</v>
      </c>
      <c r="E130" s="16">
        <f>COUNTIF(Tabela1[Club],Tabela2[[#This Row],[Club]])</f>
        <v>0</v>
      </c>
      <c r="F130" s="16">
        <f>Tabela2[[#This Row],[Total Players]]-Tabela2[[#This Row],[Number Players]]</f>
        <v>0</v>
      </c>
      <c r="G130" s="16"/>
    </row>
    <row r="131" spans="1:7" x14ac:dyDescent="0.3">
      <c r="A131" s="4" t="s">
        <v>753</v>
      </c>
      <c r="B131" s="4" t="s">
        <v>9</v>
      </c>
      <c r="C131" s="4" t="s">
        <v>1085</v>
      </c>
      <c r="D131" s="4">
        <v>72</v>
      </c>
      <c r="E131" s="4">
        <f>COUNTIF(Tabela1[Club],Tabela2[[#This Row],[Club]])</f>
        <v>0</v>
      </c>
      <c r="F131" s="4">
        <f>Tabela2[[#This Row],[Total Players]]-Tabela2[[#This Row],[Number Players]]</f>
        <v>0</v>
      </c>
      <c r="G131" s="4"/>
    </row>
    <row r="132" spans="1:7" x14ac:dyDescent="0.3">
      <c r="A132" s="14" t="s">
        <v>788</v>
      </c>
      <c r="B132" s="14" t="s">
        <v>37</v>
      </c>
      <c r="C132" s="14" t="s">
        <v>1063</v>
      </c>
      <c r="D132" s="14">
        <v>72</v>
      </c>
      <c r="E132" s="14">
        <f>COUNTIF(Tabela1[Club],Tabela2[[#This Row],[Club]])</f>
        <v>0</v>
      </c>
      <c r="F132" s="14">
        <f>Tabela2[[#This Row],[Total Players]]-Tabela2[[#This Row],[Number Players]]</f>
        <v>0</v>
      </c>
      <c r="G132" s="14"/>
    </row>
    <row r="133" spans="1:7" x14ac:dyDescent="0.3">
      <c r="A133" s="4" t="s">
        <v>792</v>
      </c>
      <c r="B133" s="4" t="s">
        <v>54</v>
      </c>
      <c r="C133" s="4" t="s">
        <v>1080</v>
      </c>
      <c r="D133" s="4">
        <v>72</v>
      </c>
      <c r="E133" s="4">
        <f>COUNTIF(Tabela1[Club],Tabela2[[#This Row],[Club]])</f>
        <v>0</v>
      </c>
      <c r="F133" s="4">
        <f>Tabela2[[#This Row],[Total Players]]-Tabela2[[#This Row],[Number Players]]</f>
        <v>0</v>
      </c>
      <c r="G133" s="4"/>
    </row>
    <row r="134" spans="1:7" x14ac:dyDescent="0.3">
      <c r="A134" s="4" t="s">
        <v>793</v>
      </c>
      <c r="B134" s="4" t="s">
        <v>4</v>
      </c>
      <c r="C134" s="4" t="s">
        <v>1074</v>
      </c>
      <c r="D134" s="4">
        <v>72</v>
      </c>
      <c r="E134" s="4">
        <f>COUNTIF(Tabela1[Club],Tabela2[[#This Row],[Club]])</f>
        <v>0</v>
      </c>
      <c r="F134" s="4">
        <f>Tabela2[[#This Row],[Total Players]]-Tabela2[[#This Row],[Number Players]]</f>
        <v>0</v>
      </c>
      <c r="G134" s="4"/>
    </row>
    <row r="135" spans="1:7" x14ac:dyDescent="0.3">
      <c r="A135" s="4" t="s">
        <v>798</v>
      </c>
      <c r="B135" s="4" t="s">
        <v>25</v>
      </c>
      <c r="C135" s="4" t="s">
        <v>431</v>
      </c>
      <c r="D135" s="4">
        <v>72</v>
      </c>
      <c r="E135" s="4">
        <f>COUNTIF(Tabela1[Club],Tabela2[[#This Row],[Club]])</f>
        <v>0</v>
      </c>
      <c r="F135" s="4">
        <f>Tabela2[[#This Row],[Total Players]]-Tabela2[[#This Row],[Number Players]]</f>
        <v>0</v>
      </c>
      <c r="G135" s="4"/>
    </row>
    <row r="136" spans="1:7" x14ac:dyDescent="0.3">
      <c r="A136" s="4" t="s">
        <v>444</v>
      </c>
      <c r="B136" s="4" t="s">
        <v>8</v>
      </c>
      <c r="C136" s="4" t="s">
        <v>1093</v>
      </c>
      <c r="D136" s="4">
        <v>72</v>
      </c>
      <c r="E136" s="4">
        <f>COUNTIF(Tabela1[Club],Tabela2[[#This Row],[Club]])</f>
        <v>0</v>
      </c>
      <c r="F136" s="4">
        <f>Tabela2[[#This Row],[Total Players]]-Tabela2[[#This Row],[Number Players]]</f>
        <v>0</v>
      </c>
      <c r="G136" s="4"/>
    </row>
    <row r="137" spans="1:7" x14ac:dyDescent="0.3">
      <c r="A137" s="4" t="s">
        <v>808</v>
      </c>
      <c r="B137" s="4" t="s">
        <v>3</v>
      </c>
      <c r="C137" s="4" t="s">
        <v>1078</v>
      </c>
      <c r="D137" s="4">
        <v>72</v>
      </c>
      <c r="E137" s="4">
        <f>COUNTIF(Tabela1[Club],Tabela2[[#This Row],[Club]])</f>
        <v>0</v>
      </c>
      <c r="F137" s="4">
        <f>Tabela2[[#This Row],[Total Players]]-Tabela2[[#This Row],[Number Players]]</f>
        <v>0</v>
      </c>
      <c r="G137" s="4"/>
    </row>
    <row r="138" spans="1:7" x14ac:dyDescent="0.3">
      <c r="A138" s="17" t="s">
        <v>824</v>
      </c>
      <c r="B138" s="17" t="s">
        <v>5</v>
      </c>
      <c r="C138" s="17" t="s">
        <v>1067</v>
      </c>
      <c r="D138" s="17">
        <v>72</v>
      </c>
      <c r="E138" s="17">
        <f>COUNTIF(Tabela1[Club],Tabela2[[#This Row],[Club]])</f>
        <v>0</v>
      </c>
      <c r="F138" s="17">
        <f>Tabela2[[#This Row],[Total Players]]-Tabela2[[#This Row],[Number Players]]</f>
        <v>0</v>
      </c>
      <c r="G138" s="17"/>
    </row>
    <row r="139" spans="1:7" x14ac:dyDescent="0.3">
      <c r="A139" s="4" t="s">
        <v>842</v>
      </c>
      <c r="B139" s="4" t="s">
        <v>25</v>
      </c>
      <c r="C139" s="4" t="s">
        <v>1088</v>
      </c>
      <c r="D139" s="4">
        <v>72</v>
      </c>
      <c r="E139" s="4">
        <f>COUNTIF(Tabela1[Club],Tabela2[[#This Row],[Club]])</f>
        <v>0</v>
      </c>
      <c r="F139" s="4">
        <f>Tabela2[[#This Row],[Total Players]]-Tabela2[[#This Row],[Number Players]]</f>
        <v>0</v>
      </c>
      <c r="G139" s="4"/>
    </row>
    <row r="140" spans="1:7" x14ac:dyDescent="0.3">
      <c r="A140" s="4" t="s">
        <v>893</v>
      </c>
      <c r="B140" s="4" t="s">
        <v>25</v>
      </c>
      <c r="C140" s="4" t="s">
        <v>431</v>
      </c>
      <c r="D140" s="4">
        <v>72</v>
      </c>
      <c r="E140" s="4">
        <f>COUNTIF(Tabela1[Club],Tabela2[[#This Row],[Club]])</f>
        <v>0</v>
      </c>
      <c r="F140" s="4">
        <f>Tabela2[[#This Row],[Total Players]]-Tabela2[[#This Row],[Number Players]]</f>
        <v>0</v>
      </c>
      <c r="G140" s="4"/>
    </row>
    <row r="141" spans="1:7" x14ac:dyDescent="0.3">
      <c r="A141" s="16" t="s">
        <v>940</v>
      </c>
      <c r="B141" s="16" t="s">
        <v>5</v>
      </c>
      <c r="C141" s="16" t="s">
        <v>1067</v>
      </c>
      <c r="D141" s="16">
        <v>72</v>
      </c>
      <c r="E141" s="16">
        <f>COUNTIF(Tabela1[Club],Tabela2[[#This Row],[Club]])</f>
        <v>0</v>
      </c>
      <c r="F141" s="16">
        <f>Tabela2[[#This Row],[Total Players]]-Tabela2[[#This Row],[Number Players]]</f>
        <v>0</v>
      </c>
      <c r="G141" s="16"/>
    </row>
    <row r="142" spans="1:7" x14ac:dyDescent="0.3">
      <c r="A142" s="16" t="s">
        <v>952</v>
      </c>
      <c r="B142" s="16" t="s">
        <v>7</v>
      </c>
      <c r="C142" s="16" t="s">
        <v>1105</v>
      </c>
      <c r="D142" s="16">
        <v>72</v>
      </c>
      <c r="E142" s="16">
        <f>COUNTIF(Tabela1[Club],Tabela2[[#This Row],[Club]])</f>
        <v>0</v>
      </c>
      <c r="F142" s="16">
        <f>Tabela2[[#This Row],[Total Players]]-Tabela2[[#This Row],[Number Players]]</f>
        <v>0</v>
      </c>
      <c r="G142" s="16"/>
    </row>
    <row r="143" spans="1:7" x14ac:dyDescent="0.3">
      <c r="A143" s="4" t="s">
        <v>957</v>
      </c>
      <c r="B143" s="4" t="s">
        <v>8</v>
      </c>
      <c r="C143" s="4" t="s">
        <v>1093</v>
      </c>
      <c r="D143" s="4">
        <v>72</v>
      </c>
      <c r="E143" s="4">
        <f>COUNTIF(Tabela1[Club],Tabela2[[#This Row],[Club]])</f>
        <v>0</v>
      </c>
      <c r="F143" s="4">
        <f>Tabela2[[#This Row],[Total Players]]-Tabela2[[#This Row],[Number Players]]</f>
        <v>0</v>
      </c>
      <c r="G143" s="4"/>
    </row>
    <row r="144" spans="1:7" x14ac:dyDescent="0.3">
      <c r="A144" s="4" t="s">
        <v>968</v>
      </c>
      <c r="B144" s="4" t="s">
        <v>8</v>
      </c>
      <c r="C144" s="4" t="s">
        <v>1093</v>
      </c>
      <c r="D144" s="4">
        <v>72</v>
      </c>
      <c r="E144" s="4">
        <f>COUNTIF(Tabela1[Club],Tabela2[[#This Row],[Club]])</f>
        <v>0</v>
      </c>
      <c r="F144" s="4">
        <f>Tabela2[[#This Row],[Total Players]]-Tabela2[[#This Row],[Number Players]]</f>
        <v>0</v>
      </c>
      <c r="G144" s="4"/>
    </row>
    <row r="145" spans="1:7" x14ac:dyDescent="0.3">
      <c r="A145" s="4" t="s">
        <v>981</v>
      </c>
      <c r="B145" s="4" t="s">
        <v>9</v>
      </c>
      <c r="C145" s="4" t="s">
        <v>1085</v>
      </c>
      <c r="D145" s="4">
        <v>72</v>
      </c>
      <c r="E145" s="4">
        <f>COUNTIF(Tabela1[Club],Tabela2[[#This Row],[Club]])</f>
        <v>0</v>
      </c>
      <c r="F145" s="4">
        <f>Tabela2[[#This Row],[Total Players]]-Tabela2[[#This Row],[Number Players]]</f>
        <v>0</v>
      </c>
      <c r="G145" s="4"/>
    </row>
    <row r="146" spans="1:7" x14ac:dyDescent="0.3">
      <c r="A146" s="4" t="s">
        <v>1002</v>
      </c>
      <c r="B146" s="4" t="s">
        <v>3</v>
      </c>
      <c r="C146" s="4" t="s">
        <v>1078</v>
      </c>
      <c r="D146" s="4">
        <v>72</v>
      </c>
      <c r="E146" s="4">
        <f>COUNTIF(Tabela1[Club],Tabela2[[#This Row],[Club]])</f>
        <v>0</v>
      </c>
      <c r="F146" s="4">
        <f>Tabela2[[#This Row],[Total Players]]-Tabela2[[#This Row],[Number Players]]</f>
        <v>0</v>
      </c>
      <c r="G146" s="4"/>
    </row>
    <row r="147" spans="1:7" x14ac:dyDescent="0.3">
      <c r="A147" s="4" t="s">
        <v>553</v>
      </c>
      <c r="B147" s="4" t="s">
        <v>3</v>
      </c>
      <c r="C147" s="4" t="s">
        <v>1078</v>
      </c>
      <c r="D147" s="4">
        <v>71</v>
      </c>
      <c r="E147" s="4">
        <f>COUNTIF(Tabela1[Club],Tabela2[[#This Row],[Club]])</f>
        <v>0</v>
      </c>
      <c r="F147" s="4">
        <f>Tabela2[[#This Row],[Total Players]]-Tabela2[[#This Row],[Number Players]]</f>
        <v>0</v>
      </c>
      <c r="G147" s="4"/>
    </row>
    <row r="148" spans="1:7" x14ac:dyDescent="0.3">
      <c r="A148" s="4" t="s">
        <v>564</v>
      </c>
      <c r="B148" s="4" t="s">
        <v>58</v>
      </c>
      <c r="C148" s="4" t="s">
        <v>1076</v>
      </c>
      <c r="D148" s="4">
        <v>71</v>
      </c>
      <c r="E148" s="4">
        <f>COUNTIF(Tabela1[Club],Tabela2[[#This Row],[Club]])</f>
        <v>0</v>
      </c>
      <c r="F148" s="4">
        <f>Tabela2[[#This Row],[Total Players]]-Tabela2[[#This Row],[Number Players]]</f>
        <v>0</v>
      </c>
      <c r="G148" s="4"/>
    </row>
    <row r="149" spans="1:7" x14ac:dyDescent="0.3">
      <c r="A149" s="15" t="s">
        <v>581</v>
      </c>
      <c r="B149" s="15" t="s">
        <v>29</v>
      </c>
      <c r="C149" s="15" t="s">
        <v>1090</v>
      </c>
      <c r="D149" s="15">
        <v>71</v>
      </c>
      <c r="E149" s="15">
        <f>COUNTIF(Tabela1[Club],Tabela2[[#This Row],[Club]])</f>
        <v>0</v>
      </c>
      <c r="F149" s="15">
        <f>Tabela2[[#This Row],[Total Players]]-Tabela2[[#This Row],[Number Players]]</f>
        <v>0</v>
      </c>
      <c r="G149" s="15"/>
    </row>
    <row r="150" spans="1:7" x14ac:dyDescent="0.3">
      <c r="A150" s="4" t="s">
        <v>584</v>
      </c>
      <c r="B150" s="4" t="s">
        <v>54</v>
      </c>
      <c r="C150" s="4" t="s">
        <v>1080</v>
      </c>
      <c r="D150" s="4">
        <v>71</v>
      </c>
      <c r="E150" s="4">
        <f>COUNTIF(Tabela1[Club],Tabela2[[#This Row],[Club]])</f>
        <v>0</v>
      </c>
      <c r="F150" s="4">
        <f>Tabela2[[#This Row],[Total Players]]-Tabela2[[#This Row],[Number Players]]</f>
        <v>0</v>
      </c>
      <c r="G150" s="4"/>
    </row>
    <row r="151" spans="1:7" x14ac:dyDescent="0.3">
      <c r="A151" s="14" t="s">
        <v>592</v>
      </c>
      <c r="B151" s="14" t="s">
        <v>42</v>
      </c>
      <c r="C151" s="14" t="s">
        <v>1094</v>
      </c>
      <c r="D151" s="14">
        <v>71</v>
      </c>
      <c r="E151" s="14">
        <f>COUNTIF(Tabela1[Club],Tabela2[[#This Row],[Club]])</f>
        <v>0</v>
      </c>
      <c r="F151" s="14">
        <f>Tabela2[[#This Row],[Total Players]]-Tabela2[[#This Row],[Number Players]]</f>
        <v>0</v>
      </c>
      <c r="G151" s="14"/>
    </row>
    <row r="152" spans="1:7" x14ac:dyDescent="0.3">
      <c r="A152" s="4" t="s">
        <v>606</v>
      </c>
      <c r="B152" s="4" t="s">
        <v>8</v>
      </c>
      <c r="C152" s="4" t="s">
        <v>1093</v>
      </c>
      <c r="D152" s="4">
        <v>71</v>
      </c>
      <c r="E152" s="4">
        <f>COUNTIF(Tabela1[Club],Tabela2[[#This Row],[Club]])</f>
        <v>0</v>
      </c>
      <c r="F152" s="4">
        <f>Tabela2[[#This Row],[Total Players]]-Tabela2[[#This Row],[Number Players]]</f>
        <v>0</v>
      </c>
      <c r="G152" s="4"/>
    </row>
    <row r="153" spans="1:7" x14ac:dyDescent="0.3">
      <c r="A153" s="4" t="s">
        <v>497</v>
      </c>
      <c r="B153" s="4" t="s">
        <v>4</v>
      </c>
      <c r="C153" s="4" t="s">
        <v>1074</v>
      </c>
      <c r="D153" s="4">
        <v>71</v>
      </c>
      <c r="E153" s="4">
        <f>COUNTIF(Tabela1[Club],Tabela2[[#This Row],[Club]])</f>
        <v>0</v>
      </c>
      <c r="F153" s="4">
        <f>Tabela2[[#This Row],[Total Players]]-Tabela2[[#This Row],[Number Players]]</f>
        <v>0</v>
      </c>
      <c r="G153" s="4"/>
    </row>
    <row r="154" spans="1:7" x14ac:dyDescent="0.3">
      <c r="A154" s="4" t="s">
        <v>695</v>
      </c>
      <c r="B154" s="4" t="s">
        <v>2</v>
      </c>
      <c r="C154" s="4" t="s">
        <v>1081</v>
      </c>
      <c r="D154" s="4">
        <v>71</v>
      </c>
      <c r="E154" s="4">
        <f>COUNTIF(Tabela1[Club],Tabela2[[#This Row],[Club]])</f>
        <v>0</v>
      </c>
      <c r="F154" s="4">
        <f>Tabela2[[#This Row],[Total Players]]-Tabela2[[#This Row],[Number Players]]</f>
        <v>0</v>
      </c>
      <c r="G154" s="4"/>
    </row>
    <row r="155" spans="1:7" x14ac:dyDescent="0.3">
      <c r="A155" s="15" t="s">
        <v>702</v>
      </c>
      <c r="B155" s="15" t="s">
        <v>125</v>
      </c>
      <c r="C155" s="15" t="s">
        <v>1106</v>
      </c>
      <c r="D155" s="15">
        <v>71</v>
      </c>
      <c r="E155" s="15">
        <f>COUNTIF(Tabela1[Club],Tabela2[[#This Row],[Club]])</f>
        <v>0</v>
      </c>
      <c r="F155" s="15">
        <f>Tabela2[[#This Row],[Total Players]]-Tabela2[[#This Row],[Number Players]]</f>
        <v>0</v>
      </c>
      <c r="G155" s="15"/>
    </row>
    <row r="156" spans="1:7" x14ac:dyDescent="0.3">
      <c r="A156" s="4" t="s">
        <v>765</v>
      </c>
      <c r="B156" s="4" t="s">
        <v>8</v>
      </c>
      <c r="C156" s="4" t="s">
        <v>1093</v>
      </c>
      <c r="D156" s="4">
        <v>71</v>
      </c>
      <c r="E156" s="4">
        <f>COUNTIF(Tabela1[Club],Tabela2[[#This Row],[Club]])</f>
        <v>0</v>
      </c>
      <c r="F156" s="4">
        <f>Tabela2[[#This Row],[Total Players]]-Tabela2[[#This Row],[Number Players]]</f>
        <v>0</v>
      </c>
      <c r="G156" s="4"/>
    </row>
    <row r="157" spans="1:7" x14ac:dyDescent="0.3">
      <c r="A157" s="4" t="s">
        <v>767</v>
      </c>
      <c r="B157" s="4" t="s">
        <v>54</v>
      </c>
      <c r="C157" s="4" t="s">
        <v>1080</v>
      </c>
      <c r="D157" s="4">
        <v>71</v>
      </c>
      <c r="E157" s="4">
        <f>COUNTIF(Tabela1[Club],Tabela2[[#This Row],[Club]])</f>
        <v>0</v>
      </c>
      <c r="F157" s="4">
        <f>Tabela2[[#This Row],[Total Players]]-Tabela2[[#This Row],[Number Players]]</f>
        <v>0</v>
      </c>
      <c r="G157" s="4"/>
    </row>
    <row r="158" spans="1:7" x14ac:dyDescent="0.3">
      <c r="A158" s="4" t="s">
        <v>783</v>
      </c>
      <c r="B158" s="4" t="s">
        <v>5</v>
      </c>
      <c r="C158" s="4" t="s">
        <v>1067</v>
      </c>
      <c r="D158" s="4">
        <v>71</v>
      </c>
      <c r="E158" s="4">
        <f>COUNTIF(Tabela1[Club],Tabela2[[#This Row],[Club]])</f>
        <v>0</v>
      </c>
      <c r="F158" s="4">
        <f>Tabela2[[#This Row],[Total Players]]-Tabela2[[#This Row],[Number Players]]</f>
        <v>0</v>
      </c>
      <c r="G158" s="4"/>
    </row>
    <row r="159" spans="1:7" x14ac:dyDescent="0.3">
      <c r="A159" s="4" t="s">
        <v>448</v>
      </c>
      <c r="B159" s="4" t="s">
        <v>3</v>
      </c>
      <c r="C159" s="4" t="s">
        <v>1078</v>
      </c>
      <c r="D159" s="4">
        <v>71</v>
      </c>
      <c r="E159" s="4">
        <f>COUNTIF(Tabela1[Club],Tabela2[[#This Row],[Club]])</f>
        <v>0</v>
      </c>
      <c r="F159" s="4">
        <f>Tabela2[[#This Row],[Total Players]]-Tabela2[[#This Row],[Number Players]]</f>
        <v>0</v>
      </c>
      <c r="G159" s="4"/>
    </row>
    <row r="160" spans="1:7" x14ac:dyDescent="0.3">
      <c r="A160" s="4" t="s">
        <v>809</v>
      </c>
      <c r="B160" s="4" t="s">
        <v>197</v>
      </c>
      <c r="C160" s="4" t="s">
        <v>1084</v>
      </c>
      <c r="D160" s="4">
        <v>71</v>
      </c>
      <c r="E160" s="4">
        <f>COUNTIF(Tabela1[Club],Tabela2[[#This Row],[Club]])</f>
        <v>0</v>
      </c>
      <c r="F160" s="4">
        <f>Tabela2[[#This Row],[Total Players]]-Tabela2[[#This Row],[Number Players]]</f>
        <v>0</v>
      </c>
      <c r="G160" s="4"/>
    </row>
    <row r="161" spans="1:7" x14ac:dyDescent="0.3">
      <c r="A161" s="4" t="s">
        <v>828</v>
      </c>
      <c r="B161" s="4" t="s">
        <v>3</v>
      </c>
      <c r="C161" s="4" t="s">
        <v>1078</v>
      </c>
      <c r="D161" s="4">
        <v>71</v>
      </c>
      <c r="E161" s="4">
        <f>COUNTIF(Tabela1[Club],Tabela2[[#This Row],[Club]])</f>
        <v>0</v>
      </c>
      <c r="F161" s="4">
        <f>Tabela2[[#This Row],[Total Players]]-Tabela2[[#This Row],[Number Players]]</f>
        <v>0</v>
      </c>
      <c r="G161" s="4"/>
    </row>
    <row r="162" spans="1:7" x14ac:dyDescent="0.3">
      <c r="A162" s="4" t="s">
        <v>829</v>
      </c>
      <c r="B162" s="4" t="s">
        <v>8</v>
      </c>
      <c r="C162" s="4" t="s">
        <v>1093</v>
      </c>
      <c r="D162" s="4">
        <v>71</v>
      </c>
      <c r="E162" s="4">
        <f>COUNTIF(Tabela1[Club],Tabela2[[#This Row],[Club]])</f>
        <v>0</v>
      </c>
      <c r="F162" s="4">
        <f>Tabela2[[#This Row],[Total Players]]-Tabela2[[#This Row],[Number Players]]</f>
        <v>0</v>
      </c>
      <c r="G162" s="4"/>
    </row>
    <row r="163" spans="1:7" x14ac:dyDescent="0.3">
      <c r="A163" s="15" t="s">
        <v>830</v>
      </c>
      <c r="B163" s="15" t="s">
        <v>37</v>
      </c>
      <c r="C163" s="15" t="s">
        <v>1063</v>
      </c>
      <c r="D163" s="15">
        <v>71</v>
      </c>
      <c r="E163" s="15">
        <f>COUNTIF(Tabela1[Club],Tabela2[[#This Row],[Club]])</f>
        <v>0</v>
      </c>
      <c r="F163" s="15">
        <f>Tabela2[[#This Row],[Total Players]]-Tabela2[[#This Row],[Number Players]]</f>
        <v>0</v>
      </c>
      <c r="G163" s="15"/>
    </row>
    <row r="164" spans="1:7" x14ac:dyDescent="0.3">
      <c r="A164" s="4" t="s">
        <v>854</v>
      </c>
      <c r="B164" s="4" t="s">
        <v>41</v>
      </c>
      <c r="C164" s="4" t="s">
        <v>501</v>
      </c>
      <c r="D164" s="4">
        <v>71</v>
      </c>
      <c r="E164" s="4">
        <f>COUNTIF(Tabela1[Club],Tabela2[[#This Row],[Club]])</f>
        <v>0</v>
      </c>
      <c r="F164" s="4">
        <f>Tabela2[[#This Row],[Total Players]]-Tabela2[[#This Row],[Number Players]]</f>
        <v>0</v>
      </c>
      <c r="G164" s="4"/>
    </row>
    <row r="165" spans="1:7" x14ac:dyDescent="0.3">
      <c r="A165" s="4" t="s">
        <v>881</v>
      </c>
      <c r="B165" s="4" t="s">
        <v>25</v>
      </c>
      <c r="C165" s="4" t="s">
        <v>1088</v>
      </c>
      <c r="D165" s="4">
        <v>71</v>
      </c>
      <c r="E165" s="4">
        <f>COUNTIF(Tabela1[Club],Tabela2[[#This Row],[Club]])</f>
        <v>0</v>
      </c>
      <c r="F165" s="4">
        <f>Tabela2[[#This Row],[Total Players]]-Tabela2[[#This Row],[Number Players]]</f>
        <v>0</v>
      </c>
      <c r="G165" s="4"/>
    </row>
    <row r="166" spans="1:7" x14ac:dyDescent="0.3">
      <c r="A166" s="4" t="s">
        <v>939</v>
      </c>
      <c r="B166" s="4" t="s">
        <v>25</v>
      </c>
      <c r="C166" s="4" t="s">
        <v>1088</v>
      </c>
      <c r="D166" s="4">
        <v>71</v>
      </c>
      <c r="E166" s="4">
        <f>COUNTIF(Tabela1[Club],Tabela2[[#This Row],[Club]])</f>
        <v>0</v>
      </c>
      <c r="F166" s="4">
        <f>Tabela2[[#This Row],[Total Players]]-Tabela2[[#This Row],[Number Players]]</f>
        <v>0</v>
      </c>
      <c r="G166" s="4"/>
    </row>
    <row r="167" spans="1:7" x14ac:dyDescent="0.3">
      <c r="A167" s="4" t="s">
        <v>997</v>
      </c>
      <c r="B167" s="4" t="s">
        <v>54</v>
      </c>
      <c r="C167" s="4" t="s">
        <v>1080</v>
      </c>
      <c r="D167" s="4">
        <v>71</v>
      </c>
      <c r="E167" s="4">
        <f>COUNTIF(Tabela1[Club],Tabela2[[#This Row],[Club]])</f>
        <v>0</v>
      </c>
      <c r="F167" s="4">
        <f>Tabela2[[#This Row],[Total Players]]-Tabela2[[#This Row],[Number Players]]</f>
        <v>0</v>
      </c>
      <c r="G167" s="4"/>
    </row>
    <row r="168" spans="1:7" x14ac:dyDescent="0.3">
      <c r="A168" s="4" t="s">
        <v>1008</v>
      </c>
      <c r="B168" s="4" t="s">
        <v>41</v>
      </c>
      <c r="C168" s="4" t="s">
        <v>501</v>
      </c>
      <c r="D168" s="4">
        <v>71</v>
      </c>
      <c r="E168" s="4">
        <f>COUNTIF(Tabela1[Club],Tabela2[[#This Row],[Club]])</f>
        <v>0</v>
      </c>
      <c r="F168" s="4">
        <f>Tabela2[[#This Row],[Total Players]]-Tabela2[[#This Row],[Number Players]]</f>
        <v>0</v>
      </c>
      <c r="G168" s="4"/>
    </row>
    <row r="169" spans="1:7" x14ac:dyDescent="0.3">
      <c r="A169" s="15" t="s">
        <v>1023</v>
      </c>
      <c r="B169" s="15" t="s">
        <v>41</v>
      </c>
      <c r="C169" s="15" t="s">
        <v>501</v>
      </c>
      <c r="D169" s="15">
        <v>71</v>
      </c>
      <c r="E169" s="15">
        <f>COUNTIF(Tabela1[Club],Tabela2[[#This Row],[Club]])</f>
        <v>0</v>
      </c>
      <c r="F169" s="15">
        <f>Tabela2[[#This Row],[Total Players]]-Tabela2[[#This Row],[Number Players]]</f>
        <v>0</v>
      </c>
      <c r="G169" s="15"/>
    </row>
    <row r="170" spans="1:7" x14ac:dyDescent="0.3">
      <c r="A170" s="4" t="s">
        <v>1024</v>
      </c>
      <c r="B170" s="4" t="s">
        <v>92</v>
      </c>
      <c r="C170" s="4" t="s">
        <v>1084</v>
      </c>
      <c r="D170" s="4">
        <v>71</v>
      </c>
      <c r="E170" s="4">
        <f>COUNTIF(Tabela1[Club],Tabela2[[#This Row],[Club]])</f>
        <v>0</v>
      </c>
      <c r="F170" s="4">
        <f>Tabela2[[#This Row],[Total Players]]-Tabela2[[#This Row],[Number Players]]</f>
        <v>0</v>
      </c>
      <c r="G170" s="4"/>
    </row>
    <row r="171" spans="1:7" x14ac:dyDescent="0.3">
      <c r="A171" s="15" t="s">
        <v>1037</v>
      </c>
      <c r="B171" s="15" t="s">
        <v>36</v>
      </c>
      <c r="C171" s="15" t="s">
        <v>1109</v>
      </c>
      <c r="D171" s="15">
        <v>71</v>
      </c>
      <c r="E171" s="15">
        <f>COUNTIF(Tabela1[Club],Tabela2[[#This Row],[Club]])</f>
        <v>0</v>
      </c>
      <c r="F171" s="15">
        <f>Tabela2[[#This Row],[Total Players]]-Tabela2[[#This Row],[Number Players]]</f>
        <v>0</v>
      </c>
      <c r="G171" s="15"/>
    </row>
    <row r="172" spans="1:7" x14ac:dyDescent="0.3">
      <c r="A172" s="4" t="s">
        <v>1055</v>
      </c>
      <c r="B172" s="4" t="s">
        <v>30</v>
      </c>
      <c r="C172" s="4" t="s">
        <v>1093</v>
      </c>
      <c r="D172" s="4">
        <v>71</v>
      </c>
      <c r="E172" s="4">
        <f>COUNTIF(Tabela1[Club],Tabela2[[#This Row],[Club]])</f>
        <v>0</v>
      </c>
      <c r="F172" s="4">
        <f>Tabela2[[#This Row],[Total Players]]-Tabela2[[#This Row],[Number Players]]</f>
        <v>0</v>
      </c>
      <c r="G172" s="4"/>
    </row>
    <row r="173" spans="1:7" x14ac:dyDescent="0.3">
      <c r="A173" s="4" t="s">
        <v>531</v>
      </c>
      <c r="B173" s="4" t="s">
        <v>49</v>
      </c>
      <c r="C173" s="4" t="s">
        <v>1073</v>
      </c>
      <c r="D173" s="4">
        <v>70</v>
      </c>
      <c r="E173" s="4">
        <f>COUNTIF(Tabela1[Club],Tabela2[[#This Row],[Club]])</f>
        <v>0</v>
      </c>
      <c r="F173" s="4">
        <f>Tabela2[[#This Row],[Total Players]]-Tabela2[[#This Row],[Number Players]]</f>
        <v>0</v>
      </c>
      <c r="G173" s="4"/>
    </row>
    <row r="174" spans="1:7" x14ac:dyDescent="0.3">
      <c r="A174" s="4" t="s">
        <v>533</v>
      </c>
      <c r="B174" s="4" t="s">
        <v>5</v>
      </c>
      <c r="C174" s="4" t="s">
        <v>1067</v>
      </c>
      <c r="D174" s="4">
        <v>70</v>
      </c>
      <c r="E174" s="4">
        <f>COUNTIF(Tabela1[Club],Tabela2[[#This Row],[Club]])</f>
        <v>0</v>
      </c>
      <c r="F174" s="4">
        <f>Tabela2[[#This Row],[Total Players]]-Tabela2[[#This Row],[Number Players]]</f>
        <v>0</v>
      </c>
      <c r="G174" s="4"/>
    </row>
    <row r="175" spans="1:7" x14ac:dyDescent="0.3">
      <c r="A175" s="13" t="s">
        <v>540</v>
      </c>
      <c r="B175" s="13" t="s">
        <v>61</v>
      </c>
      <c r="C175" s="13" t="s">
        <v>1075</v>
      </c>
      <c r="D175" s="13">
        <v>70</v>
      </c>
      <c r="E175" s="13">
        <f>COUNTIF(Tabela1[Club],Tabela2[[#This Row],[Club]])</f>
        <v>0</v>
      </c>
      <c r="F175" s="13">
        <f>Tabela2[[#This Row],[Total Players]]-Tabela2[[#This Row],[Number Players]]</f>
        <v>0</v>
      </c>
      <c r="G175" s="13"/>
    </row>
    <row r="176" spans="1:7" x14ac:dyDescent="0.3">
      <c r="A176" s="4" t="s">
        <v>559</v>
      </c>
      <c r="B176" s="4" t="s">
        <v>2</v>
      </c>
      <c r="C176" s="4" t="s">
        <v>1081</v>
      </c>
      <c r="D176" s="4">
        <v>70</v>
      </c>
      <c r="E176" s="4">
        <f>COUNTIF(Tabela1[Club],Tabela2[[#This Row],[Club]])</f>
        <v>0</v>
      </c>
      <c r="F176" s="4">
        <f>Tabela2[[#This Row],[Total Players]]-Tabela2[[#This Row],[Number Players]]</f>
        <v>0</v>
      </c>
      <c r="G176" s="4"/>
    </row>
    <row r="177" spans="1:7" x14ac:dyDescent="0.3">
      <c r="A177" s="4" t="s">
        <v>621</v>
      </c>
      <c r="B177" s="4" t="s">
        <v>2</v>
      </c>
      <c r="C177" s="4" t="s">
        <v>1081</v>
      </c>
      <c r="D177" s="4">
        <v>70</v>
      </c>
      <c r="E177" s="4">
        <f>COUNTIF(Tabela1[Club],Tabela2[[#This Row],[Club]])</f>
        <v>0</v>
      </c>
      <c r="F177" s="4">
        <f>Tabela2[[#This Row],[Total Players]]-Tabela2[[#This Row],[Number Players]]</f>
        <v>0</v>
      </c>
      <c r="G177" s="4"/>
    </row>
    <row r="178" spans="1:7" x14ac:dyDescent="0.3">
      <c r="A178" s="13" t="s">
        <v>631</v>
      </c>
      <c r="B178" s="13" t="s">
        <v>60</v>
      </c>
      <c r="C178" s="13" t="s">
        <v>1099</v>
      </c>
      <c r="D178" s="13">
        <v>70</v>
      </c>
      <c r="E178" s="13">
        <f>COUNTIF(Tabela1[Club],Tabela2[[#This Row],[Club]])</f>
        <v>0</v>
      </c>
      <c r="F178" s="13">
        <f>Tabela2[[#This Row],[Total Players]]-Tabela2[[#This Row],[Number Players]]</f>
        <v>0</v>
      </c>
      <c r="G178" s="13"/>
    </row>
    <row r="179" spans="1:7" x14ac:dyDescent="0.3">
      <c r="A179" s="4" t="s">
        <v>634</v>
      </c>
      <c r="B179" s="4" t="s">
        <v>197</v>
      </c>
      <c r="C179" s="4" t="s">
        <v>1084</v>
      </c>
      <c r="D179" s="4">
        <v>70</v>
      </c>
      <c r="E179" s="4">
        <f>COUNTIF(Tabela1[Club],Tabela2[[#This Row],[Club]])</f>
        <v>0</v>
      </c>
      <c r="F179" s="4">
        <f>Tabela2[[#This Row],[Total Players]]-Tabela2[[#This Row],[Number Players]]</f>
        <v>0</v>
      </c>
      <c r="G179" s="4"/>
    </row>
    <row r="180" spans="1:7" x14ac:dyDescent="0.3">
      <c r="A180" s="4" t="s">
        <v>662</v>
      </c>
      <c r="B180" s="4" t="s">
        <v>9</v>
      </c>
      <c r="C180" s="4" t="s">
        <v>1103</v>
      </c>
      <c r="D180" s="4">
        <v>70</v>
      </c>
      <c r="E180" s="4">
        <f>COUNTIF(Tabela1[Club],Tabela2[[#This Row],[Club]])</f>
        <v>0</v>
      </c>
      <c r="F180" s="4">
        <f>Tabela2[[#This Row],[Total Players]]-Tabela2[[#This Row],[Number Players]]</f>
        <v>0</v>
      </c>
      <c r="G180" s="4"/>
    </row>
    <row r="181" spans="1:7" x14ac:dyDescent="0.3">
      <c r="A181" s="4" t="s">
        <v>664</v>
      </c>
      <c r="B181" s="4" t="s">
        <v>54</v>
      </c>
      <c r="C181" s="4" t="s">
        <v>1080</v>
      </c>
      <c r="D181" s="4">
        <v>70</v>
      </c>
      <c r="E181" s="4">
        <f>COUNTIF(Tabela1[Club],Tabela2[[#This Row],[Club]])</f>
        <v>0</v>
      </c>
      <c r="F181" s="4">
        <f>Tabela2[[#This Row],[Total Players]]-Tabela2[[#This Row],[Number Players]]</f>
        <v>0</v>
      </c>
      <c r="G181" s="4"/>
    </row>
    <row r="182" spans="1:7" x14ac:dyDescent="0.3">
      <c r="A182" s="4" t="s">
        <v>690</v>
      </c>
      <c r="B182" s="4" t="s">
        <v>2</v>
      </c>
      <c r="C182" s="4" t="s">
        <v>1081</v>
      </c>
      <c r="D182" s="4">
        <v>70</v>
      </c>
      <c r="E182" s="4">
        <f>COUNTIF(Tabela1[Club],Tabela2[[#This Row],[Club]])</f>
        <v>0</v>
      </c>
      <c r="F182" s="4">
        <f>Tabela2[[#This Row],[Total Players]]-Tabela2[[#This Row],[Number Players]]</f>
        <v>0</v>
      </c>
      <c r="G182" s="4"/>
    </row>
    <row r="183" spans="1:7" x14ac:dyDescent="0.3">
      <c r="A183" s="4" t="s">
        <v>715</v>
      </c>
      <c r="B183" s="4" t="s">
        <v>5</v>
      </c>
      <c r="C183" s="4" t="s">
        <v>1067</v>
      </c>
      <c r="D183" s="4">
        <v>70</v>
      </c>
      <c r="E183" s="4">
        <f>COUNTIF(Tabela1[Club],Tabela2[[#This Row],[Club]])</f>
        <v>0</v>
      </c>
      <c r="F183" s="4">
        <f>Tabela2[[#This Row],[Total Players]]-Tabela2[[#This Row],[Number Players]]</f>
        <v>0</v>
      </c>
      <c r="G183" s="4"/>
    </row>
    <row r="184" spans="1:7" x14ac:dyDescent="0.3">
      <c r="A184" s="4" t="s">
        <v>718</v>
      </c>
      <c r="B184" s="4" t="s">
        <v>13</v>
      </c>
      <c r="C184" s="4" t="s">
        <v>1077</v>
      </c>
      <c r="D184" s="4">
        <v>70</v>
      </c>
      <c r="E184" s="4">
        <f>COUNTIF(Tabela1[Club],Tabela2[[#This Row],[Club]])</f>
        <v>0</v>
      </c>
      <c r="F184" s="4">
        <f>Tabela2[[#This Row],[Total Players]]-Tabela2[[#This Row],[Number Players]]</f>
        <v>0</v>
      </c>
      <c r="G184" s="4"/>
    </row>
    <row r="185" spans="1:7" x14ac:dyDescent="0.3">
      <c r="A185" s="4" t="s">
        <v>728</v>
      </c>
      <c r="B185" s="4" t="s">
        <v>54</v>
      </c>
      <c r="C185" s="4" t="s">
        <v>1080</v>
      </c>
      <c r="D185" s="4">
        <v>70</v>
      </c>
      <c r="E185" s="4">
        <f>COUNTIF(Tabela1[Club],Tabela2[[#This Row],[Club]])</f>
        <v>0</v>
      </c>
      <c r="F185" s="4">
        <f>Tabela2[[#This Row],[Total Players]]-Tabela2[[#This Row],[Number Players]]</f>
        <v>0</v>
      </c>
      <c r="G185" s="4"/>
    </row>
    <row r="186" spans="1:7" x14ac:dyDescent="0.3">
      <c r="A186" s="17" t="s">
        <v>742</v>
      </c>
      <c r="B186" s="17" t="s">
        <v>12</v>
      </c>
      <c r="C186" s="17" t="s">
        <v>1104</v>
      </c>
      <c r="D186" s="17">
        <v>70</v>
      </c>
      <c r="E186" s="17">
        <f>COUNTIF(Tabela1[Club],Tabela2[[#This Row],[Club]])</f>
        <v>0</v>
      </c>
      <c r="F186" s="17">
        <f>Tabela2[[#This Row],[Total Players]]-Tabela2[[#This Row],[Number Players]]</f>
        <v>0</v>
      </c>
      <c r="G186" s="17"/>
    </row>
    <row r="187" spans="1:7" x14ac:dyDescent="0.3">
      <c r="A187" s="4" t="s">
        <v>751</v>
      </c>
      <c r="B187" s="4" t="s">
        <v>391</v>
      </c>
      <c r="C187" s="4" t="s">
        <v>1064</v>
      </c>
      <c r="D187" s="4">
        <v>70</v>
      </c>
      <c r="E187" s="4">
        <f>COUNTIF(Tabela1[Club],Tabela2[[#This Row],[Club]])</f>
        <v>0</v>
      </c>
      <c r="F187" s="4">
        <f>Tabela2[[#This Row],[Total Players]]-Tabela2[[#This Row],[Number Players]]</f>
        <v>0</v>
      </c>
      <c r="G187" s="4"/>
    </row>
    <row r="188" spans="1:7" x14ac:dyDescent="0.3">
      <c r="A188" s="4" t="s">
        <v>759</v>
      </c>
      <c r="B188" s="4" t="s">
        <v>9</v>
      </c>
      <c r="C188" s="4" t="s">
        <v>1103</v>
      </c>
      <c r="D188" s="4">
        <v>70</v>
      </c>
      <c r="E188" s="4">
        <f>COUNTIF(Tabela1[Club],Tabela2[[#This Row],[Club]])</f>
        <v>0</v>
      </c>
      <c r="F188" s="4">
        <f>Tabela2[[#This Row],[Total Players]]-Tabela2[[#This Row],[Number Players]]</f>
        <v>0</v>
      </c>
      <c r="G188" s="4"/>
    </row>
    <row r="189" spans="1:7" x14ac:dyDescent="0.3">
      <c r="A189" s="4" t="s">
        <v>766</v>
      </c>
      <c r="B189" s="4" t="s">
        <v>54</v>
      </c>
      <c r="C189" s="4" t="s">
        <v>1080</v>
      </c>
      <c r="D189" s="4">
        <v>70</v>
      </c>
      <c r="E189" s="4">
        <f>COUNTIF(Tabela1[Club],Tabela2[[#This Row],[Club]])</f>
        <v>0</v>
      </c>
      <c r="F189" s="4">
        <f>Tabela2[[#This Row],[Total Players]]-Tabela2[[#This Row],[Number Players]]</f>
        <v>0</v>
      </c>
      <c r="G189" s="4"/>
    </row>
    <row r="190" spans="1:7" x14ac:dyDescent="0.3">
      <c r="A190" s="16" t="s">
        <v>799</v>
      </c>
      <c r="B190" s="16" t="s">
        <v>43</v>
      </c>
      <c r="C190" s="16" t="s">
        <v>1101</v>
      </c>
      <c r="D190" s="16">
        <v>70</v>
      </c>
      <c r="E190" s="16">
        <f>COUNTIF(Tabela1[Club],Tabela2[[#This Row],[Club]])</f>
        <v>0</v>
      </c>
      <c r="F190" s="16">
        <f>Tabela2[[#This Row],[Total Players]]-Tabela2[[#This Row],[Number Players]]</f>
        <v>0</v>
      </c>
      <c r="G190" s="16"/>
    </row>
    <row r="191" spans="1:7" x14ac:dyDescent="0.3">
      <c r="A191" s="4" t="s">
        <v>810</v>
      </c>
      <c r="B191" s="4" t="s">
        <v>197</v>
      </c>
      <c r="C191" s="4" t="s">
        <v>1084</v>
      </c>
      <c r="D191" s="4">
        <v>70</v>
      </c>
      <c r="E191" s="4">
        <f>COUNTIF(Tabela1[Club],Tabela2[[#This Row],[Club]])</f>
        <v>0</v>
      </c>
      <c r="F191" s="4">
        <f>Tabela2[[#This Row],[Total Players]]-Tabela2[[#This Row],[Number Players]]</f>
        <v>0</v>
      </c>
      <c r="G191" s="4"/>
    </row>
    <row r="192" spans="1:7" x14ac:dyDescent="0.3">
      <c r="A192" s="17" t="s">
        <v>812</v>
      </c>
      <c r="B192" s="17" t="s">
        <v>29</v>
      </c>
      <c r="C192" s="17" t="s">
        <v>1090</v>
      </c>
      <c r="D192" s="17">
        <v>70</v>
      </c>
      <c r="E192" s="17">
        <f>COUNTIF(Tabela1[Club],Tabela2[[#This Row],[Club]])</f>
        <v>0</v>
      </c>
      <c r="F192" s="17">
        <f>Tabela2[[#This Row],[Total Players]]-Tabela2[[#This Row],[Number Players]]</f>
        <v>0</v>
      </c>
      <c r="G192" s="17"/>
    </row>
    <row r="193" spans="1:7" x14ac:dyDescent="0.3">
      <c r="A193" s="4" t="s">
        <v>831</v>
      </c>
      <c r="B193" s="4" t="s">
        <v>8</v>
      </c>
      <c r="C193" s="4" t="s">
        <v>1093</v>
      </c>
      <c r="D193" s="4">
        <v>70</v>
      </c>
      <c r="E193" s="4">
        <f>COUNTIF(Tabela1[Club],Tabela2[[#This Row],[Club]])</f>
        <v>0</v>
      </c>
      <c r="F193" s="4">
        <f>Tabela2[[#This Row],[Total Players]]-Tabela2[[#This Row],[Number Players]]</f>
        <v>0</v>
      </c>
      <c r="G193" s="4"/>
    </row>
    <row r="194" spans="1:7" x14ac:dyDescent="0.3">
      <c r="A194" s="13" t="s">
        <v>850</v>
      </c>
      <c r="B194" s="13" t="s">
        <v>62</v>
      </c>
      <c r="C194" s="13" t="s">
        <v>1097</v>
      </c>
      <c r="D194" s="13">
        <v>70</v>
      </c>
      <c r="E194" s="13">
        <f>COUNTIF(Tabela1[Club],Tabela2[[#This Row],[Club]])</f>
        <v>0</v>
      </c>
      <c r="F194" s="13">
        <f>Tabela2[[#This Row],[Total Players]]-Tabela2[[#This Row],[Number Players]]</f>
        <v>0</v>
      </c>
      <c r="G194" s="13"/>
    </row>
    <row r="195" spans="1:7" x14ac:dyDescent="0.3">
      <c r="A195" s="4" t="s">
        <v>1123</v>
      </c>
      <c r="B195" s="4" t="s">
        <v>176</v>
      </c>
      <c r="C195" s="4" t="s">
        <v>1072</v>
      </c>
      <c r="D195" s="4">
        <v>70</v>
      </c>
      <c r="E195" s="4">
        <f>COUNTIF(Tabela1[Club],Tabela2[[#This Row],[Club]])</f>
        <v>0</v>
      </c>
      <c r="F195" s="4">
        <f>Tabela2[[#This Row],[Total Players]]-Tabela2[[#This Row],[Number Players]]</f>
        <v>0</v>
      </c>
      <c r="G195" s="4"/>
    </row>
    <row r="196" spans="1:7" x14ac:dyDescent="0.3">
      <c r="A196" s="4" t="s">
        <v>860</v>
      </c>
      <c r="B196" s="4" t="s">
        <v>54</v>
      </c>
      <c r="C196" s="4" t="s">
        <v>1080</v>
      </c>
      <c r="D196" s="4">
        <v>70</v>
      </c>
      <c r="E196" s="4">
        <f>COUNTIF(Tabela1[Club],Tabela2[[#This Row],[Club]])</f>
        <v>0</v>
      </c>
      <c r="F196" s="4">
        <f>Tabela2[[#This Row],[Total Players]]-Tabela2[[#This Row],[Number Players]]</f>
        <v>0</v>
      </c>
      <c r="G196" s="4"/>
    </row>
    <row r="197" spans="1:7" x14ac:dyDescent="0.3">
      <c r="A197" s="4" t="s">
        <v>867</v>
      </c>
      <c r="B197" s="4" t="s">
        <v>8</v>
      </c>
      <c r="C197" s="4" t="s">
        <v>1093</v>
      </c>
      <c r="D197" s="4">
        <v>70</v>
      </c>
      <c r="E197" s="4">
        <f>COUNTIF(Tabela1[Club],Tabela2[[#This Row],[Club]])</f>
        <v>0</v>
      </c>
      <c r="F197" s="4">
        <f>Tabela2[[#This Row],[Total Players]]-Tabela2[[#This Row],[Number Players]]</f>
        <v>0</v>
      </c>
      <c r="G197" s="4"/>
    </row>
    <row r="198" spans="1:7" x14ac:dyDescent="0.3">
      <c r="A198" s="13" t="s">
        <v>888</v>
      </c>
      <c r="B198" s="13" t="s">
        <v>62</v>
      </c>
      <c r="C198" s="13" t="s">
        <v>1097</v>
      </c>
      <c r="D198" s="13">
        <v>70</v>
      </c>
      <c r="E198" s="13">
        <f>COUNTIF(Tabela1[Club],Tabela2[[#This Row],[Club]])</f>
        <v>0</v>
      </c>
      <c r="F198" s="13">
        <f>Tabela2[[#This Row],[Total Players]]-Tabela2[[#This Row],[Number Players]]</f>
        <v>0</v>
      </c>
      <c r="G198" s="13"/>
    </row>
    <row r="199" spans="1:7" x14ac:dyDescent="0.3">
      <c r="A199" s="4" t="s">
        <v>901</v>
      </c>
      <c r="B199" s="4" t="s">
        <v>8</v>
      </c>
      <c r="C199" s="4" t="s">
        <v>1093</v>
      </c>
      <c r="D199" s="4">
        <v>70</v>
      </c>
      <c r="E199" s="4">
        <f>COUNTIF(Tabela1[Club],Tabela2[[#This Row],[Club]])</f>
        <v>0</v>
      </c>
      <c r="F199" s="4">
        <f>Tabela2[[#This Row],[Total Players]]-Tabela2[[#This Row],[Number Players]]</f>
        <v>0</v>
      </c>
      <c r="G199" s="4"/>
    </row>
    <row r="200" spans="1:7" x14ac:dyDescent="0.3">
      <c r="A200" s="4" t="s">
        <v>908</v>
      </c>
      <c r="B200" s="4" t="s">
        <v>8</v>
      </c>
      <c r="C200" s="4" t="s">
        <v>1093</v>
      </c>
      <c r="D200" s="4">
        <v>70</v>
      </c>
      <c r="E200" s="4">
        <f>COUNTIF(Tabela1[Club],Tabela2[[#This Row],[Club]])</f>
        <v>0</v>
      </c>
      <c r="F200" s="4">
        <f>Tabela2[[#This Row],[Total Players]]-Tabela2[[#This Row],[Number Players]]</f>
        <v>0</v>
      </c>
      <c r="G200" s="4"/>
    </row>
    <row r="201" spans="1:7" x14ac:dyDescent="0.3">
      <c r="A201" s="4" t="s">
        <v>911</v>
      </c>
      <c r="B201" s="4" t="s">
        <v>4</v>
      </c>
      <c r="C201" s="4" t="s">
        <v>1074</v>
      </c>
      <c r="D201" s="4">
        <v>70</v>
      </c>
      <c r="E201" s="4">
        <f>COUNTIF(Tabela1[Club],Tabela2[[#This Row],[Club]])</f>
        <v>0</v>
      </c>
      <c r="F201" s="4">
        <f>Tabela2[[#This Row],[Total Players]]-Tabela2[[#This Row],[Number Players]]</f>
        <v>0</v>
      </c>
      <c r="G201" s="4"/>
    </row>
    <row r="202" spans="1:7" x14ac:dyDescent="0.3">
      <c r="A202" s="4" t="s">
        <v>928</v>
      </c>
      <c r="B202" s="4" t="s">
        <v>2</v>
      </c>
      <c r="C202" s="4" t="s">
        <v>1081</v>
      </c>
      <c r="D202" s="4">
        <v>70</v>
      </c>
      <c r="E202" s="4">
        <f>COUNTIF(Tabela1[Club],Tabela2[[#This Row],[Club]])</f>
        <v>0</v>
      </c>
      <c r="F202" s="4">
        <f>Tabela2[[#This Row],[Total Players]]-Tabela2[[#This Row],[Number Players]]</f>
        <v>0</v>
      </c>
      <c r="G202" s="4"/>
    </row>
    <row r="203" spans="1:7" x14ac:dyDescent="0.3">
      <c r="A203" s="4" t="s">
        <v>485</v>
      </c>
      <c r="B203" s="4" t="s">
        <v>3</v>
      </c>
      <c r="C203" s="4" t="s">
        <v>1071</v>
      </c>
      <c r="D203" s="4">
        <v>70</v>
      </c>
      <c r="E203" s="4">
        <f>COUNTIF(Tabela1[Club],Tabela2[[#This Row],[Club]])</f>
        <v>0</v>
      </c>
      <c r="F203" s="4">
        <f>Tabela2[[#This Row],[Total Players]]-Tabela2[[#This Row],[Number Players]]</f>
        <v>0</v>
      </c>
      <c r="G203" s="4"/>
    </row>
    <row r="204" spans="1:7" x14ac:dyDescent="0.3">
      <c r="A204" s="4" t="s">
        <v>943</v>
      </c>
      <c r="B204" s="4" t="s">
        <v>54</v>
      </c>
      <c r="C204" s="4" t="s">
        <v>1080</v>
      </c>
      <c r="D204" s="4">
        <v>70</v>
      </c>
      <c r="E204" s="4">
        <f>COUNTIF(Tabela1[Club],Tabela2[[#This Row],[Club]])</f>
        <v>0</v>
      </c>
      <c r="F204" s="4">
        <f>Tabela2[[#This Row],[Total Players]]-Tabela2[[#This Row],[Number Players]]</f>
        <v>0</v>
      </c>
      <c r="G204" s="4"/>
    </row>
    <row r="205" spans="1:7" x14ac:dyDescent="0.3">
      <c r="A205" s="17" t="s">
        <v>945</v>
      </c>
      <c r="B205" s="17" t="s">
        <v>2</v>
      </c>
      <c r="C205" s="17" t="s">
        <v>1081</v>
      </c>
      <c r="D205" s="17">
        <v>70</v>
      </c>
      <c r="E205" s="17">
        <f>COUNTIF(Tabela1[Club],Tabela2[[#This Row],[Club]])</f>
        <v>0</v>
      </c>
      <c r="F205" s="17">
        <f>Tabela2[[#This Row],[Total Players]]-Tabela2[[#This Row],[Number Players]]</f>
        <v>0</v>
      </c>
      <c r="G205" s="17"/>
    </row>
    <row r="206" spans="1:7" x14ac:dyDescent="0.3">
      <c r="A206" s="4" t="s">
        <v>950</v>
      </c>
      <c r="B206" s="4" t="s">
        <v>197</v>
      </c>
      <c r="C206" s="4" t="s">
        <v>1084</v>
      </c>
      <c r="D206" s="4">
        <v>70</v>
      </c>
      <c r="E206" s="4">
        <f>COUNTIF(Tabela1[Club],Tabela2[[#This Row],[Club]])</f>
        <v>0</v>
      </c>
      <c r="F206" s="4">
        <f>Tabela2[[#This Row],[Total Players]]-Tabela2[[#This Row],[Number Players]]</f>
        <v>0</v>
      </c>
      <c r="G206" s="4"/>
    </row>
    <row r="207" spans="1:7" x14ac:dyDescent="0.3">
      <c r="A207" s="4" t="s">
        <v>974</v>
      </c>
      <c r="B207" s="4" t="s">
        <v>4</v>
      </c>
      <c r="C207" s="4" t="s">
        <v>1074</v>
      </c>
      <c r="D207" s="4">
        <v>70</v>
      </c>
      <c r="E207" s="4">
        <f>COUNTIF(Tabela1[Club],Tabela2[[#This Row],[Club]])</f>
        <v>0</v>
      </c>
      <c r="F207" s="4">
        <f>Tabela2[[#This Row],[Total Players]]-Tabela2[[#This Row],[Number Players]]</f>
        <v>0</v>
      </c>
      <c r="G207" s="4"/>
    </row>
    <row r="208" spans="1:7" x14ac:dyDescent="0.3">
      <c r="A208" s="4" t="s">
        <v>985</v>
      </c>
      <c r="B208" s="4" t="s">
        <v>13</v>
      </c>
      <c r="C208" s="4" t="s">
        <v>1077</v>
      </c>
      <c r="D208" s="4">
        <v>70</v>
      </c>
      <c r="E208" s="4">
        <f>COUNTIF(Tabela1[Club],Tabela2[[#This Row],[Club]])</f>
        <v>0</v>
      </c>
      <c r="F208" s="4">
        <f>Tabela2[[#This Row],[Total Players]]-Tabela2[[#This Row],[Number Players]]</f>
        <v>0</v>
      </c>
      <c r="G208" s="4"/>
    </row>
    <row r="209" spans="1:7" x14ac:dyDescent="0.3">
      <c r="A209" s="4" t="s">
        <v>988</v>
      </c>
      <c r="B209" s="4" t="s">
        <v>8</v>
      </c>
      <c r="C209" s="4" t="s">
        <v>1093</v>
      </c>
      <c r="D209" s="4">
        <v>70</v>
      </c>
      <c r="E209" s="4">
        <f>COUNTIF(Tabela1[Club],Tabela2[[#This Row],[Club]])</f>
        <v>0</v>
      </c>
      <c r="F209" s="4">
        <f>Tabela2[[#This Row],[Total Players]]-Tabela2[[#This Row],[Number Players]]</f>
        <v>0</v>
      </c>
      <c r="G209" s="4"/>
    </row>
    <row r="210" spans="1:7" x14ac:dyDescent="0.3">
      <c r="A210" s="4" t="s">
        <v>994</v>
      </c>
      <c r="B210" s="4" t="s">
        <v>30</v>
      </c>
      <c r="C210" s="4" t="s">
        <v>1093</v>
      </c>
      <c r="D210" s="4">
        <v>70</v>
      </c>
      <c r="E210" s="4">
        <f>COUNTIF(Tabela1[Club],Tabela2[[#This Row],[Club]])</f>
        <v>0</v>
      </c>
      <c r="F210" s="4">
        <f>Tabela2[[#This Row],[Total Players]]-Tabela2[[#This Row],[Number Players]]</f>
        <v>0</v>
      </c>
      <c r="G210" s="4"/>
    </row>
    <row r="211" spans="1:7" x14ac:dyDescent="0.3">
      <c r="A211" s="4" t="s">
        <v>1028</v>
      </c>
      <c r="B211" s="4" t="s">
        <v>25</v>
      </c>
      <c r="C211" s="4" t="s">
        <v>1088</v>
      </c>
      <c r="D211" s="4">
        <v>70</v>
      </c>
      <c r="E211" s="4">
        <f>COUNTIF(Tabela1[Club],Tabela2[[#This Row],[Club]])</f>
        <v>0</v>
      </c>
      <c r="F211" s="4">
        <f>Tabela2[[#This Row],[Total Players]]-Tabela2[[#This Row],[Number Players]]</f>
        <v>0</v>
      </c>
      <c r="G211" s="4"/>
    </row>
    <row r="212" spans="1:7" x14ac:dyDescent="0.3">
      <c r="A212" s="4" t="s">
        <v>1032</v>
      </c>
      <c r="B212" s="4" t="s">
        <v>9</v>
      </c>
      <c r="C212" s="4" t="s">
        <v>1103</v>
      </c>
      <c r="D212" s="4">
        <v>70</v>
      </c>
      <c r="E212" s="4">
        <f>COUNTIF(Tabela1[Club],Tabela2[[#This Row],[Club]])</f>
        <v>0</v>
      </c>
      <c r="F212" s="4">
        <f>Tabela2[[#This Row],[Total Players]]-Tabela2[[#This Row],[Number Players]]</f>
        <v>0</v>
      </c>
      <c r="G212" s="4"/>
    </row>
    <row r="213" spans="1:7" x14ac:dyDescent="0.3">
      <c r="A213" s="4" t="s">
        <v>1043</v>
      </c>
      <c r="B213" s="4" t="s">
        <v>8</v>
      </c>
      <c r="C213" s="4" t="s">
        <v>1093</v>
      </c>
      <c r="D213" s="4">
        <v>70</v>
      </c>
      <c r="E213" s="4">
        <f>COUNTIF(Tabela1[Club],Tabela2[[#This Row],[Club]])</f>
        <v>0</v>
      </c>
      <c r="F213" s="4">
        <f>Tabela2[[#This Row],[Total Players]]-Tabela2[[#This Row],[Number Players]]</f>
        <v>0</v>
      </c>
      <c r="G213" s="4"/>
    </row>
    <row r="214" spans="1:7" x14ac:dyDescent="0.3">
      <c r="A214" s="4" t="s">
        <v>1046</v>
      </c>
      <c r="B214" s="4" t="s">
        <v>8</v>
      </c>
      <c r="C214" s="4" t="s">
        <v>1093</v>
      </c>
      <c r="D214" s="4">
        <v>70</v>
      </c>
      <c r="E214" s="4">
        <f>COUNTIF(Tabela1[Club],Tabela2[[#This Row],[Club]])</f>
        <v>0</v>
      </c>
      <c r="F214" s="4">
        <f>Tabela2[[#This Row],[Total Players]]-Tabela2[[#This Row],[Number Players]]</f>
        <v>0</v>
      </c>
      <c r="G214" s="4"/>
    </row>
    <row r="215" spans="1:7" x14ac:dyDescent="0.3">
      <c r="A215" s="15" t="s">
        <v>1059</v>
      </c>
      <c r="B215" s="15" t="s">
        <v>29</v>
      </c>
      <c r="C215" s="15" t="s">
        <v>1090</v>
      </c>
      <c r="D215" s="15">
        <v>70</v>
      </c>
      <c r="E215" s="15">
        <f>COUNTIF(Tabela1[Club],Tabela2[[#This Row],[Club]])</f>
        <v>0</v>
      </c>
      <c r="F215" s="15">
        <f>Tabela2[[#This Row],[Total Players]]-Tabela2[[#This Row],[Number Players]]</f>
        <v>0</v>
      </c>
      <c r="G215" s="15"/>
    </row>
    <row r="216" spans="1:7" x14ac:dyDescent="0.3">
      <c r="A216" s="4" t="s">
        <v>522</v>
      </c>
      <c r="B216" s="4" t="s">
        <v>37</v>
      </c>
      <c r="C216" s="4" t="s">
        <v>1063</v>
      </c>
      <c r="D216" s="4">
        <v>69</v>
      </c>
      <c r="E216" s="4">
        <f>COUNTIF(Tabela1[Club],Tabela2[[#This Row],[Club]])</f>
        <v>0</v>
      </c>
      <c r="F216" s="4">
        <f>Tabela2[[#This Row],[Total Players]]-Tabela2[[#This Row],[Number Players]]</f>
        <v>0</v>
      </c>
      <c r="G216" s="4"/>
    </row>
    <row r="217" spans="1:7" x14ac:dyDescent="0.3">
      <c r="A217" s="16" t="s">
        <v>523</v>
      </c>
      <c r="B217" s="16" t="s">
        <v>391</v>
      </c>
      <c r="C217" s="16" t="s">
        <v>1064</v>
      </c>
      <c r="D217" s="16">
        <v>69</v>
      </c>
      <c r="E217" s="16">
        <f>COUNTIF(Tabela1[Club],Tabela2[[#This Row],[Club]])</f>
        <v>0</v>
      </c>
      <c r="F217" s="16">
        <f>Tabela2[[#This Row],[Total Players]]-Tabela2[[#This Row],[Number Players]]</f>
        <v>0</v>
      </c>
      <c r="G217" s="16"/>
    </row>
    <row r="218" spans="1:7" x14ac:dyDescent="0.3">
      <c r="A218" s="4" t="s">
        <v>542</v>
      </c>
      <c r="B218" s="4" t="s">
        <v>176</v>
      </c>
      <c r="C218" s="4" t="s">
        <v>1072</v>
      </c>
      <c r="D218" s="4">
        <v>69</v>
      </c>
      <c r="E218" s="4">
        <f>COUNTIF(Tabela1[Club],Tabela2[[#This Row],[Club]])</f>
        <v>0</v>
      </c>
      <c r="F218" s="4">
        <f>Tabela2[[#This Row],[Total Players]]-Tabela2[[#This Row],[Number Players]]</f>
        <v>0</v>
      </c>
      <c r="G218" s="4"/>
    </row>
    <row r="219" spans="1:7" x14ac:dyDescent="0.3">
      <c r="A219" s="4" t="s">
        <v>555</v>
      </c>
      <c r="B219" s="4" t="s">
        <v>5</v>
      </c>
      <c r="C219" s="4" t="s">
        <v>1067</v>
      </c>
      <c r="D219" s="4">
        <v>69</v>
      </c>
      <c r="E219" s="4">
        <f>COUNTIF(Tabela1[Club],Tabela2[[#This Row],[Club]])</f>
        <v>0</v>
      </c>
      <c r="F219" s="4">
        <f>Tabela2[[#This Row],[Total Players]]-Tabela2[[#This Row],[Number Players]]</f>
        <v>0</v>
      </c>
      <c r="G219" s="4"/>
    </row>
    <row r="220" spans="1:7" x14ac:dyDescent="0.3">
      <c r="A220" s="4" t="s">
        <v>567</v>
      </c>
      <c r="B220" s="4" t="s">
        <v>54</v>
      </c>
      <c r="C220" s="4" t="s">
        <v>1080</v>
      </c>
      <c r="D220" s="4">
        <v>69</v>
      </c>
      <c r="E220" s="4">
        <f>COUNTIF(Tabela1[Club],Tabela2[[#This Row],[Club]])</f>
        <v>0</v>
      </c>
      <c r="F220" s="4">
        <f>Tabela2[[#This Row],[Total Players]]-Tabela2[[#This Row],[Number Players]]</f>
        <v>0</v>
      </c>
      <c r="G220" s="4"/>
    </row>
    <row r="221" spans="1:7" x14ac:dyDescent="0.3">
      <c r="A221" s="4" t="s">
        <v>577</v>
      </c>
      <c r="B221" s="4" t="s">
        <v>25</v>
      </c>
      <c r="C221" s="4" t="s">
        <v>1088</v>
      </c>
      <c r="D221" s="4">
        <v>69</v>
      </c>
      <c r="E221" s="4">
        <f>COUNTIF(Tabela1[Club],Tabela2[[#This Row],[Club]])</f>
        <v>0</v>
      </c>
      <c r="F221" s="4">
        <f>Tabela2[[#This Row],[Total Players]]-Tabela2[[#This Row],[Number Players]]</f>
        <v>0</v>
      </c>
      <c r="G221" s="4"/>
    </row>
    <row r="222" spans="1:7" x14ac:dyDescent="0.3">
      <c r="A222" s="4" t="s">
        <v>588</v>
      </c>
      <c r="B222" s="4" t="s">
        <v>8</v>
      </c>
      <c r="C222" s="4" t="s">
        <v>1093</v>
      </c>
      <c r="D222" s="4">
        <v>69</v>
      </c>
      <c r="E222" s="4">
        <f>COUNTIF(Tabela1[Club],Tabela2[[#This Row],[Club]])</f>
        <v>0</v>
      </c>
      <c r="F222" s="4">
        <f>Tabela2[[#This Row],[Total Players]]-Tabela2[[#This Row],[Number Players]]</f>
        <v>0</v>
      </c>
      <c r="G222" s="4"/>
    </row>
    <row r="223" spans="1:7" x14ac:dyDescent="0.3">
      <c r="A223" s="17" t="s">
        <v>610</v>
      </c>
      <c r="B223" s="17" t="s">
        <v>37</v>
      </c>
      <c r="C223" s="17" t="s">
        <v>1063</v>
      </c>
      <c r="D223" s="17">
        <v>69</v>
      </c>
      <c r="E223" s="17">
        <f>COUNTIF(Tabela1[Club],Tabela2[[#This Row],[Club]])</f>
        <v>0</v>
      </c>
      <c r="F223" s="17">
        <f>Tabela2[[#This Row],[Total Players]]-Tabela2[[#This Row],[Number Players]]</f>
        <v>0</v>
      </c>
      <c r="G223" s="17"/>
    </row>
    <row r="224" spans="1:7" x14ac:dyDescent="0.3">
      <c r="A224" s="4" t="s">
        <v>611</v>
      </c>
      <c r="B224" s="4" t="s">
        <v>4</v>
      </c>
      <c r="C224" s="4" t="s">
        <v>1074</v>
      </c>
      <c r="D224" s="4">
        <v>69</v>
      </c>
      <c r="E224" s="4">
        <f>COUNTIF(Tabela1[Club],Tabela2[[#This Row],[Club]])</f>
        <v>0</v>
      </c>
      <c r="F224" s="4">
        <f>Tabela2[[#This Row],[Total Players]]-Tabela2[[#This Row],[Number Players]]</f>
        <v>0</v>
      </c>
      <c r="G224" s="4"/>
    </row>
    <row r="225" spans="1:7" x14ac:dyDescent="0.3">
      <c r="A225" s="4" t="s">
        <v>614</v>
      </c>
      <c r="B225" s="4" t="s">
        <v>4</v>
      </c>
      <c r="C225" s="4" t="s">
        <v>1074</v>
      </c>
      <c r="D225" s="4">
        <v>69</v>
      </c>
      <c r="E225" s="4">
        <f>COUNTIF(Tabela1[Club],Tabela2[[#This Row],[Club]])</f>
        <v>0</v>
      </c>
      <c r="F225" s="4">
        <f>Tabela2[[#This Row],[Total Players]]-Tabela2[[#This Row],[Number Players]]</f>
        <v>0</v>
      </c>
      <c r="G225" s="4"/>
    </row>
    <row r="226" spans="1:7" x14ac:dyDescent="0.3">
      <c r="A226" s="4" t="s">
        <v>624</v>
      </c>
      <c r="B226" s="4" t="s">
        <v>5</v>
      </c>
      <c r="C226" s="4" t="s">
        <v>1067</v>
      </c>
      <c r="D226" s="4">
        <v>69</v>
      </c>
      <c r="E226" s="4">
        <f>COUNTIF(Tabela1[Club],Tabela2[[#This Row],[Club]])</f>
        <v>0</v>
      </c>
      <c r="F226" s="4">
        <f>Tabela2[[#This Row],[Total Players]]-Tabela2[[#This Row],[Number Players]]</f>
        <v>0</v>
      </c>
      <c r="G226" s="4"/>
    </row>
    <row r="227" spans="1:7" x14ac:dyDescent="0.3">
      <c r="A227" s="4" t="s">
        <v>635</v>
      </c>
      <c r="B227" s="4" t="s">
        <v>8</v>
      </c>
      <c r="C227" s="4" t="s">
        <v>1093</v>
      </c>
      <c r="D227" s="4">
        <v>69</v>
      </c>
      <c r="E227" s="4">
        <f>COUNTIF(Tabela1[Club],Tabela2[[#This Row],[Club]])</f>
        <v>0</v>
      </c>
      <c r="F227" s="4">
        <f>Tabela2[[#This Row],[Total Players]]-Tabela2[[#This Row],[Number Players]]</f>
        <v>0</v>
      </c>
      <c r="G227" s="4"/>
    </row>
    <row r="228" spans="1:7" x14ac:dyDescent="0.3">
      <c r="A228" s="4" t="s">
        <v>642</v>
      </c>
      <c r="B228" s="4" t="s">
        <v>197</v>
      </c>
      <c r="C228" s="4" t="s">
        <v>1084</v>
      </c>
      <c r="D228" s="4">
        <v>69</v>
      </c>
      <c r="E228" s="4">
        <f>COUNTIF(Tabela1[Club],Tabela2[[#This Row],[Club]])</f>
        <v>0</v>
      </c>
      <c r="F228" s="4">
        <f>Tabela2[[#This Row],[Total Players]]-Tabela2[[#This Row],[Number Players]]</f>
        <v>0</v>
      </c>
      <c r="G228" s="4"/>
    </row>
    <row r="229" spans="1:7" x14ac:dyDescent="0.3">
      <c r="A229" s="4" t="s">
        <v>650</v>
      </c>
      <c r="B229" s="4" t="s">
        <v>197</v>
      </c>
      <c r="C229" s="4" t="s">
        <v>1084</v>
      </c>
      <c r="D229" s="4">
        <v>69</v>
      </c>
      <c r="E229" s="4">
        <f>COUNTIF(Tabela1[Club],Tabela2[[#This Row],[Club]])</f>
        <v>0</v>
      </c>
      <c r="F229" s="4">
        <f>Tabela2[[#This Row],[Total Players]]-Tabela2[[#This Row],[Number Players]]</f>
        <v>0</v>
      </c>
      <c r="G229" s="4"/>
    </row>
    <row r="230" spans="1:7" x14ac:dyDescent="0.3">
      <c r="A230" s="4" t="s">
        <v>670</v>
      </c>
      <c r="B230" s="4" t="s">
        <v>8</v>
      </c>
      <c r="C230" s="4" t="s">
        <v>1093</v>
      </c>
      <c r="D230" s="4">
        <v>69</v>
      </c>
      <c r="E230" s="4">
        <f>COUNTIF(Tabela1[Club],Tabela2[[#This Row],[Club]])</f>
        <v>0</v>
      </c>
      <c r="F230" s="4">
        <f>Tabela2[[#This Row],[Total Players]]-Tabela2[[#This Row],[Number Players]]</f>
        <v>0</v>
      </c>
      <c r="G230" s="4"/>
    </row>
    <row r="231" spans="1:7" x14ac:dyDescent="0.3">
      <c r="A231" s="15" t="s">
        <v>700</v>
      </c>
      <c r="B231" s="15" t="s">
        <v>169</v>
      </c>
      <c r="C231" s="15" t="s">
        <v>1098</v>
      </c>
      <c r="D231" s="15">
        <v>69</v>
      </c>
      <c r="E231" s="15">
        <f>COUNTIF(Tabela1[Club],Tabela2[[#This Row],[Club]])</f>
        <v>0</v>
      </c>
      <c r="F231" s="15">
        <f>Tabela2[[#This Row],[Total Players]]-Tabela2[[#This Row],[Number Players]]</f>
        <v>0</v>
      </c>
      <c r="G231" s="15"/>
    </row>
    <row r="232" spans="1:7" x14ac:dyDescent="0.3">
      <c r="A232" s="4" t="s">
        <v>706</v>
      </c>
      <c r="B232" s="4" t="s">
        <v>9</v>
      </c>
      <c r="C232" s="4" t="s">
        <v>1103</v>
      </c>
      <c r="D232" s="4">
        <v>69</v>
      </c>
      <c r="E232" s="4">
        <f>COUNTIF(Tabela1[Club],Tabela2[[#This Row],[Club]])</f>
        <v>0</v>
      </c>
      <c r="F232" s="4">
        <f>Tabela2[[#This Row],[Total Players]]-Tabela2[[#This Row],[Number Players]]</f>
        <v>0</v>
      </c>
      <c r="G232" s="4"/>
    </row>
    <row r="233" spans="1:7" x14ac:dyDescent="0.3">
      <c r="A233" s="4" t="s">
        <v>723</v>
      </c>
      <c r="B233" s="4" t="s">
        <v>54</v>
      </c>
      <c r="C233" s="4" t="s">
        <v>1080</v>
      </c>
      <c r="D233" s="4">
        <v>69</v>
      </c>
      <c r="E233" s="4">
        <f>COUNTIF(Tabela1[Club],Tabela2[[#This Row],[Club]])</f>
        <v>0</v>
      </c>
      <c r="F233" s="4">
        <f>Tabela2[[#This Row],[Total Players]]-Tabela2[[#This Row],[Number Players]]</f>
        <v>0</v>
      </c>
      <c r="G233" s="4"/>
    </row>
    <row r="234" spans="1:7" x14ac:dyDescent="0.3">
      <c r="A234" s="15" t="s">
        <v>726</v>
      </c>
      <c r="B234" s="15" t="s">
        <v>41</v>
      </c>
      <c r="C234" s="15" t="s">
        <v>501</v>
      </c>
      <c r="D234" s="15">
        <v>69</v>
      </c>
      <c r="E234" s="15">
        <f>COUNTIF(Tabela1[Club],Tabela2[[#This Row],[Club]])</f>
        <v>0</v>
      </c>
      <c r="F234" s="15">
        <f>Tabela2[[#This Row],[Total Players]]-Tabela2[[#This Row],[Number Players]]</f>
        <v>0</v>
      </c>
      <c r="G234" s="15"/>
    </row>
    <row r="235" spans="1:7" x14ac:dyDescent="0.3">
      <c r="A235" s="4" t="s">
        <v>747</v>
      </c>
      <c r="B235" s="4" t="s">
        <v>9</v>
      </c>
      <c r="C235" s="4" t="s">
        <v>1103</v>
      </c>
      <c r="D235" s="4">
        <v>69</v>
      </c>
      <c r="E235" s="4">
        <f>COUNTIF(Tabela1[Club],Tabela2[[#This Row],[Club]])</f>
        <v>0</v>
      </c>
      <c r="F235" s="4">
        <f>Tabela2[[#This Row],[Total Players]]-Tabela2[[#This Row],[Number Players]]</f>
        <v>0</v>
      </c>
      <c r="G235" s="4"/>
    </row>
    <row r="236" spans="1:7" x14ac:dyDescent="0.3">
      <c r="A236" s="4" t="s">
        <v>761</v>
      </c>
      <c r="B236" s="4" t="s">
        <v>9</v>
      </c>
      <c r="C236" s="4" t="s">
        <v>1103</v>
      </c>
      <c r="D236" s="4">
        <v>69</v>
      </c>
      <c r="E236" s="4">
        <f>COUNTIF(Tabela1[Club],Tabela2[[#This Row],[Club]])</f>
        <v>0</v>
      </c>
      <c r="F236" s="4">
        <f>Tabela2[[#This Row],[Total Players]]-Tabela2[[#This Row],[Number Players]]</f>
        <v>0</v>
      </c>
      <c r="G236" s="4"/>
    </row>
    <row r="237" spans="1:7" x14ac:dyDescent="0.3">
      <c r="A237" s="13" t="s">
        <v>768</v>
      </c>
      <c r="B237" s="13" t="s">
        <v>59</v>
      </c>
      <c r="C237" s="13" t="s">
        <v>1087</v>
      </c>
      <c r="D237" s="13">
        <v>69</v>
      </c>
      <c r="E237" s="13">
        <f>COUNTIF(Tabela1[Club],Tabela2[[#This Row],[Club]])</f>
        <v>0</v>
      </c>
      <c r="F237" s="13">
        <f>Tabela2[[#This Row],[Total Players]]-Tabela2[[#This Row],[Number Players]]</f>
        <v>0</v>
      </c>
      <c r="G237" s="13"/>
    </row>
    <row r="238" spans="1:7" x14ac:dyDescent="0.3">
      <c r="A238" s="4" t="s">
        <v>769</v>
      </c>
      <c r="B238" s="4" t="s">
        <v>54</v>
      </c>
      <c r="C238" s="4" t="s">
        <v>1080</v>
      </c>
      <c r="D238" s="4">
        <v>69</v>
      </c>
      <c r="E238" s="4">
        <f>COUNTIF(Tabela1[Club],Tabela2[[#This Row],[Club]])</f>
        <v>0</v>
      </c>
      <c r="F238" s="4">
        <f>Tabela2[[#This Row],[Total Players]]-Tabela2[[#This Row],[Number Players]]</f>
        <v>0</v>
      </c>
      <c r="G238" s="4"/>
    </row>
    <row r="239" spans="1:7" x14ac:dyDescent="0.3">
      <c r="A239" s="4" t="s">
        <v>771</v>
      </c>
      <c r="B239" s="4" t="s">
        <v>54</v>
      </c>
      <c r="C239" s="4" t="s">
        <v>1080</v>
      </c>
      <c r="D239" s="4">
        <v>69</v>
      </c>
      <c r="E239" s="4">
        <f>COUNTIF(Tabela1[Club],Tabela2[[#This Row],[Club]])</f>
        <v>0</v>
      </c>
      <c r="F239" s="4">
        <f>Tabela2[[#This Row],[Total Players]]-Tabela2[[#This Row],[Number Players]]</f>
        <v>0</v>
      </c>
      <c r="G239" s="4"/>
    </row>
    <row r="240" spans="1:7" x14ac:dyDescent="0.3">
      <c r="A240" s="4" t="s">
        <v>772</v>
      </c>
      <c r="B240" s="4" t="s">
        <v>197</v>
      </c>
      <c r="C240" s="4" t="s">
        <v>1084</v>
      </c>
      <c r="D240" s="4">
        <v>69</v>
      </c>
      <c r="E240" s="4">
        <f>COUNTIF(Tabela1[Club],Tabela2[[#This Row],[Club]])</f>
        <v>0</v>
      </c>
      <c r="F240" s="4">
        <f>Tabela2[[#This Row],[Total Players]]-Tabela2[[#This Row],[Number Players]]</f>
        <v>0</v>
      </c>
      <c r="G240" s="4"/>
    </row>
    <row r="241" spans="1:7" x14ac:dyDescent="0.3">
      <c r="A241" s="16" t="s">
        <v>775</v>
      </c>
      <c r="B241" s="16" t="s">
        <v>43</v>
      </c>
      <c r="C241" s="16" t="s">
        <v>1101</v>
      </c>
      <c r="D241" s="16">
        <v>69</v>
      </c>
      <c r="E241" s="16">
        <f>COUNTIF(Tabela1[Club],Tabela2[[#This Row],[Club]])</f>
        <v>0</v>
      </c>
      <c r="F241" s="16">
        <f>Tabela2[[#This Row],[Total Players]]-Tabela2[[#This Row],[Number Players]]</f>
        <v>0</v>
      </c>
      <c r="G241" s="16"/>
    </row>
    <row r="242" spans="1:7" x14ac:dyDescent="0.3">
      <c r="A242" s="4" t="s">
        <v>779</v>
      </c>
      <c r="B242" s="4" t="s">
        <v>184</v>
      </c>
      <c r="C242" s="4" t="s">
        <v>1102</v>
      </c>
      <c r="D242" s="4">
        <v>69</v>
      </c>
      <c r="E242" s="4">
        <f>COUNTIF(Tabela1[Club],Tabela2[[#This Row],[Club]])</f>
        <v>0</v>
      </c>
      <c r="F242" s="4">
        <f>Tabela2[[#This Row],[Total Players]]-Tabela2[[#This Row],[Number Players]]</f>
        <v>0</v>
      </c>
      <c r="G242" s="4"/>
    </row>
    <row r="243" spans="1:7" x14ac:dyDescent="0.3">
      <c r="A243" s="4" t="s">
        <v>781</v>
      </c>
      <c r="B243" s="4" t="s">
        <v>9</v>
      </c>
      <c r="C243" s="4" t="s">
        <v>1103</v>
      </c>
      <c r="D243" s="4">
        <v>69</v>
      </c>
      <c r="E243" s="4">
        <f>COUNTIF(Tabela1[Club],Tabela2[[#This Row],[Club]])</f>
        <v>0</v>
      </c>
      <c r="F243" s="4">
        <f>Tabela2[[#This Row],[Total Players]]-Tabela2[[#This Row],[Number Players]]</f>
        <v>0</v>
      </c>
      <c r="G243" s="4"/>
    </row>
    <row r="244" spans="1:7" x14ac:dyDescent="0.3">
      <c r="A244" s="4" t="s">
        <v>782</v>
      </c>
      <c r="B244" s="4" t="s">
        <v>9</v>
      </c>
      <c r="C244" s="4" t="s">
        <v>1103</v>
      </c>
      <c r="D244" s="4">
        <v>69</v>
      </c>
      <c r="E244" s="4">
        <f>COUNTIF(Tabela1[Club],Tabela2[[#This Row],[Club]])</f>
        <v>0</v>
      </c>
      <c r="F244" s="4">
        <f>Tabela2[[#This Row],[Total Players]]-Tabela2[[#This Row],[Number Players]]</f>
        <v>0</v>
      </c>
      <c r="G244" s="4"/>
    </row>
    <row r="245" spans="1:7" x14ac:dyDescent="0.3">
      <c r="A245" s="4" t="s">
        <v>784</v>
      </c>
      <c r="B245" s="4" t="s">
        <v>5</v>
      </c>
      <c r="C245" s="4" t="s">
        <v>1067</v>
      </c>
      <c r="D245" s="4">
        <v>69</v>
      </c>
      <c r="E245" s="4">
        <f>COUNTIF(Tabela1[Club],Tabela2[[#This Row],[Club]])</f>
        <v>0</v>
      </c>
      <c r="F245" s="4">
        <f>Tabela2[[#This Row],[Total Players]]-Tabela2[[#This Row],[Number Players]]</f>
        <v>0</v>
      </c>
      <c r="G245" s="4"/>
    </row>
    <row r="246" spans="1:7" x14ac:dyDescent="0.3">
      <c r="A246" s="4" t="s">
        <v>1115</v>
      </c>
      <c r="B246" s="4" t="s">
        <v>5</v>
      </c>
      <c r="C246" s="4" t="s">
        <v>1067</v>
      </c>
      <c r="D246" s="4">
        <v>69</v>
      </c>
      <c r="E246" s="4">
        <f>COUNTIF(Tabela1[Club],Tabela2[[#This Row],[Club]])</f>
        <v>0</v>
      </c>
      <c r="F246" s="4">
        <f>Tabela2[[#This Row],[Total Players]]-Tabela2[[#This Row],[Number Players]]</f>
        <v>0</v>
      </c>
      <c r="G246" s="4"/>
    </row>
    <row r="247" spans="1:7" x14ac:dyDescent="0.3">
      <c r="A247" s="4" t="s">
        <v>789</v>
      </c>
      <c r="B247" s="4" t="s">
        <v>5</v>
      </c>
      <c r="C247" s="4" t="s">
        <v>1067</v>
      </c>
      <c r="D247" s="4">
        <v>69</v>
      </c>
      <c r="E247" s="4">
        <f>COUNTIF(Tabela1[Club],Tabela2[[#This Row],[Club]])</f>
        <v>0</v>
      </c>
      <c r="F247" s="4">
        <f>Tabela2[[#This Row],[Total Players]]-Tabela2[[#This Row],[Number Players]]</f>
        <v>0</v>
      </c>
      <c r="G247" s="4"/>
    </row>
    <row r="248" spans="1:7" x14ac:dyDescent="0.3">
      <c r="A248" s="13" t="s">
        <v>797</v>
      </c>
      <c r="B248" s="13" t="s">
        <v>59</v>
      </c>
      <c r="C248" s="13" t="s">
        <v>1087</v>
      </c>
      <c r="D248" s="13">
        <v>69</v>
      </c>
      <c r="E248" s="13">
        <f>COUNTIF(Tabela1[Club],Tabela2[[#This Row],[Club]])</f>
        <v>0</v>
      </c>
      <c r="F248" s="13">
        <f>Tabela2[[#This Row],[Total Players]]-Tabela2[[#This Row],[Number Players]]</f>
        <v>0</v>
      </c>
      <c r="G248" s="13"/>
    </row>
    <row r="249" spans="1:7" x14ac:dyDescent="0.3">
      <c r="A249" s="4" t="s">
        <v>802</v>
      </c>
      <c r="B249" s="4" t="s">
        <v>4</v>
      </c>
      <c r="C249" s="4" t="s">
        <v>1074</v>
      </c>
      <c r="D249" s="4">
        <v>69</v>
      </c>
      <c r="E249" s="4">
        <f>COUNTIF(Tabela1[Club],Tabela2[[#This Row],[Club]])</f>
        <v>0</v>
      </c>
      <c r="F249" s="4">
        <f>Tabela2[[#This Row],[Total Players]]-Tabela2[[#This Row],[Number Players]]</f>
        <v>0</v>
      </c>
      <c r="G249" s="4"/>
    </row>
    <row r="250" spans="1:7" x14ac:dyDescent="0.3">
      <c r="A250" s="16" t="s">
        <v>803</v>
      </c>
      <c r="B250" s="16" t="s">
        <v>43</v>
      </c>
      <c r="C250" s="16" t="s">
        <v>1101</v>
      </c>
      <c r="D250" s="16">
        <v>69</v>
      </c>
      <c r="E250" s="16">
        <f>COUNTIF(Tabela1[Club],Tabela2[[#This Row],[Club]])</f>
        <v>0</v>
      </c>
      <c r="F250" s="16">
        <f>Tabela2[[#This Row],[Total Players]]-Tabela2[[#This Row],[Number Players]]</f>
        <v>0</v>
      </c>
      <c r="G250" s="16"/>
    </row>
    <row r="251" spans="1:7" x14ac:dyDescent="0.3">
      <c r="A251" s="13" t="s">
        <v>806</v>
      </c>
      <c r="B251" s="13" t="s">
        <v>60</v>
      </c>
      <c r="C251" s="13" t="s">
        <v>1099</v>
      </c>
      <c r="D251" s="13">
        <v>69</v>
      </c>
      <c r="E251" s="13">
        <f>COUNTIF(Tabela1[Club],Tabela2[[#This Row],[Club]])</f>
        <v>0</v>
      </c>
      <c r="F251" s="13">
        <f>Tabela2[[#This Row],[Total Players]]-Tabela2[[#This Row],[Number Players]]</f>
        <v>0</v>
      </c>
      <c r="G251" s="13"/>
    </row>
    <row r="252" spans="1:7" x14ac:dyDescent="0.3">
      <c r="A252" s="15" t="s">
        <v>820</v>
      </c>
      <c r="B252" s="15" t="s">
        <v>28</v>
      </c>
      <c r="C252" s="15" t="s">
        <v>1070</v>
      </c>
      <c r="D252" s="15">
        <v>69</v>
      </c>
      <c r="E252" s="15">
        <f>COUNTIF(Tabela1[Club],Tabela2[[#This Row],[Club]])</f>
        <v>0</v>
      </c>
      <c r="F252" s="15">
        <f>Tabela2[[#This Row],[Total Players]]-Tabela2[[#This Row],[Number Players]]</f>
        <v>0</v>
      </c>
      <c r="G252" s="15"/>
    </row>
    <row r="253" spans="1:7" x14ac:dyDescent="0.3">
      <c r="A253" s="4" t="s">
        <v>823</v>
      </c>
      <c r="B253" s="4" t="s">
        <v>13</v>
      </c>
      <c r="C253" s="4" t="s">
        <v>1077</v>
      </c>
      <c r="D253" s="4">
        <v>69</v>
      </c>
      <c r="E253" s="4">
        <f>COUNTIF(Tabela1[Club],Tabela2[[#This Row],[Club]])</f>
        <v>0</v>
      </c>
      <c r="F253" s="4">
        <f>Tabela2[[#This Row],[Total Players]]-Tabela2[[#This Row],[Number Players]]</f>
        <v>0</v>
      </c>
      <c r="G253" s="4"/>
    </row>
    <row r="254" spans="1:7" x14ac:dyDescent="0.3">
      <c r="A254" s="4" t="s">
        <v>833</v>
      </c>
      <c r="B254" s="4" t="s">
        <v>197</v>
      </c>
      <c r="C254" s="4" t="s">
        <v>1084</v>
      </c>
      <c r="D254" s="4">
        <v>69</v>
      </c>
      <c r="E254" s="4">
        <f>COUNTIF(Tabela1[Club],Tabela2[[#This Row],[Club]])</f>
        <v>0</v>
      </c>
      <c r="F254" s="4">
        <f>Tabela2[[#This Row],[Total Players]]-Tabela2[[#This Row],[Number Players]]</f>
        <v>0</v>
      </c>
      <c r="G254" s="4"/>
    </row>
    <row r="255" spans="1:7" x14ac:dyDescent="0.3">
      <c r="A255" s="4" t="s">
        <v>836</v>
      </c>
      <c r="B255" s="4" t="s">
        <v>25</v>
      </c>
      <c r="C255" s="4" t="s">
        <v>1088</v>
      </c>
      <c r="D255" s="4">
        <v>69</v>
      </c>
      <c r="E255" s="4">
        <f>COUNTIF(Tabela1[Club],Tabela2[[#This Row],[Club]])</f>
        <v>0</v>
      </c>
      <c r="F255" s="4">
        <f>Tabela2[[#This Row],[Total Players]]-Tabela2[[#This Row],[Number Players]]</f>
        <v>0</v>
      </c>
      <c r="G255" s="4"/>
    </row>
    <row r="256" spans="1:7" x14ac:dyDescent="0.3">
      <c r="A256" s="4" t="s">
        <v>843</v>
      </c>
      <c r="B256" s="4" t="s">
        <v>2</v>
      </c>
      <c r="C256" s="4" t="s">
        <v>1081</v>
      </c>
      <c r="D256" s="4">
        <v>69</v>
      </c>
      <c r="E256" s="4">
        <f>COUNTIF(Tabela1[Club],Tabela2[[#This Row],[Club]])</f>
        <v>0</v>
      </c>
      <c r="F256" s="4">
        <f>Tabela2[[#This Row],[Total Players]]-Tabela2[[#This Row],[Number Players]]</f>
        <v>0</v>
      </c>
      <c r="G256" s="4"/>
    </row>
    <row r="257" spans="1:7" x14ac:dyDescent="0.3">
      <c r="A257" s="4" t="s">
        <v>849</v>
      </c>
      <c r="B257" s="4" t="s">
        <v>2</v>
      </c>
      <c r="C257" s="4" t="s">
        <v>1081</v>
      </c>
      <c r="D257" s="4">
        <v>69</v>
      </c>
      <c r="E257" s="4">
        <f>COUNTIF(Tabela1[Club],Tabela2[[#This Row],[Club]])</f>
        <v>0</v>
      </c>
      <c r="F257" s="4">
        <f>Tabela2[[#This Row],[Total Players]]-Tabela2[[#This Row],[Number Players]]</f>
        <v>0</v>
      </c>
      <c r="G257" s="4"/>
    </row>
    <row r="258" spans="1:7" x14ac:dyDescent="0.3">
      <c r="A258" s="4" t="s">
        <v>856</v>
      </c>
      <c r="B258" s="4" t="s">
        <v>197</v>
      </c>
      <c r="C258" s="4" t="s">
        <v>1084</v>
      </c>
      <c r="D258" s="4">
        <v>69</v>
      </c>
      <c r="E258" s="4">
        <f>COUNTIF(Tabela1[Club],Tabela2[[#This Row],[Club]])</f>
        <v>0</v>
      </c>
      <c r="F258" s="4">
        <f>Tabela2[[#This Row],[Total Players]]-Tabela2[[#This Row],[Number Players]]</f>
        <v>0</v>
      </c>
      <c r="G258" s="4"/>
    </row>
    <row r="259" spans="1:7" x14ac:dyDescent="0.3">
      <c r="A259" s="4" t="s">
        <v>870</v>
      </c>
      <c r="B259" s="4" t="s">
        <v>9</v>
      </c>
      <c r="C259" s="4" t="s">
        <v>1103</v>
      </c>
      <c r="D259" s="4">
        <v>69</v>
      </c>
      <c r="E259" s="4">
        <f>COUNTIF(Tabela1[Club],Tabela2[[#This Row],[Club]])</f>
        <v>0</v>
      </c>
      <c r="F259" s="4">
        <f>Tabela2[[#This Row],[Total Players]]-Tabela2[[#This Row],[Number Players]]</f>
        <v>0</v>
      </c>
      <c r="G259" s="4"/>
    </row>
    <row r="260" spans="1:7" x14ac:dyDescent="0.3">
      <c r="A260" s="4" t="s">
        <v>878</v>
      </c>
      <c r="B260" s="4" t="s">
        <v>13</v>
      </c>
      <c r="C260" s="4" t="s">
        <v>1077</v>
      </c>
      <c r="D260" s="4">
        <v>69</v>
      </c>
      <c r="E260" s="4">
        <f>COUNTIF(Tabela1[Club],Tabela2[[#This Row],[Club]])</f>
        <v>0</v>
      </c>
      <c r="F260" s="4">
        <f>Tabela2[[#This Row],[Total Players]]-Tabela2[[#This Row],[Number Players]]</f>
        <v>0</v>
      </c>
      <c r="G260" s="4"/>
    </row>
    <row r="261" spans="1:7" x14ac:dyDescent="0.3">
      <c r="A261" s="4" t="s">
        <v>879</v>
      </c>
      <c r="B261" s="4" t="s">
        <v>8</v>
      </c>
      <c r="C261" s="4" t="s">
        <v>1093</v>
      </c>
      <c r="D261" s="4">
        <v>69</v>
      </c>
      <c r="E261" s="4">
        <f>COUNTIF(Tabela1[Club],Tabela2[[#This Row],[Club]])</f>
        <v>0</v>
      </c>
      <c r="F261" s="4">
        <f>Tabela2[[#This Row],[Total Players]]-Tabela2[[#This Row],[Number Players]]</f>
        <v>0</v>
      </c>
      <c r="G261" s="4"/>
    </row>
    <row r="262" spans="1:7" x14ac:dyDescent="0.3">
      <c r="A262" s="4" t="s">
        <v>894</v>
      </c>
      <c r="B262" s="4" t="s">
        <v>54</v>
      </c>
      <c r="C262" s="4" t="s">
        <v>1080</v>
      </c>
      <c r="D262" s="4">
        <v>69</v>
      </c>
      <c r="E262" s="4">
        <f>COUNTIF(Tabela1[Club],Tabela2[[#This Row],[Club]])</f>
        <v>0</v>
      </c>
      <c r="F262" s="4">
        <f>Tabela2[[#This Row],[Total Players]]-Tabela2[[#This Row],[Number Players]]</f>
        <v>0</v>
      </c>
      <c r="G262" s="4"/>
    </row>
    <row r="263" spans="1:7" x14ac:dyDescent="0.3">
      <c r="A263" s="4" t="s">
        <v>899</v>
      </c>
      <c r="B263" s="4" t="s">
        <v>197</v>
      </c>
      <c r="C263" s="4" t="s">
        <v>1084</v>
      </c>
      <c r="D263" s="4">
        <v>69</v>
      </c>
      <c r="E263" s="4">
        <f>COUNTIF(Tabela1[Club],Tabela2[[#This Row],[Club]])</f>
        <v>0</v>
      </c>
      <c r="F263" s="4">
        <f>Tabela2[[#This Row],[Total Players]]-Tabela2[[#This Row],[Number Players]]</f>
        <v>0</v>
      </c>
      <c r="G263" s="4"/>
    </row>
    <row r="264" spans="1:7" x14ac:dyDescent="0.3">
      <c r="A264" s="4" t="s">
        <v>900</v>
      </c>
      <c r="B264" s="4" t="s">
        <v>8</v>
      </c>
      <c r="C264" s="4" t="s">
        <v>1093</v>
      </c>
      <c r="D264" s="4">
        <v>69</v>
      </c>
      <c r="E264" s="4">
        <f>COUNTIF(Tabela1[Club],Tabela2[[#This Row],[Club]])</f>
        <v>0</v>
      </c>
      <c r="F264" s="4">
        <f>Tabela2[[#This Row],[Total Players]]-Tabela2[[#This Row],[Number Players]]</f>
        <v>0</v>
      </c>
      <c r="G264" s="4"/>
    </row>
    <row r="265" spans="1:7" x14ac:dyDescent="0.3">
      <c r="A265" s="14" t="s">
        <v>905</v>
      </c>
      <c r="B265" s="14" t="s">
        <v>76</v>
      </c>
      <c r="C265" s="14" t="s">
        <v>1108</v>
      </c>
      <c r="D265" s="14">
        <v>69</v>
      </c>
      <c r="E265" s="14">
        <f>COUNTIF(Tabela1[Club],Tabela2[[#This Row],[Club]])</f>
        <v>0</v>
      </c>
      <c r="F265" s="14">
        <f>Tabela2[[#This Row],[Total Players]]-Tabela2[[#This Row],[Number Players]]</f>
        <v>0</v>
      </c>
      <c r="G265" s="14"/>
    </row>
    <row r="266" spans="1:7" x14ac:dyDescent="0.3">
      <c r="A266" s="16" t="s">
        <v>913</v>
      </c>
      <c r="B266" s="16" t="s">
        <v>43</v>
      </c>
      <c r="C266" s="16" t="s">
        <v>1101</v>
      </c>
      <c r="D266" s="16">
        <v>69</v>
      </c>
      <c r="E266" s="16">
        <f>COUNTIF(Tabela1[Club],Tabela2[[#This Row],[Club]])</f>
        <v>0</v>
      </c>
      <c r="F266" s="16">
        <f>Tabela2[[#This Row],[Total Players]]-Tabela2[[#This Row],[Number Players]]</f>
        <v>0</v>
      </c>
      <c r="G266" s="16"/>
    </row>
    <row r="267" spans="1:7" x14ac:dyDescent="0.3">
      <c r="A267" s="15" t="s">
        <v>919</v>
      </c>
      <c r="B267" s="15" t="s">
        <v>34</v>
      </c>
      <c r="C267" s="15" t="s">
        <v>1086</v>
      </c>
      <c r="D267" s="15">
        <v>69</v>
      </c>
      <c r="E267" s="15">
        <f>COUNTIF(Tabela1[Club],Tabela2[[#This Row],[Club]])</f>
        <v>0</v>
      </c>
      <c r="F267" s="15">
        <f>Tabela2[[#This Row],[Total Players]]-Tabela2[[#This Row],[Number Players]]</f>
        <v>0</v>
      </c>
      <c r="G267" s="15"/>
    </row>
    <row r="268" spans="1:7" x14ac:dyDescent="0.3">
      <c r="A268" s="4" t="s">
        <v>923</v>
      </c>
      <c r="B268" s="4" t="s">
        <v>4</v>
      </c>
      <c r="C268" s="4" t="s">
        <v>1074</v>
      </c>
      <c r="D268" s="4">
        <v>69</v>
      </c>
      <c r="E268" s="4">
        <f>COUNTIF(Tabela1[Club],Tabela2[[#This Row],[Club]])</f>
        <v>0</v>
      </c>
      <c r="F268" s="4">
        <f>Tabela2[[#This Row],[Total Players]]-Tabela2[[#This Row],[Number Players]]</f>
        <v>0</v>
      </c>
      <c r="G268" s="4"/>
    </row>
    <row r="269" spans="1:7" x14ac:dyDescent="0.3">
      <c r="A269" s="4" t="s">
        <v>924</v>
      </c>
      <c r="B269" s="4" t="s">
        <v>4</v>
      </c>
      <c r="C269" s="4" t="s">
        <v>1074</v>
      </c>
      <c r="D269" s="4">
        <v>69</v>
      </c>
      <c r="E269" s="4">
        <f>COUNTIF(Tabela1[Club],Tabela2[[#This Row],[Club]])</f>
        <v>0</v>
      </c>
      <c r="F269" s="4">
        <f>Tabela2[[#This Row],[Total Players]]-Tabela2[[#This Row],[Number Players]]</f>
        <v>0</v>
      </c>
      <c r="G269" s="4"/>
    </row>
    <row r="270" spans="1:7" x14ac:dyDescent="0.3">
      <c r="A270" s="4" t="s">
        <v>935</v>
      </c>
      <c r="B270" s="4" t="s">
        <v>13</v>
      </c>
      <c r="C270" s="4" t="s">
        <v>1077</v>
      </c>
      <c r="D270" s="4">
        <v>69</v>
      </c>
      <c r="E270" s="4">
        <f>COUNTIF(Tabela1[Club],Tabela2[[#This Row],[Club]])</f>
        <v>0</v>
      </c>
      <c r="F270" s="4">
        <f>Tabela2[[#This Row],[Total Players]]-Tabela2[[#This Row],[Number Players]]</f>
        <v>0</v>
      </c>
      <c r="G270" s="4"/>
    </row>
    <row r="271" spans="1:7" x14ac:dyDescent="0.3">
      <c r="A271" s="17" t="s">
        <v>936</v>
      </c>
      <c r="B271" s="17" t="s">
        <v>13</v>
      </c>
      <c r="C271" s="17" t="s">
        <v>1077</v>
      </c>
      <c r="D271" s="17">
        <v>69</v>
      </c>
      <c r="E271" s="17">
        <f>COUNTIF(Tabela1[Club],Tabela2[[#This Row],[Club]])</f>
        <v>0</v>
      </c>
      <c r="F271" s="17">
        <f>Tabela2[[#This Row],[Total Players]]-Tabela2[[#This Row],[Number Players]]</f>
        <v>0</v>
      </c>
      <c r="G271" s="17"/>
    </row>
    <row r="272" spans="1:7" x14ac:dyDescent="0.3">
      <c r="A272" s="11" t="s">
        <v>1135</v>
      </c>
      <c r="B272" s="11" t="s">
        <v>197</v>
      </c>
      <c r="C272" s="4" t="s">
        <v>1084</v>
      </c>
      <c r="D272" s="12">
        <v>69</v>
      </c>
      <c r="E272" s="12">
        <f>COUNTIF(Tabela1[Club],Tabela2[[#This Row],[Club]])</f>
        <v>0</v>
      </c>
      <c r="F272" s="12">
        <f>Tabela2[[#This Row],[Total Players]]-Tabela2[[#This Row],[Number Players]]</f>
        <v>0</v>
      </c>
      <c r="G272" s="11"/>
    </row>
    <row r="273" spans="1:7" x14ac:dyDescent="0.3">
      <c r="A273" s="4" t="s">
        <v>949</v>
      </c>
      <c r="B273" s="4" t="s">
        <v>9</v>
      </c>
      <c r="C273" s="4" t="s">
        <v>1103</v>
      </c>
      <c r="D273" s="4">
        <v>69</v>
      </c>
      <c r="E273" s="4">
        <f>COUNTIF(Tabela1[Club],Tabela2[[#This Row],[Club]])</f>
        <v>0</v>
      </c>
      <c r="F273" s="4">
        <f>Tabela2[[#This Row],[Total Players]]-Tabela2[[#This Row],[Number Players]]</f>
        <v>0</v>
      </c>
      <c r="G273" s="4"/>
    </row>
    <row r="274" spans="1:7" x14ac:dyDescent="0.3">
      <c r="A274" s="17" t="s">
        <v>951</v>
      </c>
      <c r="B274" s="17" t="s">
        <v>29</v>
      </c>
      <c r="C274" s="17" t="s">
        <v>1090</v>
      </c>
      <c r="D274" s="17">
        <v>69</v>
      </c>
      <c r="E274" s="17">
        <f>COUNTIF(Tabela1[Club],Tabela2[[#This Row],[Club]])</f>
        <v>0</v>
      </c>
      <c r="F274" s="17">
        <f>Tabela2[[#This Row],[Total Players]]-Tabela2[[#This Row],[Number Players]]</f>
        <v>0</v>
      </c>
      <c r="G274" s="17"/>
    </row>
    <row r="275" spans="1:7" x14ac:dyDescent="0.3">
      <c r="A275" s="4" t="s">
        <v>971</v>
      </c>
      <c r="B275" s="4" t="s">
        <v>25</v>
      </c>
      <c r="C275" s="4" t="s">
        <v>1088</v>
      </c>
      <c r="D275" s="4">
        <v>69</v>
      </c>
      <c r="E275" s="4">
        <f>COUNTIF(Tabela1[Club],Tabela2[[#This Row],[Club]])</f>
        <v>0</v>
      </c>
      <c r="F275" s="4">
        <f>Tabela2[[#This Row],[Total Players]]-Tabela2[[#This Row],[Number Players]]</f>
        <v>0</v>
      </c>
      <c r="G275" s="4"/>
    </row>
    <row r="276" spans="1:7" x14ac:dyDescent="0.3">
      <c r="A276" s="4" t="s">
        <v>510</v>
      </c>
      <c r="B276" s="4" t="s">
        <v>3</v>
      </c>
      <c r="C276" s="4" t="s">
        <v>1071</v>
      </c>
      <c r="D276" s="4">
        <v>69</v>
      </c>
      <c r="E276" s="4">
        <f>COUNTIF(Tabela1[Club],Tabela2[[#This Row],[Club]])</f>
        <v>0</v>
      </c>
      <c r="F276" s="4">
        <f>Tabela2[[#This Row],[Total Players]]-Tabela2[[#This Row],[Number Players]]</f>
        <v>0</v>
      </c>
      <c r="G276" s="4"/>
    </row>
    <row r="277" spans="1:7" x14ac:dyDescent="0.3">
      <c r="A277" s="13" t="s">
        <v>1016</v>
      </c>
      <c r="B277" s="13" t="s">
        <v>57</v>
      </c>
      <c r="C277" s="13" t="s">
        <v>1100</v>
      </c>
      <c r="D277" s="13">
        <v>69</v>
      </c>
      <c r="E277" s="13">
        <f>COUNTIF(Tabela1[Club],Tabela2[[#This Row],[Club]])</f>
        <v>0</v>
      </c>
      <c r="F277" s="13">
        <f>Tabela2[[#This Row],[Total Players]]-Tabela2[[#This Row],[Number Players]]</f>
        <v>0</v>
      </c>
      <c r="G277" s="13"/>
    </row>
    <row r="278" spans="1:7" x14ac:dyDescent="0.3">
      <c r="A278" s="13" t="s">
        <v>1018</v>
      </c>
      <c r="B278" s="13" t="s">
        <v>57</v>
      </c>
      <c r="C278" s="13" t="s">
        <v>1100</v>
      </c>
      <c r="D278" s="13">
        <v>69</v>
      </c>
      <c r="E278" s="13">
        <f>COUNTIF(Tabela1[Club],Tabela2[[#This Row],[Club]])</f>
        <v>0</v>
      </c>
      <c r="F278" s="13">
        <f>Tabela2[[#This Row],[Total Players]]-Tabela2[[#This Row],[Number Players]]</f>
        <v>0</v>
      </c>
      <c r="G278" s="13"/>
    </row>
    <row r="279" spans="1:7" x14ac:dyDescent="0.3">
      <c r="A279" s="13" t="s">
        <v>1019</v>
      </c>
      <c r="B279" s="13" t="s">
        <v>61</v>
      </c>
      <c r="C279" s="13" t="s">
        <v>1075</v>
      </c>
      <c r="D279" s="13">
        <v>69</v>
      </c>
      <c r="E279" s="13">
        <f>COUNTIF(Tabela1[Club],Tabela2[[#This Row],[Club]])</f>
        <v>0</v>
      </c>
      <c r="F279" s="13">
        <f>Tabela2[[#This Row],[Total Players]]-Tabela2[[#This Row],[Number Players]]</f>
        <v>0</v>
      </c>
      <c r="G279" s="13"/>
    </row>
    <row r="280" spans="1:7" x14ac:dyDescent="0.3">
      <c r="A280" s="17" t="s">
        <v>1035</v>
      </c>
      <c r="B280" s="17" t="s">
        <v>42</v>
      </c>
      <c r="C280" s="17" t="s">
        <v>1094</v>
      </c>
      <c r="D280" s="17">
        <v>69</v>
      </c>
      <c r="E280" s="17">
        <f>COUNTIF(Tabela1[Club],Tabela2[[#This Row],[Club]])</f>
        <v>0</v>
      </c>
      <c r="F280" s="17">
        <f>Tabela2[[#This Row],[Total Players]]-Tabela2[[#This Row],[Number Players]]</f>
        <v>0</v>
      </c>
      <c r="G280" s="17"/>
    </row>
    <row r="281" spans="1:7" x14ac:dyDescent="0.3">
      <c r="A281" s="4" t="s">
        <v>1039</v>
      </c>
      <c r="B281" s="4" t="s">
        <v>2</v>
      </c>
      <c r="C281" s="4" t="s">
        <v>1081</v>
      </c>
      <c r="D281" s="4">
        <v>69</v>
      </c>
      <c r="E281" s="4">
        <f>COUNTIF(Tabela1[Club],Tabela2[[#This Row],[Club]])</f>
        <v>0</v>
      </c>
      <c r="F281" s="4">
        <f>Tabela2[[#This Row],[Total Players]]-Tabela2[[#This Row],[Number Players]]</f>
        <v>0</v>
      </c>
      <c r="G281" s="4"/>
    </row>
    <row r="282" spans="1:7" x14ac:dyDescent="0.3">
      <c r="A282" s="4" t="s">
        <v>1047</v>
      </c>
      <c r="B282" s="4" t="s">
        <v>13</v>
      </c>
      <c r="C282" s="4" t="s">
        <v>1077</v>
      </c>
      <c r="D282" s="4">
        <v>69</v>
      </c>
      <c r="E282" s="4">
        <f>COUNTIF(Tabela1[Club],Tabela2[[#This Row],[Club]])</f>
        <v>0</v>
      </c>
      <c r="F282" s="4">
        <f>Tabela2[[#This Row],[Total Players]]-Tabela2[[#This Row],[Number Players]]</f>
        <v>0</v>
      </c>
      <c r="G282" s="4"/>
    </row>
    <row r="283" spans="1:7" x14ac:dyDescent="0.3">
      <c r="A283" s="4" t="s">
        <v>534</v>
      </c>
      <c r="B283" s="4" t="s">
        <v>4</v>
      </c>
      <c r="C283" s="4" t="s">
        <v>1074</v>
      </c>
      <c r="D283" s="4">
        <v>68</v>
      </c>
      <c r="E283" s="4">
        <f>COUNTIF(Tabela1[Club],Tabela2[[#This Row],[Club]])</f>
        <v>0</v>
      </c>
      <c r="F283" s="4">
        <f>Tabela2[[#This Row],[Total Players]]-Tabela2[[#This Row],[Number Players]]</f>
        <v>0</v>
      </c>
      <c r="G283" s="4"/>
    </row>
    <row r="284" spans="1:7" x14ac:dyDescent="0.3">
      <c r="A284" s="4" t="s">
        <v>536</v>
      </c>
      <c r="B284" s="4" t="s">
        <v>176</v>
      </c>
      <c r="C284" s="4" t="s">
        <v>1072</v>
      </c>
      <c r="D284" s="4">
        <v>68</v>
      </c>
      <c r="E284" s="4">
        <f>COUNTIF(Tabela1[Club],Tabela2[[#This Row],[Club]])</f>
        <v>0</v>
      </c>
      <c r="F284" s="4">
        <f>Tabela2[[#This Row],[Total Players]]-Tabela2[[#This Row],[Number Players]]</f>
        <v>0</v>
      </c>
      <c r="G284" s="4"/>
    </row>
    <row r="285" spans="1:7" x14ac:dyDescent="0.3">
      <c r="A285" s="4" t="s">
        <v>548</v>
      </c>
      <c r="B285" s="4" t="s">
        <v>176</v>
      </c>
      <c r="C285" s="4" t="s">
        <v>1072</v>
      </c>
      <c r="D285" s="4">
        <v>68</v>
      </c>
      <c r="E285" s="4">
        <f>COUNTIF(Tabela1[Club],Tabela2[[#This Row],[Club]])</f>
        <v>0</v>
      </c>
      <c r="F285" s="4">
        <f>Tabela2[[#This Row],[Total Players]]-Tabela2[[#This Row],[Number Players]]</f>
        <v>0</v>
      </c>
      <c r="G285" s="4"/>
    </row>
    <row r="286" spans="1:7" x14ac:dyDescent="0.3">
      <c r="A286" s="4" t="s">
        <v>549</v>
      </c>
      <c r="B286" s="4" t="s">
        <v>176</v>
      </c>
      <c r="C286" s="4" t="s">
        <v>1072</v>
      </c>
      <c r="D286" s="4">
        <v>68</v>
      </c>
      <c r="E286" s="4">
        <f>COUNTIF(Tabela1[Club],Tabela2[[#This Row],[Club]])</f>
        <v>0</v>
      </c>
      <c r="F286" s="4">
        <f>Tabela2[[#This Row],[Total Players]]-Tabela2[[#This Row],[Number Players]]</f>
        <v>0</v>
      </c>
      <c r="G286" s="4"/>
    </row>
    <row r="287" spans="1:7" x14ac:dyDescent="0.3">
      <c r="A287" s="4" t="s">
        <v>1119</v>
      </c>
      <c r="B287" s="4" t="s">
        <v>2</v>
      </c>
      <c r="C287" s="4" t="s">
        <v>1081</v>
      </c>
      <c r="D287" s="4">
        <v>68</v>
      </c>
      <c r="E287" s="4">
        <f>COUNTIF(Tabela1[Club],Tabela2[[#This Row],[Club]])</f>
        <v>0</v>
      </c>
      <c r="F287" s="4">
        <f>Tabela2[[#This Row],[Total Players]]-Tabela2[[#This Row],[Number Players]]</f>
        <v>0</v>
      </c>
      <c r="G287" s="4"/>
    </row>
    <row r="288" spans="1:7" x14ac:dyDescent="0.3">
      <c r="A288" s="4" t="s">
        <v>556</v>
      </c>
      <c r="B288" s="4" t="s">
        <v>102</v>
      </c>
      <c r="C288" s="4" t="s">
        <v>1079</v>
      </c>
      <c r="D288" s="4">
        <v>68</v>
      </c>
      <c r="E288" s="4">
        <f>COUNTIF(Tabela1[Club],Tabela2[[#This Row],[Club]])</f>
        <v>0</v>
      </c>
      <c r="F288" s="4">
        <f>Tabela2[[#This Row],[Total Players]]-Tabela2[[#This Row],[Number Players]]</f>
        <v>0</v>
      </c>
      <c r="G288" s="4"/>
    </row>
    <row r="289" spans="1:7" x14ac:dyDescent="0.3">
      <c r="A289" s="4" t="s">
        <v>561</v>
      </c>
      <c r="B289" s="4" t="s">
        <v>197</v>
      </c>
      <c r="C289" s="4" t="s">
        <v>1084</v>
      </c>
      <c r="D289" s="4">
        <v>68</v>
      </c>
      <c r="E289" s="4">
        <f>COUNTIF(Tabela1[Club],Tabela2[[#This Row],[Club]])</f>
        <v>0</v>
      </c>
      <c r="F289" s="4">
        <f>Tabela2[[#This Row],[Total Players]]-Tabela2[[#This Row],[Number Players]]</f>
        <v>0</v>
      </c>
      <c r="G289" s="4"/>
    </row>
    <row r="290" spans="1:7" x14ac:dyDescent="0.3">
      <c r="A290" s="13" t="s">
        <v>562</v>
      </c>
      <c r="B290" s="13" t="s">
        <v>58</v>
      </c>
      <c r="C290" s="13" t="s">
        <v>1076</v>
      </c>
      <c r="D290" s="13">
        <v>68</v>
      </c>
      <c r="E290" s="13">
        <f>COUNTIF(Tabela1[Club],Tabela2[[#This Row],[Club]])</f>
        <v>0</v>
      </c>
      <c r="F290" s="13">
        <f>Tabela2[[#This Row],[Total Players]]-Tabela2[[#This Row],[Number Players]]</f>
        <v>0</v>
      </c>
      <c r="G290" s="13"/>
    </row>
    <row r="291" spans="1:7" x14ac:dyDescent="0.3">
      <c r="A291" s="4" t="s">
        <v>565</v>
      </c>
      <c r="B291" s="4" t="s">
        <v>54</v>
      </c>
      <c r="C291" s="4" t="s">
        <v>1080</v>
      </c>
      <c r="D291" s="4">
        <v>68</v>
      </c>
      <c r="E291" s="4">
        <f>COUNTIF(Tabela1[Club],Tabela2[[#This Row],[Club]])</f>
        <v>0</v>
      </c>
      <c r="F291" s="4">
        <f>Tabela2[[#This Row],[Total Players]]-Tabela2[[#This Row],[Number Players]]</f>
        <v>0</v>
      </c>
      <c r="G291" s="4"/>
    </row>
    <row r="292" spans="1:7" x14ac:dyDescent="0.3">
      <c r="A292" s="4" t="s">
        <v>566</v>
      </c>
      <c r="B292" s="4" t="s">
        <v>54</v>
      </c>
      <c r="C292" s="4" t="s">
        <v>1080</v>
      </c>
      <c r="D292" s="4">
        <v>68</v>
      </c>
      <c r="E292" s="4">
        <f>COUNTIF(Tabela1[Club],Tabela2[[#This Row],[Club]])</f>
        <v>0</v>
      </c>
      <c r="F292" s="4">
        <f>Tabela2[[#This Row],[Total Players]]-Tabela2[[#This Row],[Number Players]]</f>
        <v>0</v>
      </c>
      <c r="G292" s="4"/>
    </row>
    <row r="293" spans="1:7" x14ac:dyDescent="0.3">
      <c r="A293" s="4" t="s">
        <v>570</v>
      </c>
      <c r="B293" s="4" t="s">
        <v>197</v>
      </c>
      <c r="C293" s="4" t="s">
        <v>1084</v>
      </c>
      <c r="D293" s="4">
        <v>68</v>
      </c>
      <c r="E293" s="4">
        <f>COUNTIF(Tabela1[Club],Tabela2[[#This Row],[Club]])</f>
        <v>0</v>
      </c>
      <c r="F293" s="4">
        <f>Tabela2[[#This Row],[Total Players]]-Tabela2[[#This Row],[Number Players]]</f>
        <v>0</v>
      </c>
      <c r="G293" s="4"/>
    </row>
    <row r="294" spans="1:7" x14ac:dyDescent="0.3">
      <c r="A294" s="4" t="s">
        <v>573</v>
      </c>
      <c r="B294" s="4" t="s">
        <v>2</v>
      </c>
      <c r="C294" s="4" t="s">
        <v>1081</v>
      </c>
      <c r="D294" s="4">
        <v>68</v>
      </c>
      <c r="E294" s="4">
        <f>COUNTIF(Tabela1[Club],Tabela2[[#This Row],[Club]])</f>
        <v>0</v>
      </c>
      <c r="F294" s="4">
        <f>Tabela2[[#This Row],[Total Players]]-Tabela2[[#This Row],[Number Players]]</f>
        <v>0</v>
      </c>
      <c r="G294" s="4"/>
    </row>
    <row r="295" spans="1:7" x14ac:dyDescent="0.3">
      <c r="A295" s="4" t="s">
        <v>575</v>
      </c>
      <c r="B295" s="4" t="s">
        <v>54</v>
      </c>
      <c r="C295" s="4" t="s">
        <v>1080</v>
      </c>
      <c r="D295" s="4">
        <v>68</v>
      </c>
      <c r="E295" s="4">
        <f>COUNTIF(Tabela1[Club],Tabela2[[#This Row],[Club]])</f>
        <v>0</v>
      </c>
      <c r="F295" s="4">
        <f>Tabela2[[#This Row],[Total Players]]-Tabela2[[#This Row],[Number Players]]</f>
        <v>0</v>
      </c>
      <c r="G295" s="4"/>
    </row>
    <row r="296" spans="1:7" x14ac:dyDescent="0.3">
      <c r="A296" s="13" t="s">
        <v>594</v>
      </c>
      <c r="B296" s="13" t="s">
        <v>85</v>
      </c>
      <c r="C296" s="13" t="s">
        <v>1096</v>
      </c>
      <c r="D296" s="13">
        <v>68</v>
      </c>
      <c r="E296" s="13">
        <f>COUNTIF(Tabela1[Club],Tabela2[[#This Row],[Club]])</f>
        <v>0</v>
      </c>
      <c r="F296" s="13">
        <f>Tabela2[[#This Row],[Total Players]]-Tabela2[[#This Row],[Number Players]]</f>
        <v>0</v>
      </c>
      <c r="G296" s="13"/>
    </row>
    <row r="297" spans="1:7" x14ac:dyDescent="0.3">
      <c r="A297" s="15" t="s">
        <v>603</v>
      </c>
      <c r="B297" s="15" t="s">
        <v>42</v>
      </c>
      <c r="C297" s="15" t="s">
        <v>1094</v>
      </c>
      <c r="D297" s="15">
        <v>68</v>
      </c>
      <c r="E297" s="15">
        <f>COUNTIF(Tabela1[Club],Tabela2[[#This Row],[Club]])</f>
        <v>0</v>
      </c>
      <c r="F297" s="15">
        <f>Tabela2[[#This Row],[Total Players]]-Tabela2[[#This Row],[Number Players]]</f>
        <v>0</v>
      </c>
      <c r="G297" s="15"/>
    </row>
    <row r="298" spans="1:7" x14ac:dyDescent="0.3">
      <c r="A298" s="4" t="s">
        <v>619</v>
      </c>
      <c r="B298" s="4" t="s">
        <v>30</v>
      </c>
      <c r="C298" s="4" t="s">
        <v>1089</v>
      </c>
      <c r="D298" s="4">
        <v>68</v>
      </c>
      <c r="E298" s="4">
        <f>COUNTIF(Tabela1[Club],Tabela2[[#This Row],[Club]])</f>
        <v>0</v>
      </c>
      <c r="F298" s="4">
        <f>Tabela2[[#This Row],[Total Players]]-Tabela2[[#This Row],[Number Players]]</f>
        <v>0</v>
      </c>
      <c r="G298" s="4"/>
    </row>
    <row r="299" spans="1:7" x14ac:dyDescent="0.3">
      <c r="A299" s="4" t="s">
        <v>620</v>
      </c>
      <c r="B299" s="4" t="s">
        <v>25</v>
      </c>
      <c r="C299" s="4" t="s">
        <v>1088</v>
      </c>
      <c r="D299" s="4">
        <v>68</v>
      </c>
      <c r="E299" s="4">
        <f>COUNTIF(Tabela1[Club],Tabela2[[#This Row],[Club]])</f>
        <v>0</v>
      </c>
      <c r="F299" s="4">
        <f>Tabela2[[#This Row],[Total Players]]-Tabela2[[#This Row],[Number Players]]</f>
        <v>0</v>
      </c>
      <c r="G299" s="4"/>
    </row>
    <row r="300" spans="1:7" x14ac:dyDescent="0.3">
      <c r="A300" s="4" t="s">
        <v>623</v>
      </c>
      <c r="B300" s="4" t="s">
        <v>25</v>
      </c>
      <c r="C300" s="4" t="s">
        <v>1088</v>
      </c>
      <c r="D300" s="4">
        <v>68</v>
      </c>
      <c r="E300" s="4">
        <f>COUNTIF(Tabela1[Club],Tabela2[[#This Row],[Club]])</f>
        <v>0</v>
      </c>
      <c r="F300" s="4">
        <f>Tabela2[[#This Row],[Total Players]]-Tabela2[[#This Row],[Number Players]]</f>
        <v>0</v>
      </c>
      <c r="G300" s="4"/>
    </row>
    <row r="301" spans="1:7" x14ac:dyDescent="0.3">
      <c r="A301" s="4" t="s">
        <v>629</v>
      </c>
      <c r="B301" s="4" t="s">
        <v>13</v>
      </c>
      <c r="C301" s="4" t="s">
        <v>1077</v>
      </c>
      <c r="D301" s="4">
        <v>68</v>
      </c>
      <c r="E301" s="4">
        <f>COUNTIF(Tabela1[Club],Tabela2[[#This Row],[Club]])</f>
        <v>0</v>
      </c>
      <c r="F301" s="4">
        <f>Tabela2[[#This Row],[Total Players]]-Tabela2[[#This Row],[Number Players]]</f>
        <v>0</v>
      </c>
      <c r="G301" s="4"/>
    </row>
    <row r="302" spans="1:7" x14ac:dyDescent="0.3">
      <c r="A302" s="4" t="s">
        <v>632</v>
      </c>
      <c r="B302" s="4" t="s">
        <v>25</v>
      </c>
      <c r="C302" s="4" t="s">
        <v>1088</v>
      </c>
      <c r="D302" s="4">
        <v>68</v>
      </c>
      <c r="E302" s="4">
        <f>COUNTIF(Tabela1[Club],Tabela2[[#This Row],[Club]])</f>
        <v>0</v>
      </c>
      <c r="F302" s="4">
        <f>Tabela2[[#This Row],[Total Players]]-Tabela2[[#This Row],[Number Players]]</f>
        <v>0</v>
      </c>
      <c r="G302" s="4"/>
    </row>
    <row r="303" spans="1:7" x14ac:dyDescent="0.3">
      <c r="A303" s="4" t="s">
        <v>640</v>
      </c>
      <c r="B303" s="4" t="s">
        <v>197</v>
      </c>
      <c r="C303" s="4" t="s">
        <v>1084</v>
      </c>
      <c r="D303" s="4">
        <v>68</v>
      </c>
      <c r="E303" s="4">
        <f>COUNTIF(Tabela1[Club],Tabela2[[#This Row],[Club]])</f>
        <v>0</v>
      </c>
      <c r="F303" s="4">
        <f>Tabela2[[#This Row],[Total Players]]-Tabela2[[#This Row],[Number Players]]</f>
        <v>0</v>
      </c>
      <c r="G303" s="4"/>
    </row>
    <row r="304" spans="1:7" x14ac:dyDescent="0.3">
      <c r="A304" s="4" t="s">
        <v>649</v>
      </c>
      <c r="B304" s="4" t="s">
        <v>197</v>
      </c>
      <c r="C304" s="4" t="s">
        <v>1084</v>
      </c>
      <c r="D304" s="4">
        <v>68</v>
      </c>
      <c r="E304" s="4">
        <f>COUNTIF(Tabela1[Club],Tabela2[[#This Row],[Club]])</f>
        <v>0</v>
      </c>
      <c r="F304" s="4">
        <f>Tabela2[[#This Row],[Total Players]]-Tabela2[[#This Row],[Number Players]]</f>
        <v>0</v>
      </c>
      <c r="G304" s="4"/>
    </row>
    <row r="305" spans="1:7" x14ac:dyDescent="0.3">
      <c r="A305" s="4" t="s">
        <v>652</v>
      </c>
      <c r="B305" s="4" t="s">
        <v>4</v>
      </c>
      <c r="C305" s="4" t="s">
        <v>1074</v>
      </c>
      <c r="D305" s="4">
        <v>68</v>
      </c>
      <c r="E305" s="4">
        <f>COUNTIF(Tabela1[Club],Tabela2[[#This Row],[Club]])</f>
        <v>0</v>
      </c>
      <c r="F305" s="4">
        <f>Tabela2[[#This Row],[Total Players]]-Tabela2[[#This Row],[Number Players]]</f>
        <v>0</v>
      </c>
      <c r="G305" s="4"/>
    </row>
    <row r="306" spans="1:7" x14ac:dyDescent="0.3">
      <c r="A306" s="4" t="s">
        <v>659</v>
      </c>
      <c r="B306" s="4" t="s">
        <v>184</v>
      </c>
      <c r="C306" s="4" t="s">
        <v>1102</v>
      </c>
      <c r="D306" s="4">
        <v>68</v>
      </c>
      <c r="E306" s="4">
        <f>COUNTIF(Tabela1[Club],Tabela2[[#This Row],[Club]])</f>
        <v>0</v>
      </c>
      <c r="F306" s="4">
        <f>Tabela2[[#This Row],[Total Players]]-Tabela2[[#This Row],[Number Players]]</f>
        <v>0</v>
      </c>
      <c r="G306" s="4"/>
    </row>
    <row r="307" spans="1:7" x14ac:dyDescent="0.3">
      <c r="A307" s="4" t="s">
        <v>491</v>
      </c>
      <c r="B307" s="4" t="s">
        <v>4</v>
      </c>
      <c r="C307" s="4" t="s">
        <v>1074</v>
      </c>
      <c r="D307" s="4">
        <v>68</v>
      </c>
      <c r="E307" s="4">
        <f>COUNTIF(Tabela1[Club],Tabela2[[#This Row],[Club]])</f>
        <v>0</v>
      </c>
      <c r="F307" s="4">
        <f>Tabela2[[#This Row],[Total Players]]-Tabela2[[#This Row],[Number Players]]</f>
        <v>0</v>
      </c>
      <c r="G307" s="4"/>
    </row>
    <row r="308" spans="1:7" x14ac:dyDescent="0.3">
      <c r="A308" s="4" t="s">
        <v>686</v>
      </c>
      <c r="B308" s="4" t="s">
        <v>9</v>
      </c>
      <c r="C308" s="4" t="s">
        <v>1103</v>
      </c>
      <c r="D308" s="4">
        <v>68</v>
      </c>
      <c r="E308" s="4">
        <f>COUNTIF(Tabela1[Club],Tabela2[[#This Row],[Club]])</f>
        <v>0</v>
      </c>
      <c r="F308" s="4">
        <f>Tabela2[[#This Row],[Total Players]]-Tabela2[[#This Row],[Number Players]]</f>
        <v>0</v>
      </c>
      <c r="G308" s="4"/>
    </row>
    <row r="309" spans="1:7" x14ac:dyDescent="0.3">
      <c r="A309" s="4" t="s">
        <v>687</v>
      </c>
      <c r="B309" s="4" t="s">
        <v>25</v>
      </c>
      <c r="C309" s="4" t="s">
        <v>1088</v>
      </c>
      <c r="D309" s="4">
        <v>68</v>
      </c>
      <c r="E309" s="4">
        <f>COUNTIF(Tabela1[Club],Tabela2[[#This Row],[Club]])</f>
        <v>0</v>
      </c>
      <c r="F309" s="4">
        <f>Tabela2[[#This Row],[Total Players]]-Tabela2[[#This Row],[Number Players]]</f>
        <v>0</v>
      </c>
      <c r="G309" s="4"/>
    </row>
    <row r="310" spans="1:7" x14ac:dyDescent="0.3">
      <c r="A310" s="13" t="s">
        <v>697</v>
      </c>
      <c r="B310" s="13" t="s">
        <v>61</v>
      </c>
      <c r="C310" s="13" t="s">
        <v>1075</v>
      </c>
      <c r="D310" s="13">
        <v>68</v>
      </c>
      <c r="E310" s="13">
        <f>COUNTIF(Tabela1[Club],Tabela2[[#This Row],[Club]])</f>
        <v>0</v>
      </c>
      <c r="F310" s="13">
        <f>Tabela2[[#This Row],[Total Players]]-Tabela2[[#This Row],[Number Players]]</f>
        <v>0</v>
      </c>
      <c r="G310" s="13"/>
    </row>
    <row r="311" spans="1:7" x14ac:dyDescent="0.3">
      <c r="A311" s="4" t="s">
        <v>699</v>
      </c>
      <c r="B311" s="4" t="s">
        <v>184</v>
      </c>
      <c r="C311" s="4" t="s">
        <v>1102</v>
      </c>
      <c r="D311" s="4">
        <v>68</v>
      </c>
      <c r="E311" s="4">
        <f>COUNTIF(Tabela1[Club],Tabela2[[#This Row],[Club]])</f>
        <v>0</v>
      </c>
      <c r="F311" s="4">
        <f>Tabela2[[#This Row],[Total Players]]-Tabela2[[#This Row],[Number Players]]</f>
        <v>0</v>
      </c>
      <c r="G311" s="4"/>
    </row>
    <row r="312" spans="1:7" x14ac:dyDescent="0.3">
      <c r="A312" s="4" t="s">
        <v>707</v>
      </c>
      <c r="B312" s="4" t="s">
        <v>41</v>
      </c>
      <c r="C312" s="4" t="s">
        <v>501</v>
      </c>
      <c r="D312" s="4">
        <v>68</v>
      </c>
      <c r="E312" s="4">
        <f>COUNTIF(Tabela1[Club],Tabela2[[#This Row],[Club]])</f>
        <v>0</v>
      </c>
      <c r="F312" s="4">
        <f>Tabela2[[#This Row],[Total Players]]-Tabela2[[#This Row],[Number Players]]</f>
        <v>0</v>
      </c>
      <c r="G312" s="4"/>
    </row>
    <row r="313" spans="1:7" x14ac:dyDescent="0.3">
      <c r="A313" s="4" t="s">
        <v>1116</v>
      </c>
      <c r="B313" s="4" t="s">
        <v>5</v>
      </c>
      <c r="C313" s="4" t="s">
        <v>1067</v>
      </c>
      <c r="D313" s="4">
        <v>68</v>
      </c>
      <c r="E313" s="4">
        <f>COUNTIF(Tabela1[Club],Tabela2[[#This Row],[Club]])</f>
        <v>0</v>
      </c>
      <c r="F313" s="4">
        <f>Tabela2[[#This Row],[Total Players]]-Tabela2[[#This Row],[Number Players]]</f>
        <v>0</v>
      </c>
      <c r="G313" s="4"/>
    </row>
    <row r="314" spans="1:7" x14ac:dyDescent="0.3">
      <c r="A314" s="4" t="s">
        <v>720</v>
      </c>
      <c r="B314" s="4" t="s">
        <v>2</v>
      </c>
      <c r="C314" s="4" t="s">
        <v>1081</v>
      </c>
      <c r="D314" s="4">
        <v>68</v>
      </c>
      <c r="E314" s="4">
        <f>COUNTIF(Tabela1[Club],Tabela2[[#This Row],[Club]])</f>
        <v>0</v>
      </c>
      <c r="F314" s="4">
        <f>Tabela2[[#This Row],[Total Players]]-Tabela2[[#This Row],[Number Players]]</f>
        <v>0</v>
      </c>
      <c r="G314" s="4"/>
    </row>
    <row r="315" spans="1:7" x14ac:dyDescent="0.3">
      <c r="A315" s="4" t="s">
        <v>729</v>
      </c>
      <c r="B315" s="4" t="s">
        <v>43</v>
      </c>
      <c r="C315" s="4" t="s">
        <v>1101</v>
      </c>
      <c r="D315" s="4">
        <v>68</v>
      </c>
      <c r="E315" s="4">
        <f>COUNTIF(Tabela1[Club],Tabela2[[#This Row],[Club]])</f>
        <v>0</v>
      </c>
      <c r="F315" s="4">
        <f>Tabela2[[#This Row],[Total Players]]-Tabela2[[#This Row],[Number Players]]</f>
        <v>0</v>
      </c>
      <c r="G315" s="4"/>
    </row>
    <row r="316" spans="1:7" x14ac:dyDescent="0.3">
      <c r="A316" s="4" t="s">
        <v>731</v>
      </c>
      <c r="B316" s="4" t="s">
        <v>5</v>
      </c>
      <c r="C316" s="4" t="s">
        <v>1067</v>
      </c>
      <c r="D316" s="4">
        <v>68</v>
      </c>
      <c r="E316" s="4">
        <f>COUNTIF(Tabela1[Club],Tabela2[[#This Row],[Club]])</f>
        <v>0</v>
      </c>
      <c r="F316" s="4">
        <f>Tabela2[[#This Row],[Total Players]]-Tabela2[[#This Row],[Number Players]]</f>
        <v>0</v>
      </c>
      <c r="G316" s="4"/>
    </row>
    <row r="317" spans="1:7" x14ac:dyDescent="0.3">
      <c r="A317" s="4" t="s">
        <v>494</v>
      </c>
      <c r="B317" s="4" t="s">
        <v>4</v>
      </c>
      <c r="C317" s="4" t="s">
        <v>1074</v>
      </c>
      <c r="D317" s="4">
        <v>68</v>
      </c>
      <c r="E317" s="4">
        <f>COUNTIF(Tabela1[Club],Tabela2[[#This Row],[Club]])</f>
        <v>0</v>
      </c>
      <c r="F317" s="4">
        <f>Tabela2[[#This Row],[Total Players]]-Tabela2[[#This Row],[Number Players]]</f>
        <v>0</v>
      </c>
      <c r="G317" s="4"/>
    </row>
    <row r="318" spans="1:7" x14ac:dyDescent="0.3">
      <c r="A318" s="17" t="s">
        <v>746</v>
      </c>
      <c r="B318" s="17" t="s">
        <v>28</v>
      </c>
      <c r="C318" s="17" t="s">
        <v>1070</v>
      </c>
      <c r="D318" s="17">
        <v>68</v>
      </c>
      <c r="E318" s="17">
        <f>COUNTIF(Tabela1[Club],Tabela2[[#This Row],[Club]])</f>
        <v>0</v>
      </c>
      <c r="F318" s="17">
        <f>Tabela2[[#This Row],[Total Players]]-Tabela2[[#This Row],[Number Players]]</f>
        <v>0</v>
      </c>
      <c r="G318" s="17"/>
    </row>
    <row r="319" spans="1:7" x14ac:dyDescent="0.3">
      <c r="A319" s="4" t="s">
        <v>752</v>
      </c>
      <c r="B319" s="4" t="s">
        <v>41</v>
      </c>
      <c r="C319" s="4" t="s">
        <v>501</v>
      </c>
      <c r="D319" s="4">
        <v>68</v>
      </c>
      <c r="E319" s="4">
        <f>COUNTIF(Tabela1[Club],Tabela2[[#This Row],[Club]])</f>
        <v>0</v>
      </c>
      <c r="F319" s="4">
        <f>Tabela2[[#This Row],[Total Players]]-Tabela2[[#This Row],[Number Players]]</f>
        <v>0</v>
      </c>
      <c r="G319" s="4"/>
    </row>
    <row r="320" spans="1:7" x14ac:dyDescent="0.3">
      <c r="A320" s="17" t="s">
        <v>760</v>
      </c>
      <c r="B320" s="17" t="s">
        <v>391</v>
      </c>
      <c r="C320" s="17" t="s">
        <v>1064</v>
      </c>
      <c r="D320" s="17">
        <v>68</v>
      </c>
      <c r="E320" s="17">
        <f>COUNTIF(Tabela1[Club],Tabela2[[#This Row],[Club]])</f>
        <v>0</v>
      </c>
      <c r="F320" s="17">
        <f>Tabela2[[#This Row],[Total Players]]-Tabela2[[#This Row],[Number Players]]</f>
        <v>0</v>
      </c>
      <c r="G320" s="17"/>
    </row>
    <row r="321" spans="1:7" x14ac:dyDescent="0.3">
      <c r="A321" s="4" t="s">
        <v>762</v>
      </c>
      <c r="B321" s="4" t="s">
        <v>197</v>
      </c>
      <c r="C321" s="4" t="s">
        <v>1084</v>
      </c>
      <c r="D321" s="4">
        <v>68</v>
      </c>
      <c r="E321" s="4">
        <f>COUNTIF(Tabela1[Club],Tabela2[[#This Row],[Club]])</f>
        <v>0</v>
      </c>
      <c r="F321" s="4">
        <f>Tabela2[[#This Row],[Total Players]]-Tabela2[[#This Row],[Number Players]]</f>
        <v>0</v>
      </c>
      <c r="G321" s="4"/>
    </row>
    <row r="322" spans="1:7" x14ac:dyDescent="0.3">
      <c r="A322" s="4" t="s">
        <v>794</v>
      </c>
      <c r="B322" s="4" t="s">
        <v>34</v>
      </c>
      <c r="C322" s="4" t="s">
        <v>1086</v>
      </c>
      <c r="D322" s="4">
        <v>68</v>
      </c>
      <c r="E322" s="4">
        <f>COUNTIF(Tabela1[Club],Tabela2[[#This Row],[Club]])</f>
        <v>0</v>
      </c>
      <c r="F322" s="4">
        <f>Tabela2[[#This Row],[Total Players]]-Tabela2[[#This Row],[Number Players]]</f>
        <v>0</v>
      </c>
      <c r="G322" s="4"/>
    </row>
    <row r="323" spans="1:7" x14ac:dyDescent="0.3">
      <c r="A323" s="4" t="s">
        <v>813</v>
      </c>
      <c r="B323" s="4" t="s">
        <v>8</v>
      </c>
      <c r="C323" s="4" t="s">
        <v>1089</v>
      </c>
      <c r="D323" s="4">
        <v>68</v>
      </c>
      <c r="E323" s="4">
        <f>COUNTIF(Tabela1[Club],Tabela2[[#This Row],[Club]])</f>
        <v>0</v>
      </c>
      <c r="F323" s="4">
        <f>Tabela2[[#This Row],[Total Players]]-Tabela2[[#This Row],[Number Players]]</f>
        <v>0</v>
      </c>
      <c r="G323" s="4"/>
    </row>
    <row r="324" spans="1:7" x14ac:dyDescent="0.3">
      <c r="A324" s="4" t="s">
        <v>816</v>
      </c>
      <c r="B324" s="4" t="s">
        <v>9</v>
      </c>
      <c r="C324" s="4" t="s">
        <v>1103</v>
      </c>
      <c r="D324" s="4">
        <v>68</v>
      </c>
      <c r="E324" s="4">
        <f>COUNTIF(Tabela1[Club],Tabela2[[#This Row],[Club]])</f>
        <v>0</v>
      </c>
      <c r="F324" s="4">
        <f>Tabela2[[#This Row],[Total Players]]-Tabela2[[#This Row],[Number Players]]</f>
        <v>0</v>
      </c>
      <c r="G324" s="4"/>
    </row>
    <row r="325" spans="1:7" x14ac:dyDescent="0.3">
      <c r="A325" s="4" t="s">
        <v>818</v>
      </c>
      <c r="B325" s="4" t="s">
        <v>4</v>
      </c>
      <c r="C325" s="4" t="s">
        <v>1074</v>
      </c>
      <c r="D325" s="4">
        <v>68</v>
      </c>
      <c r="E325" s="4">
        <f>COUNTIF(Tabela1[Club],Tabela2[[#This Row],[Club]])</f>
        <v>0</v>
      </c>
      <c r="F325" s="4">
        <f>Tabela2[[#This Row],[Total Players]]-Tabela2[[#This Row],[Number Players]]</f>
        <v>0</v>
      </c>
      <c r="G325" s="4"/>
    </row>
    <row r="326" spans="1:7" x14ac:dyDescent="0.3">
      <c r="A326" s="4" t="s">
        <v>433</v>
      </c>
      <c r="B326" s="4" t="s">
        <v>3</v>
      </c>
      <c r="C326" s="4" t="s">
        <v>1071</v>
      </c>
      <c r="D326" s="4">
        <v>68</v>
      </c>
      <c r="E326" s="4">
        <f>COUNTIF(Tabela1[Club],Tabela2[[#This Row],[Club]])</f>
        <v>0</v>
      </c>
      <c r="F326" s="4">
        <f>Tabela2[[#This Row],[Total Players]]-Tabela2[[#This Row],[Number Players]]</f>
        <v>0</v>
      </c>
      <c r="G326" s="4"/>
    </row>
    <row r="327" spans="1:7" x14ac:dyDescent="0.3">
      <c r="A327" s="4" t="s">
        <v>855</v>
      </c>
      <c r="B327" s="4" t="s">
        <v>197</v>
      </c>
      <c r="C327" s="4" t="s">
        <v>1084</v>
      </c>
      <c r="D327" s="4">
        <v>68</v>
      </c>
      <c r="E327" s="4">
        <f>COUNTIF(Tabela1[Club],Tabela2[[#This Row],[Club]])</f>
        <v>0</v>
      </c>
      <c r="F327" s="4">
        <f>Tabela2[[#This Row],[Total Players]]-Tabela2[[#This Row],[Number Players]]</f>
        <v>0</v>
      </c>
      <c r="G327" s="4"/>
    </row>
    <row r="328" spans="1:7" x14ac:dyDescent="0.3">
      <c r="A328" s="13" t="s">
        <v>874</v>
      </c>
      <c r="B328" s="13" t="s">
        <v>58</v>
      </c>
      <c r="C328" s="13" t="s">
        <v>1076</v>
      </c>
      <c r="D328" s="13">
        <v>68</v>
      </c>
      <c r="E328" s="13">
        <f>COUNTIF(Tabela1[Club],Tabela2[[#This Row],[Club]])</f>
        <v>0</v>
      </c>
      <c r="F328" s="13">
        <f>Tabela2[[#This Row],[Total Players]]-Tabela2[[#This Row],[Number Players]]</f>
        <v>0</v>
      </c>
      <c r="G328" s="13"/>
    </row>
    <row r="329" spans="1:7" x14ac:dyDescent="0.3">
      <c r="A329" s="4" t="s">
        <v>880</v>
      </c>
      <c r="B329" s="4" t="s">
        <v>9</v>
      </c>
      <c r="C329" s="4" t="s">
        <v>1103</v>
      </c>
      <c r="D329" s="4">
        <v>68</v>
      </c>
      <c r="E329" s="4">
        <f>COUNTIF(Tabela1[Club],Tabela2[[#This Row],[Club]])</f>
        <v>0</v>
      </c>
      <c r="F329" s="4">
        <f>Tabela2[[#This Row],[Total Players]]-Tabela2[[#This Row],[Number Players]]</f>
        <v>0</v>
      </c>
      <c r="G329" s="4"/>
    </row>
    <row r="330" spans="1:7" x14ac:dyDescent="0.3">
      <c r="A330" s="11" t="s">
        <v>1140</v>
      </c>
      <c r="B330" s="11" t="s">
        <v>25</v>
      </c>
      <c r="C330" s="4" t="s">
        <v>1088</v>
      </c>
      <c r="D330" s="12">
        <v>68</v>
      </c>
      <c r="E330" s="12">
        <f>COUNTIF(Tabela1[Club],Tabela2[[#This Row],[Club]])</f>
        <v>0</v>
      </c>
      <c r="F330" s="12">
        <f>Tabela2[[#This Row],[Total Players]]-Tabela2[[#This Row],[Number Players]]</f>
        <v>0</v>
      </c>
      <c r="G330" s="11"/>
    </row>
    <row r="331" spans="1:7" x14ac:dyDescent="0.3">
      <c r="A331" s="11" t="s">
        <v>1139</v>
      </c>
      <c r="B331" s="11" t="s">
        <v>25</v>
      </c>
      <c r="C331" s="4" t="s">
        <v>1088</v>
      </c>
      <c r="D331" s="12">
        <v>68</v>
      </c>
      <c r="E331" s="12">
        <f>COUNTIF(Tabela1[Club],Tabela2[[#This Row],[Club]])</f>
        <v>0</v>
      </c>
      <c r="F331" s="12">
        <f>Tabela2[[#This Row],[Total Players]]-Tabela2[[#This Row],[Number Players]]</f>
        <v>0</v>
      </c>
      <c r="G331" s="11"/>
    </row>
    <row r="332" spans="1:7" x14ac:dyDescent="0.3">
      <c r="A332" s="4" t="s">
        <v>896</v>
      </c>
      <c r="B332" s="4" t="s">
        <v>43</v>
      </c>
      <c r="C332" s="4" t="s">
        <v>1101</v>
      </c>
      <c r="D332" s="4">
        <v>68</v>
      </c>
      <c r="E332" s="4">
        <f>COUNTIF(Tabela1[Club],Tabela2[[#This Row],[Club]])</f>
        <v>0</v>
      </c>
      <c r="F332" s="4">
        <f>Tabela2[[#This Row],[Total Players]]-Tabela2[[#This Row],[Number Players]]</f>
        <v>0</v>
      </c>
      <c r="G332" s="4"/>
    </row>
    <row r="333" spans="1:7" x14ac:dyDescent="0.3">
      <c r="A333" s="4" t="s">
        <v>914</v>
      </c>
      <c r="B333" s="4" t="s">
        <v>37</v>
      </c>
      <c r="C333" s="4" t="s">
        <v>1063</v>
      </c>
      <c r="D333" s="4">
        <v>68</v>
      </c>
      <c r="E333" s="4">
        <f>COUNTIF(Tabela1[Club],Tabela2[[#This Row],[Club]])</f>
        <v>0</v>
      </c>
      <c r="F333" s="4">
        <f>Tabela2[[#This Row],[Total Players]]-Tabela2[[#This Row],[Number Players]]</f>
        <v>0</v>
      </c>
      <c r="G333" s="4"/>
    </row>
    <row r="334" spans="1:7" x14ac:dyDescent="0.3">
      <c r="A334" s="4" t="s">
        <v>916</v>
      </c>
      <c r="B334" s="4" t="s">
        <v>169</v>
      </c>
      <c r="C334" s="4" t="s">
        <v>1098</v>
      </c>
      <c r="D334" s="4">
        <v>68</v>
      </c>
      <c r="E334" s="4">
        <f>COUNTIF(Tabela1[Club],Tabela2[[#This Row],[Club]])</f>
        <v>0</v>
      </c>
      <c r="F334" s="4">
        <f>Tabela2[[#This Row],[Total Players]]-Tabela2[[#This Row],[Number Players]]</f>
        <v>0</v>
      </c>
      <c r="G334" s="4"/>
    </row>
    <row r="335" spans="1:7" x14ac:dyDescent="0.3">
      <c r="A335" s="16" t="s">
        <v>917</v>
      </c>
      <c r="B335" s="16" t="s">
        <v>34</v>
      </c>
      <c r="C335" s="16" t="s">
        <v>1086</v>
      </c>
      <c r="D335" s="16">
        <v>68</v>
      </c>
      <c r="E335" s="16">
        <f>COUNTIF(Tabela1[Club],Tabela2[[#This Row],[Club]])</f>
        <v>0</v>
      </c>
      <c r="F335" s="16">
        <f>Tabela2[[#This Row],[Total Players]]-Tabela2[[#This Row],[Number Players]]</f>
        <v>0</v>
      </c>
      <c r="G335" s="16"/>
    </row>
    <row r="336" spans="1:7" x14ac:dyDescent="0.3">
      <c r="A336" s="4" t="s">
        <v>922</v>
      </c>
      <c r="B336" s="4" t="s">
        <v>197</v>
      </c>
      <c r="C336" s="4" t="s">
        <v>1084</v>
      </c>
      <c r="D336" s="4">
        <v>68</v>
      </c>
      <c r="E336" s="4">
        <f>COUNTIF(Tabela1[Club],Tabela2[[#This Row],[Club]])</f>
        <v>0</v>
      </c>
      <c r="F336" s="4">
        <f>Tabela2[[#This Row],[Total Players]]-Tabela2[[#This Row],[Number Players]]</f>
        <v>0</v>
      </c>
      <c r="G336" s="4"/>
    </row>
    <row r="337" spans="1:7" x14ac:dyDescent="0.3">
      <c r="A337" s="4" t="s">
        <v>932</v>
      </c>
      <c r="B337" s="4" t="s">
        <v>42</v>
      </c>
      <c r="C337" s="4" t="s">
        <v>1094</v>
      </c>
      <c r="D337" s="4">
        <v>68</v>
      </c>
      <c r="E337" s="4">
        <f>COUNTIF(Tabela1[Club],Tabela2[[#This Row],[Club]])</f>
        <v>0</v>
      </c>
      <c r="F337" s="4">
        <f>Tabela2[[#This Row],[Total Players]]-Tabela2[[#This Row],[Number Players]]</f>
        <v>0</v>
      </c>
      <c r="G337" s="4"/>
    </row>
    <row r="338" spans="1:7" x14ac:dyDescent="0.3">
      <c r="A338" s="4" t="s">
        <v>958</v>
      </c>
      <c r="B338" s="4" t="s">
        <v>8</v>
      </c>
      <c r="C338" s="4" t="s">
        <v>1093</v>
      </c>
      <c r="D338" s="4">
        <v>68</v>
      </c>
      <c r="E338" s="4">
        <f>COUNTIF(Tabela1[Club],Tabela2[[#This Row],[Club]])</f>
        <v>0</v>
      </c>
      <c r="F338" s="4">
        <f>Tabela2[[#This Row],[Total Players]]-Tabela2[[#This Row],[Number Players]]</f>
        <v>0</v>
      </c>
      <c r="G338" s="4"/>
    </row>
    <row r="339" spans="1:7" x14ac:dyDescent="0.3">
      <c r="A339" s="4" t="s">
        <v>963</v>
      </c>
      <c r="B339" s="4" t="s">
        <v>13</v>
      </c>
      <c r="C339" s="4" t="s">
        <v>1077</v>
      </c>
      <c r="D339" s="4">
        <v>68</v>
      </c>
      <c r="E339" s="4">
        <f>COUNTIF(Tabela1[Club],Tabela2[[#This Row],[Club]])</f>
        <v>0</v>
      </c>
      <c r="F339" s="4">
        <f>Tabela2[[#This Row],[Total Players]]-Tabela2[[#This Row],[Number Players]]</f>
        <v>0</v>
      </c>
      <c r="G339" s="4"/>
    </row>
    <row r="340" spans="1:7" x14ac:dyDescent="0.3">
      <c r="A340" s="4" t="s">
        <v>970</v>
      </c>
      <c r="B340" s="4" t="s">
        <v>41</v>
      </c>
      <c r="C340" s="4" t="s">
        <v>501</v>
      </c>
      <c r="D340" s="4">
        <v>68</v>
      </c>
      <c r="E340" s="4">
        <f>COUNTIF(Tabela1[Club],Tabela2[[#This Row],[Club]])</f>
        <v>0</v>
      </c>
      <c r="F340" s="4">
        <f>Tabela2[[#This Row],[Total Players]]-Tabela2[[#This Row],[Number Players]]</f>
        <v>0</v>
      </c>
      <c r="G340" s="4"/>
    </row>
    <row r="341" spans="1:7" x14ac:dyDescent="0.3">
      <c r="A341" s="13" t="s">
        <v>973</v>
      </c>
      <c r="B341" s="13" t="s">
        <v>61</v>
      </c>
      <c r="C341" s="13" t="s">
        <v>1075</v>
      </c>
      <c r="D341" s="13">
        <v>68</v>
      </c>
      <c r="E341" s="13">
        <f>COUNTIF(Tabela1[Club],Tabela2[[#This Row],[Club]])</f>
        <v>0</v>
      </c>
      <c r="F341" s="13">
        <f>Tabela2[[#This Row],[Total Players]]-Tabela2[[#This Row],[Number Players]]</f>
        <v>0</v>
      </c>
      <c r="G341" s="13"/>
    </row>
    <row r="342" spans="1:7" x14ac:dyDescent="0.3">
      <c r="A342" s="4" t="s">
        <v>977</v>
      </c>
      <c r="B342" s="4" t="s">
        <v>29</v>
      </c>
      <c r="C342" s="4" t="s">
        <v>1090</v>
      </c>
      <c r="D342" s="4">
        <v>68</v>
      </c>
      <c r="E342" s="4">
        <f>COUNTIF(Tabela1[Club],Tabela2[[#This Row],[Club]])</f>
        <v>0</v>
      </c>
      <c r="F342" s="4">
        <f>Tabela2[[#This Row],[Total Players]]-Tabela2[[#This Row],[Number Players]]</f>
        <v>0</v>
      </c>
      <c r="G342" s="4"/>
    </row>
    <row r="343" spans="1:7" x14ac:dyDescent="0.3">
      <c r="A343" s="15" t="s">
        <v>990</v>
      </c>
      <c r="B343" s="15" t="s">
        <v>34</v>
      </c>
      <c r="C343" s="15" t="s">
        <v>1086</v>
      </c>
      <c r="D343" s="15">
        <v>68</v>
      </c>
      <c r="E343" s="15">
        <f>COUNTIF(Tabela1[Club],Tabela2[[#This Row],[Club]])</f>
        <v>0</v>
      </c>
      <c r="F343" s="15">
        <f>Tabela2[[#This Row],[Total Players]]-Tabela2[[#This Row],[Number Players]]</f>
        <v>0</v>
      </c>
      <c r="G343" s="15"/>
    </row>
    <row r="344" spans="1:7" x14ac:dyDescent="0.3">
      <c r="A344" s="4" t="s">
        <v>991</v>
      </c>
      <c r="B344" s="4" t="s">
        <v>25</v>
      </c>
      <c r="C344" s="4" t="s">
        <v>1088</v>
      </c>
      <c r="D344" s="4">
        <v>68</v>
      </c>
      <c r="E344" s="4">
        <f>COUNTIF(Tabela1[Club],Tabela2[[#This Row],[Club]])</f>
        <v>0</v>
      </c>
      <c r="F344" s="4">
        <f>Tabela2[[#This Row],[Total Players]]-Tabela2[[#This Row],[Number Players]]</f>
        <v>0</v>
      </c>
      <c r="G344" s="4"/>
    </row>
    <row r="345" spans="1:7" x14ac:dyDescent="0.3">
      <c r="A345" s="4" t="s">
        <v>999</v>
      </c>
      <c r="B345" s="4" t="s">
        <v>54</v>
      </c>
      <c r="C345" s="4" t="s">
        <v>1080</v>
      </c>
      <c r="D345" s="4">
        <v>68</v>
      </c>
      <c r="E345" s="4">
        <f>COUNTIF(Tabela1[Club],Tabela2[[#This Row],[Club]])</f>
        <v>0</v>
      </c>
      <c r="F345" s="4">
        <f>Tabela2[[#This Row],[Total Players]]-Tabela2[[#This Row],[Number Players]]</f>
        <v>0</v>
      </c>
      <c r="G345" s="4"/>
    </row>
    <row r="346" spans="1:7" x14ac:dyDescent="0.3">
      <c r="A346" s="4" t="s">
        <v>1118</v>
      </c>
      <c r="B346" s="4" t="s">
        <v>2</v>
      </c>
      <c r="C346" s="4" t="s">
        <v>1081</v>
      </c>
      <c r="D346" s="4">
        <v>68</v>
      </c>
      <c r="E346" s="4">
        <f>COUNTIF(Tabela1[Club],Tabela2[[#This Row],[Club]])</f>
        <v>0</v>
      </c>
      <c r="F346" s="4">
        <f>Tabela2[[#This Row],[Total Players]]-Tabela2[[#This Row],[Number Players]]</f>
        <v>0</v>
      </c>
      <c r="G346" s="4"/>
    </row>
    <row r="347" spans="1:7" x14ac:dyDescent="0.3">
      <c r="A347" s="4" t="s">
        <v>1011</v>
      </c>
      <c r="B347" s="4" t="s">
        <v>184</v>
      </c>
      <c r="C347" s="4" t="s">
        <v>1102</v>
      </c>
      <c r="D347" s="4">
        <v>68</v>
      </c>
      <c r="E347" s="4">
        <f>COUNTIF(Tabela1[Club],Tabela2[[#This Row],[Club]])</f>
        <v>0</v>
      </c>
      <c r="F347" s="4">
        <f>Tabela2[[#This Row],[Total Players]]-Tabela2[[#This Row],[Number Players]]</f>
        <v>0</v>
      </c>
      <c r="G347" s="4"/>
    </row>
    <row r="348" spans="1:7" x14ac:dyDescent="0.3">
      <c r="A348" s="13" t="s">
        <v>1017</v>
      </c>
      <c r="B348" s="13" t="s">
        <v>59</v>
      </c>
      <c r="C348" s="13" t="s">
        <v>1087</v>
      </c>
      <c r="D348" s="13">
        <v>68</v>
      </c>
      <c r="E348" s="13">
        <f>COUNTIF(Tabela1[Club],Tabela2[[#This Row],[Club]])</f>
        <v>0</v>
      </c>
      <c r="F348" s="13">
        <f>Tabela2[[#This Row],[Total Players]]-Tabela2[[#This Row],[Number Players]]</f>
        <v>0</v>
      </c>
      <c r="G348" s="13"/>
    </row>
    <row r="349" spans="1:7" x14ac:dyDescent="0.3">
      <c r="A349" s="16" t="s">
        <v>1021</v>
      </c>
      <c r="B349" s="16" t="s">
        <v>169</v>
      </c>
      <c r="C349" s="16" t="s">
        <v>1098</v>
      </c>
      <c r="D349" s="16">
        <v>68</v>
      </c>
      <c r="E349" s="16">
        <f>COUNTIF(Tabela1[Club],Tabela2[[#This Row],[Club]])</f>
        <v>0</v>
      </c>
      <c r="F349" s="16">
        <f>Tabela2[[#This Row],[Total Players]]-Tabela2[[#This Row],[Number Players]]</f>
        <v>0</v>
      </c>
      <c r="G349" s="16"/>
    </row>
    <row r="350" spans="1:7" x14ac:dyDescent="0.3">
      <c r="A350" s="4" t="s">
        <v>1049</v>
      </c>
      <c r="B350" s="4" t="s">
        <v>43</v>
      </c>
      <c r="C350" s="4" t="s">
        <v>1101</v>
      </c>
      <c r="D350" s="4">
        <v>68</v>
      </c>
      <c r="E350" s="4">
        <f>COUNTIF(Tabela1[Club],Tabela2[[#This Row],[Club]])</f>
        <v>0</v>
      </c>
      <c r="F350" s="4">
        <f>Tabela2[[#This Row],[Total Players]]-Tabela2[[#This Row],[Number Players]]</f>
        <v>0</v>
      </c>
      <c r="G350" s="4"/>
    </row>
    <row r="351" spans="1:7" x14ac:dyDescent="0.3">
      <c r="A351" s="4" t="s">
        <v>1133</v>
      </c>
      <c r="B351" s="4" t="s">
        <v>13</v>
      </c>
      <c r="C351" s="4" t="s">
        <v>1077</v>
      </c>
      <c r="D351" s="4">
        <v>68</v>
      </c>
      <c r="E351" s="4">
        <f>COUNTIF(Tabela1[Club],Tabela2[[#This Row],[Club]])</f>
        <v>0</v>
      </c>
      <c r="F351" s="4">
        <f>Tabela2[[#This Row],[Total Players]]-Tabela2[[#This Row],[Number Players]]</f>
        <v>0</v>
      </c>
      <c r="G351" s="4"/>
    </row>
    <row r="352" spans="1:7" x14ac:dyDescent="0.3">
      <c r="A352" s="17" t="s">
        <v>529</v>
      </c>
      <c r="B352" s="17" t="s">
        <v>28</v>
      </c>
      <c r="C352" s="17" t="s">
        <v>1070</v>
      </c>
      <c r="D352" s="17">
        <v>67</v>
      </c>
      <c r="E352" s="17">
        <f>COUNTIF(Tabela1[Club],Tabela2[[#This Row],[Club]])</f>
        <v>0</v>
      </c>
      <c r="F352" s="17">
        <f>Tabela2[[#This Row],[Total Players]]-Tabela2[[#This Row],[Number Players]]</f>
        <v>0</v>
      </c>
      <c r="G352" s="17"/>
    </row>
    <row r="353" spans="1:7" x14ac:dyDescent="0.3">
      <c r="A353" s="13" t="s">
        <v>550</v>
      </c>
      <c r="B353" s="13" t="s">
        <v>58</v>
      </c>
      <c r="C353" s="13" t="s">
        <v>1076</v>
      </c>
      <c r="D353" s="13">
        <v>67</v>
      </c>
      <c r="E353" s="13">
        <f>COUNTIF(Tabela1[Club],Tabela2[[#This Row],[Club]])</f>
        <v>0</v>
      </c>
      <c r="F353" s="13">
        <f>Tabela2[[#This Row],[Total Players]]-Tabela2[[#This Row],[Number Players]]</f>
        <v>0</v>
      </c>
      <c r="G353" s="13"/>
    </row>
    <row r="354" spans="1:7" x14ac:dyDescent="0.3">
      <c r="A354" s="4" t="s">
        <v>72</v>
      </c>
      <c r="B354" s="4" t="s">
        <v>72</v>
      </c>
      <c r="C354" s="4" t="s">
        <v>1074</v>
      </c>
      <c r="D354" s="4">
        <v>67</v>
      </c>
      <c r="E354" s="4">
        <f>COUNTIF(Tabela1[Club],Tabela2[[#This Row],[Club]])</f>
        <v>0</v>
      </c>
      <c r="F354" s="4">
        <f>Tabela2[[#This Row],[Total Players]]-Tabela2[[#This Row],[Number Players]]</f>
        <v>0</v>
      </c>
      <c r="G354" s="4"/>
    </row>
    <row r="355" spans="1:7" x14ac:dyDescent="0.3">
      <c r="A355" s="4" t="s">
        <v>558</v>
      </c>
      <c r="B355" s="4" t="s">
        <v>9</v>
      </c>
      <c r="C355" s="4" t="s">
        <v>1103</v>
      </c>
      <c r="D355" s="4">
        <v>67</v>
      </c>
      <c r="E355" s="4">
        <f>COUNTIF(Tabela1[Club],Tabela2[[#This Row],[Club]])</f>
        <v>0</v>
      </c>
      <c r="F355" s="4">
        <f>Tabela2[[#This Row],[Total Players]]-Tabela2[[#This Row],[Number Players]]</f>
        <v>0</v>
      </c>
      <c r="G355" s="4"/>
    </row>
    <row r="356" spans="1:7" x14ac:dyDescent="0.3">
      <c r="A356" s="17" t="s">
        <v>571</v>
      </c>
      <c r="B356" s="17" t="s">
        <v>34</v>
      </c>
      <c r="C356" s="17" t="s">
        <v>1086</v>
      </c>
      <c r="D356" s="17">
        <v>67</v>
      </c>
      <c r="E356" s="17">
        <f>COUNTIF(Tabela1[Club],Tabela2[[#This Row],[Club]])</f>
        <v>0</v>
      </c>
      <c r="F356" s="17">
        <f>Tabela2[[#This Row],[Total Players]]-Tabela2[[#This Row],[Number Players]]</f>
        <v>0</v>
      </c>
      <c r="G356" s="17"/>
    </row>
    <row r="357" spans="1:7" x14ac:dyDescent="0.3">
      <c r="A357" s="11" t="s">
        <v>1141</v>
      </c>
      <c r="B357" s="11" t="s">
        <v>25</v>
      </c>
      <c r="C357" s="4" t="s">
        <v>1088</v>
      </c>
      <c r="D357" s="12">
        <v>67</v>
      </c>
      <c r="E357" s="12">
        <f>COUNTIF(Tabela1[Club],Tabela2[[#This Row],[Club]])</f>
        <v>0</v>
      </c>
      <c r="F357" s="12">
        <f>Tabela2[[#This Row],[Total Players]]-Tabela2[[#This Row],[Number Players]]</f>
        <v>0</v>
      </c>
      <c r="G357" s="11"/>
    </row>
    <row r="358" spans="1:7" x14ac:dyDescent="0.3">
      <c r="A358" s="13" t="s">
        <v>576</v>
      </c>
      <c r="B358" s="13" t="s">
        <v>59</v>
      </c>
      <c r="C358" s="13" t="s">
        <v>1087</v>
      </c>
      <c r="D358" s="13">
        <v>67</v>
      </c>
      <c r="E358" s="13">
        <f>COUNTIF(Tabela1[Club],Tabela2[[#This Row],[Club]])</f>
        <v>0</v>
      </c>
      <c r="F358" s="13">
        <f>Tabela2[[#This Row],[Total Players]]-Tabela2[[#This Row],[Number Players]]</f>
        <v>0</v>
      </c>
      <c r="G358" s="13"/>
    </row>
    <row r="359" spans="1:7" x14ac:dyDescent="0.3">
      <c r="A359" s="4" t="s">
        <v>579</v>
      </c>
      <c r="B359" s="4" t="s">
        <v>54</v>
      </c>
      <c r="C359" s="4" t="s">
        <v>1080</v>
      </c>
      <c r="D359" s="4">
        <v>67</v>
      </c>
      <c r="E359" s="4">
        <f>COUNTIF(Tabela1[Club],Tabela2[[#This Row],[Club]])</f>
        <v>0</v>
      </c>
      <c r="F359" s="4">
        <f>Tabela2[[#This Row],[Total Players]]-Tabela2[[#This Row],[Number Players]]</f>
        <v>0</v>
      </c>
      <c r="G359" s="4"/>
    </row>
    <row r="360" spans="1:7" x14ac:dyDescent="0.3">
      <c r="A360" s="4" t="s">
        <v>622</v>
      </c>
      <c r="B360" s="4" t="s">
        <v>4</v>
      </c>
      <c r="C360" s="4" t="s">
        <v>1074</v>
      </c>
      <c r="D360" s="4">
        <v>67</v>
      </c>
      <c r="E360" s="4">
        <f>COUNTIF(Tabela1[Club],Tabela2[[#This Row],[Club]])</f>
        <v>0</v>
      </c>
      <c r="F360" s="4">
        <f>Tabela2[[#This Row],[Total Players]]-Tabela2[[#This Row],[Number Players]]</f>
        <v>0</v>
      </c>
      <c r="G360" s="4"/>
    </row>
    <row r="361" spans="1:7" x14ac:dyDescent="0.3">
      <c r="A361" s="4" t="s">
        <v>628</v>
      </c>
      <c r="B361" s="4" t="s">
        <v>54</v>
      </c>
      <c r="C361" s="4" t="s">
        <v>1080</v>
      </c>
      <c r="D361" s="4">
        <v>67</v>
      </c>
      <c r="E361" s="4">
        <f>COUNTIF(Tabela1[Club],Tabela2[[#This Row],[Club]])</f>
        <v>0</v>
      </c>
      <c r="F361" s="4">
        <f>Tabela2[[#This Row],[Total Players]]-Tabela2[[#This Row],[Number Players]]</f>
        <v>0</v>
      </c>
      <c r="G361" s="4"/>
    </row>
    <row r="362" spans="1:7" x14ac:dyDescent="0.3">
      <c r="A362" s="4" t="s">
        <v>1131</v>
      </c>
      <c r="B362" s="4" t="s">
        <v>4</v>
      </c>
      <c r="C362" s="4" t="s">
        <v>1074</v>
      </c>
      <c r="D362" s="4">
        <v>67</v>
      </c>
      <c r="E362" s="4">
        <f>COUNTIF(Tabela1[Club],Tabela2[[#This Row],[Club]])</f>
        <v>0</v>
      </c>
      <c r="F362" s="4">
        <f>Tabela2[[#This Row],[Total Players]]-Tabela2[[#This Row],[Number Players]]</f>
        <v>0</v>
      </c>
      <c r="G362" s="4"/>
    </row>
    <row r="363" spans="1:7" x14ac:dyDescent="0.3">
      <c r="A363" s="4" t="s">
        <v>637</v>
      </c>
      <c r="B363" s="4" t="s">
        <v>96</v>
      </c>
      <c r="C363" s="4" t="s">
        <v>1091</v>
      </c>
      <c r="D363" s="4">
        <v>67</v>
      </c>
      <c r="E363" s="4">
        <f>COUNTIF(Tabela1[Club],Tabela2[[#This Row],[Club]])</f>
        <v>0</v>
      </c>
      <c r="F363" s="4">
        <f>Tabela2[[#This Row],[Total Players]]-Tabela2[[#This Row],[Number Players]]</f>
        <v>0</v>
      </c>
      <c r="G363" s="4"/>
    </row>
    <row r="364" spans="1:7" x14ac:dyDescent="0.3">
      <c r="A364" s="17" t="s">
        <v>646</v>
      </c>
      <c r="B364" s="17" t="s">
        <v>169</v>
      </c>
      <c r="C364" s="17" t="s">
        <v>1098</v>
      </c>
      <c r="D364" s="17">
        <v>67</v>
      </c>
      <c r="E364" s="17">
        <f>COUNTIF(Tabela1[Club],Tabela2[[#This Row],[Club]])</f>
        <v>0</v>
      </c>
      <c r="F364" s="17">
        <f>Tabela2[[#This Row],[Total Players]]-Tabela2[[#This Row],[Number Players]]</f>
        <v>0</v>
      </c>
      <c r="G364" s="17"/>
    </row>
    <row r="365" spans="1:7" x14ac:dyDescent="0.3">
      <c r="A365" s="4" t="s">
        <v>654</v>
      </c>
      <c r="B365" s="4" t="s">
        <v>43</v>
      </c>
      <c r="C365" s="4" t="s">
        <v>1101</v>
      </c>
      <c r="D365" s="4">
        <v>67</v>
      </c>
      <c r="E365" s="4">
        <f>COUNTIF(Tabela1[Club],Tabela2[[#This Row],[Club]])</f>
        <v>0</v>
      </c>
      <c r="F365" s="4">
        <f>Tabela2[[#This Row],[Total Players]]-Tabela2[[#This Row],[Number Players]]</f>
        <v>0</v>
      </c>
      <c r="G365" s="4"/>
    </row>
    <row r="366" spans="1:7" x14ac:dyDescent="0.3">
      <c r="A366" s="4" t="s">
        <v>1130</v>
      </c>
      <c r="B366" s="4" t="s">
        <v>4</v>
      </c>
      <c r="C366" s="4" t="s">
        <v>1074</v>
      </c>
      <c r="D366" s="4">
        <v>67</v>
      </c>
      <c r="E366" s="4">
        <f>COUNTIF(Tabela1[Club],Tabela2[[#This Row],[Club]])</f>
        <v>0</v>
      </c>
      <c r="F366" s="4">
        <f>Tabela2[[#This Row],[Total Players]]-Tabela2[[#This Row],[Number Players]]</f>
        <v>0</v>
      </c>
      <c r="G366" s="4"/>
    </row>
    <row r="367" spans="1:7" x14ac:dyDescent="0.3">
      <c r="A367" s="4" t="s">
        <v>665</v>
      </c>
      <c r="B367" s="4" t="s">
        <v>13</v>
      </c>
      <c r="C367" s="4" t="s">
        <v>1077</v>
      </c>
      <c r="D367" s="4">
        <v>67</v>
      </c>
      <c r="E367" s="4">
        <f>COUNTIF(Tabela1[Club],Tabela2[[#This Row],[Club]])</f>
        <v>0</v>
      </c>
      <c r="F367" s="4">
        <f>Tabela2[[#This Row],[Total Players]]-Tabela2[[#This Row],[Number Players]]</f>
        <v>0</v>
      </c>
      <c r="G367" s="4"/>
    </row>
    <row r="368" spans="1:7" x14ac:dyDescent="0.3">
      <c r="A368" s="13" t="s">
        <v>666</v>
      </c>
      <c r="B368" s="13" t="s">
        <v>57</v>
      </c>
      <c r="C368" s="13" t="s">
        <v>1100</v>
      </c>
      <c r="D368" s="13">
        <v>67</v>
      </c>
      <c r="E368" s="13">
        <f>COUNTIF(Tabela1[Club],Tabela2[[#This Row],[Club]])</f>
        <v>0</v>
      </c>
      <c r="F368" s="13">
        <f>Tabela2[[#This Row],[Total Players]]-Tabela2[[#This Row],[Number Players]]</f>
        <v>0</v>
      </c>
      <c r="G368" s="13"/>
    </row>
    <row r="369" spans="1:7" x14ac:dyDescent="0.3">
      <c r="A369" s="4" t="s">
        <v>672</v>
      </c>
      <c r="B369" s="4" t="s">
        <v>169</v>
      </c>
      <c r="C369" s="4" t="s">
        <v>1098</v>
      </c>
      <c r="D369" s="4">
        <v>67</v>
      </c>
      <c r="E369" s="4">
        <f>COUNTIF(Tabela1[Club],Tabela2[[#This Row],[Club]])</f>
        <v>0</v>
      </c>
      <c r="F369" s="4">
        <f>Tabela2[[#This Row],[Total Players]]-Tabela2[[#This Row],[Number Players]]</f>
        <v>0</v>
      </c>
      <c r="G369" s="4"/>
    </row>
    <row r="370" spans="1:7" x14ac:dyDescent="0.3">
      <c r="A370" s="4" t="s">
        <v>674</v>
      </c>
      <c r="B370" s="4" t="s">
        <v>28</v>
      </c>
      <c r="C370" s="4" t="s">
        <v>1070</v>
      </c>
      <c r="D370" s="4">
        <v>67</v>
      </c>
      <c r="E370" s="4">
        <f>COUNTIF(Tabela1[Club],Tabela2[[#This Row],[Club]])</f>
        <v>0</v>
      </c>
      <c r="F370" s="4">
        <f>Tabela2[[#This Row],[Total Players]]-Tabela2[[#This Row],[Number Players]]</f>
        <v>0</v>
      </c>
      <c r="G370" s="4"/>
    </row>
    <row r="371" spans="1:7" x14ac:dyDescent="0.3">
      <c r="A371" s="4" t="s">
        <v>680</v>
      </c>
      <c r="B371" s="4" t="s">
        <v>9</v>
      </c>
      <c r="C371" s="4" t="s">
        <v>1103</v>
      </c>
      <c r="D371" s="4">
        <v>67</v>
      </c>
      <c r="E371" s="4">
        <f>COUNTIF(Tabela1[Club],Tabela2[[#This Row],[Club]])</f>
        <v>0</v>
      </c>
      <c r="F371" s="4">
        <f>Tabela2[[#This Row],[Total Players]]-Tabela2[[#This Row],[Number Players]]</f>
        <v>0</v>
      </c>
      <c r="G371" s="4"/>
    </row>
    <row r="372" spans="1:7" x14ac:dyDescent="0.3">
      <c r="A372" s="4" t="s">
        <v>683</v>
      </c>
      <c r="B372" s="4" t="s">
        <v>9</v>
      </c>
      <c r="C372" s="4" t="s">
        <v>1103</v>
      </c>
      <c r="D372" s="4">
        <v>67</v>
      </c>
      <c r="E372" s="4">
        <f>COUNTIF(Tabela1[Club],Tabela2[[#This Row],[Club]])</f>
        <v>0</v>
      </c>
      <c r="F372" s="4">
        <f>Tabela2[[#This Row],[Total Players]]-Tabela2[[#This Row],[Number Players]]</f>
        <v>0</v>
      </c>
      <c r="G372" s="4"/>
    </row>
    <row r="373" spans="1:7" x14ac:dyDescent="0.3">
      <c r="A373" s="4" t="s">
        <v>691</v>
      </c>
      <c r="B373" s="4" t="s">
        <v>2</v>
      </c>
      <c r="C373" s="4" t="s">
        <v>1081</v>
      </c>
      <c r="D373" s="4">
        <v>67</v>
      </c>
      <c r="E373" s="4">
        <f>COUNTIF(Tabela1[Club],Tabela2[[#This Row],[Club]])</f>
        <v>0</v>
      </c>
      <c r="F373" s="4">
        <f>Tabela2[[#This Row],[Total Players]]-Tabela2[[#This Row],[Number Players]]</f>
        <v>0</v>
      </c>
      <c r="G373" s="4"/>
    </row>
    <row r="374" spans="1:7" x14ac:dyDescent="0.3">
      <c r="A374" s="4" t="s">
        <v>1120</v>
      </c>
      <c r="B374" s="4" t="s">
        <v>41</v>
      </c>
      <c r="C374" s="4" t="s">
        <v>501</v>
      </c>
      <c r="D374" s="4">
        <v>67</v>
      </c>
      <c r="E374" s="4">
        <f>COUNTIF(Tabela1[Club],Tabela2[[#This Row],[Club]])</f>
        <v>0</v>
      </c>
      <c r="F374" s="4">
        <f>Tabela2[[#This Row],[Total Players]]-Tabela2[[#This Row],[Number Players]]</f>
        <v>0</v>
      </c>
      <c r="G374" s="4"/>
    </row>
    <row r="375" spans="1:7" x14ac:dyDescent="0.3">
      <c r="A375" s="4" t="s">
        <v>735</v>
      </c>
      <c r="B375" s="4" t="s">
        <v>9</v>
      </c>
      <c r="C375" s="4" t="s">
        <v>1103</v>
      </c>
      <c r="D375" s="4">
        <v>67</v>
      </c>
      <c r="E375" s="4">
        <f>COUNTIF(Tabela1[Club],Tabela2[[#This Row],[Club]])</f>
        <v>0</v>
      </c>
      <c r="F375" s="4">
        <f>Tabela2[[#This Row],[Total Players]]-Tabela2[[#This Row],[Number Players]]</f>
        <v>0</v>
      </c>
      <c r="G375" s="4"/>
    </row>
    <row r="376" spans="1:7" x14ac:dyDescent="0.3">
      <c r="A376" s="4" t="s">
        <v>737</v>
      </c>
      <c r="B376" s="4" t="s">
        <v>41</v>
      </c>
      <c r="C376" s="4" t="s">
        <v>501</v>
      </c>
      <c r="D376" s="4">
        <v>67</v>
      </c>
      <c r="E376" s="4">
        <f>COUNTIF(Tabela1[Club],Tabela2[[#This Row],[Club]])</f>
        <v>0</v>
      </c>
      <c r="F376" s="4">
        <f>Tabela2[[#This Row],[Total Players]]-Tabela2[[#This Row],[Number Players]]</f>
        <v>0</v>
      </c>
      <c r="G376" s="4"/>
    </row>
    <row r="377" spans="1:7" x14ac:dyDescent="0.3">
      <c r="A377" s="4" t="s">
        <v>436</v>
      </c>
      <c r="B377" s="4" t="s">
        <v>3</v>
      </c>
      <c r="C377" s="4" t="s">
        <v>1071</v>
      </c>
      <c r="D377" s="4">
        <v>67</v>
      </c>
      <c r="E377" s="4">
        <f>COUNTIF(Tabela1[Club],Tabela2[[#This Row],[Club]])</f>
        <v>0</v>
      </c>
      <c r="F377" s="4">
        <f>Tabela2[[#This Row],[Total Players]]-Tabela2[[#This Row],[Number Players]]</f>
        <v>0</v>
      </c>
      <c r="G377" s="4"/>
    </row>
    <row r="378" spans="1:7" x14ac:dyDescent="0.3">
      <c r="A378" s="16" t="s">
        <v>741</v>
      </c>
      <c r="B378" s="16" t="s">
        <v>28</v>
      </c>
      <c r="C378" s="16" t="s">
        <v>1070</v>
      </c>
      <c r="D378" s="16">
        <v>67</v>
      </c>
      <c r="E378" s="16">
        <f>COUNTIF(Tabela1[Club],Tabela2[[#This Row],[Club]])</f>
        <v>0</v>
      </c>
      <c r="F378" s="16">
        <f>Tabela2[[#This Row],[Total Players]]-Tabela2[[#This Row],[Number Players]]</f>
        <v>0</v>
      </c>
      <c r="G378" s="16"/>
    </row>
    <row r="379" spans="1:7" x14ac:dyDescent="0.3">
      <c r="A379" s="4" t="s">
        <v>763</v>
      </c>
      <c r="B379" s="4" t="s">
        <v>8</v>
      </c>
      <c r="C379" s="4" t="s">
        <v>1089</v>
      </c>
      <c r="D379" s="4">
        <v>67</v>
      </c>
      <c r="E379" s="4">
        <f>COUNTIF(Tabela1[Club],Tabela2[[#This Row],[Club]])</f>
        <v>0</v>
      </c>
      <c r="F379" s="4">
        <f>Tabela2[[#This Row],[Total Players]]-Tabela2[[#This Row],[Number Players]]</f>
        <v>0</v>
      </c>
      <c r="G379" s="4"/>
    </row>
    <row r="380" spans="1:7" x14ac:dyDescent="0.3">
      <c r="A380" s="4" t="s">
        <v>764</v>
      </c>
      <c r="B380" s="4" t="s">
        <v>4</v>
      </c>
      <c r="C380" s="4" t="s">
        <v>1074</v>
      </c>
      <c r="D380" s="4">
        <v>67</v>
      </c>
      <c r="E380" s="4">
        <f>COUNTIF(Tabela1[Club],Tabela2[[#This Row],[Club]])</f>
        <v>0</v>
      </c>
      <c r="F380" s="4">
        <f>Tabela2[[#This Row],[Total Players]]-Tabela2[[#This Row],[Number Players]]</f>
        <v>0</v>
      </c>
      <c r="G380" s="4"/>
    </row>
    <row r="381" spans="1:7" x14ac:dyDescent="0.3">
      <c r="A381" s="4" t="s">
        <v>780</v>
      </c>
      <c r="B381" s="4" t="s">
        <v>25</v>
      </c>
      <c r="C381" s="4" t="s">
        <v>1088</v>
      </c>
      <c r="D381" s="4">
        <v>67</v>
      </c>
      <c r="E381" s="4">
        <f>COUNTIF(Tabela1[Club],Tabela2[[#This Row],[Club]])</f>
        <v>0</v>
      </c>
      <c r="F381" s="4">
        <f>Tabela2[[#This Row],[Total Players]]-Tabela2[[#This Row],[Number Players]]</f>
        <v>0</v>
      </c>
      <c r="G381" s="4"/>
    </row>
    <row r="382" spans="1:7" x14ac:dyDescent="0.3">
      <c r="A382" s="4" t="s">
        <v>1134</v>
      </c>
      <c r="B382" s="4" t="s">
        <v>13</v>
      </c>
      <c r="C382" s="4" t="s">
        <v>1077</v>
      </c>
      <c r="D382" s="4">
        <v>67</v>
      </c>
      <c r="E382" s="4">
        <f>COUNTIF(Tabela1[Club],Tabela2[[#This Row],[Club]])</f>
        <v>0</v>
      </c>
      <c r="F382" s="4">
        <f>Tabela2[[#This Row],[Total Players]]-Tabela2[[#This Row],[Number Players]]</f>
        <v>0</v>
      </c>
      <c r="G382" s="4"/>
    </row>
    <row r="383" spans="1:7" x14ac:dyDescent="0.3">
      <c r="A383" s="16" t="s">
        <v>795</v>
      </c>
      <c r="B383" s="16" t="s">
        <v>29</v>
      </c>
      <c r="C383" s="16" t="s">
        <v>1090</v>
      </c>
      <c r="D383" s="16">
        <v>67</v>
      </c>
      <c r="E383" s="16">
        <f>COUNTIF(Tabela1[Club],Tabela2[[#This Row],[Club]])</f>
        <v>0</v>
      </c>
      <c r="F383" s="16">
        <f>Tabela2[[#This Row],[Total Players]]-Tabela2[[#This Row],[Number Players]]</f>
        <v>0</v>
      </c>
      <c r="G383" s="16"/>
    </row>
    <row r="384" spans="1:7" x14ac:dyDescent="0.3">
      <c r="A384" s="4" t="s">
        <v>822</v>
      </c>
      <c r="B384" s="4" t="s">
        <v>25</v>
      </c>
      <c r="C384" s="4" t="s">
        <v>1088</v>
      </c>
      <c r="D384" s="4">
        <v>67</v>
      </c>
      <c r="E384" s="4">
        <f>COUNTIF(Tabela1[Club],Tabela2[[#This Row],[Club]])</f>
        <v>0</v>
      </c>
      <c r="F384" s="4">
        <f>Tabela2[[#This Row],[Total Players]]-Tabela2[[#This Row],[Number Players]]</f>
        <v>0</v>
      </c>
      <c r="G384" s="4"/>
    </row>
    <row r="385" spans="1:7" x14ac:dyDescent="0.3">
      <c r="A385" s="4" t="s">
        <v>834</v>
      </c>
      <c r="B385" s="4" t="s">
        <v>4</v>
      </c>
      <c r="C385" s="4" t="s">
        <v>1074</v>
      </c>
      <c r="D385" s="4">
        <v>67</v>
      </c>
      <c r="E385" s="4">
        <f>COUNTIF(Tabela1[Club],Tabela2[[#This Row],[Club]])</f>
        <v>0</v>
      </c>
      <c r="F385" s="4">
        <f>Tabela2[[#This Row],[Total Players]]-Tabela2[[#This Row],[Number Players]]</f>
        <v>0</v>
      </c>
      <c r="G385" s="4"/>
    </row>
    <row r="386" spans="1:7" x14ac:dyDescent="0.3">
      <c r="A386" s="4" t="s">
        <v>835</v>
      </c>
      <c r="B386" s="4" t="s">
        <v>28</v>
      </c>
      <c r="C386" s="4" t="s">
        <v>1070</v>
      </c>
      <c r="D386" s="4">
        <v>67</v>
      </c>
      <c r="E386" s="4">
        <f>COUNTIF(Tabela1[Club],Tabela2[[#This Row],[Club]])</f>
        <v>0</v>
      </c>
      <c r="F386" s="4">
        <f>Tabela2[[#This Row],[Total Players]]-Tabela2[[#This Row],[Number Players]]</f>
        <v>0</v>
      </c>
      <c r="G386" s="4"/>
    </row>
    <row r="387" spans="1:7" x14ac:dyDescent="0.3">
      <c r="A387" s="4" t="s">
        <v>839</v>
      </c>
      <c r="B387" s="4" t="s">
        <v>42</v>
      </c>
      <c r="C387" s="4" t="s">
        <v>1094</v>
      </c>
      <c r="D387" s="4">
        <v>67</v>
      </c>
      <c r="E387" s="4">
        <f>COUNTIF(Tabela1[Club],Tabela2[[#This Row],[Club]])</f>
        <v>0</v>
      </c>
      <c r="F387" s="4">
        <f>Tabela2[[#This Row],[Total Players]]-Tabela2[[#This Row],[Number Players]]</f>
        <v>0</v>
      </c>
      <c r="G387" s="4"/>
    </row>
    <row r="388" spans="1:7" x14ac:dyDescent="0.3">
      <c r="A388" s="4" t="s">
        <v>848</v>
      </c>
      <c r="B388" s="4" t="s">
        <v>41</v>
      </c>
      <c r="C388" s="4" t="s">
        <v>501</v>
      </c>
      <c r="D388" s="4">
        <v>67</v>
      </c>
      <c r="E388" s="4">
        <f>COUNTIF(Tabela1[Club],Tabela2[[#This Row],[Club]])</f>
        <v>0</v>
      </c>
      <c r="F388" s="4">
        <f>Tabela2[[#This Row],[Total Players]]-Tabela2[[#This Row],[Number Players]]</f>
        <v>0</v>
      </c>
      <c r="G388" s="4"/>
    </row>
    <row r="389" spans="1:7" x14ac:dyDescent="0.3">
      <c r="A389" s="4" t="s">
        <v>853</v>
      </c>
      <c r="B389" s="4" t="s">
        <v>197</v>
      </c>
      <c r="C389" s="4" t="s">
        <v>1084</v>
      </c>
      <c r="D389" s="4">
        <v>67</v>
      </c>
      <c r="E389" s="4">
        <f>COUNTIF(Tabela1[Club],Tabela2[[#This Row],[Club]])</f>
        <v>0</v>
      </c>
      <c r="F389" s="4">
        <f>Tabela2[[#This Row],[Total Players]]-Tabela2[[#This Row],[Number Players]]</f>
        <v>0</v>
      </c>
      <c r="G389" s="4"/>
    </row>
    <row r="390" spans="1:7" x14ac:dyDescent="0.3">
      <c r="A390" s="4" t="s">
        <v>863</v>
      </c>
      <c r="B390" s="4" t="s">
        <v>37</v>
      </c>
      <c r="C390" s="4" t="s">
        <v>1063</v>
      </c>
      <c r="D390" s="4">
        <v>67</v>
      </c>
      <c r="E390" s="4">
        <f>COUNTIF(Tabela1[Club],Tabela2[[#This Row],[Club]])</f>
        <v>0</v>
      </c>
      <c r="F390" s="4">
        <f>Tabela2[[#This Row],[Total Players]]-Tabela2[[#This Row],[Number Players]]</f>
        <v>0</v>
      </c>
      <c r="G390" s="4"/>
    </row>
    <row r="391" spans="1:7" x14ac:dyDescent="0.3">
      <c r="A391" s="4" t="s">
        <v>887</v>
      </c>
      <c r="B391" s="4" t="s">
        <v>41</v>
      </c>
      <c r="C391" s="4" t="s">
        <v>501</v>
      </c>
      <c r="D391" s="4">
        <v>67</v>
      </c>
      <c r="E391" s="4">
        <f>COUNTIF(Tabela1[Club],Tabela2[[#This Row],[Club]])</f>
        <v>0</v>
      </c>
      <c r="F391" s="4">
        <f>Tabela2[[#This Row],[Total Players]]-Tabela2[[#This Row],[Number Players]]</f>
        <v>0</v>
      </c>
      <c r="G391" s="4"/>
    </row>
    <row r="392" spans="1:7" x14ac:dyDescent="0.3">
      <c r="A392" s="4" t="s">
        <v>902</v>
      </c>
      <c r="B392" s="4" t="s">
        <v>9</v>
      </c>
      <c r="C392" s="4" t="s">
        <v>1103</v>
      </c>
      <c r="D392" s="4">
        <v>67</v>
      </c>
      <c r="E392" s="4">
        <f>COUNTIF(Tabela1[Club],Tabela2[[#This Row],[Club]])</f>
        <v>0</v>
      </c>
      <c r="F392" s="4">
        <f>Tabela2[[#This Row],[Total Players]]-Tabela2[[#This Row],[Number Players]]</f>
        <v>0</v>
      </c>
      <c r="G392" s="4"/>
    </row>
    <row r="393" spans="1:7" x14ac:dyDescent="0.3">
      <c r="A393" s="4" t="s">
        <v>925</v>
      </c>
      <c r="B393" s="4" t="s">
        <v>3</v>
      </c>
      <c r="C393" s="4" t="s">
        <v>1071</v>
      </c>
      <c r="D393" s="4">
        <v>67</v>
      </c>
      <c r="E393" s="4">
        <f>COUNTIF(Tabela1[Club],Tabela2[[#This Row],[Club]])</f>
        <v>0</v>
      </c>
      <c r="F393" s="4">
        <f>Tabela2[[#This Row],[Total Players]]-Tabela2[[#This Row],[Number Players]]</f>
        <v>0</v>
      </c>
      <c r="G393" s="4"/>
    </row>
    <row r="394" spans="1:7" x14ac:dyDescent="0.3">
      <c r="A394" s="4" t="s">
        <v>955</v>
      </c>
      <c r="B394" s="4" t="s">
        <v>96</v>
      </c>
      <c r="C394" s="4" t="s">
        <v>1091</v>
      </c>
      <c r="D394" s="4">
        <v>67</v>
      </c>
      <c r="E394" s="4">
        <f>COUNTIF(Tabela1[Club],Tabela2[[#This Row],[Club]])</f>
        <v>0</v>
      </c>
      <c r="F394" s="4">
        <f>Tabela2[[#This Row],[Total Players]]-Tabela2[[#This Row],[Number Players]]</f>
        <v>0</v>
      </c>
      <c r="G394" s="4"/>
    </row>
    <row r="395" spans="1:7" x14ac:dyDescent="0.3">
      <c r="A395" s="4" t="s">
        <v>956</v>
      </c>
      <c r="B395" s="4" t="s">
        <v>96</v>
      </c>
      <c r="C395" s="4" t="s">
        <v>1091</v>
      </c>
      <c r="D395" s="4">
        <v>67</v>
      </c>
      <c r="E395" s="4">
        <f>COUNTIF(Tabela1[Club],Tabela2[[#This Row],[Club]])</f>
        <v>0</v>
      </c>
      <c r="F395" s="4">
        <f>Tabela2[[#This Row],[Total Players]]-Tabela2[[#This Row],[Number Players]]</f>
        <v>0</v>
      </c>
      <c r="G395" s="4"/>
    </row>
    <row r="396" spans="1:7" x14ac:dyDescent="0.3">
      <c r="A396" s="4" t="s">
        <v>964</v>
      </c>
      <c r="B396" s="4" t="s">
        <v>29</v>
      </c>
      <c r="C396" s="4" t="s">
        <v>1090</v>
      </c>
      <c r="D396" s="4">
        <v>67</v>
      </c>
      <c r="E396" s="4">
        <f>COUNTIF(Tabela1[Club],Tabela2[[#This Row],[Club]])</f>
        <v>0</v>
      </c>
      <c r="F396" s="4">
        <f>Tabela2[[#This Row],[Total Players]]-Tabela2[[#This Row],[Number Players]]</f>
        <v>0</v>
      </c>
      <c r="G396" s="4"/>
    </row>
    <row r="397" spans="1:7" x14ac:dyDescent="0.3">
      <c r="A397" s="4" t="s">
        <v>978</v>
      </c>
      <c r="B397" s="4" t="s">
        <v>197</v>
      </c>
      <c r="C397" s="4" t="s">
        <v>1084</v>
      </c>
      <c r="D397" s="4">
        <v>67</v>
      </c>
      <c r="E397" s="4">
        <f>COUNTIF(Tabela1[Club],Tabela2[[#This Row],[Club]])</f>
        <v>0</v>
      </c>
      <c r="F397" s="4">
        <f>Tabela2[[#This Row],[Total Players]]-Tabela2[[#This Row],[Number Players]]</f>
        <v>0</v>
      </c>
      <c r="G397" s="4"/>
    </row>
    <row r="398" spans="1:7" x14ac:dyDescent="0.3">
      <c r="A398" s="4" t="s">
        <v>1006</v>
      </c>
      <c r="B398" s="4" t="s">
        <v>3</v>
      </c>
      <c r="C398" s="4" t="s">
        <v>1071</v>
      </c>
      <c r="D398" s="4">
        <v>67</v>
      </c>
      <c r="E398" s="4">
        <f>COUNTIF(Tabela1[Club],Tabela2[[#This Row],[Club]])</f>
        <v>0</v>
      </c>
      <c r="F398" s="4">
        <f>Tabela2[[#This Row],[Total Players]]-Tabela2[[#This Row],[Number Players]]</f>
        <v>0</v>
      </c>
      <c r="G398" s="4"/>
    </row>
    <row r="399" spans="1:7" x14ac:dyDescent="0.3">
      <c r="A399" s="17" t="s">
        <v>1020</v>
      </c>
      <c r="B399" s="17" t="s">
        <v>169</v>
      </c>
      <c r="C399" s="17" t="s">
        <v>1098</v>
      </c>
      <c r="D399" s="17">
        <v>67</v>
      </c>
      <c r="E399" s="17">
        <f>COUNTIF(Tabela1[Club],Tabela2[[#This Row],[Club]])</f>
        <v>0</v>
      </c>
      <c r="F399" s="17">
        <f>Tabela2[[#This Row],[Total Players]]-Tabela2[[#This Row],[Number Players]]</f>
        <v>0</v>
      </c>
      <c r="G399" s="17"/>
    </row>
    <row r="400" spans="1:7" x14ac:dyDescent="0.3">
      <c r="A400" s="4" t="s">
        <v>1034</v>
      </c>
      <c r="B400" s="4" t="s">
        <v>37</v>
      </c>
      <c r="C400" s="4" t="s">
        <v>1063</v>
      </c>
      <c r="D400" s="4">
        <v>67</v>
      </c>
      <c r="E400" s="4">
        <f>COUNTIF(Tabela1[Club],Tabela2[[#This Row],[Club]])</f>
        <v>0</v>
      </c>
      <c r="F400" s="4">
        <f>Tabela2[[#This Row],[Total Players]]-Tabela2[[#This Row],[Number Players]]</f>
        <v>0</v>
      </c>
      <c r="G400" s="4"/>
    </row>
    <row r="401" spans="1:7" x14ac:dyDescent="0.3">
      <c r="A401" s="11" t="s">
        <v>1142</v>
      </c>
      <c r="B401" s="11" t="s">
        <v>25</v>
      </c>
      <c r="C401" s="4" t="s">
        <v>1088</v>
      </c>
      <c r="D401" s="12">
        <v>67</v>
      </c>
      <c r="E401" s="12">
        <f>COUNTIF(Tabela1[Club],Tabela2[[#This Row],[Club]])</f>
        <v>0</v>
      </c>
      <c r="F401" s="12">
        <f>Tabela2[[#This Row],[Total Players]]-Tabela2[[#This Row],[Number Players]]</f>
        <v>0</v>
      </c>
      <c r="G401" s="11"/>
    </row>
    <row r="402" spans="1:7" x14ac:dyDescent="0.3">
      <c r="A402" s="17" t="s">
        <v>1053</v>
      </c>
      <c r="B402" s="17" t="s">
        <v>34</v>
      </c>
      <c r="C402" s="17" t="s">
        <v>1086</v>
      </c>
      <c r="D402" s="17">
        <v>67</v>
      </c>
      <c r="E402" s="17">
        <f>COUNTIF(Tabela1[Club],Tabela2[[#This Row],[Club]])</f>
        <v>0</v>
      </c>
      <c r="F402" s="17">
        <f>Tabela2[[#This Row],[Total Players]]-Tabela2[[#This Row],[Number Players]]</f>
        <v>0</v>
      </c>
      <c r="G402" s="17"/>
    </row>
    <row r="403" spans="1:7" x14ac:dyDescent="0.3">
      <c r="A403" s="4" t="s">
        <v>521</v>
      </c>
      <c r="B403" s="4" t="s">
        <v>9</v>
      </c>
      <c r="C403" s="4" t="s">
        <v>1062</v>
      </c>
      <c r="D403" s="4">
        <v>66</v>
      </c>
      <c r="E403" s="4">
        <f>COUNTIF(Tabela1[Club],Tabela2[[#This Row],[Club]])</f>
        <v>0</v>
      </c>
      <c r="F403" s="4">
        <f>Tabela2[[#This Row],[Total Players]]-Tabela2[[#This Row],[Number Players]]</f>
        <v>0</v>
      </c>
      <c r="G403" s="4"/>
    </row>
    <row r="404" spans="1:7" x14ac:dyDescent="0.3">
      <c r="A404" s="4" t="s">
        <v>532</v>
      </c>
      <c r="B404" s="4" t="s">
        <v>176</v>
      </c>
      <c r="C404" s="4" t="s">
        <v>1072</v>
      </c>
      <c r="D404" s="4">
        <v>66</v>
      </c>
      <c r="E404" s="4">
        <f>COUNTIF(Tabela1[Club],Tabela2[[#This Row],[Club]])</f>
        <v>0</v>
      </c>
      <c r="F404" s="4">
        <f>Tabela2[[#This Row],[Total Players]]-Tabela2[[#This Row],[Number Players]]</f>
        <v>0</v>
      </c>
      <c r="G404" s="4"/>
    </row>
    <row r="405" spans="1:7" x14ac:dyDescent="0.3">
      <c r="A405" s="4" t="s">
        <v>1127</v>
      </c>
      <c r="B405" s="4" t="s">
        <v>54</v>
      </c>
      <c r="C405" s="4" t="s">
        <v>1080</v>
      </c>
      <c r="D405" s="4">
        <v>66</v>
      </c>
      <c r="E405" s="4">
        <f>COUNTIF(Tabela1[Club],Tabela2[[#This Row],[Club]])</f>
        <v>0</v>
      </c>
      <c r="F405" s="4">
        <f>Tabela2[[#This Row],[Total Players]]-Tabela2[[#This Row],[Number Players]]</f>
        <v>0</v>
      </c>
      <c r="G405" s="4"/>
    </row>
    <row r="406" spans="1:7" x14ac:dyDescent="0.3">
      <c r="A406" s="4" t="s">
        <v>537</v>
      </c>
      <c r="B406" s="4" t="s">
        <v>176</v>
      </c>
      <c r="C406" s="4" t="s">
        <v>1072</v>
      </c>
      <c r="D406" s="4">
        <v>66</v>
      </c>
      <c r="E406" s="4">
        <f>COUNTIF(Tabela1[Club],Tabela2[[#This Row],[Club]])</f>
        <v>0</v>
      </c>
      <c r="F406" s="4">
        <f>Tabela2[[#This Row],[Total Players]]-Tabela2[[#This Row],[Number Players]]</f>
        <v>0</v>
      </c>
      <c r="G406" s="4"/>
    </row>
    <row r="407" spans="1:7" x14ac:dyDescent="0.3">
      <c r="A407" s="4" t="s">
        <v>538</v>
      </c>
      <c r="B407" s="4" t="s">
        <v>176</v>
      </c>
      <c r="C407" s="4" t="s">
        <v>1072</v>
      </c>
      <c r="D407" s="4">
        <v>66</v>
      </c>
      <c r="E407" s="4">
        <f>COUNTIF(Tabela1[Club],Tabela2[[#This Row],[Club]])</f>
        <v>0</v>
      </c>
      <c r="F407" s="4">
        <f>Tabela2[[#This Row],[Total Players]]-Tabela2[[#This Row],[Number Players]]</f>
        <v>0</v>
      </c>
      <c r="G407" s="4"/>
    </row>
    <row r="408" spans="1:7" x14ac:dyDescent="0.3">
      <c r="A408" s="4" t="s">
        <v>551</v>
      </c>
      <c r="B408" s="4" t="s">
        <v>3</v>
      </c>
      <c r="C408" s="4" t="s">
        <v>1071</v>
      </c>
      <c r="D408" s="4">
        <v>66</v>
      </c>
      <c r="E408" s="4">
        <f>COUNTIF(Tabela1[Club],Tabela2[[#This Row],[Club]])</f>
        <v>0</v>
      </c>
      <c r="F408" s="4">
        <f>Tabela2[[#This Row],[Total Players]]-Tabela2[[#This Row],[Number Players]]</f>
        <v>0</v>
      </c>
      <c r="G408" s="4"/>
    </row>
    <row r="409" spans="1:7" x14ac:dyDescent="0.3">
      <c r="A409" s="4" t="s">
        <v>554</v>
      </c>
      <c r="B409" s="4" t="s">
        <v>3</v>
      </c>
      <c r="C409" s="4" t="s">
        <v>1071</v>
      </c>
      <c r="D409" s="4">
        <v>66</v>
      </c>
      <c r="E409" s="4">
        <f>COUNTIF(Tabela1[Club],Tabela2[[#This Row],[Club]])</f>
        <v>0</v>
      </c>
      <c r="F409" s="4">
        <f>Tabela2[[#This Row],[Total Players]]-Tabela2[[#This Row],[Number Players]]</f>
        <v>0</v>
      </c>
      <c r="G409" s="4"/>
    </row>
    <row r="410" spans="1:7" x14ac:dyDescent="0.3">
      <c r="A410" s="4" t="s">
        <v>1126</v>
      </c>
      <c r="B410" s="4" t="s">
        <v>54</v>
      </c>
      <c r="C410" s="4" t="s">
        <v>1080</v>
      </c>
      <c r="D410" s="4">
        <v>66</v>
      </c>
      <c r="E410" s="4">
        <f>COUNTIF(Tabela1[Club],Tabela2[[#This Row],[Club]])</f>
        <v>0</v>
      </c>
      <c r="F410" s="4">
        <f>Tabela2[[#This Row],[Total Players]]-Tabela2[[#This Row],[Number Players]]</f>
        <v>0</v>
      </c>
      <c r="G410" s="4"/>
    </row>
    <row r="411" spans="1:7" x14ac:dyDescent="0.3">
      <c r="A411" s="4" t="s">
        <v>583</v>
      </c>
      <c r="B411" s="4" t="s">
        <v>96</v>
      </c>
      <c r="C411" s="4" t="s">
        <v>1091</v>
      </c>
      <c r="D411" s="4">
        <v>66</v>
      </c>
      <c r="E411" s="4">
        <f>COUNTIF(Tabela1[Club],Tabela2[[#This Row],[Club]])</f>
        <v>0</v>
      </c>
      <c r="F411" s="4">
        <f>Tabela2[[#This Row],[Total Players]]-Tabela2[[#This Row],[Number Players]]</f>
        <v>0</v>
      </c>
      <c r="G411" s="4"/>
    </row>
    <row r="412" spans="1:7" x14ac:dyDescent="0.3">
      <c r="A412" s="4" t="s">
        <v>589</v>
      </c>
      <c r="B412" s="4" t="s">
        <v>8</v>
      </c>
      <c r="C412" s="4" t="s">
        <v>1089</v>
      </c>
      <c r="D412" s="4">
        <v>66</v>
      </c>
      <c r="E412" s="4">
        <f>COUNTIF(Tabela1[Club],Tabela2[[#This Row],[Club]])</f>
        <v>0</v>
      </c>
      <c r="F412" s="4">
        <f>Tabela2[[#This Row],[Total Players]]-Tabela2[[#This Row],[Number Players]]</f>
        <v>0</v>
      </c>
      <c r="G412" s="4"/>
    </row>
    <row r="413" spans="1:7" x14ac:dyDescent="0.3">
      <c r="A413" s="4" t="s">
        <v>590</v>
      </c>
      <c r="B413" s="4" t="s">
        <v>34</v>
      </c>
      <c r="C413" s="4" t="s">
        <v>1086</v>
      </c>
      <c r="D413" s="4">
        <v>66</v>
      </c>
      <c r="E413" s="4">
        <f>COUNTIF(Tabela1[Club],Tabela2[[#This Row],[Club]])</f>
        <v>0</v>
      </c>
      <c r="F413" s="4">
        <f>Tabela2[[#This Row],[Total Players]]-Tabela2[[#This Row],[Number Players]]</f>
        <v>0</v>
      </c>
      <c r="G413" s="4"/>
    </row>
    <row r="414" spans="1:7" x14ac:dyDescent="0.3">
      <c r="A414" s="4" t="s">
        <v>596</v>
      </c>
      <c r="B414" s="4" t="s">
        <v>8</v>
      </c>
      <c r="C414" s="4" t="s">
        <v>1089</v>
      </c>
      <c r="D414" s="4">
        <v>66</v>
      </c>
      <c r="E414" s="4">
        <f>COUNTIF(Tabela1[Club],Tabela2[[#This Row],[Club]])</f>
        <v>0</v>
      </c>
      <c r="F414" s="4">
        <f>Tabela2[[#This Row],[Total Players]]-Tabela2[[#This Row],[Number Players]]</f>
        <v>0</v>
      </c>
      <c r="G414" s="4"/>
    </row>
    <row r="415" spans="1:7" x14ac:dyDescent="0.3">
      <c r="A415" s="4" t="s">
        <v>600</v>
      </c>
      <c r="B415" s="4" t="s">
        <v>169</v>
      </c>
      <c r="C415" s="4" t="s">
        <v>1098</v>
      </c>
      <c r="D415" s="4">
        <v>66</v>
      </c>
      <c r="E415" s="4">
        <f>COUNTIF(Tabela1[Club],Tabela2[[#This Row],[Club]])</f>
        <v>0</v>
      </c>
      <c r="F415" s="4">
        <f>Tabela2[[#This Row],[Total Players]]-Tabela2[[#This Row],[Number Players]]</f>
        <v>0</v>
      </c>
      <c r="G415" s="4"/>
    </row>
    <row r="416" spans="1:7" x14ac:dyDescent="0.3">
      <c r="A416" s="13" t="s">
        <v>617</v>
      </c>
      <c r="B416" s="13" t="s">
        <v>200</v>
      </c>
      <c r="C416" s="13" t="s">
        <v>1065</v>
      </c>
      <c r="D416" s="13">
        <v>66</v>
      </c>
      <c r="E416" s="13">
        <f>COUNTIF(Tabela1[Club],Tabela2[[#This Row],[Club]])</f>
        <v>0</v>
      </c>
      <c r="F416" s="13">
        <f>Tabela2[[#This Row],[Total Players]]-Tabela2[[#This Row],[Number Players]]</f>
        <v>0</v>
      </c>
      <c r="G416" s="13"/>
    </row>
    <row r="417" spans="1:7" x14ac:dyDescent="0.3">
      <c r="A417" s="13" t="s">
        <v>645</v>
      </c>
      <c r="B417" s="13" t="s">
        <v>60</v>
      </c>
      <c r="C417" s="13" t="s">
        <v>1099</v>
      </c>
      <c r="D417" s="13">
        <v>66</v>
      </c>
      <c r="E417" s="13">
        <f>COUNTIF(Tabela1[Club],Tabela2[[#This Row],[Club]])</f>
        <v>0</v>
      </c>
      <c r="F417" s="13">
        <f>Tabela2[[#This Row],[Total Players]]-Tabela2[[#This Row],[Number Players]]</f>
        <v>0</v>
      </c>
      <c r="G417" s="13"/>
    </row>
    <row r="418" spans="1:7" x14ac:dyDescent="0.3">
      <c r="A418" s="13" t="s">
        <v>648</v>
      </c>
      <c r="B418" s="13" t="s">
        <v>57</v>
      </c>
      <c r="C418" s="13" t="s">
        <v>1100</v>
      </c>
      <c r="D418" s="13">
        <v>66</v>
      </c>
      <c r="E418" s="13">
        <f>COUNTIF(Tabela1[Club],Tabela2[[#This Row],[Club]])</f>
        <v>0</v>
      </c>
      <c r="F418" s="13">
        <f>Tabela2[[#This Row],[Total Players]]-Tabela2[[#This Row],[Number Players]]</f>
        <v>0</v>
      </c>
      <c r="G418" s="13"/>
    </row>
    <row r="419" spans="1:7" x14ac:dyDescent="0.3">
      <c r="A419" s="4" t="s">
        <v>660</v>
      </c>
      <c r="B419" s="4" t="s">
        <v>197</v>
      </c>
      <c r="C419" s="4" t="s">
        <v>1084</v>
      </c>
      <c r="D419" s="4">
        <v>66</v>
      </c>
      <c r="E419" s="4">
        <f>COUNTIF(Tabela1[Club],Tabela2[[#This Row],[Club]])</f>
        <v>0</v>
      </c>
      <c r="F419" s="4">
        <f>Tabela2[[#This Row],[Total Players]]-Tabela2[[#This Row],[Number Players]]</f>
        <v>0</v>
      </c>
      <c r="G419" s="4"/>
    </row>
    <row r="420" spans="1:7" x14ac:dyDescent="0.3">
      <c r="A420" s="4" t="s">
        <v>663</v>
      </c>
      <c r="B420" s="4" t="s">
        <v>197</v>
      </c>
      <c r="C420" s="4" t="s">
        <v>1084</v>
      </c>
      <c r="D420" s="4">
        <v>66</v>
      </c>
      <c r="E420" s="4">
        <f>COUNTIF(Tabela1[Club],Tabela2[[#This Row],[Club]])</f>
        <v>0</v>
      </c>
      <c r="F420" s="4">
        <f>Tabela2[[#This Row],[Total Players]]-Tabela2[[#This Row],[Number Players]]</f>
        <v>0</v>
      </c>
      <c r="G420" s="4"/>
    </row>
    <row r="421" spans="1:7" x14ac:dyDescent="0.3">
      <c r="A421" s="4" t="s">
        <v>668</v>
      </c>
      <c r="B421" s="4" t="s">
        <v>54</v>
      </c>
      <c r="C421" s="4" t="s">
        <v>1080</v>
      </c>
      <c r="D421" s="4">
        <v>66</v>
      </c>
      <c r="E421" s="4">
        <f>COUNTIF(Tabela1[Club],Tabela2[[#This Row],[Club]])</f>
        <v>0</v>
      </c>
      <c r="F421" s="4">
        <f>Tabela2[[#This Row],[Total Players]]-Tabela2[[#This Row],[Number Players]]</f>
        <v>0</v>
      </c>
      <c r="G421" s="4"/>
    </row>
    <row r="422" spans="1:7" x14ac:dyDescent="0.3">
      <c r="A422" s="13" t="s">
        <v>669</v>
      </c>
      <c r="B422" s="13" t="s">
        <v>200</v>
      </c>
      <c r="C422" s="13" t="s">
        <v>1065</v>
      </c>
      <c r="D422" s="13">
        <v>66</v>
      </c>
      <c r="E422" s="13">
        <f>COUNTIF(Tabela1[Club],Tabela2[[#This Row],[Club]])</f>
        <v>0</v>
      </c>
      <c r="F422" s="13">
        <f>Tabela2[[#This Row],[Total Players]]-Tabela2[[#This Row],[Number Players]]</f>
        <v>0</v>
      </c>
      <c r="G422" s="13"/>
    </row>
    <row r="423" spans="1:7" x14ac:dyDescent="0.3">
      <c r="A423" s="4" t="s">
        <v>679</v>
      </c>
      <c r="B423" s="4" t="s">
        <v>3</v>
      </c>
      <c r="C423" s="4" t="s">
        <v>1071</v>
      </c>
      <c r="D423" s="4">
        <v>66</v>
      </c>
      <c r="E423" s="4">
        <f>COUNTIF(Tabela1[Club],Tabela2[[#This Row],[Club]])</f>
        <v>0</v>
      </c>
      <c r="F423" s="4">
        <f>Tabela2[[#This Row],[Total Players]]-Tabela2[[#This Row],[Number Players]]</f>
        <v>0</v>
      </c>
      <c r="G423" s="4"/>
    </row>
    <row r="424" spans="1:7" x14ac:dyDescent="0.3">
      <c r="A424" s="4" t="s">
        <v>685</v>
      </c>
      <c r="B424" s="4" t="s">
        <v>28</v>
      </c>
      <c r="C424" s="4" t="s">
        <v>1070</v>
      </c>
      <c r="D424" s="4">
        <v>66</v>
      </c>
      <c r="E424" s="4">
        <f>COUNTIF(Tabela1[Club],Tabela2[[#This Row],[Club]])</f>
        <v>0</v>
      </c>
      <c r="F424" s="4">
        <f>Tabela2[[#This Row],[Total Players]]-Tabela2[[#This Row],[Number Players]]</f>
        <v>0</v>
      </c>
      <c r="G424" s="4"/>
    </row>
    <row r="425" spans="1:7" x14ac:dyDescent="0.3">
      <c r="A425" s="4" t="s">
        <v>694</v>
      </c>
      <c r="B425" s="4" t="s">
        <v>5</v>
      </c>
      <c r="C425" s="4" t="s">
        <v>1067</v>
      </c>
      <c r="D425" s="4">
        <v>66</v>
      </c>
      <c r="E425" s="4">
        <f>COUNTIF(Tabela1[Club],Tabela2[[#This Row],[Club]])</f>
        <v>0</v>
      </c>
      <c r="F425" s="4">
        <f>Tabela2[[#This Row],[Total Players]]-Tabela2[[#This Row],[Number Players]]</f>
        <v>0</v>
      </c>
      <c r="G425" s="4"/>
    </row>
    <row r="426" spans="1:7" x14ac:dyDescent="0.3">
      <c r="A426" s="4" t="s">
        <v>1117</v>
      </c>
      <c r="B426" s="4" t="s">
        <v>5</v>
      </c>
      <c r="C426" s="4" t="s">
        <v>1067</v>
      </c>
      <c r="D426" s="4">
        <v>66</v>
      </c>
      <c r="E426" s="4">
        <f>COUNTIF(Tabela1[Club],Tabela2[[#This Row],[Club]])</f>
        <v>0</v>
      </c>
      <c r="F426" s="4">
        <f>Tabela2[[#This Row],[Total Players]]-Tabela2[[#This Row],[Number Players]]</f>
        <v>0</v>
      </c>
      <c r="G426" s="4"/>
    </row>
    <row r="427" spans="1:7" x14ac:dyDescent="0.3">
      <c r="A427" s="4" t="s">
        <v>709</v>
      </c>
      <c r="B427" s="4" t="s">
        <v>25</v>
      </c>
      <c r="C427" s="4" t="s">
        <v>1088</v>
      </c>
      <c r="D427" s="4">
        <v>66</v>
      </c>
      <c r="E427" s="4">
        <f>COUNTIF(Tabela1[Club],Tabela2[[#This Row],[Club]])</f>
        <v>0</v>
      </c>
      <c r="F427" s="4">
        <f>Tabela2[[#This Row],[Total Players]]-Tabela2[[#This Row],[Number Players]]</f>
        <v>0</v>
      </c>
      <c r="G427" s="4"/>
    </row>
    <row r="428" spans="1:7" x14ac:dyDescent="0.3">
      <c r="A428" s="4" t="s">
        <v>711</v>
      </c>
      <c r="B428" s="4" t="s">
        <v>28</v>
      </c>
      <c r="C428" s="4" t="s">
        <v>1070</v>
      </c>
      <c r="D428" s="4">
        <v>66</v>
      </c>
      <c r="E428" s="4">
        <f>COUNTIF(Tabela1[Club],Tabela2[[#This Row],[Club]])</f>
        <v>0</v>
      </c>
      <c r="F428" s="4">
        <f>Tabela2[[#This Row],[Total Players]]-Tabela2[[#This Row],[Number Players]]</f>
        <v>0</v>
      </c>
      <c r="G428" s="4"/>
    </row>
    <row r="429" spans="1:7" x14ac:dyDescent="0.3">
      <c r="A429" s="4" t="s">
        <v>714</v>
      </c>
      <c r="B429" s="4" t="s">
        <v>184</v>
      </c>
      <c r="C429" s="4" t="s">
        <v>1102</v>
      </c>
      <c r="D429" s="4">
        <v>66</v>
      </c>
      <c r="E429" s="4">
        <f>COUNTIF(Tabela1[Club],Tabela2[[#This Row],[Club]])</f>
        <v>0</v>
      </c>
      <c r="F429" s="4">
        <f>Tabela2[[#This Row],[Total Players]]-Tabela2[[#This Row],[Number Players]]</f>
        <v>0</v>
      </c>
      <c r="G429" s="4"/>
    </row>
    <row r="430" spans="1:7" x14ac:dyDescent="0.3">
      <c r="A430" s="4" t="s">
        <v>725</v>
      </c>
      <c r="B430" s="4" t="s">
        <v>43</v>
      </c>
      <c r="C430" s="4" t="s">
        <v>1101</v>
      </c>
      <c r="D430" s="4">
        <v>66</v>
      </c>
      <c r="E430" s="4">
        <f>COUNTIF(Tabela1[Club],Tabela2[[#This Row],[Club]])</f>
        <v>0</v>
      </c>
      <c r="F430" s="4">
        <f>Tabela2[[#This Row],[Total Players]]-Tabela2[[#This Row],[Number Players]]</f>
        <v>0</v>
      </c>
      <c r="G430" s="4"/>
    </row>
    <row r="431" spans="1:7" x14ac:dyDescent="0.3">
      <c r="A431" s="4" t="s">
        <v>730</v>
      </c>
      <c r="B431" s="4" t="s">
        <v>28</v>
      </c>
      <c r="C431" s="4" t="s">
        <v>1070</v>
      </c>
      <c r="D431" s="4">
        <v>66</v>
      </c>
      <c r="E431" s="4">
        <f>COUNTIF(Tabela1[Club],Tabela2[[#This Row],[Club]])</f>
        <v>0</v>
      </c>
      <c r="F431" s="4">
        <f>Tabela2[[#This Row],[Total Players]]-Tabela2[[#This Row],[Number Players]]</f>
        <v>0</v>
      </c>
      <c r="G431" s="4"/>
    </row>
    <row r="432" spans="1:7" x14ac:dyDescent="0.3">
      <c r="A432" s="4" t="s">
        <v>734</v>
      </c>
      <c r="B432" s="4" t="s">
        <v>3</v>
      </c>
      <c r="C432" s="4" t="s">
        <v>1071</v>
      </c>
      <c r="D432" s="4">
        <v>66</v>
      </c>
      <c r="E432" s="4">
        <f>COUNTIF(Tabela1[Club],Tabela2[[#This Row],[Club]])</f>
        <v>0</v>
      </c>
      <c r="F432" s="4">
        <f>Tabela2[[#This Row],[Total Players]]-Tabela2[[#This Row],[Number Players]]</f>
        <v>0</v>
      </c>
      <c r="G432" s="4"/>
    </row>
    <row r="433" spans="1:7" x14ac:dyDescent="0.3">
      <c r="A433" s="13" t="s">
        <v>739</v>
      </c>
      <c r="B433" s="13" t="s">
        <v>60</v>
      </c>
      <c r="C433" s="13" t="s">
        <v>1099</v>
      </c>
      <c r="D433" s="13">
        <v>66</v>
      </c>
      <c r="E433" s="13">
        <f>COUNTIF(Tabela1[Club],Tabela2[[#This Row],[Club]])</f>
        <v>0</v>
      </c>
      <c r="F433" s="13">
        <f>Tabela2[[#This Row],[Total Players]]-Tabela2[[#This Row],[Number Players]]</f>
        <v>0</v>
      </c>
      <c r="G433" s="13"/>
    </row>
    <row r="434" spans="1:7" x14ac:dyDescent="0.3">
      <c r="A434" s="4" t="s">
        <v>748</v>
      </c>
      <c r="B434" s="4" t="s">
        <v>9</v>
      </c>
      <c r="C434" s="4" t="s">
        <v>1062</v>
      </c>
      <c r="D434" s="4">
        <v>66</v>
      </c>
      <c r="E434" s="4">
        <f>COUNTIF(Tabela1[Club],Tabela2[[#This Row],[Club]])</f>
        <v>0</v>
      </c>
      <c r="F434" s="4">
        <f>Tabela2[[#This Row],[Total Players]]-Tabela2[[#This Row],[Number Players]]</f>
        <v>0</v>
      </c>
      <c r="G434" s="4"/>
    </row>
    <row r="435" spans="1:7" x14ac:dyDescent="0.3">
      <c r="A435" s="4" t="s">
        <v>757</v>
      </c>
      <c r="B435" s="4" t="s">
        <v>41</v>
      </c>
      <c r="C435" s="4" t="s">
        <v>501</v>
      </c>
      <c r="D435" s="4">
        <v>66</v>
      </c>
      <c r="E435" s="4">
        <f>COUNTIF(Tabela1[Club],Tabela2[[#This Row],[Club]])</f>
        <v>0</v>
      </c>
      <c r="F435" s="4">
        <f>Tabela2[[#This Row],[Total Players]]-Tabela2[[#This Row],[Number Players]]</f>
        <v>0</v>
      </c>
      <c r="G435" s="4"/>
    </row>
    <row r="436" spans="1:7" x14ac:dyDescent="0.3">
      <c r="A436" s="4" t="s">
        <v>790</v>
      </c>
      <c r="B436" s="4" t="s">
        <v>43</v>
      </c>
      <c r="C436" s="4" t="s">
        <v>1101</v>
      </c>
      <c r="D436" s="4">
        <v>66</v>
      </c>
      <c r="E436" s="4">
        <f>COUNTIF(Tabela1[Club],Tabela2[[#This Row],[Club]])</f>
        <v>0</v>
      </c>
      <c r="F436" s="4">
        <f>Tabela2[[#This Row],[Total Players]]-Tabela2[[#This Row],[Number Players]]</f>
        <v>0</v>
      </c>
      <c r="G436" s="4"/>
    </row>
    <row r="437" spans="1:7" x14ac:dyDescent="0.3">
      <c r="A437" s="4" t="s">
        <v>800</v>
      </c>
      <c r="B437" s="4" t="s">
        <v>43</v>
      </c>
      <c r="C437" s="4" t="s">
        <v>1101</v>
      </c>
      <c r="D437" s="4">
        <v>66</v>
      </c>
      <c r="E437" s="4">
        <f>COUNTIF(Tabela1[Club],Tabela2[[#This Row],[Club]])</f>
        <v>0</v>
      </c>
      <c r="F437" s="4">
        <f>Tabela2[[#This Row],[Total Players]]-Tabela2[[#This Row],[Number Players]]</f>
        <v>0</v>
      </c>
      <c r="G437" s="4"/>
    </row>
    <row r="438" spans="1:7" x14ac:dyDescent="0.3">
      <c r="A438" s="4" t="s">
        <v>814</v>
      </c>
      <c r="B438" s="4" t="s">
        <v>29</v>
      </c>
      <c r="C438" s="4" t="s">
        <v>1090</v>
      </c>
      <c r="D438" s="4">
        <v>66</v>
      </c>
      <c r="E438" s="4">
        <f>COUNTIF(Tabela1[Club],Tabela2[[#This Row],[Club]])</f>
        <v>0</v>
      </c>
      <c r="F438" s="4">
        <f>Tabela2[[#This Row],[Total Players]]-Tabela2[[#This Row],[Number Players]]</f>
        <v>0</v>
      </c>
      <c r="G438" s="4"/>
    </row>
    <row r="439" spans="1:7" x14ac:dyDescent="0.3">
      <c r="A439" s="4" t="s">
        <v>841</v>
      </c>
      <c r="B439" s="4" t="s">
        <v>92</v>
      </c>
      <c r="C439" s="4" t="s">
        <v>1084</v>
      </c>
      <c r="D439" s="4">
        <v>66</v>
      </c>
      <c r="E439" s="4">
        <f>COUNTIF(Tabela1[Club],Tabela2[[#This Row],[Club]])</f>
        <v>0</v>
      </c>
      <c r="F439" s="4">
        <f>Tabela2[[#This Row],[Total Players]]-Tabela2[[#This Row],[Number Players]]</f>
        <v>0</v>
      </c>
      <c r="G439" s="4"/>
    </row>
    <row r="440" spans="1:7" x14ac:dyDescent="0.3">
      <c r="A440" s="4" t="s">
        <v>845</v>
      </c>
      <c r="B440" s="4" t="s">
        <v>43</v>
      </c>
      <c r="C440" s="4" t="s">
        <v>1101</v>
      </c>
      <c r="D440" s="4">
        <v>66</v>
      </c>
      <c r="E440" s="4">
        <f>COUNTIF(Tabela1[Club],Tabela2[[#This Row],[Club]])</f>
        <v>0</v>
      </c>
      <c r="F440" s="4">
        <f>Tabela2[[#This Row],[Total Players]]-Tabela2[[#This Row],[Number Players]]</f>
        <v>0</v>
      </c>
      <c r="G440" s="4"/>
    </row>
    <row r="441" spans="1:7" x14ac:dyDescent="0.3">
      <c r="A441" s="4" t="s">
        <v>857</v>
      </c>
      <c r="B441" s="4" t="s">
        <v>197</v>
      </c>
      <c r="C441" s="4" t="s">
        <v>1084</v>
      </c>
      <c r="D441" s="4">
        <v>66</v>
      </c>
      <c r="E441" s="4">
        <f>COUNTIF(Tabela1[Club],Tabela2[[#This Row],[Club]])</f>
        <v>0</v>
      </c>
      <c r="F441" s="4">
        <f>Tabela2[[#This Row],[Total Players]]-Tabela2[[#This Row],[Number Players]]</f>
        <v>0</v>
      </c>
      <c r="G441" s="4"/>
    </row>
    <row r="442" spans="1:7" x14ac:dyDescent="0.3">
      <c r="A442" s="11" t="s">
        <v>1143</v>
      </c>
      <c r="B442" s="11" t="s">
        <v>37</v>
      </c>
      <c r="C442" s="4" t="s">
        <v>1063</v>
      </c>
      <c r="D442" s="12">
        <v>66</v>
      </c>
      <c r="E442" s="12">
        <f>COUNTIF(Tabela1[Club],Tabela2[[#This Row],[Club]])</f>
        <v>0</v>
      </c>
      <c r="F442" s="12">
        <f>Tabela2[[#This Row],[Total Players]]-Tabela2[[#This Row],[Number Players]]</f>
        <v>0</v>
      </c>
      <c r="G442" s="11"/>
    </row>
    <row r="443" spans="1:7" x14ac:dyDescent="0.3">
      <c r="A443" s="4" t="s">
        <v>875</v>
      </c>
      <c r="B443" s="4" t="s">
        <v>197</v>
      </c>
      <c r="C443" s="4" t="s">
        <v>1084</v>
      </c>
      <c r="D443" s="4">
        <v>66</v>
      </c>
      <c r="E443" s="4">
        <f>COUNTIF(Tabela1[Club],Tabela2[[#This Row],[Club]])</f>
        <v>0</v>
      </c>
      <c r="F443" s="4">
        <f>Tabela2[[#This Row],[Total Players]]-Tabela2[[#This Row],[Number Players]]</f>
        <v>0</v>
      </c>
      <c r="G443" s="4"/>
    </row>
    <row r="444" spans="1:7" x14ac:dyDescent="0.3">
      <c r="A444" s="13" t="s">
        <v>882</v>
      </c>
      <c r="B444" s="13" t="s">
        <v>57</v>
      </c>
      <c r="C444" s="13" t="s">
        <v>1100</v>
      </c>
      <c r="D444" s="13">
        <v>66</v>
      </c>
      <c r="E444" s="13">
        <f>COUNTIF(Tabela1[Club],Tabela2[[#This Row],[Club]])</f>
        <v>0</v>
      </c>
      <c r="F444" s="13">
        <f>Tabela2[[#This Row],[Total Players]]-Tabela2[[#This Row],[Number Players]]</f>
        <v>0</v>
      </c>
      <c r="G444" s="13"/>
    </row>
    <row r="445" spans="1:7" x14ac:dyDescent="0.3">
      <c r="A445" s="4" t="s">
        <v>891</v>
      </c>
      <c r="B445" s="4" t="s">
        <v>197</v>
      </c>
      <c r="C445" s="4" t="s">
        <v>1084</v>
      </c>
      <c r="D445" s="4">
        <v>66</v>
      </c>
      <c r="E445" s="4">
        <f>COUNTIF(Tabela1[Club],Tabela2[[#This Row],[Club]])</f>
        <v>0</v>
      </c>
      <c r="F445" s="4">
        <f>Tabela2[[#This Row],[Total Players]]-Tabela2[[#This Row],[Number Players]]</f>
        <v>0</v>
      </c>
      <c r="G445" s="4"/>
    </row>
    <row r="446" spans="1:7" x14ac:dyDescent="0.3">
      <c r="A446" s="4" t="s">
        <v>892</v>
      </c>
      <c r="B446" s="4" t="s">
        <v>43</v>
      </c>
      <c r="C446" s="4" t="s">
        <v>1101</v>
      </c>
      <c r="D446" s="4">
        <v>66</v>
      </c>
      <c r="E446" s="4">
        <f>COUNTIF(Tabela1[Club],Tabela2[[#This Row],[Club]])</f>
        <v>0</v>
      </c>
      <c r="F446" s="4">
        <f>Tabela2[[#This Row],[Total Players]]-Tabela2[[#This Row],[Number Players]]</f>
        <v>0</v>
      </c>
      <c r="G446" s="4"/>
    </row>
    <row r="447" spans="1:7" x14ac:dyDescent="0.3">
      <c r="A447" s="4" t="s">
        <v>895</v>
      </c>
      <c r="B447" s="4" t="s">
        <v>8</v>
      </c>
      <c r="C447" s="4" t="s">
        <v>1089</v>
      </c>
      <c r="D447" s="4">
        <v>66</v>
      </c>
      <c r="E447" s="4">
        <f>COUNTIF(Tabela1[Club],Tabela2[[#This Row],[Club]])</f>
        <v>0</v>
      </c>
      <c r="F447" s="4">
        <f>Tabela2[[#This Row],[Total Players]]-Tabela2[[#This Row],[Number Players]]</f>
        <v>0</v>
      </c>
      <c r="G447" s="4"/>
    </row>
    <row r="448" spans="1:7" x14ac:dyDescent="0.3">
      <c r="A448" s="4" t="s">
        <v>897</v>
      </c>
      <c r="B448" s="4" t="s">
        <v>184</v>
      </c>
      <c r="C448" s="4" t="s">
        <v>1102</v>
      </c>
      <c r="D448" s="4">
        <v>66</v>
      </c>
      <c r="E448" s="4">
        <f>COUNTIF(Tabela1[Club],Tabela2[[#This Row],[Club]])</f>
        <v>0</v>
      </c>
      <c r="F448" s="4">
        <f>Tabela2[[#This Row],[Total Players]]-Tabela2[[#This Row],[Number Players]]</f>
        <v>0</v>
      </c>
      <c r="G448" s="4"/>
    </row>
    <row r="449" spans="1:7" x14ac:dyDescent="0.3">
      <c r="A449" s="4" t="s">
        <v>912</v>
      </c>
      <c r="B449" s="4" t="s">
        <v>43</v>
      </c>
      <c r="C449" s="4" t="s">
        <v>1101</v>
      </c>
      <c r="D449" s="4">
        <v>66</v>
      </c>
      <c r="E449" s="4">
        <f>COUNTIF(Tabela1[Club],Tabela2[[#This Row],[Club]])</f>
        <v>0</v>
      </c>
      <c r="F449" s="4">
        <f>Tabela2[[#This Row],[Total Players]]-Tabela2[[#This Row],[Number Players]]</f>
        <v>0</v>
      </c>
      <c r="G449" s="4"/>
    </row>
    <row r="450" spans="1:7" x14ac:dyDescent="0.3">
      <c r="A450" s="4" t="s">
        <v>920</v>
      </c>
      <c r="B450" s="4" t="s">
        <v>8</v>
      </c>
      <c r="C450" s="4" t="s">
        <v>1089</v>
      </c>
      <c r="D450" s="4">
        <v>66</v>
      </c>
      <c r="E450" s="4">
        <f>COUNTIF(Tabela1[Club],Tabela2[[#This Row],[Club]])</f>
        <v>0</v>
      </c>
      <c r="F450" s="4">
        <f>Tabela2[[#This Row],[Total Players]]-Tabela2[[#This Row],[Number Players]]</f>
        <v>0</v>
      </c>
      <c r="G450" s="4"/>
    </row>
    <row r="451" spans="1:7" x14ac:dyDescent="0.3">
      <c r="A451" s="4" t="s">
        <v>926</v>
      </c>
      <c r="B451" s="4" t="s">
        <v>25</v>
      </c>
      <c r="C451" s="4" t="s">
        <v>1088</v>
      </c>
      <c r="D451" s="4">
        <v>66</v>
      </c>
      <c r="E451" s="4">
        <f>COUNTIF(Tabela1[Club],Tabela2[[#This Row],[Club]])</f>
        <v>0</v>
      </c>
      <c r="F451" s="4">
        <f>Tabela2[[#This Row],[Total Players]]-Tabela2[[#This Row],[Number Players]]</f>
        <v>0</v>
      </c>
      <c r="G451" s="4"/>
    </row>
    <row r="452" spans="1:7" x14ac:dyDescent="0.3">
      <c r="A452" s="4" t="s">
        <v>942</v>
      </c>
      <c r="B452" s="4" t="s">
        <v>197</v>
      </c>
      <c r="C452" s="4" t="s">
        <v>1084</v>
      </c>
      <c r="D452" s="4">
        <v>66</v>
      </c>
      <c r="E452" s="4">
        <f>COUNTIF(Tabela1[Club],Tabela2[[#This Row],[Club]])</f>
        <v>0</v>
      </c>
      <c r="F452" s="4">
        <f>Tabela2[[#This Row],[Total Players]]-Tabela2[[#This Row],[Number Players]]</f>
        <v>0</v>
      </c>
      <c r="G452" s="4"/>
    </row>
    <row r="453" spans="1:7" x14ac:dyDescent="0.3">
      <c r="A453" s="4" t="s">
        <v>946</v>
      </c>
      <c r="B453" s="4" t="s">
        <v>42</v>
      </c>
      <c r="C453" s="4" t="s">
        <v>1094</v>
      </c>
      <c r="D453" s="4">
        <v>66</v>
      </c>
      <c r="E453" s="4">
        <f>COUNTIF(Tabela1[Club],Tabela2[[#This Row],[Club]])</f>
        <v>0</v>
      </c>
      <c r="F453" s="4">
        <f>Tabela2[[#This Row],[Total Players]]-Tabela2[[#This Row],[Number Players]]</f>
        <v>0</v>
      </c>
      <c r="G453" s="4"/>
    </row>
    <row r="454" spans="1:7" x14ac:dyDescent="0.3">
      <c r="A454" s="4" t="s">
        <v>954</v>
      </c>
      <c r="B454" s="4" t="s">
        <v>96</v>
      </c>
      <c r="C454" s="4" t="s">
        <v>1091</v>
      </c>
      <c r="D454" s="4">
        <v>66</v>
      </c>
      <c r="E454" s="4">
        <f>COUNTIF(Tabela1[Club],Tabela2[[#This Row],[Club]])</f>
        <v>0</v>
      </c>
      <c r="F454" s="4">
        <f>Tabela2[[#This Row],[Total Players]]-Tabela2[[#This Row],[Number Players]]</f>
        <v>0</v>
      </c>
      <c r="G454" s="4"/>
    </row>
    <row r="455" spans="1:7" x14ac:dyDescent="0.3">
      <c r="A455" s="17" t="s">
        <v>962</v>
      </c>
      <c r="B455" s="17" t="s">
        <v>37</v>
      </c>
      <c r="C455" s="17" t="s">
        <v>1063</v>
      </c>
      <c r="D455" s="17">
        <v>66</v>
      </c>
      <c r="E455" s="17">
        <f>COUNTIF(Tabela1[Club],Tabela2[[#This Row],[Club]])</f>
        <v>0</v>
      </c>
      <c r="F455" s="17">
        <f>Tabela2[[#This Row],[Total Players]]-Tabela2[[#This Row],[Number Players]]</f>
        <v>0</v>
      </c>
      <c r="G455" s="17"/>
    </row>
    <row r="456" spans="1:7" x14ac:dyDescent="0.3">
      <c r="A456" s="4" t="s">
        <v>983</v>
      </c>
      <c r="B456" s="4" t="s">
        <v>3</v>
      </c>
      <c r="C456" s="4" t="s">
        <v>1071</v>
      </c>
      <c r="D456" s="4">
        <v>66</v>
      </c>
      <c r="E456" s="4">
        <f>COUNTIF(Tabela1[Club],Tabela2[[#This Row],[Club]])</f>
        <v>0</v>
      </c>
      <c r="F456" s="4">
        <f>Tabela2[[#This Row],[Total Players]]-Tabela2[[#This Row],[Number Players]]</f>
        <v>0</v>
      </c>
      <c r="G456" s="4"/>
    </row>
    <row r="457" spans="1:7" x14ac:dyDescent="0.3">
      <c r="A457" s="11" t="s">
        <v>1146</v>
      </c>
      <c r="B457" s="11" t="s">
        <v>29</v>
      </c>
      <c r="C457" s="4" t="s">
        <v>1090</v>
      </c>
      <c r="D457" s="12">
        <v>66</v>
      </c>
      <c r="E457" s="12">
        <f>COUNTIF(Tabela1[Club],Tabela2[[#This Row],[Club]])</f>
        <v>0</v>
      </c>
      <c r="F457" s="12">
        <f>Tabela2[[#This Row],[Total Players]]-Tabela2[[#This Row],[Number Players]]</f>
        <v>0</v>
      </c>
      <c r="G457" s="11"/>
    </row>
    <row r="458" spans="1:7" x14ac:dyDescent="0.3">
      <c r="A458" s="4" t="s">
        <v>1001</v>
      </c>
      <c r="B458" s="4" t="s">
        <v>92</v>
      </c>
      <c r="C458" s="4" t="s">
        <v>1084</v>
      </c>
      <c r="D458" s="4">
        <v>66</v>
      </c>
      <c r="E458" s="4">
        <f>COUNTIF(Tabela1[Club],Tabela2[[#This Row],[Club]])</f>
        <v>0</v>
      </c>
      <c r="F458" s="4">
        <f>Tabela2[[#This Row],[Total Players]]-Tabela2[[#This Row],[Number Players]]</f>
        <v>0</v>
      </c>
      <c r="G458" s="4"/>
    </row>
    <row r="459" spans="1:7" x14ac:dyDescent="0.3">
      <c r="A459" s="4" t="s">
        <v>1121</v>
      </c>
      <c r="B459" s="4" t="s">
        <v>41</v>
      </c>
      <c r="C459" s="4" t="s">
        <v>501</v>
      </c>
      <c r="D459" s="4">
        <v>66</v>
      </c>
      <c r="E459" s="4">
        <f>COUNTIF(Tabela1[Club],Tabela2[[#This Row],[Club]])</f>
        <v>0</v>
      </c>
      <c r="F459" s="4">
        <f>Tabela2[[#This Row],[Total Players]]-Tabela2[[#This Row],[Number Players]]</f>
        <v>0</v>
      </c>
      <c r="G459" s="4"/>
    </row>
    <row r="460" spans="1:7" x14ac:dyDescent="0.3">
      <c r="A460" s="4" t="s">
        <v>1058</v>
      </c>
      <c r="B460" s="4" t="s">
        <v>8</v>
      </c>
      <c r="C460" s="4" t="s">
        <v>1089</v>
      </c>
      <c r="D460" s="4">
        <v>66</v>
      </c>
      <c r="E460" s="4">
        <f>COUNTIF(Tabela1[Club],Tabela2[[#This Row],[Club]])</f>
        <v>0</v>
      </c>
      <c r="F460" s="4">
        <f>Tabela2[[#This Row],[Total Players]]-Tabela2[[#This Row],[Number Players]]</f>
        <v>0</v>
      </c>
      <c r="G460" s="4"/>
    </row>
    <row r="461" spans="1:7" x14ac:dyDescent="0.3">
      <c r="A461" s="4" t="s">
        <v>547</v>
      </c>
      <c r="B461" s="4" t="s">
        <v>176</v>
      </c>
      <c r="C461" s="4" t="s">
        <v>1072</v>
      </c>
      <c r="D461" s="4">
        <v>65</v>
      </c>
      <c r="E461" s="4">
        <f>COUNTIF(Tabela1[Club],Tabela2[[#This Row],[Club]])</f>
        <v>0</v>
      </c>
      <c r="F461" s="4">
        <f>Tabela2[[#This Row],[Total Players]]-Tabela2[[#This Row],[Number Players]]</f>
        <v>0</v>
      </c>
      <c r="G461" s="4"/>
    </row>
    <row r="462" spans="1:7" x14ac:dyDescent="0.3">
      <c r="A462" s="11" t="s">
        <v>1158</v>
      </c>
      <c r="B462" s="11" t="s">
        <v>184</v>
      </c>
      <c r="C462" s="4" t="s">
        <v>1102</v>
      </c>
      <c r="D462" s="12">
        <v>65</v>
      </c>
      <c r="E462" s="12">
        <f>COUNTIF(Tabela1[Club],Tabela2[[#This Row],[Club]])</f>
        <v>0</v>
      </c>
      <c r="F462" s="12">
        <f>Tabela2[[#This Row],[Total Players]]-Tabela2[[#This Row],[Number Players]]</f>
        <v>0</v>
      </c>
      <c r="G462" s="11"/>
    </row>
    <row r="463" spans="1:7" x14ac:dyDescent="0.3">
      <c r="A463" s="4" t="s">
        <v>568</v>
      </c>
      <c r="B463" s="4" t="s">
        <v>66</v>
      </c>
      <c r="C463" s="4" t="s">
        <v>1068</v>
      </c>
      <c r="D463" s="4">
        <v>65</v>
      </c>
      <c r="E463" s="4">
        <f>COUNTIF(Tabela1[Club],Tabela2[[#This Row],[Club]])</f>
        <v>0</v>
      </c>
      <c r="F463" s="4">
        <f>Tabela2[[#This Row],[Total Players]]-Tabela2[[#This Row],[Number Players]]</f>
        <v>0</v>
      </c>
      <c r="G463" s="4"/>
    </row>
    <row r="464" spans="1:7" x14ac:dyDescent="0.3">
      <c r="A464" s="4" t="s">
        <v>578</v>
      </c>
      <c r="B464" s="4" t="s">
        <v>8</v>
      </c>
      <c r="C464" s="4" t="s">
        <v>1089</v>
      </c>
      <c r="D464" s="4">
        <v>65</v>
      </c>
      <c r="E464" s="4">
        <f>COUNTIF(Tabela1[Club],Tabela2[[#This Row],[Club]])</f>
        <v>0</v>
      </c>
      <c r="F464" s="4">
        <f>Tabela2[[#This Row],[Total Players]]-Tabela2[[#This Row],[Number Players]]</f>
        <v>0</v>
      </c>
      <c r="G464" s="4"/>
    </row>
    <row r="465" spans="1:7" x14ac:dyDescent="0.3">
      <c r="A465" s="4" t="s">
        <v>582</v>
      </c>
      <c r="B465" s="4" t="s">
        <v>3</v>
      </c>
      <c r="C465" s="4" t="s">
        <v>1071</v>
      </c>
      <c r="D465" s="4">
        <v>65</v>
      </c>
      <c r="E465" s="4">
        <f>COUNTIF(Tabela1[Club],Tabela2[[#This Row],[Club]])</f>
        <v>0</v>
      </c>
      <c r="F465" s="4">
        <f>Tabela2[[#This Row],[Total Players]]-Tabela2[[#This Row],[Number Players]]</f>
        <v>0</v>
      </c>
      <c r="G465" s="4"/>
    </row>
    <row r="466" spans="1:7" x14ac:dyDescent="0.3">
      <c r="A466" s="13" t="s">
        <v>599</v>
      </c>
      <c r="B466" s="13" t="s">
        <v>62</v>
      </c>
      <c r="C466" s="13" t="s">
        <v>1097</v>
      </c>
      <c r="D466" s="13">
        <v>65</v>
      </c>
      <c r="E466" s="13">
        <f>COUNTIF(Tabela1[Club],Tabela2[[#This Row],[Club]])</f>
        <v>0</v>
      </c>
      <c r="F466" s="13">
        <f>Tabela2[[#This Row],[Total Players]]-Tabela2[[#This Row],[Number Players]]</f>
        <v>0</v>
      </c>
      <c r="G466" s="13"/>
    </row>
    <row r="467" spans="1:7" x14ac:dyDescent="0.3">
      <c r="A467" s="13" t="s">
        <v>641</v>
      </c>
      <c r="B467" s="13" t="s">
        <v>61</v>
      </c>
      <c r="C467" s="13" t="s">
        <v>1075</v>
      </c>
      <c r="D467" s="13">
        <v>65</v>
      </c>
      <c r="E467" s="13">
        <f>COUNTIF(Tabela1[Club],Tabela2[[#This Row],[Club]])</f>
        <v>0</v>
      </c>
      <c r="F467" s="13">
        <f>Tabela2[[#This Row],[Total Players]]-Tabela2[[#This Row],[Number Players]]</f>
        <v>0</v>
      </c>
      <c r="G467" s="13"/>
    </row>
    <row r="468" spans="1:7" x14ac:dyDescent="0.3">
      <c r="A468" s="4" t="s">
        <v>643</v>
      </c>
      <c r="B468" s="4" t="s">
        <v>3</v>
      </c>
      <c r="C468" s="4" t="s">
        <v>1071</v>
      </c>
      <c r="D468" s="4">
        <v>65</v>
      </c>
      <c r="E468" s="4">
        <f>COUNTIF(Tabela1[Club],Tabela2[[#This Row],[Club]])</f>
        <v>0</v>
      </c>
      <c r="F468" s="4">
        <f>Tabela2[[#This Row],[Total Players]]-Tabela2[[#This Row],[Number Players]]</f>
        <v>0</v>
      </c>
      <c r="G468" s="4"/>
    </row>
    <row r="469" spans="1:7" x14ac:dyDescent="0.3">
      <c r="A469" s="4" t="s">
        <v>658</v>
      </c>
      <c r="B469" s="4" t="s">
        <v>184</v>
      </c>
      <c r="C469" s="4" t="s">
        <v>1102</v>
      </c>
      <c r="D469" s="4">
        <v>65</v>
      </c>
      <c r="E469" s="4">
        <f>COUNTIF(Tabela1[Club],Tabela2[[#This Row],[Club]])</f>
        <v>0</v>
      </c>
      <c r="F469" s="4">
        <f>Tabela2[[#This Row],[Total Players]]-Tabela2[[#This Row],[Number Players]]</f>
        <v>0</v>
      </c>
      <c r="G469" s="4"/>
    </row>
    <row r="470" spans="1:7" x14ac:dyDescent="0.3">
      <c r="A470" s="4" t="s">
        <v>696</v>
      </c>
      <c r="B470" s="4" t="s">
        <v>169</v>
      </c>
      <c r="C470" s="4" t="s">
        <v>1098</v>
      </c>
      <c r="D470" s="4">
        <v>65</v>
      </c>
      <c r="E470" s="4">
        <f>COUNTIF(Tabela1[Club],Tabela2[[#This Row],[Club]])</f>
        <v>0</v>
      </c>
      <c r="F470" s="4">
        <f>Tabela2[[#This Row],[Total Players]]-Tabela2[[#This Row],[Number Players]]</f>
        <v>0</v>
      </c>
      <c r="G470" s="4"/>
    </row>
    <row r="471" spans="1:7" x14ac:dyDescent="0.3">
      <c r="A471" s="17" t="s">
        <v>708</v>
      </c>
      <c r="B471" s="17" t="s">
        <v>42</v>
      </c>
      <c r="C471" s="17" t="s">
        <v>1094</v>
      </c>
      <c r="D471" s="17">
        <v>65</v>
      </c>
      <c r="E471" s="17">
        <f>COUNTIF(Tabela1[Club],Tabela2[[#This Row],[Club]])</f>
        <v>0</v>
      </c>
      <c r="F471" s="17">
        <f>Tabela2[[#This Row],[Total Players]]-Tabela2[[#This Row],[Number Players]]</f>
        <v>0</v>
      </c>
      <c r="G471" s="17"/>
    </row>
    <row r="472" spans="1:7" x14ac:dyDescent="0.3">
      <c r="A472" s="4" t="s">
        <v>722</v>
      </c>
      <c r="B472" s="4" t="s">
        <v>184</v>
      </c>
      <c r="C472" s="4" t="s">
        <v>1102</v>
      </c>
      <c r="D472" s="4">
        <v>65</v>
      </c>
      <c r="E472" s="4">
        <f>COUNTIF(Tabela1[Club],Tabela2[[#This Row],[Club]])</f>
        <v>0</v>
      </c>
      <c r="F472" s="4">
        <f>Tabela2[[#This Row],[Total Players]]-Tabela2[[#This Row],[Number Players]]</f>
        <v>0</v>
      </c>
      <c r="G472" s="4"/>
    </row>
    <row r="473" spans="1:7" x14ac:dyDescent="0.3">
      <c r="A473" s="4" t="s">
        <v>732</v>
      </c>
      <c r="B473" s="4" t="s">
        <v>29</v>
      </c>
      <c r="C473" s="4" t="s">
        <v>1090</v>
      </c>
      <c r="D473" s="4">
        <v>65</v>
      </c>
      <c r="E473" s="4">
        <f>COUNTIF(Tabela1[Club],Tabela2[[#This Row],[Club]])</f>
        <v>0</v>
      </c>
      <c r="F473" s="4">
        <f>Tabela2[[#This Row],[Total Players]]-Tabela2[[#This Row],[Number Players]]</f>
        <v>0</v>
      </c>
      <c r="G473" s="4"/>
    </row>
    <row r="474" spans="1:7" x14ac:dyDescent="0.3">
      <c r="A474" s="4" t="s">
        <v>733</v>
      </c>
      <c r="B474" s="4" t="s">
        <v>34</v>
      </c>
      <c r="C474" s="4" t="s">
        <v>1086</v>
      </c>
      <c r="D474" s="4">
        <v>65</v>
      </c>
      <c r="E474" s="4">
        <f>COUNTIF(Tabela1[Club],Tabela2[[#This Row],[Club]])</f>
        <v>0</v>
      </c>
      <c r="F474" s="4">
        <f>Tabela2[[#This Row],[Total Players]]-Tabela2[[#This Row],[Number Players]]</f>
        <v>0</v>
      </c>
      <c r="G474" s="4"/>
    </row>
    <row r="475" spans="1:7" x14ac:dyDescent="0.3">
      <c r="A475" s="11" t="s">
        <v>1136</v>
      </c>
      <c r="B475" s="11" t="s">
        <v>3</v>
      </c>
      <c r="C475" s="4" t="s">
        <v>1071</v>
      </c>
      <c r="D475" s="12">
        <v>65</v>
      </c>
      <c r="E475" s="12">
        <f>COUNTIF(Tabela1[Club],Tabela2[[#This Row],[Club]])</f>
        <v>0</v>
      </c>
      <c r="F475" s="12">
        <f>Tabela2[[#This Row],[Total Players]]-Tabela2[[#This Row],[Number Players]]</f>
        <v>0</v>
      </c>
      <c r="G475" s="11"/>
    </row>
    <row r="476" spans="1:7" x14ac:dyDescent="0.3">
      <c r="A476" s="4" t="s">
        <v>807</v>
      </c>
      <c r="B476" s="4" t="s">
        <v>8</v>
      </c>
      <c r="C476" s="4" t="s">
        <v>1089</v>
      </c>
      <c r="D476" s="4">
        <v>65</v>
      </c>
      <c r="E476" s="4">
        <f>COUNTIF(Tabela1[Club],Tabela2[[#This Row],[Club]])</f>
        <v>0</v>
      </c>
      <c r="F476" s="4">
        <f>Tabela2[[#This Row],[Total Players]]-Tabela2[[#This Row],[Number Players]]</f>
        <v>0</v>
      </c>
      <c r="G476" s="4"/>
    </row>
    <row r="477" spans="1:7" x14ac:dyDescent="0.3">
      <c r="A477" s="4" t="s">
        <v>1128</v>
      </c>
      <c r="B477" s="4" t="s">
        <v>391</v>
      </c>
      <c r="C477" s="4" t="s">
        <v>1064</v>
      </c>
      <c r="D477" s="4">
        <v>65</v>
      </c>
      <c r="E477" s="4">
        <f>COUNTIF(Tabela1[Club],Tabela2[[#This Row],[Club]])</f>
        <v>0</v>
      </c>
      <c r="F477" s="4">
        <f>Tabela2[[#This Row],[Total Players]]-Tabela2[[#This Row],[Number Players]]</f>
        <v>0</v>
      </c>
      <c r="G477" s="4"/>
    </row>
    <row r="478" spans="1:7" x14ac:dyDescent="0.3">
      <c r="A478" s="4" t="s">
        <v>832</v>
      </c>
      <c r="B478" s="4" t="s">
        <v>8</v>
      </c>
      <c r="C478" s="4" t="s">
        <v>1066</v>
      </c>
      <c r="D478" s="4">
        <v>65</v>
      </c>
      <c r="E478" s="4">
        <f>COUNTIF(Tabela1[Club],Tabela2[[#This Row],[Club]])</f>
        <v>0</v>
      </c>
      <c r="F478" s="4">
        <f>Tabela2[[#This Row],[Total Players]]-Tabela2[[#This Row],[Number Players]]</f>
        <v>0</v>
      </c>
      <c r="G478" s="4"/>
    </row>
    <row r="479" spans="1:7" x14ac:dyDescent="0.3">
      <c r="A479" s="4" t="s">
        <v>844</v>
      </c>
      <c r="B479" s="4" t="s">
        <v>391</v>
      </c>
      <c r="C479" s="4" t="s">
        <v>1064</v>
      </c>
      <c r="D479" s="4">
        <v>65</v>
      </c>
      <c r="E479" s="4">
        <f>COUNTIF(Tabela1[Club],Tabela2[[#This Row],[Club]])</f>
        <v>0</v>
      </c>
      <c r="F479" s="4">
        <f>Tabela2[[#This Row],[Total Players]]-Tabela2[[#This Row],[Number Players]]</f>
        <v>0</v>
      </c>
      <c r="G479" s="4"/>
    </row>
    <row r="480" spans="1:7" x14ac:dyDescent="0.3">
      <c r="A480" s="11" t="s">
        <v>1166</v>
      </c>
      <c r="B480" s="11" t="s">
        <v>9</v>
      </c>
      <c r="C480" s="4" t="s">
        <v>1062</v>
      </c>
      <c r="D480" s="12">
        <v>65</v>
      </c>
      <c r="E480" s="12">
        <f>COUNTIF(Tabela1[Club],Tabela2[[#This Row],[Club]])</f>
        <v>0</v>
      </c>
      <c r="F480" s="12">
        <f>Tabela2[[#This Row],[Total Players]]-Tabela2[[#This Row],[Number Players]]</f>
        <v>0</v>
      </c>
      <c r="G480" s="11"/>
    </row>
    <row r="481" spans="1:7" x14ac:dyDescent="0.3">
      <c r="A481" s="13" t="s">
        <v>847</v>
      </c>
      <c r="B481" s="13" t="s">
        <v>59</v>
      </c>
      <c r="C481" s="13" t="s">
        <v>1087</v>
      </c>
      <c r="D481" s="13">
        <v>65</v>
      </c>
      <c r="E481" s="13">
        <f>COUNTIF(Tabela1[Club],Tabela2[[#This Row],[Club]])</f>
        <v>0</v>
      </c>
      <c r="F481" s="13">
        <f>Tabela2[[#This Row],[Total Players]]-Tabela2[[#This Row],[Number Players]]</f>
        <v>0</v>
      </c>
      <c r="G481" s="13"/>
    </row>
    <row r="482" spans="1:7" x14ac:dyDescent="0.3">
      <c r="A482" s="4" t="s">
        <v>877</v>
      </c>
      <c r="B482" s="4" t="s">
        <v>169</v>
      </c>
      <c r="C482" s="4" t="s">
        <v>1098</v>
      </c>
      <c r="D482" s="4">
        <v>65</v>
      </c>
      <c r="E482" s="4">
        <f>COUNTIF(Tabela1[Club],Tabela2[[#This Row],[Club]])</f>
        <v>0</v>
      </c>
      <c r="F482" s="4">
        <f>Tabela2[[#This Row],[Total Players]]-Tabela2[[#This Row],[Number Players]]</f>
        <v>0</v>
      </c>
      <c r="G482" s="4"/>
    </row>
    <row r="483" spans="1:7" x14ac:dyDescent="0.3">
      <c r="A483" s="13" t="s">
        <v>910</v>
      </c>
      <c r="B483" s="13" t="s">
        <v>62</v>
      </c>
      <c r="C483" s="13" t="s">
        <v>1097</v>
      </c>
      <c r="D483" s="13">
        <v>65</v>
      </c>
      <c r="E483" s="13">
        <f>COUNTIF(Tabela1[Club],Tabela2[[#This Row],[Club]])</f>
        <v>0</v>
      </c>
      <c r="F483" s="13">
        <f>Tabela2[[#This Row],[Total Players]]-Tabela2[[#This Row],[Number Players]]</f>
        <v>0</v>
      </c>
      <c r="G483" s="13"/>
    </row>
    <row r="484" spans="1:7" x14ac:dyDescent="0.3">
      <c r="A484" s="4" t="s">
        <v>927</v>
      </c>
      <c r="B484" s="4" t="s">
        <v>34</v>
      </c>
      <c r="C484" s="4" t="s">
        <v>1086</v>
      </c>
      <c r="D484" s="4">
        <v>65</v>
      </c>
      <c r="E484" s="4">
        <f>COUNTIF(Tabela1[Club],Tabela2[[#This Row],[Club]])</f>
        <v>0</v>
      </c>
      <c r="F484" s="4">
        <f>Tabela2[[#This Row],[Total Players]]-Tabela2[[#This Row],[Number Players]]</f>
        <v>0</v>
      </c>
      <c r="G484" s="4"/>
    </row>
    <row r="485" spans="1:7" x14ac:dyDescent="0.3">
      <c r="A485" s="4" t="s">
        <v>934</v>
      </c>
      <c r="B485" s="4" t="s">
        <v>9</v>
      </c>
      <c r="C485" s="4" t="s">
        <v>1062</v>
      </c>
      <c r="D485" s="4">
        <v>65</v>
      </c>
      <c r="E485" s="4">
        <f>COUNTIF(Tabela1[Club],Tabela2[[#This Row],[Club]])</f>
        <v>0</v>
      </c>
      <c r="F485" s="4">
        <f>Tabela2[[#This Row],[Total Players]]-Tabela2[[#This Row],[Number Players]]</f>
        <v>0</v>
      </c>
      <c r="G485" s="4"/>
    </row>
    <row r="486" spans="1:7" x14ac:dyDescent="0.3">
      <c r="A486" s="4" t="s">
        <v>937</v>
      </c>
      <c r="B486" s="4" t="s">
        <v>9</v>
      </c>
      <c r="C486" s="4" t="s">
        <v>1062</v>
      </c>
      <c r="D486" s="4">
        <v>65</v>
      </c>
      <c r="E486" s="4">
        <f>COUNTIF(Tabela1[Club],Tabela2[[#This Row],[Club]])</f>
        <v>0</v>
      </c>
      <c r="F486" s="4">
        <f>Tabela2[[#This Row],[Total Players]]-Tabela2[[#This Row],[Number Players]]</f>
        <v>0</v>
      </c>
      <c r="G486" s="4"/>
    </row>
    <row r="487" spans="1:7" x14ac:dyDescent="0.3">
      <c r="A487" s="4" t="s">
        <v>965</v>
      </c>
      <c r="B487" s="4" t="s">
        <v>28</v>
      </c>
      <c r="C487" s="4" t="s">
        <v>1070</v>
      </c>
      <c r="D487" s="4">
        <v>65</v>
      </c>
      <c r="E487" s="4">
        <f>COUNTIF(Tabela1[Club],Tabela2[[#This Row],[Club]])</f>
        <v>0</v>
      </c>
      <c r="F487" s="4">
        <f>Tabela2[[#This Row],[Total Players]]-Tabela2[[#This Row],[Number Players]]</f>
        <v>0</v>
      </c>
      <c r="G487" s="4"/>
    </row>
    <row r="488" spans="1:7" x14ac:dyDescent="0.3">
      <c r="A488" s="11" t="s">
        <v>1151</v>
      </c>
      <c r="B488" s="11" t="s">
        <v>169</v>
      </c>
      <c r="C488" s="4" t="s">
        <v>1098</v>
      </c>
      <c r="D488" s="12">
        <v>65</v>
      </c>
      <c r="E488" s="12">
        <f>COUNTIF(Tabela1[Club],Tabela2[[#This Row],[Club]])</f>
        <v>0</v>
      </c>
      <c r="F488" s="12">
        <f>Tabela2[[#This Row],[Total Players]]-Tabela2[[#This Row],[Number Players]]</f>
        <v>0</v>
      </c>
      <c r="G488" s="11"/>
    </row>
    <row r="489" spans="1:7" x14ac:dyDescent="0.3">
      <c r="A489" s="4" t="s">
        <v>986</v>
      </c>
      <c r="B489" s="4" t="s">
        <v>8</v>
      </c>
      <c r="C489" s="4" t="s">
        <v>1089</v>
      </c>
      <c r="D489" s="4">
        <v>65</v>
      </c>
      <c r="E489" s="4">
        <f>COUNTIF(Tabela1[Club],Tabela2[[#This Row],[Club]])</f>
        <v>0</v>
      </c>
      <c r="F489" s="4">
        <f>Tabela2[[#This Row],[Total Players]]-Tabela2[[#This Row],[Number Players]]</f>
        <v>0</v>
      </c>
      <c r="G489" s="4"/>
    </row>
    <row r="490" spans="1:7" x14ac:dyDescent="0.3">
      <c r="A490" s="4" t="s">
        <v>987</v>
      </c>
      <c r="B490" s="4" t="s">
        <v>8</v>
      </c>
      <c r="C490" s="4" t="s">
        <v>1089</v>
      </c>
      <c r="D490" s="4">
        <v>65</v>
      </c>
      <c r="E490" s="4">
        <f>COUNTIF(Tabela1[Club],Tabela2[[#This Row],[Club]])</f>
        <v>0</v>
      </c>
      <c r="F490" s="4">
        <f>Tabela2[[#This Row],[Total Players]]-Tabela2[[#This Row],[Number Players]]</f>
        <v>0</v>
      </c>
      <c r="G490" s="4"/>
    </row>
    <row r="491" spans="1:7" x14ac:dyDescent="0.3">
      <c r="A491" s="4" t="s">
        <v>1122</v>
      </c>
      <c r="B491" s="4" t="s">
        <v>41</v>
      </c>
      <c r="C491" s="4" t="s">
        <v>501</v>
      </c>
      <c r="D491" s="4">
        <v>65</v>
      </c>
      <c r="E491" s="4">
        <f>COUNTIF(Tabela1[Club],Tabela2[[#This Row],[Club]])</f>
        <v>0</v>
      </c>
      <c r="F491" s="4">
        <f>Tabela2[[#This Row],[Total Players]]-Tabela2[[#This Row],[Number Players]]</f>
        <v>0</v>
      </c>
      <c r="G491" s="4"/>
    </row>
    <row r="492" spans="1:7" x14ac:dyDescent="0.3">
      <c r="A492" s="4" t="s">
        <v>1007</v>
      </c>
      <c r="B492" s="4" t="s">
        <v>34</v>
      </c>
      <c r="C492" s="4" t="s">
        <v>1086</v>
      </c>
      <c r="D492" s="4">
        <v>65</v>
      </c>
      <c r="E492" s="4">
        <f>COUNTIF(Tabela1[Club],Tabela2[[#This Row],[Club]])</f>
        <v>0</v>
      </c>
      <c r="F492" s="4">
        <f>Tabela2[[#This Row],[Total Players]]-Tabela2[[#This Row],[Number Players]]</f>
        <v>0</v>
      </c>
      <c r="G492" s="4"/>
    </row>
    <row r="493" spans="1:7" x14ac:dyDescent="0.3">
      <c r="A493" s="4" t="s">
        <v>1010</v>
      </c>
      <c r="B493" s="4" t="s">
        <v>9</v>
      </c>
      <c r="C493" s="4" t="s">
        <v>1062</v>
      </c>
      <c r="D493" s="4">
        <v>65</v>
      </c>
      <c r="E493" s="4">
        <f>COUNTIF(Tabela1[Club],Tabela2[[#This Row],[Club]])</f>
        <v>0</v>
      </c>
      <c r="F493" s="4">
        <f>Tabela2[[#This Row],[Total Players]]-Tabela2[[#This Row],[Number Players]]</f>
        <v>0</v>
      </c>
      <c r="G493" s="4"/>
    </row>
    <row r="494" spans="1:7" x14ac:dyDescent="0.3">
      <c r="A494" s="13" t="s">
        <v>1013</v>
      </c>
      <c r="B494" s="13" t="s">
        <v>57</v>
      </c>
      <c r="C494" s="13" t="s">
        <v>1100</v>
      </c>
      <c r="D494" s="13">
        <v>65</v>
      </c>
      <c r="E494" s="13">
        <f>COUNTIF(Tabela1[Club],Tabela2[[#This Row],[Club]])</f>
        <v>0</v>
      </c>
      <c r="F494" s="13">
        <f>Tabela2[[#This Row],[Total Players]]-Tabela2[[#This Row],[Number Players]]</f>
        <v>0</v>
      </c>
      <c r="G494" s="13"/>
    </row>
    <row r="495" spans="1:7" x14ac:dyDescent="0.3">
      <c r="A495" s="4" t="s">
        <v>1022</v>
      </c>
      <c r="B495" s="4" t="s">
        <v>169</v>
      </c>
      <c r="C495" s="4" t="s">
        <v>1098</v>
      </c>
      <c r="D495" s="4">
        <v>65</v>
      </c>
      <c r="E495" s="4">
        <f>COUNTIF(Tabela1[Club],Tabela2[[#This Row],[Club]])</f>
        <v>0</v>
      </c>
      <c r="F495" s="4">
        <f>Tabela2[[#This Row],[Total Players]]-Tabela2[[#This Row],[Number Players]]</f>
        <v>0</v>
      </c>
      <c r="G495" s="4"/>
    </row>
    <row r="496" spans="1:7" x14ac:dyDescent="0.3">
      <c r="A496" s="11" t="s">
        <v>1149</v>
      </c>
      <c r="B496" s="11" t="s">
        <v>42</v>
      </c>
      <c r="C496" s="4" t="s">
        <v>1094</v>
      </c>
      <c r="D496" s="12">
        <v>65</v>
      </c>
      <c r="E496" s="12">
        <f>COUNTIF(Tabela1[Club],Tabela2[[#This Row],[Club]])</f>
        <v>0</v>
      </c>
      <c r="F496" s="12">
        <f>Tabela2[[#This Row],[Total Players]]-Tabela2[[#This Row],[Number Players]]</f>
        <v>0</v>
      </c>
      <c r="G496" s="11"/>
    </row>
    <row r="497" spans="1:7" x14ac:dyDescent="0.3">
      <c r="A497" s="4" t="s">
        <v>1026</v>
      </c>
      <c r="B497" s="4" t="s">
        <v>37</v>
      </c>
      <c r="C497" s="4" t="s">
        <v>1063</v>
      </c>
      <c r="D497" s="4">
        <v>65</v>
      </c>
      <c r="E497" s="4">
        <f>COUNTIF(Tabela1[Club],Tabela2[[#This Row],[Club]])</f>
        <v>0</v>
      </c>
      <c r="F497" s="4">
        <f>Tabela2[[#This Row],[Total Players]]-Tabela2[[#This Row],[Number Players]]</f>
        <v>0</v>
      </c>
      <c r="G497" s="4"/>
    </row>
    <row r="498" spans="1:7" x14ac:dyDescent="0.3">
      <c r="A498" s="4" t="s">
        <v>1029</v>
      </c>
      <c r="B498" s="4" t="s">
        <v>9</v>
      </c>
      <c r="C498" s="4" t="s">
        <v>1062</v>
      </c>
      <c r="D498" s="4">
        <v>65</v>
      </c>
      <c r="E498" s="4">
        <f>COUNTIF(Tabela1[Club],Tabela2[[#This Row],[Club]])</f>
        <v>0</v>
      </c>
      <c r="F498" s="4">
        <f>Tabela2[[#This Row],[Total Players]]-Tabela2[[#This Row],[Number Players]]</f>
        <v>0</v>
      </c>
      <c r="G498" s="4"/>
    </row>
    <row r="499" spans="1:7" x14ac:dyDescent="0.3">
      <c r="A499" s="4" t="s">
        <v>1033</v>
      </c>
      <c r="B499" s="4" t="s">
        <v>9</v>
      </c>
      <c r="C499" s="4" t="s">
        <v>1062</v>
      </c>
      <c r="D499" s="4">
        <v>65</v>
      </c>
      <c r="E499" s="4">
        <f>COUNTIF(Tabela1[Club],Tabela2[[#This Row],[Club]])</f>
        <v>0</v>
      </c>
      <c r="F499" s="4">
        <f>Tabela2[[#This Row],[Total Players]]-Tabela2[[#This Row],[Number Players]]</f>
        <v>0</v>
      </c>
      <c r="G499" s="4"/>
    </row>
    <row r="500" spans="1:7" x14ac:dyDescent="0.3">
      <c r="A500" s="4" t="s">
        <v>1044</v>
      </c>
      <c r="B500" s="4" t="s">
        <v>9</v>
      </c>
      <c r="C500" s="4" t="s">
        <v>1062</v>
      </c>
      <c r="D500" s="4">
        <v>65</v>
      </c>
      <c r="E500" s="4">
        <f>COUNTIF(Tabela1[Club],Tabela2[[#This Row],[Club]])</f>
        <v>0</v>
      </c>
      <c r="F500" s="4">
        <f>Tabela2[[#This Row],[Total Players]]-Tabela2[[#This Row],[Number Players]]</f>
        <v>0</v>
      </c>
      <c r="G500" s="4"/>
    </row>
    <row r="501" spans="1:7" x14ac:dyDescent="0.3">
      <c r="A501" s="4" t="s">
        <v>1052</v>
      </c>
      <c r="B501" s="4" t="s">
        <v>29</v>
      </c>
      <c r="C501" s="4" t="s">
        <v>1090</v>
      </c>
      <c r="D501" s="4">
        <v>65</v>
      </c>
      <c r="E501" s="4">
        <f>COUNTIF(Tabela1[Club],Tabela2[[#This Row],[Club]])</f>
        <v>0</v>
      </c>
      <c r="F501" s="4">
        <f>Tabela2[[#This Row],[Total Players]]-Tabela2[[#This Row],[Number Players]]</f>
        <v>0</v>
      </c>
      <c r="G501" s="4"/>
    </row>
    <row r="502" spans="1:7" x14ac:dyDescent="0.3">
      <c r="A502" s="11" t="s">
        <v>1155</v>
      </c>
      <c r="B502" s="11" t="s">
        <v>43</v>
      </c>
      <c r="C502" s="4" t="s">
        <v>1101</v>
      </c>
      <c r="D502" s="12">
        <v>65</v>
      </c>
      <c r="E502" s="12">
        <f>COUNTIF(Tabela1[Club],Tabela2[[#This Row],[Club]])</f>
        <v>0</v>
      </c>
      <c r="F502" s="12">
        <f>Tabela2[[#This Row],[Total Players]]-Tabela2[[#This Row],[Number Players]]</f>
        <v>0</v>
      </c>
      <c r="G502" s="11"/>
    </row>
    <row r="503" spans="1:7" x14ac:dyDescent="0.3">
      <c r="A503" s="4" t="s">
        <v>1056</v>
      </c>
      <c r="B503" s="4" t="s">
        <v>34</v>
      </c>
      <c r="C503" s="4" t="s">
        <v>1086</v>
      </c>
      <c r="D503" s="4">
        <v>65</v>
      </c>
      <c r="E503" s="4">
        <f>COUNTIF(Tabela1[Club],Tabela2[[#This Row],[Club]])</f>
        <v>0</v>
      </c>
      <c r="F503" s="4">
        <f>Tabela2[[#This Row],[Total Players]]-Tabela2[[#This Row],[Number Players]]</f>
        <v>0</v>
      </c>
      <c r="G503" s="4"/>
    </row>
    <row r="504" spans="1:7" x14ac:dyDescent="0.3">
      <c r="A504" s="4" t="s">
        <v>1060</v>
      </c>
      <c r="B504" s="4" t="s">
        <v>43</v>
      </c>
      <c r="C504" s="4" t="s">
        <v>1101</v>
      </c>
      <c r="D504" s="4">
        <v>65</v>
      </c>
      <c r="E504" s="4">
        <f>COUNTIF(Tabela1[Club],Tabela2[[#This Row],[Club]])</f>
        <v>0</v>
      </c>
      <c r="F504" s="4">
        <f>Tabela2[[#This Row],[Total Players]]-Tabela2[[#This Row],[Number Players]]</f>
        <v>0</v>
      </c>
      <c r="G504" s="4"/>
    </row>
    <row r="505" spans="1:7" x14ac:dyDescent="0.3">
      <c r="A505" s="4" t="s">
        <v>502</v>
      </c>
      <c r="B505" s="4" t="s">
        <v>29</v>
      </c>
      <c r="C505" s="4" t="s">
        <v>1090</v>
      </c>
      <c r="D505" s="4">
        <v>65</v>
      </c>
      <c r="E505" s="4">
        <f>COUNTIF(Tabela1[Club],Tabela2[[#This Row],[Club]])</f>
        <v>0</v>
      </c>
      <c r="F505" s="4">
        <f>Tabela2[[#This Row],[Total Players]]-Tabela2[[#This Row],[Number Players]]</f>
        <v>0</v>
      </c>
      <c r="G505" s="4"/>
    </row>
    <row r="506" spans="1:7" x14ac:dyDescent="0.3">
      <c r="A506" s="4" t="s">
        <v>535</v>
      </c>
      <c r="B506" s="4" t="s">
        <v>9</v>
      </c>
      <c r="C506" s="4" t="s">
        <v>1062</v>
      </c>
      <c r="D506" s="4">
        <v>64</v>
      </c>
      <c r="E506" s="4">
        <f>COUNTIF(Tabela1[Club],Tabela2[[#This Row],[Club]])</f>
        <v>0</v>
      </c>
      <c r="F506" s="4">
        <f>Tabela2[[#This Row],[Total Players]]-Tabela2[[#This Row],[Number Players]]</f>
        <v>0</v>
      </c>
      <c r="G506" s="4"/>
    </row>
    <row r="507" spans="1:7" x14ac:dyDescent="0.3">
      <c r="A507" s="4" t="s">
        <v>1124</v>
      </c>
      <c r="B507" s="4" t="s">
        <v>176</v>
      </c>
      <c r="C507" s="4" t="s">
        <v>1072</v>
      </c>
      <c r="D507" s="4">
        <v>64</v>
      </c>
      <c r="E507" s="4">
        <f>COUNTIF(Tabela1[Club],Tabela2[[#This Row],[Club]])</f>
        <v>0</v>
      </c>
      <c r="F507" s="4">
        <f>Tabela2[[#This Row],[Total Players]]-Tabela2[[#This Row],[Number Players]]</f>
        <v>0</v>
      </c>
      <c r="G507" s="4"/>
    </row>
    <row r="508" spans="1:7" x14ac:dyDescent="0.3">
      <c r="A508" s="4" t="s">
        <v>543</v>
      </c>
      <c r="B508" s="4" t="s">
        <v>176</v>
      </c>
      <c r="C508" s="4" t="s">
        <v>1072</v>
      </c>
      <c r="D508" s="4">
        <v>64</v>
      </c>
      <c r="E508" s="4">
        <f>COUNTIF(Tabela1[Club],Tabela2[[#This Row],[Club]])</f>
        <v>0</v>
      </c>
      <c r="F508" s="4">
        <f>Tabela2[[#This Row],[Total Players]]-Tabela2[[#This Row],[Number Players]]</f>
        <v>0</v>
      </c>
      <c r="G508" s="4"/>
    </row>
    <row r="509" spans="1:7" x14ac:dyDescent="0.3">
      <c r="A509" s="4" t="s">
        <v>1125</v>
      </c>
      <c r="B509" s="4" t="s">
        <v>176</v>
      </c>
      <c r="C509" s="4" t="s">
        <v>1072</v>
      </c>
      <c r="D509" s="4">
        <v>64</v>
      </c>
      <c r="E509" s="4">
        <f>COUNTIF(Tabela1[Club],Tabela2[[#This Row],[Club]])</f>
        <v>0</v>
      </c>
      <c r="F509" s="4">
        <f>Tabela2[[#This Row],[Total Players]]-Tabela2[[#This Row],[Number Players]]</f>
        <v>0</v>
      </c>
      <c r="G509" s="4"/>
    </row>
    <row r="510" spans="1:7" x14ac:dyDescent="0.3">
      <c r="A510" s="11" t="s">
        <v>1152</v>
      </c>
      <c r="B510" s="11" t="s">
        <v>169</v>
      </c>
      <c r="C510" s="4" t="s">
        <v>1098</v>
      </c>
      <c r="D510" s="12">
        <v>64</v>
      </c>
      <c r="E510" s="12">
        <f>COUNTIF(Tabela1[Club],Tabela2[[#This Row],[Club]])</f>
        <v>0</v>
      </c>
      <c r="F510" s="12">
        <f>Tabela2[[#This Row],[Total Players]]-Tabela2[[#This Row],[Number Players]]</f>
        <v>0</v>
      </c>
      <c r="G510" s="11"/>
    </row>
    <row r="511" spans="1:7" x14ac:dyDescent="0.3">
      <c r="A511" s="11" t="s">
        <v>1156</v>
      </c>
      <c r="B511" s="11" t="s">
        <v>43</v>
      </c>
      <c r="C511" s="4" t="s">
        <v>1101</v>
      </c>
      <c r="D511" s="12">
        <v>64</v>
      </c>
      <c r="E511" s="12">
        <f>COUNTIF(Tabela1[Club],Tabela2[[#This Row],[Club]])</f>
        <v>0</v>
      </c>
      <c r="F511" s="12">
        <f>Tabela2[[#This Row],[Total Players]]-Tabela2[[#This Row],[Number Players]]</f>
        <v>0</v>
      </c>
      <c r="G511" s="11"/>
    </row>
    <row r="512" spans="1:7" x14ac:dyDescent="0.3">
      <c r="A512" s="13" t="s">
        <v>563</v>
      </c>
      <c r="B512" s="13" t="s">
        <v>61</v>
      </c>
      <c r="C512" s="13" t="s">
        <v>1075</v>
      </c>
      <c r="D512" s="13">
        <v>64</v>
      </c>
      <c r="E512" s="13">
        <f>COUNTIF(Tabela1[Club],Tabela2[[#This Row],[Club]])</f>
        <v>0</v>
      </c>
      <c r="F512" s="13">
        <f>Tabela2[[#This Row],[Total Players]]-Tabela2[[#This Row],[Number Players]]</f>
        <v>0</v>
      </c>
      <c r="G512" s="13"/>
    </row>
    <row r="513" spans="1:7" x14ac:dyDescent="0.3">
      <c r="A513" s="4" t="s">
        <v>602</v>
      </c>
      <c r="B513" s="4" t="s">
        <v>8</v>
      </c>
      <c r="C513" s="4" t="s">
        <v>1089</v>
      </c>
      <c r="D513" s="4">
        <v>64</v>
      </c>
      <c r="E513" s="4">
        <f>COUNTIF(Tabela1[Club],Tabela2[[#This Row],[Club]])</f>
        <v>0</v>
      </c>
      <c r="F513" s="4">
        <f>Tabela2[[#This Row],[Total Players]]-Tabela2[[#This Row],[Number Players]]</f>
        <v>0</v>
      </c>
      <c r="G513" s="4"/>
    </row>
    <row r="514" spans="1:7" x14ac:dyDescent="0.3">
      <c r="A514" s="4" t="s">
        <v>609</v>
      </c>
      <c r="B514" s="4" t="s">
        <v>28</v>
      </c>
      <c r="C514" s="4" t="s">
        <v>1070</v>
      </c>
      <c r="D514" s="4">
        <v>64</v>
      </c>
      <c r="E514" s="4">
        <f>COUNTIF(Tabela1[Club],Tabela2[[#This Row],[Club]])</f>
        <v>0</v>
      </c>
      <c r="F514" s="4">
        <f>Tabela2[[#This Row],[Total Players]]-Tabela2[[#This Row],[Number Players]]</f>
        <v>0</v>
      </c>
      <c r="G514" s="4"/>
    </row>
    <row r="515" spans="1:7" x14ac:dyDescent="0.3">
      <c r="A515" s="11" t="s">
        <v>1157</v>
      </c>
      <c r="B515" s="11" t="s">
        <v>43</v>
      </c>
      <c r="C515" s="4" t="s">
        <v>1101</v>
      </c>
      <c r="D515" s="12">
        <v>64</v>
      </c>
      <c r="E515" s="12">
        <f>COUNTIF(Tabela1[Club],Tabela2[[#This Row],[Club]])</f>
        <v>0</v>
      </c>
      <c r="F515" s="12">
        <f>Tabela2[[#This Row],[Total Players]]-Tabela2[[#This Row],[Number Players]]</f>
        <v>0</v>
      </c>
      <c r="G515" s="11"/>
    </row>
    <row r="516" spans="1:7" x14ac:dyDescent="0.3">
      <c r="A516" s="4" t="s">
        <v>661</v>
      </c>
      <c r="B516" s="4" t="s">
        <v>176</v>
      </c>
      <c r="C516" s="4" t="s">
        <v>1072</v>
      </c>
      <c r="D516" s="4">
        <v>64</v>
      </c>
      <c r="E516" s="4">
        <f>COUNTIF(Tabela1[Club],Tabela2[[#This Row],[Club]])</f>
        <v>0</v>
      </c>
      <c r="F516" s="4">
        <f>Tabela2[[#This Row],[Total Players]]-Tabela2[[#This Row],[Number Players]]</f>
        <v>0</v>
      </c>
      <c r="G516" s="4"/>
    </row>
    <row r="517" spans="1:7" x14ac:dyDescent="0.3">
      <c r="A517" s="11" t="s">
        <v>1147</v>
      </c>
      <c r="B517" s="11" t="s">
        <v>28</v>
      </c>
      <c r="C517" s="4" t="s">
        <v>1070</v>
      </c>
      <c r="D517" s="12">
        <v>64</v>
      </c>
      <c r="E517" s="12">
        <f>COUNTIF(Tabela1[Club],Tabela2[[#This Row],[Club]])</f>
        <v>0</v>
      </c>
      <c r="F517" s="12">
        <f>Tabela2[[#This Row],[Total Players]]-Tabela2[[#This Row],[Number Players]]</f>
        <v>0</v>
      </c>
      <c r="G517" s="11"/>
    </row>
    <row r="518" spans="1:7" x14ac:dyDescent="0.3">
      <c r="A518" s="17" t="s">
        <v>678</v>
      </c>
      <c r="B518" s="17" t="s">
        <v>391</v>
      </c>
      <c r="C518" s="17" t="s">
        <v>1064</v>
      </c>
      <c r="D518" s="17">
        <v>64</v>
      </c>
      <c r="E518" s="17">
        <f>COUNTIF(Tabela1[Club],Tabela2[[#This Row],[Club]])</f>
        <v>0</v>
      </c>
      <c r="F518" s="17">
        <f>Tabela2[[#This Row],[Total Players]]-Tabela2[[#This Row],[Number Players]]</f>
        <v>0</v>
      </c>
      <c r="G518" s="17"/>
    </row>
    <row r="519" spans="1:7" x14ac:dyDescent="0.3">
      <c r="A519" s="4" t="s">
        <v>688</v>
      </c>
      <c r="B519" s="4" t="s">
        <v>9</v>
      </c>
      <c r="C519" s="4" t="s">
        <v>1062</v>
      </c>
      <c r="D519" s="4">
        <v>64</v>
      </c>
      <c r="E519" s="4">
        <f>COUNTIF(Tabela1[Club],Tabela2[[#This Row],[Club]])</f>
        <v>0</v>
      </c>
      <c r="F519" s="4">
        <f>Tabela2[[#This Row],[Total Players]]-Tabela2[[#This Row],[Number Players]]</f>
        <v>0</v>
      </c>
      <c r="G519" s="4"/>
    </row>
    <row r="520" spans="1:7" x14ac:dyDescent="0.3">
      <c r="A520" s="4" t="s">
        <v>689</v>
      </c>
      <c r="B520" s="4" t="s">
        <v>9</v>
      </c>
      <c r="C520" s="4" t="s">
        <v>1062</v>
      </c>
      <c r="D520" s="4">
        <v>64</v>
      </c>
      <c r="E520" s="4">
        <f>COUNTIF(Tabela1[Club],Tabela2[[#This Row],[Club]])</f>
        <v>0</v>
      </c>
      <c r="F520" s="4">
        <f>Tabela2[[#This Row],[Total Players]]-Tabela2[[#This Row],[Number Players]]</f>
        <v>0</v>
      </c>
      <c r="G520" s="4"/>
    </row>
    <row r="521" spans="1:7" x14ac:dyDescent="0.3">
      <c r="A521" s="4" t="s">
        <v>693</v>
      </c>
      <c r="B521" s="4" t="s">
        <v>8</v>
      </c>
      <c r="C521" s="4" t="s">
        <v>1089</v>
      </c>
      <c r="D521" s="4">
        <v>64</v>
      </c>
      <c r="E521" s="4">
        <f>COUNTIF(Tabela1[Club],Tabela2[[#This Row],[Club]])</f>
        <v>0</v>
      </c>
      <c r="F521" s="4">
        <f>Tabela2[[#This Row],[Total Players]]-Tabela2[[#This Row],[Number Players]]</f>
        <v>0</v>
      </c>
      <c r="G521" s="4"/>
    </row>
    <row r="522" spans="1:7" x14ac:dyDescent="0.3">
      <c r="A522" s="4" t="s">
        <v>758</v>
      </c>
      <c r="B522" s="4" t="s">
        <v>169</v>
      </c>
      <c r="C522" s="4" t="s">
        <v>1098</v>
      </c>
      <c r="D522" s="4">
        <v>64</v>
      </c>
      <c r="E522" s="4">
        <f>COUNTIF(Tabela1[Club],Tabela2[[#This Row],[Club]])</f>
        <v>0</v>
      </c>
      <c r="F522" s="4">
        <f>Tabela2[[#This Row],[Total Players]]-Tabela2[[#This Row],[Number Players]]</f>
        <v>0</v>
      </c>
      <c r="G522" s="4"/>
    </row>
    <row r="523" spans="1:7" x14ac:dyDescent="0.3">
      <c r="A523" s="4" t="s">
        <v>770</v>
      </c>
      <c r="B523" s="4" t="s">
        <v>9</v>
      </c>
      <c r="C523" s="4" t="s">
        <v>1062</v>
      </c>
      <c r="D523" s="4">
        <v>64</v>
      </c>
      <c r="E523" s="4">
        <f>COUNTIF(Tabela1[Club],Tabela2[[#This Row],[Club]])</f>
        <v>0</v>
      </c>
      <c r="F523" s="4">
        <f>Tabela2[[#This Row],[Total Players]]-Tabela2[[#This Row],[Number Players]]</f>
        <v>0</v>
      </c>
      <c r="G523" s="4"/>
    </row>
    <row r="524" spans="1:7" x14ac:dyDescent="0.3">
      <c r="A524" s="4" t="s">
        <v>776</v>
      </c>
      <c r="B524" s="4" t="s">
        <v>9</v>
      </c>
      <c r="C524" s="4" t="s">
        <v>1062</v>
      </c>
      <c r="D524" s="4">
        <v>64</v>
      </c>
      <c r="E524" s="4">
        <f>COUNTIF(Tabela1[Club],Tabela2[[#This Row],[Club]])</f>
        <v>0</v>
      </c>
      <c r="F524" s="4">
        <f>Tabela2[[#This Row],[Total Players]]-Tabela2[[#This Row],[Number Players]]</f>
        <v>0</v>
      </c>
      <c r="G524" s="4"/>
    </row>
    <row r="525" spans="1:7" x14ac:dyDescent="0.3">
      <c r="A525" s="4" t="s">
        <v>786</v>
      </c>
      <c r="B525" s="4" t="s">
        <v>42</v>
      </c>
      <c r="C525" s="4" t="s">
        <v>1094</v>
      </c>
      <c r="D525" s="4">
        <v>64</v>
      </c>
      <c r="E525" s="4">
        <f>COUNTIF(Tabela1[Club],Tabela2[[#This Row],[Club]])</f>
        <v>0</v>
      </c>
      <c r="F525" s="4">
        <f>Tabela2[[#This Row],[Total Players]]-Tabela2[[#This Row],[Number Players]]</f>
        <v>0</v>
      </c>
      <c r="G525" s="4"/>
    </row>
    <row r="526" spans="1:7" x14ac:dyDescent="0.3">
      <c r="A526" s="4" t="s">
        <v>787</v>
      </c>
      <c r="B526" s="4" t="s">
        <v>391</v>
      </c>
      <c r="C526" s="4" t="s">
        <v>1064</v>
      </c>
      <c r="D526" s="4">
        <v>64</v>
      </c>
      <c r="E526" s="4">
        <f>COUNTIF(Tabela1[Club],Tabela2[[#This Row],[Club]])</f>
        <v>0</v>
      </c>
      <c r="F526" s="4">
        <f>Tabela2[[#This Row],[Total Players]]-Tabela2[[#This Row],[Number Players]]</f>
        <v>0</v>
      </c>
      <c r="G526" s="4"/>
    </row>
    <row r="527" spans="1:7" x14ac:dyDescent="0.3">
      <c r="A527" s="4" t="s">
        <v>805</v>
      </c>
      <c r="B527" s="4" t="s">
        <v>8</v>
      </c>
      <c r="C527" s="4" t="s">
        <v>1089</v>
      </c>
      <c r="D527" s="4">
        <v>64</v>
      </c>
      <c r="E527" s="4">
        <f>COUNTIF(Tabela1[Club],Tabela2[[#This Row],[Club]])</f>
        <v>0</v>
      </c>
      <c r="F527" s="4">
        <f>Tabela2[[#This Row],[Total Players]]-Tabela2[[#This Row],[Number Players]]</f>
        <v>0</v>
      </c>
      <c r="G527" s="4"/>
    </row>
    <row r="528" spans="1:7" x14ac:dyDescent="0.3">
      <c r="A528" s="4" t="s">
        <v>821</v>
      </c>
      <c r="B528" s="4" t="s">
        <v>8</v>
      </c>
      <c r="C528" s="4" t="s">
        <v>1089</v>
      </c>
      <c r="D528" s="4">
        <v>64</v>
      </c>
      <c r="E528" s="4">
        <f>COUNTIF(Tabela1[Club],Tabela2[[#This Row],[Club]])</f>
        <v>0</v>
      </c>
      <c r="F528" s="4">
        <f>Tabela2[[#This Row],[Total Players]]-Tabela2[[#This Row],[Number Players]]</f>
        <v>0</v>
      </c>
      <c r="G528" s="4"/>
    </row>
    <row r="529" spans="1:7" x14ac:dyDescent="0.3">
      <c r="A529" s="4" t="s">
        <v>826</v>
      </c>
      <c r="B529" s="4" t="s">
        <v>67</v>
      </c>
      <c r="C529" s="4" t="s">
        <v>1068</v>
      </c>
      <c r="D529" s="4">
        <v>64</v>
      </c>
      <c r="E529" s="4">
        <f>COUNTIF(Tabela1[Club],Tabela2[[#This Row],[Club]])</f>
        <v>0</v>
      </c>
      <c r="F529" s="4">
        <f>Tabela2[[#This Row],[Total Players]]-Tabela2[[#This Row],[Number Players]]</f>
        <v>0</v>
      </c>
      <c r="G529" s="4"/>
    </row>
    <row r="530" spans="1:7" x14ac:dyDescent="0.3">
      <c r="A530" s="4" t="s">
        <v>827</v>
      </c>
      <c r="B530" s="4" t="s">
        <v>67</v>
      </c>
      <c r="C530" s="4" t="s">
        <v>1068</v>
      </c>
      <c r="D530" s="4">
        <v>64</v>
      </c>
      <c r="E530" s="4">
        <f>COUNTIF(Tabela1[Club],Tabela2[[#This Row],[Club]])</f>
        <v>0</v>
      </c>
      <c r="F530" s="4">
        <f>Tabela2[[#This Row],[Total Players]]-Tabela2[[#This Row],[Number Players]]</f>
        <v>0</v>
      </c>
      <c r="G530" s="4"/>
    </row>
    <row r="531" spans="1:7" x14ac:dyDescent="0.3">
      <c r="A531" s="4" t="s">
        <v>838</v>
      </c>
      <c r="B531" s="4" t="s">
        <v>127</v>
      </c>
      <c r="C531" s="4" t="s">
        <v>1092</v>
      </c>
      <c r="D531" s="4">
        <v>64</v>
      </c>
      <c r="E531" s="4">
        <f>COUNTIF(Tabela1[Club],Tabela2[[#This Row],[Club]])</f>
        <v>0</v>
      </c>
      <c r="F531" s="4">
        <f>Tabela2[[#This Row],[Total Players]]-Tabela2[[#This Row],[Number Players]]</f>
        <v>0</v>
      </c>
      <c r="G531" s="4"/>
    </row>
    <row r="532" spans="1:7" x14ac:dyDescent="0.3">
      <c r="A532" s="13" t="s">
        <v>851</v>
      </c>
      <c r="B532" s="13" t="s">
        <v>85</v>
      </c>
      <c r="C532" s="13" t="s">
        <v>1096</v>
      </c>
      <c r="D532" s="13">
        <v>64</v>
      </c>
      <c r="E532" s="13">
        <f>COUNTIF(Tabela1[Club],Tabela2[[#This Row],[Club]])</f>
        <v>0</v>
      </c>
      <c r="F532" s="13">
        <f>Tabela2[[#This Row],[Total Players]]-Tabela2[[#This Row],[Number Players]]</f>
        <v>0</v>
      </c>
      <c r="G532" s="13"/>
    </row>
    <row r="533" spans="1:7" x14ac:dyDescent="0.3">
      <c r="A533" s="11" t="s">
        <v>1137</v>
      </c>
      <c r="B533" s="11" t="s">
        <v>3</v>
      </c>
      <c r="C533" s="4" t="s">
        <v>1071</v>
      </c>
      <c r="D533" s="12">
        <v>64</v>
      </c>
      <c r="E533" s="12">
        <f>COUNTIF(Tabela1[Club],Tabela2[[#This Row],[Club]])</f>
        <v>0</v>
      </c>
      <c r="F533" s="12">
        <f>Tabela2[[#This Row],[Total Players]]-Tabela2[[#This Row],[Number Players]]</f>
        <v>0</v>
      </c>
      <c r="G533" s="11"/>
    </row>
    <row r="534" spans="1:7" x14ac:dyDescent="0.3">
      <c r="A534" s="4" t="s">
        <v>864</v>
      </c>
      <c r="B534" s="4" t="s">
        <v>28</v>
      </c>
      <c r="C534" s="4" t="s">
        <v>1070</v>
      </c>
      <c r="D534" s="4">
        <v>64</v>
      </c>
      <c r="E534" s="4">
        <f>COUNTIF(Tabela1[Club],Tabela2[[#This Row],[Club]])</f>
        <v>0</v>
      </c>
      <c r="F534" s="4">
        <f>Tabela2[[#This Row],[Total Players]]-Tabela2[[#This Row],[Number Players]]</f>
        <v>0</v>
      </c>
      <c r="G534" s="4"/>
    </row>
    <row r="535" spans="1:7" x14ac:dyDescent="0.3">
      <c r="A535" s="4" t="s">
        <v>886</v>
      </c>
      <c r="B535" s="4" t="s">
        <v>3</v>
      </c>
      <c r="C535" s="4" t="s">
        <v>1071</v>
      </c>
      <c r="D535" s="4">
        <v>64</v>
      </c>
      <c r="E535" s="4">
        <f>COUNTIF(Tabela1[Club],Tabela2[[#This Row],[Club]])</f>
        <v>0</v>
      </c>
      <c r="F535" s="4">
        <f>Tabela2[[#This Row],[Total Players]]-Tabela2[[#This Row],[Number Players]]</f>
        <v>0</v>
      </c>
      <c r="G535" s="4"/>
    </row>
    <row r="536" spans="1:7" x14ac:dyDescent="0.3">
      <c r="A536" s="4" t="s">
        <v>889</v>
      </c>
      <c r="B536" s="4" t="s">
        <v>67</v>
      </c>
      <c r="C536" s="4" t="s">
        <v>1068</v>
      </c>
      <c r="D536" s="4">
        <v>64</v>
      </c>
      <c r="E536" s="4">
        <f>COUNTIF(Tabela1[Club],Tabela2[[#This Row],[Club]])</f>
        <v>0</v>
      </c>
      <c r="F536" s="4">
        <f>Tabela2[[#This Row],[Total Players]]-Tabela2[[#This Row],[Number Players]]</f>
        <v>0</v>
      </c>
      <c r="G536" s="4"/>
    </row>
    <row r="537" spans="1:7" x14ac:dyDescent="0.3">
      <c r="A537" s="4" t="s">
        <v>890</v>
      </c>
      <c r="B537" s="4" t="s">
        <v>8</v>
      </c>
      <c r="C537" s="4" t="s">
        <v>1089</v>
      </c>
      <c r="D537" s="4">
        <v>64</v>
      </c>
      <c r="E537" s="4">
        <f>COUNTIF(Tabela1[Club],Tabela2[[#This Row],[Club]])</f>
        <v>0</v>
      </c>
      <c r="F537" s="4">
        <f>Tabela2[[#This Row],[Total Players]]-Tabela2[[#This Row],[Number Players]]</f>
        <v>0</v>
      </c>
      <c r="G537" s="4"/>
    </row>
    <row r="538" spans="1:7" x14ac:dyDescent="0.3">
      <c r="A538" s="4" t="s">
        <v>898</v>
      </c>
      <c r="B538" s="4" t="s">
        <v>8</v>
      </c>
      <c r="C538" s="4" t="s">
        <v>1089</v>
      </c>
      <c r="D538" s="4">
        <v>64</v>
      </c>
      <c r="E538" s="4">
        <f>COUNTIF(Tabela1[Club],Tabela2[[#This Row],[Club]])</f>
        <v>0</v>
      </c>
      <c r="F538" s="4">
        <f>Tabela2[[#This Row],[Total Players]]-Tabela2[[#This Row],[Number Players]]</f>
        <v>0</v>
      </c>
      <c r="G538" s="4"/>
    </row>
    <row r="539" spans="1:7" x14ac:dyDescent="0.3">
      <c r="A539" s="11" t="s">
        <v>1145</v>
      </c>
      <c r="B539" s="11" t="s">
        <v>34</v>
      </c>
      <c r="C539" s="4" t="s">
        <v>1086</v>
      </c>
      <c r="D539" s="12">
        <v>64</v>
      </c>
      <c r="E539" s="12">
        <f>COUNTIF(Tabela1[Club],Tabela2[[#This Row],[Club]])</f>
        <v>0</v>
      </c>
      <c r="F539" s="12">
        <f>Tabela2[[#This Row],[Total Players]]-Tabela2[[#This Row],[Number Players]]</f>
        <v>0</v>
      </c>
      <c r="G539" s="11"/>
    </row>
    <row r="540" spans="1:7" x14ac:dyDescent="0.3">
      <c r="A540" s="4" t="s">
        <v>930</v>
      </c>
      <c r="B540" s="4" t="s">
        <v>3</v>
      </c>
      <c r="C540" s="4" t="s">
        <v>1071</v>
      </c>
      <c r="D540" s="4">
        <v>64</v>
      </c>
      <c r="E540" s="4">
        <f>COUNTIF(Tabela1[Club],Tabela2[[#This Row],[Club]])</f>
        <v>0</v>
      </c>
      <c r="F540" s="4">
        <f>Tabela2[[#This Row],[Total Players]]-Tabela2[[#This Row],[Number Players]]</f>
        <v>0</v>
      </c>
      <c r="G540" s="4"/>
    </row>
    <row r="541" spans="1:7" x14ac:dyDescent="0.3">
      <c r="A541" s="4" t="s">
        <v>933</v>
      </c>
      <c r="B541" s="4" t="s">
        <v>8</v>
      </c>
      <c r="C541" s="4" t="s">
        <v>1089</v>
      </c>
      <c r="D541" s="4">
        <v>64</v>
      </c>
      <c r="E541" s="4">
        <f>COUNTIF(Tabela1[Club],Tabela2[[#This Row],[Club]])</f>
        <v>0</v>
      </c>
      <c r="F541" s="4">
        <f>Tabela2[[#This Row],[Total Players]]-Tabela2[[#This Row],[Number Players]]</f>
        <v>0</v>
      </c>
      <c r="G541" s="4"/>
    </row>
    <row r="542" spans="1:7" x14ac:dyDescent="0.3">
      <c r="A542" s="4" t="s">
        <v>967</v>
      </c>
      <c r="B542" s="4" t="s">
        <v>37</v>
      </c>
      <c r="C542" s="4" t="s">
        <v>1063</v>
      </c>
      <c r="D542" s="4">
        <v>64</v>
      </c>
      <c r="E542" s="4">
        <f>COUNTIF(Tabela1[Club],Tabela2[[#This Row],[Club]])</f>
        <v>0</v>
      </c>
      <c r="F542" s="4">
        <f>Tabela2[[#This Row],[Total Players]]-Tabela2[[#This Row],[Number Players]]</f>
        <v>0</v>
      </c>
      <c r="G542" s="4"/>
    </row>
    <row r="543" spans="1:7" x14ac:dyDescent="0.3">
      <c r="A543" s="4" t="s">
        <v>975</v>
      </c>
      <c r="B543" s="4" t="s">
        <v>197</v>
      </c>
      <c r="C543" s="4" t="s">
        <v>1084</v>
      </c>
      <c r="D543" s="4">
        <v>64</v>
      </c>
      <c r="E543" s="4">
        <f>COUNTIF(Tabela1[Club],Tabela2[[#This Row],[Club]])</f>
        <v>0</v>
      </c>
      <c r="F543" s="4">
        <f>Tabela2[[#This Row],[Total Players]]-Tabela2[[#This Row],[Number Players]]</f>
        <v>0</v>
      </c>
      <c r="G543" s="4"/>
    </row>
    <row r="544" spans="1:7" x14ac:dyDescent="0.3">
      <c r="A544" s="4" t="s">
        <v>979</v>
      </c>
      <c r="B544" s="4" t="s">
        <v>391</v>
      </c>
      <c r="C544" s="4" t="s">
        <v>1064</v>
      </c>
      <c r="D544" s="4">
        <v>64</v>
      </c>
      <c r="E544" s="4">
        <f>COUNTIF(Tabela1[Club],Tabela2[[#This Row],[Club]])</f>
        <v>0</v>
      </c>
      <c r="F544" s="4">
        <f>Tabela2[[#This Row],[Total Players]]-Tabela2[[#This Row],[Number Players]]</f>
        <v>0</v>
      </c>
      <c r="G544" s="4"/>
    </row>
    <row r="545" spans="1:7" x14ac:dyDescent="0.3">
      <c r="A545" s="11" t="s">
        <v>989</v>
      </c>
      <c r="B545" s="11" t="s">
        <v>42</v>
      </c>
      <c r="C545" s="4" t="s">
        <v>1094</v>
      </c>
      <c r="D545" s="12">
        <v>64</v>
      </c>
      <c r="E545" s="12">
        <f>COUNTIF(Tabela1[Club],Tabela2[[#This Row],[Club]])</f>
        <v>0</v>
      </c>
      <c r="F545" s="12">
        <f>Tabela2[[#This Row],[Total Players]]-Tabela2[[#This Row],[Number Players]]</f>
        <v>0</v>
      </c>
      <c r="G545" s="11"/>
    </row>
    <row r="546" spans="1:7" x14ac:dyDescent="0.3">
      <c r="A546" s="4" t="s">
        <v>993</v>
      </c>
      <c r="B546" s="4" t="s">
        <v>184</v>
      </c>
      <c r="C546" s="4" t="s">
        <v>1102</v>
      </c>
      <c r="D546" s="4">
        <v>64</v>
      </c>
      <c r="E546" s="4">
        <f>COUNTIF(Tabela1[Club],Tabela2[[#This Row],[Club]])</f>
        <v>0</v>
      </c>
      <c r="F546" s="4">
        <f>Tabela2[[#This Row],[Total Players]]-Tabela2[[#This Row],[Number Players]]</f>
        <v>0</v>
      </c>
      <c r="G546" s="4"/>
    </row>
    <row r="547" spans="1:7" x14ac:dyDescent="0.3">
      <c r="A547" s="4" t="s">
        <v>996</v>
      </c>
      <c r="B547" s="4" t="s">
        <v>67</v>
      </c>
      <c r="C547" s="4" t="s">
        <v>1068</v>
      </c>
      <c r="D547" s="4">
        <v>64</v>
      </c>
      <c r="E547" s="4">
        <f>COUNTIF(Tabela1[Club],Tabela2[[#This Row],[Club]])</f>
        <v>0</v>
      </c>
      <c r="F547" s="4">
        <f>Tabela2[[#This Row],[Total Players]]-Tabela2[[#This Row],[Number Players]]</f>
        <v>0</v>
      </c>
      <c r="G547" s="4"/>
    </row>
    <row r="548" spans="1:7" x14ac:dyDescent="0.3">
      <c r="A548" s="4" t="s">
        <v>1005</v>
      </c>
      <c r="B548" s="4" t="s">
        <v>42</v>
      </c>
      <c r="C548" s="4" t="s">
        <v>1094</v>
      </c>
      <c r="D548" s="4">
        <v>64</v>
      </c>
      <c r="E548" s="4">
        <f>COUNTIF(Tabela1[Club],Tabela2[[#This Row],[Club]])</f>
        <v>0</v>
      </c>
      <c r="F548" s="4">
        <f>Tabela2[[#This Row],[Total Players]]-Tabela2[[#This Row],[Number Players]]</f>
        <v>0</v>
      </c>
      <c r="G548" s="4"/>
    </row>
    <row r="549" spans="1:7" x14ac:dyDescent="0.3">
      <c r="A549" s="4" t="s">
        <v>1036</v>
      </c>
      <c r="B549" s="4" t="s">
        <v>9</v>
      </c>
      <c r="C549" s="4" t="s">
        <v>1062</v>
      </c>
      <c r="D549" s="4">
        <v>64</v>
      </c>
      <c r="E549" s="4">
        <f>COUNTIF(Tabela1[Club],Tabela2[[#This Row],[Club]])</f>
        <v>0</v>
      </c>
      <c r="F549" s="4">
        <f>Tabela2[[#This Row],[Total Players]]-Tabela2[[#This Row],[Number Players]]</f>
        <v>0</v>
      </c>
      <c r="G549" s="4"/>
    </row>
    <row r="550" spans="1:7" x14ac:dyDescent="0.3">
      <c r="A550" s="4" t="s">
        <v>1040</v>
      </c>
      <c r="B550" s="4" t="s">
        <v>9</v>
      </c>
      <c r="C550" s="4" t="s">
        <v>1062</v>
      </c>
      <c r="D550" s="4">
        <v>64</v>
      </c>
      <c r="E550" s="4">
        <f>COUNTIF(Tabela1[Club],Tabela2[[#This Row],[Club]])</f>
        <v>0</v>
      </c>
      <c r="F550" s="4">
        <f>Tabela2[[#This Row],[Total Players]]-Tabela2[[#This Row],[Number Players]]</f>
        <v>0</v>
      </c>
      <c r="G550" s="4"/>
    </row>
    <row r="551" spans="1:7" x14ac:dyDescent="0.3">
      <c r="A551" s="4" t="s">
        <v>1048</v>
      </c>
      <c r="B551" s="4" t="s">
        <v>67</v>
      </c>
      <c r="C551" s="4" t="s">
        <v>1068</v>
      </c>
      <c r="D551" s="4">
        <v>64</v>
      </c>
      <c r="E551" s="4">
        <f>COUNTIF(Tabela1[Club],Tabela2[[#This Row],[Club]])</f>
        <v>0</v>
      </c>
      <c r="F551" s="4">
        <f>Tabela2[[#This Row],[Total Players]]-Tabela2[[#This Row],[Number Players]]</f>
        <v>0</v>
      </c>
      <c r="G551" s="4"/>
    </row>
    <row r="552" spans="1:7" x14ac:dyDescent="0.3">
      <c r="A552" s="4" t="s">
        <v>1050</v>
      </c>
      <c r="B552" s="4" t="s">
        <v>8</v>
      </c>
      <c r="C552" s="4" t="s">
        <v>1089</v>
      </c>
      <c r="D552" s="4">
        <v>64</v>
      </c>
      <c r="E552" s="4">
        <f>COUNTIF(Tabela1[Club],Tabela2[[#This Row],[Club]])</f>
        <v>0</v>
      </c>
      <c r="F552" s="4">
        <f>Tabela2[[#This Row],[Total Players]]-Tabela2[[#This Row],[Number Players]]</f>
        <v>0</v>
      </c>
      <c r="G552" s="4"/>
    </row>
    <row r="553" spans="1:7" x14ac:dyDescent="0.3">
      <c r="A553" s="13" t="s">
        <v>525</v>
      </c>
      <c r="B553" s="13" t="s">
        <v>200</v>
      </c>
      <c r="C553" s="13" t="s">
        <v>1065</v>
      </c>
      <c r="D553" s="13">
        <v>63</v>
      </c>
      <c r="E553" s="13">
        <f>COUNTIF(Tabela1[Club],Tabela2[[#This Row],[Club]])</f>
        <v>0</v>
      </c>
      <c r="F553" s="13">
        <f>Tabela2[[#This Row],[Total Players]]-Tabela2[[#This Row],[Number Players]]</f>
        <v>0</v>
      </c>
      <c r="G553" s="13"/>
    </row>
    <row r="554" spans="1:7" x14ac:dyDescent="0.3">
      <c r="A554" s="4" t="s">
        <v>527</v>
      </c>
      <c r="B554" s="4" t="s">
        <v>67</v>
      </c>
      <c r="C554" s="4" t="s">
        <v>1068</v>
      </c>
      <c r="D554" s="4">
        <v>63</v>
      </c>
      <c r="E554" s="4">
        <f>COUNTIF(Tabela1[Club],Tabela2[[#This Row],[Club]])</f>
        <v>0</v>
      </c>
      <c r="F554" s="4">
        <f>Tabela2[[#This Row],[Total Players]]-Tabela2[[#This Row],[Number Players]]</f>
        <v>0</v>
      </c>
      <c r="G554" s="4"/>
    </row>
    <row r="555" spans="1:7" x14ac:dyDescent="0.3">
      <c r="A555" s="11" t="s">
        <v>1138</v>
      </c>
      <c r="B555" s="11" t="s">
        <v>3</v>
      </c>
      <c r="C555" s="4" t="s">
        <v>1071</v>
      </c>
      <c r="D555" s="12">
        <v>63</v>
      </c>
      <c r="E555" s="12">
        <f>COUNTIF(Tabela1[Club],Tabela2[[#This Row],[Club]])</f>
        <v>0</v>
      </c>
      <c r="F555" s="12">
        <f>Tabela2[[#This Row],[Total Players]]-Tabela2[[#This Row],[Number Players]]</f>
        <v>0</v>
      </c>
      <c r="G555" s="11"/>
    </row>
    <row r="556" spans="1:7" x14ac:dyDescent="0.3">
      <c r="A556" s="4" t="s">
        <v>607</v>
      </c>
      <c r="B556" s="4" t="s">
        <v>8</v>
      </c>
      <c r="C556" s="4" t="s">
        <v>1066</v>
      </c>
      <c r="D556" s="4">
        <v>63</v>
      </c>
      <c r="E556" s="4">
        <f>COUNTIF(Tabela1[Club],Tabela2[[#This Row],[Club]])</f>
        <v>0</v>
      </c>
      <c r="F556" s="4">
        <f>Tabela2[[#This Row],[Total Players]]-Tabela2[[#This Row],[Number Players]]</f>
        <v>0</v>
      </c>
      <c r="G556" s="4"/>
    </row>
    <row r="557" spans="1:7" x14ac:dyDescent="0.3">
      <c r="A557" s="4" t="s">
        <v>613</v>
      </c>
      <c r="B557" s="4" t="s">
        <v>8</v>
      </c>
      <c r="C557" s="4" t="s">
        <v>1089</v>
      </c>
      <c r="D557" s="4">
        <v>63</v>
      </c>
      <c r="E557" s="4">
        <f>COUNTIF(Tabela1[Club],Tabela2[[#This Row],[Club]])</f>
        <v>0</v>
      </c>
      <c r="F557" s="4">
        <f>Tabela2[[#This Row],[Total Players]]-Tabela2[[#This Row],[Number Players]]</f>
        <v>0</v>
      </c>
      <c r="G557" s="4"/>
    </row>
    <row r="558" spans="1:7" x14ac:dyDescent="0.3">
      <c r="A558" s="4" t="s">
        <v>616</v>
      </c>
      <c r="B558" s="4" t="s">
        <v>8</v>
      </c>
      <c r="C558" s="4" t="s">
        <v>1066</v>
      </c>
      <c r="D558" s="4">
        <v>63</v>
      </c>
      <c r="E558" s="4">
        <f>COUNTIF(Tabela1[Club],Tabela2[[#This Row],[Club]])</f>
        <v>0</v>
      </c>
      <c r="F558" s="4">
        <f>Tabela2[[#This Row],[Total Players]]-Tabela2[[#This Row],[Number Players]]</f>
        <v>0</v>
      </c>
      <c r="G558" s="4"/>
    </row>
    <row r="559" spans="1:7" x14ac:dyDescent="0.3">
      <c r="A559" s="13" t="s">
        <v>630</v>
      </c>
      <c r="B559" s="13" t="s">
        <v>62</v>
      </c>
      <c r="C559" s="13" t="s">
        <v>1097</v>
      </c>
      <c r="D559" s="13">
        <v>63</v>
      </c>
      <c r="E559" s="13">
        <f>COUNTIF(Tabela1[Club],Tabela2[[#This Row],[Club]])</f>
        <v>0</v>
      </c>
      <c r="F559" s="13">
        <f>Tabela2[[#This Row],[Total Players]]-Tabela2[[#This Row],[Number Players]]</f>
        <v>0</v>
      </c>
      <c r="G559" s="13"/>
    </row>
    <row r="560" spans="1:7" x14ac:dyDescent="0.3">
      <c r="A560" s="4" t="s">
        <v>639</v>
      </c>
      <c r="B560" s="4" t="s">
        <v>8</v>
      </c>
      <c r="C560" s="4" t="s">
        <v>1066</v>
      </c>
      <c r="D560" s="4">
        <v>63</v>
      </c>
      <c r="E560" s="4">
        <f>COUNTIF(Tabela1[Club],Tabela2[[#This Row],[Club]])</f>
        <v>0</v>
      </c>
      <c r="F560" s="4">
        <f>Tabela2[[#This Row],[Total Players]]-Tabela2[[#This Row],[Number Players]]</f>
        <v>0</v>
      </c>
      <c r="G560" s="4"/>
    </row>
    <row r="561" spans="1:7" x14ac:dyDescent="0.3">
      <c r="A561" s="11" t="s">
        <v>1160</v>
      </c>
      <c r="B561" s="11" t="s">
        <v>96</v>
      </c>
      <c r="C561" s="4" t="s">
        <v>1091</v>
      </c>
      <c r="D561" s="12">
        <v>63</v>
      </c>
      <c r="E561" s="12">
        <f>COUNTIF(Tabela1[Club],Tabela2[[#This Row],[Club]])</f>
        <v>0</v>
      </c>
      <c r="F561" s="12">
        <f>Tabela2[[#This Row],[Total Players]]-Tabela2[[#This Row],[Number Players]]</f>
        <v>0</v>
      </c>
      <c r="G561" s="11"/>
    </row>
    <row r="562" spans="1:7" x14ac:dyDescent="0.3">
      <c r="A562" s="4" t="s">
        <v>675</v>
      </c>
      <c r="B562" s="4" t="s">
        <v>8</v>
      </c>
      <c r="C562" s="4" t="s">
        <v>1089</v>
      </c>
      <c r="D562" s="4">
        <v>63</v>
      </c>
      <c r="E562" s="4">
        <f>COUNTIF(Tabela1[Club],Tabela2[[#This Row],[Club]])</f>
        <v>0</v>
      </c>
      <c r="F562" s="4">
        <f>Tabela2[[#This Row],[Total Players]]-Tabela2[[#This Row],[Number Players]]</f>
        <v>0</v>
      </c>
      <c r="G562" s="4"/>
    </row>
    <row r="563" spans="1:7" x14ac:dyDescent="0.3">
      <c r="A563" s="4" t="s">
        <v>677</v>
      </c>
      <c r="B563" s="4" t="s">
        <v>391</v>
      </c>
      <c r="C563" s="4" t="s">
        <v>1064</v>
      </c>
      <c r="D563" s="4">
        <v>63</v>
      </c>
      <c r="E563" s="4">
        <f>COUNTIF(Tabela1[Club],Tabela2[[#This Row],[Club]])</f>
        <v>0</v>
      </c>
      <c r="F563" s="4">
        <f>Tabela2[[#This Row],[Total Players]]-Tabela2[[#This Row],[Number Players]]</f>
        <v>0</v>
      </c>
      <c r="G563" s="4"/>
    </row>
    <row r="564" spans="1:7" x14ac:dyDescent="0.3">
      <c r="A564" s="11" t="s">
        <v>1144</v>
      </c>
      <c r="B564" s="11" t="s">
        <v>37</v>
      </c>
      <c r="C564" s="4" t="s">
        <v>1063</v>
      </c>
      <c r="D564" s="12">
        <v>63</v>
      </c>
      <c r="E564" s="12">
        <f>COUNTIF(Tabela1[Club],Tabela2[[#This Row],[Club]])</f>
        <v>0</v>
      </c>
      <c r="F564" s="12">
        <f>Tabela2[[#This Row],[Total Players]]-Tabela2[[#This Row],[Number Players]]</f>
        <v>0</v>
      </c>
      <c r="G564" s="11"/>
    </row>
    <row r="565" spans="1:7" x14ac:dyDescent="0.3">
      <c r="A565" s="4" t="s">
        <v>743</v>
      </c>
      <c r="B565" s="4" t="s">
        <v>28</v>
      </c>
      <c r="C565" s="4" t="s">
        <v>1070</v>
      </c>
      <c r="D565" s="4">
        <v>63</v>
      </c>
      <c r="E565" s="4">
        <f>COUNTIF(Tabela1[Club],Tabela2[[#This Row],[Club]])</f>
        <v>0</v>
      </c>
      <c r="F565" s="4">
        <f>Tabela2[[#This Row],[Total Players]]-Tabela2[[#This Row],[Number Players]]</f>
        <v>0</v>
      </c>
      <c r="G565" s="4"/>
    </row>
    <row r="566" spans="1:7" x14ac:dyDescent="0.3">
      <c r="A566" s="4" t="s">
        <v>744</v>
      </c>
      <c r="B566" s="4" t="s">
        <v>42</v>
      </c>
      <c r="C566" s="4" t="s">
        <v>1094</v>
      </c>
      <c r="D566" s="4">
        <v>63</v>
      </c>
      <c r="E566" s="4">
        <f>COUNTIF(Tabela1[Club],Tabela2[[#This Row],[Club]])</f>
        <v>0</v>
      </c>
      <c r="F566" s="4">
        <f>Tabela2[[#This Row],[Total Players]]-Tabela2[[#This Row],[Number Players]]</f>
        <v>0</v>
      </c>
      <c r="G566" s="4"/>
    </row>
    <row r="567" spans="1:7" x14ac:dyDescent="0.3">
      <c r="A567" s="17" t="s">
        <v>755</v>
      </c>
      <c r="B567" s="17" t="s">
        <v>115</v>
      </c>
      <c r="C567" s="17" t="s">
        <v>1107</v>
      </c>
      <c r="D567" s="17">
        <v>63</v>
      </c>
      <c r="E567" s="17">
        <f>COUNTIF(Tabela1[Club],Tabela2[[#This Row],[Club]])</f>
        <v>0</v>
      </c>
      <c r="F567" s="17">
        <f>Tabela2[[#This Row],[Total Players]]-Tabela2[[#This Row],[Number Players]]</f>
        <v>0</v>
      </c>
      <c r="G567" s="17"/>
    </row>
    <row r="568" spans="1:7" x14ac:dyDescent="0.3">
      <c r="A568" s="4" t="s">
        <v>778</v>
      </c>
      <c r="B568" s="4" t="s">
        <v>184</v>
      </c>
      <c r="C568" s="4" t="s">
        <v>1102</v>
      </c>
      <c r="D568" s="4">
        <v>63</v>
      </c>
      <c r="E568" s="4">
        <f>COUNTIF(Tabela1[Club],Tabela2[[#This Row],[Club]])</f>
        <v>0</v>
      </c>
      <c r="F568" s="4">
        <f>Tabela2[[#This Row],[Total Players]]-Tabela2[[#This Row],[Number Players]]</f>
        <v>0</v>
      </c>
      <c r="G568" s="4"/>
    </row>
    <row r="569" spans="1:7" x14ac:dyDescent="0.3">
      <c r="A569" s="4" t="s">
        <v>815</v>
      </c>
      <c r="B569" s="4" t="s">
        <v>67</v>
      </c>
      <c r="C569" s="4" t="s">
        <v>1068</v>
      </c>
      <c r="D569" s="4">
        <v>63</v>
      </c>
      <c r="E569" s="4">
        <f>COUNTIF(Tabela1[Club],Tabela2[[#This Row],[Club]])</f>
        <v>0</v>
      </c>
      <c r="F569" s="4">
        <f>Tabela2[[#This Row],[Total Players]]-Tabela2[[#This Row],[Number Players]]</f>
        <v>0</v>
      </c>
      <c r="G569" s="4"/>
    </row>
    <row r="570" spans="1:7" x14ac:dyDescent="0.3">
      <c r="A570" s="4" t="s">
        <v>865</v>
      </c>
      <c r="B570" s="4" t="s">
        <v>8</v>
      </c>
      <c r="C570" s="4" t="s">
        <v>1089</v>
      </c>
      <c r="D570" s="4">
        <v>63</v>
      </c>
      <c r="E570" s="4">
        <f>COUNTIF(Tabela1[Club],Tabela2[[#This Row],[Club]])</f>
        <v>0</v>
      </c>
      <c r="F570" s="4">
        <f>Tabela2[[#This Row],[Total Players]]-Tabela2[[#This Row],[Number Players]]</f>
        <v>0</v>
      </c>
      <c r="G570" s="4"/>
    </row>
    <row r="571" spans="1:7" x14ac:dyDescent="0.3">
      <c r="A571" s="11" t="s">
        <v>1148</v>
      </c>
      <c r="B571" s="11" t="s">
        <v>28</v>
      </c>
      <c r="C571" s="4" t="s">
        <v>1070</v>
      </c>
      <c r="D571" s="12">
        <v>63</v>
      </c>
      <c r="E571" s="12">
        <f>COUNTIF(Tabela1[Club],Tabela2[[#This Row],[Club]])</f>
        <v>0</v>
      </c>
      <c r="F571" s="12">
        <f>Tabela2[[#This Row],[Total Players]]-Tabela2[[#This Row],[Number Players]]</f>
        <v>0</v>
      </c>
      <c r="G571" s="11"/>
    </row>
    <row r="572" spans="1:7" x14ac:dyDescent="0.3">
      <c r="A572" s="4" t="s">
        <v>1132</v>
      </c>
      <c r="B572" s="4" t="s">
        <v>4</v>
      </c>
      <c r="C572" s="4" t="s">
        <v>1074</v>
      </c>
      <c r="D572" s="4">
        <v>63</v>
      </c>
      <c r="E572" s="4">
        <f>COUNTIF(Tabela1[Club],Tabela2[[#This Row],[Club]])</f>
        <v>0</v>
      </c>
      <c r="F572" s="4">
        <f>Tabela2[[#This Row],[Total Players]]-Tabela2[[#This Row],[Number Players]]</f>
        <v>0</v>
      </c>
      <c r="G572" s="4"/>
    </row>
    <row r="573" spans="1:7" x14ac:dyDescent="0.3">
      <c r="A573" s="4" t="s">
        <v>938</v>
      </c>
      <c r="B573" s="4" t="s">
        <v>8</v>
      </c>
      <c r="C573" s="4" t="s">
        <v>1066</v>
      </c>
      <c r="D573" s="4">
        <v>63</v>
      </c>
      <c r="E573" s="4">
        <f>COUNTIF(Tabela1[Club],Tabela2[[#This Row],[Club]])</f>
        <v>0</v>
      </c>
      <c r="F573" s="4">
        <f>Tabela2[[#This Row],[Total Players]]-Tabela2[[#This Row],[Number Players]]</f>
        <v>0</v>
      </c>
      <c r="G573" s="4"/>
    </row>
    <row r="574" spans="1:7" x14ac:dyDescent="0.3">
      <c r="A574" s="4" t="s">
        <v>944</v>
      </c>
      <c r="B574" s="4" t="s">
        <v>42</v>
      </c>
      <c r="C574" s="4" t="s">
        <v>1094</v>
      </c>
      <c r="D574" s="4">
        <v>63</v>
      </c>
      <c r="E574" s="4">
        <f>COUNTIF(Tabela1[Club],Tabela2[[#This Row],[Club]])</f>
        <v>0</v>
      </c>
      <c r="F574" s="4">
        <f>Tabela2[[#This Row],[Total Players]]-Tabela2[[#This Row],[Number Players]]</f>
        <v>0</v>
      </c>
      <c r="G574" s="4"/>
    </row>
    <row r="575" spans="1:7" x14ac:dyDescent="0.3">
      <c r="A575" s="16" t="s">
        <v>953</v>
      </c>
      <c r="B575" s="16" t="s">
        <v>131</v>
      </c>
      <c r="C575" s="16" t="s">
        <v>1095</v>
      </c>
      <c r="D575" s="16">
        <v>63</v>
      </c>
      <c r="E575" s="16">
        <f>COUNTIF(Tabela1[Club],Tabela2[[#This Row],[Club]])</f>
        <v>0</v>
      </c>
      <c r="F575" s="16">
        <f>Tabela2[[#This Row],[Total Players]]-Tabela2[[#This Row],[Number Players]]</f>
        <v>0</v>
      </c>
      <c r="G575" s="16"/>
    </row>
    <row r="576" spans="1:7" x14ac:dyDescent="0.3">
      <c r="A576" s="4" t="s">
        <v>960</v>
      </c>
      <c r="B576" s="4" t="s">
        <v>96</v>
      </c>
      <c r="C576" s="4" t="s">
        <v>1091</v>
      </c>
      <c r="D576" s="4">
        <v>63</v>
      </c>
      <c r="E576" s="4">
        <f>COUNTIF(Tabela1[Club],Tabela2[[#This Row],[Club]])</f>
        <v>0</v>
      </c>
      <c r="F576" s="4">
        <f>Tabela2[[#This Row],[Total Players]]-Tabela2[[#This Row],[Number Players]]</f>
        <v>0</v>
      </c>
      <c r="G576" s="4"/>
    </row>
    <row r="577" spans="1:7" x14ac:dyDescent="0.3">
      <c r="A577" s="4" t="s">
        <v>1041</v>
      </c>
      <c r="B577" s="4" t="s">
        <v>8</v>
      </c>
      <c r="C577" s="4" t="s">
        <v>1066</v>
      </c>
      <c r="D577" s="4">
        <v>63</v>
      </c>
      <c r="E577" s="4">
        <f>COUNTIF(Tabela1[Club],Tabela2[[#This Row],[Club]])</f>
        <v>0</v>
      </c>
      <c r="F577" s="4">
        <f>Tabela2[[#This Row],[Total Players]]-Tabela2[[#This Row],[Number Players]]</f>
        <v>0</v>
      </c>
      <c r="G577" s="4"/>
    </row>
    <row r="578" spans="1:7" x14ac:dyDescent="0.3">
      <c r="A578" s="4" t="s">
        <v>1051</v>
      </c>
      <c r="B578" s="4" t="s">
        <v>8</v>
      </c>
      <c r="C578" s="4" t="s">
        <v>1089</v>
      </c>
      <c r="D578" s="4">
        <v>63</v>
      </c>
      <c r="E578" s="4">
        <f>COUNTIF(Tabela1[Club],Tabela2[[#This Row],[Club]])</f>
        <v>0</v>
      </c>
      <c r="F578" s="4">
        <f>Tabela2[[#This Row],[Total Players]]-Tabela2[[#This Row],[Number Players]]</f>
        <v>0</v>
      </c>
      <c r="G578" s="4"/>
    </row>
    <row r="579" spans="1:7" x14ac:dyDescent="0.3">
      <c r="A579" s="11" t="s">
        <v>1159</v>
      </c>
      <c r="B579" s="11" t="s">
        <v>96</v>
      </c>
      <c r="C579" s="4" t="s">
        <v>1091</v>
      </c>
      <c r="D579" s="12">
        <v>63</v>
      </c>
      <c r="E579" s="12">
        <f>COUNTIF(Tabela1[Club],Tabela2[[#This Row],[Club]])</f>
        <v>0</v>
      </c>
      <c r="F579" s="12">
        <f>Tabela2[[#This Row],[Total Players]]-Tabela2[[#This Row],[Number Players]]</f>
        <v>0</v>
      </c>
      <c r="G579" s="11"/>
    </row>
    <row r="580" spans="1:7" x14ac:dyDescent="0.3">
      <c r="A580" s="11" t="s">
        <v>1164</v>
      </c>
      <c r="B580" s="11" t="s">
        <v>8</v>
      </c>
      <c r="C580" s="4" t="s">
        <v>1066</v>
      </c>
      <c r="D580" s="12">
        <v>62</v>
      </c>
      <c r="E580" s="12">
        <f>COUNTIF(Tabela1[Club],Tabela2[[#This Row],[Club]])</f>
        <v>0</v>
      </c>
      <c r="F580" s="12">
        <f>Tabela2[[#This Row],[Total Players]]-Tabela2[[#This Row],[Number Players]]</f>
        <v>0</v>
      </c>
      <c r="G580" s="11"/>
    </row>
    <row r="581" spans="1:7" x14ac:dyDescent="0.3">
      <c r="A581" s="4" t="s">
        <v>580</v>
      </c>
      <c r="B581" s="4" t="s">
        <v>8</v>
      </c>
      <c r="C581" s="4" t="s">
        <v>1066</v>
      </c>
      <c r="D581" s="4">
        <v>62</v>
      </c>
      <c r="E581" s="4">
        <f>COUNTIF(Tabela1[Club],Tabela2[[#This Row],[Club]])</f>
        <v>0</v>
      </c>
      <c r="F581" s="4">
        <f>Tabela2[[#This Row],[Total Players]]-Tabela2[[#This Row],[Number Players]]</f>
        <v>0</v>
      </c>
      <c r="G581" s="4"/>
    </row>
    <row r="582" spans="1:7" x14ac:dyDescent="0.3">
      <c r="A582" s="4" t="s">
        <v>605</v>
      </c>
      <c r="B582" s="4" t="s">
        <v>67</v>
      </c>
      <c r="C582" s="4" t="s">
        <v>1068</v>
      </c>
      <c r="D582" s="4">
        <v>62</v>
      </c>
      <c r="E582" s="4">
        <f>COUNTIF(Tabela1[Club],Tabela2[[#This Row],[Club]])</f>
        <v>0</v>
      </c>
      <c r="F582" s="4">
        <f>Tabela2[[#This Row],[Total Players]]-Tabela2[[#This Row],[Number Players]]</f>
        <v>0</v>
      </c>
      <c r="G582" s="4"/>
    </row>
    <row r="583" spans="1:7" x14ac:dyDescent="0.3">
      <c r="A583" s="4" t="s">
        <v>608</v>
      </c>
      <c r="B583" s="4" t="s">
        <v>8</v>
      </c>
      <c r="C583" s="4" t="s">
        <v>1066</v>
      </c>
      <c r="D583" s="4">
        <v>62</v>
      </c>
      <c r="E583" s="4">
        <f>COUNTIF(Tabela1[Club],Tabela2[[#This Row],[Club]])</f>
        <v>0</v>
      </c>
      <c r="F583" s="4">
        <f>Tabela2[[#This Row],[Total Players]]-Tabela2[[#This Row],[Number Players]]</f>
        <v>0</v>
      </c>
      <c r="G583" s="4"/>
    </row>
    <row r="584" spans="1:7" x14ac:dyDescent="0.3">
      <c r="A584" s="11" t="s">
        <v>1150</v>
      </c>
      <c r="B584" s="11" t="s">
        <v>42</v>
      </c>
      <c r="C584" s="4" t="s">
        <v>1094</v>
      </c>
      <c r="D584" s="12">
        <v>62</v>
      </c>
      <c r="E584" s="12">
        <f>COUNTIF(Tabela1[Club],Tabela2[[#This Row],[Club]])</f>
        <v>0</v>
      </c>
      <c r="F584" s="12">
        <f>Tabela2[[#This Row],[Total Players]]-Tabela2[[#This Row],[Number Players]]</f>
        <v>0</v>
      </c>
      <c r="G584" s="11"/>
    </row>
    <row r="585" spans="1:7" x14ac:dyDescent="0.3">
      <c r="A585" s="4" t="s">
        <v>636</v>
      </c>
      <c r="B585" s="4" t="s">
        <v>8</v>
      </c>
      <c r="C585" s="4" t="s">
        <v>1066</v>
      </c>
      <c r="D585" s="4">
        <v>62</v>
      </c>
      <c r="E585" s="4">
        <f>COUNTIF(Tabela1[Club],Tabela2[[#This Row],[Club]])</f>
        <v>0</v>
      </c>
      <c r="F585" s="4">
        <f>Tabela2[[#This Row],[Total Players]]-Tabela2[[#This Row],[Number Players]]</f>
        <v>0</v>
      </c>
      <c r="G585" s="4"/>
    </row>
    <row r="586" spans="1:7" x14ac:dyDescent="0.3">
      <c r="A586" s="4" t="s">
        <v>647</v>
      </c>
      <c r="B586" s="4" t="s">
        <v>8</v>
      </c>
      <c r="C586" s="4" t="s">
        <v>1066</v>
      </c>
      <c r="D586" s="4">
        <v>62</v>
      </c>
      <c r="E586" s="4">
        <f>COUNTIF(Tabela1[Club],Tabela2[[#This Row],[Club]])</f>
        <v>0</v>
      </c>
      <c r="F586" s="4">
        <f>Tabela2[[#This Row],[Total Players]]-Tabela2[[#This Row],[Number Players]]</f>
        <v>0</v>
      </c>
      <c r="G586" s="4"/>
    </row>
    <row r="587" spans="1:7" x14ac:dyDescent="0.3">
      <c r="A587" s="4" t="s">
        <v>655</v>
      </c>
      <c r="B587" s="4" t="s">
        <v>8</v>
      </c>
      <c r="C587" s="4" t="s">
        <v>1066</v>
      </c>
      <c r="D587" s="4">
        <v>62</v>
      </c>
      <c r="E587" s="4">
        <f>COUNTIF(Tabela1[Club],Tabela2[[#This Row],[Club]])</f>
        <v>0</v>
      </c>
      <c r="F587" s="4">
        <f>Tabela2[[#This Row],[Total Players]]-Tabela2[[#This Row],[Number Players]]</f>
        <v>0</v>
      </c>
      <c r="G587" s="4"/>
    </row>
    <row r="588" spans="1:7" x14ac:dyDescent="0.3">
      <c r="A588" s="11" t="s">
        <v>1154</v>
      </c>
      <c r="B588" s="11" t="s">
        <v>169</v>
      </c>
      <c r="C588" s="4" t="s">
        <v>1098</v>
      </c>
      <c r="D588" s="12">
        <v>62</v>
      </c>
      <c r="E588" s="12">
        <f>COUNTIF(Tabela1[Club],Tabela2[[#This Row],[Club]])</f>
        <v>0</v>
      </c>
      <c r="F588" s="12">
        <f>Tabela2[[#This Row],[Total Players]]-Tabela2[[#This Row],[Number Players]]</f>
        <v>0</v>
      </c>
      <c r="G588" s="11"/>
    </row>
    <row r="589" spans="1:7" x14ac:dyDescent="0.3">
      <c r="A589" s="4" t="s">
        <v>671</v>
      </c>
      <c r="B589" s="4" t="s">
        <v>68</v>
      </c>
      <c r="C589" s="4" t="s">
        <v>1095</v>
      </c>
      <c r="D589" s="4">
        <v>62</v>
      </c>
      <c r="E589" s="4">
        <f>COUNTIF(Tabela1[Club],Tabela2[[#This Row],[Club]])</f>
        <v>0</v>
      </c>
      <c r="F589" s="4">
        <f>Tabela2[[#This Row],[Total Players]]-Tabela2[[#This Row],[Number Players]]</f>
        <v>0</v>
      </c>
      <c r="G589" s="4"/>
    </row>
    <row r="590" spans="1:7" x14ac:dyDescent="0.3">
      <c r="A590" s="4" t="s">
        <v>705</v>
      </c>
      <c r="B590" s="4" t="s">
        <v>8</v>
      </c>
      <c r="C590" s="4" t="s">
        <v>1066</v>
      </c>
      <c r="D590" s="4">
        <v>62</v>
      </c>
      <c r="E590" s="4">
        <f>COUNTIF(Tabela1[Club],Tabela2[[#This Row],[Club]])</f>
        <v>0</v>
      </c>
      <c r="F590" s="4">
        <f>Tabela2[[#This Row],[Total Players]]-Tabela2[[#This Row],[Number Players]]</f>
        <v>0</v>
      </c>
      <c r="G590" s="4"/>
    </row>
    <row r="591" spans="1:7" x14ac:dyDescent="0.3">
      <c r="A591" s="4" t="s">
        <v>721</v>
      </c>
      <c r="B591" s="4" t="s">
        <v>8</v>
      </c>
      <c r="C591" s="4" t="s">
        <v>1066</v>
      </c>
      <c r="D591" s="4">
        <v>62</v>
      </c>
      <c r="E591" s="4">
        <f>COUNTIF(Tabela1[Club],Tabela2[[#This Row],[Club]])</f>
        <v>0</v>
      </c>
      <c r="F591" s="4">
        <f>Tabela2[[#This Row],[Total Players]]-Tabela2[[#This Row],[Number Players]]</f>
        <v>0</v>
      </c>
      <c r="G591" s="4"/>
    </row>
    <row r="592" spans="1:7" x14ac:dyDescent="0.3">
      <c r="A592" s="4" t="s">
        <v>736</v>
      </c>
      <c r="B592" s="4" t="s">
        <v>8</v>
      </c>
      <c r="C592" s="4" t="s">
        <v>1066</v>
      </c>
      <c r="D592" s="4">
        <v>62</v>
      </c>
      <c r="E592" s="4">
        <f>COUNTIF(Tabela1[Club],Tabela2[[#This Row],[Club]])</f>
        <v>0</v>
      </c>
      <c r="F592" s="4">
        <f>Tabela2[[#This Row],[Total Players]]-Tabela2[[#This Row],[Number Players]]</f>
        <v>0</v>
      </c>
      <c r="G592" s="4"/>
    </row>
    <row r="593" spans="1:7" x14ac:dyDescent="0.3">
      <c r="A593" s="13" t="s">
        <v>738</v>
      </c>
      <c r="B593" s="13" t="s">
        <v>85</v>
      </c>
      <c r="C593" s="13" t="s">
        <v>1096</v>
      </c>
      <c r="D593" s="13">
        <v>62</v>
      </c>
      <c r="E593" s="13">
        <f>COUNTIF(Tabela1[Club],Tabela2[[#This Row],[Club]])</f>
        <v>0</v>
      </c>
      <c r="F593" s="13">
        <f>Tabela2[[#This Row],[Total Players]]-Tabela2[[#This Row],[Number Players]]</f>
        <v>0</v>
      </c>
      <c r="G593" s="13"/>
    </row>
    <row r="594" spans="1:7" x14ac:dyDescent="0.3">
      <c r="A594" s="4" t="s">
        <v>750</v>
      </c>
      <c r="B594" s="4" t="s">
        <v>42</v>
      </c>
      <c r="C594" s="4" t="s">
        <v>1094</v>
      </c>
      <c r="D594" s="4">
        <v>62</v>
      </c>
      <c r="E594" s="4">
        <f>COUNTIF(Tabela1[Club],Tabela2[[#This Row],[Club]])</f>
        <v>0</v>
      </c>
      <c r="F594" s="4">
        <f>Tabela2[[#This Row],[Total Players]]-Tabela2[[#This Row],[Number Players]]</f>
        <v>0</v>
      </c>
      <c r="G594" s="4"/>
    </row>
    <row r="595" spans="1:7" x14ac:dyDescent="0.3">
      <c r="A595" s="4" t="s">
        <v>791</v>
      </c>
      <c r="B595" s="4" t="s">
        <v>42</v>
      </c>
      <c r="C595" s="4" t="s">
        <v>1094</v>
      </c>
      <c r="D595" s="4">
        <v>62</v>
      </c>
      <c r="E595" s="4">
        <f>COUNTIF(Tabela1[Club],Tabela2[[#This Row],[Club]])</f>
        <v>0</v>
      </c>
      <c r="F595" s="4">
        <f>Tabela2[[#This Row],[Total Players]]-Tabela2[[#This Row],[Number Players]]</f>
        <v>0</v>
      </c>
      <c r="G595" s="4"/>
    </row>
    <row r="596" spans="1:7" x14ac:dyDescent="0.3">
      <c r="A596" s="11" t="s">
        <v>1153</v>
      </c>
      <c r="B596" s="11" t="s">
        <v>169</v>
      </c>
      <c r="C596" s="4" t="s">
        <v>1098</v>
      </c>
      <c r="D596" s="12">
        <v>62</v>
      </c>
      <c r="E596" s="12">
        <f>COUNTIF(Tabela1[Club],Tabela2[[#This Row],[Club]])</f>
        <v>0</v>
      </c>
      <c r="F596" s="12">
        <f>Tabela2[[#This Row],[Total Players]]-Tabela2[[#This Row],[Number Players]]</f>
        <v>0</v>
      </c>
      <c r="G596" s="11"/>
    </row>
    <row r="597" spans="1:7" x14ac:dyDescent="0.3">
      <c r="A597" s="4" t="s">
        <v>858</v>
      </c>
      <c r="B597" s="4" t="s">
        <v>67</v>
      </c>
      <c r="C597" s="4" t="s">
        <v>1068</v>
      </c>
      <c r="D597" s="4">
        <v>62</v>
      </c>
      <c r="E597" s="4">
        <f>COUNTIF(Tabela1[Club],Tabela2[[#This Row],[Club]])</f>
        <v>0</v>
      </c>
      <c r="F597" s="4">
        <f>Tabela2[[#This Row],[Total Players]]-Tabela2[[#This Row],[Number Players]]</f>
        <v>0</v>
      </c>
      <c r="G597" s="4"/>
    </row>
    <row r="598" spans="1:7" x14ac:dyDescent="0.3">
      <c r="A598" s="4" t="s">
        <v>869</v>
      </c>
      <c r="B598" s="4" t="s">
        <v>8</v>
      </c>
      <c r="C598" s="4" t="s">
        <v>1066</v>
      </c>
      <c r="D598" s="4">
        <v>62</v>
      </c>
      <c r="E598" s="4">
        <f>COUNTIF(Tabela1[Club],Tabela2[[#This Row],[Club]])</f>
        <v>0</v>
      </c>
      <c r="F598" s="4">
        <f>Tabela2[[#This Row],[Total Players]]-Tabela2[[#This Row],[Number Players]]</f>
        <v>0</v>
      </c>
      <c r="G598" s="4"/>
    </row>
    <row r="599" spans="1:7" x14ac:dyDescent="0.3">
      <c r="A599" s="11" t="s">
        <v>1167</v>
      </c>
      <c r="B599" s="11" t="s">
        <v>9</v>
      </c>
      <c r="C599" s="4" t="s">
        <v>1062</v>
      </c>
      <c r="D599" s="12">
        <v>62</v>
      </c>
      <c r="E599" s="12">
        <f>COUNTIF(Tabela1[Club],Tabela2[[#This Row],[Club]])</f>
        <v>0</v>
      </c>
      <c r="F599" s="12">
        <f>Tabela2[[#This Row],[Total Players]]-Tabela2[[#This Row],[Number Players]]</f>
        <v>0</v>
      </c>
      <c r="G599" s="11"/>
    </row>
    <row r="600" spans="1:7" x14ac:dyDescent="0.3">
      <c r="A600" s="4" t="s">
        <v>961</v>
      </c>
      <c r="B600" s="4" t="s">
        <v>8</v>
      </c>
      <c r="C600" s="4" t="s">
        <v>1066</v>
      </c>
      <c r="D600" s="4">
        <v>62</v>
      </c>
      <c r="E600" s="4">
        <f>COUNTIF(Tabela1[Club],Tabela2[[#This Row],[Club]])</f>
        <v>0</v>
      </c>
      <c r="F600" s="4">
        <f>Tabela2[[#This Row],[Total Players]]-Tabela2[[#This Row],[Number Players]]</f>
        <v>0</v>
      </c>
      <c r="G600" s="4"/>
    </row>
    <row r="601" spans="1:7" x14ac:dyDescent="0.3">
      <c r="A601" s="13" t="s">
        <v>976</v>
      </c>
      <c r="B601" s="13" t="s">
        <v>60</v>
      </c>
      <c r="C601" s="13" t="s">
        <v>1099</v>
      </c>
      <c r="D601" s="13">
        <v>62</v>
      </c>
      <c r="E601" s="13">
        <f>COUNTIF(Tabela1[Club],Tabela2[[#This Row],[Club]])</f>
        <v>0</v>
      </c>
      <c r="F601" s="13">
        <f>Tabela2[[#This Row],[Total Players]]-Tabela2[[#This Row],[Number Players]]</f>
        <v>0</v>
      </c>
      <c r="G601" s="13"/>
    </row>
    <row r="602" spans="1:7" x14ac:dyDescent="0.3">
      <c r="A602" s="17" t="s">
        <v>980</v>
      </c>
      <c r="B602" s="17" t="s">
        <v>131</v>
      </c>
      <c r="C602" s="17" t="s">
        <v>1095</v>
      </c>
      <c r="D602" s="17">
        <v>62</v>
      </c>
      <c r="E602" s="17">
        <f>COUNTIF(Tabela1[Club],Tabela2[[#This Row],[Club]])</f>
        <v>0</v>
      </c>
      <c r="F602" s="17">
        <f>Tabela2[[#This Row],[Total Players]]-Tabela2[[#This Row],[Number Players]]</f>
        <v>0</v>
      </c>
      <c r="G602" s="17"/>
    </row>
    <row r="603" spans="1:7" x14ac:dyDescent="0.3">
      <c r="A603" s="4" t="s">
        <v>995</v>
      </c>
      <c r="B603" s="4" t="s">
        <v>8</v>
      </c>
      <c r="C603" s="4" t="s">
        <v>1066</v>
      </c>
      <c r="D603" s="4">
        <v>62</v>
      </c>
      <c r="E603" s="4">
        <f>COUNTIF(Tabela1[Club],Tabela2[[#This Row],[Club]])</f>
        <v>0</v>
      </c>
      <c r="F603" s="4">
        <f>Tabela2[[#This Row],[Total Players]]-Tabela2[[#This Row],[Number Players]]</f>
        <v>0</v>
      </c>
      <c r="G603" s="4"/>
    </row>
    <row r="604" spans="1:7" x14ac:dyDescent="0.3">
      <c r="A604" s="4" t="s">
        <v>998</v>
      </c>
      <c r="B604" s="4" t="s">
        <v>96</v>
      </c>
      <c r="C604" s="4" t="s">
        <v>1091</v>
      </c>
      <c r="D604" s="4">
        <v>62</v>
      </c>
      <c r="E604" s="4">
        <f>COUNTIF(Tabela1[Club],Tabela2[[#This Row],[Club]])</f>
        <v>0</v>
      </c>
      <c r="F604" s="4">
        <f>Tabela2[[#This Row],[Total Players]]-Tabela2[[#This Row],[Number Players]]</f>
        <v>0</v>
      </c>
      <c r="G604" s="4"/>
    </row>
    <row r="605" spans="1:7" x14ac:dyDescent="0.3">
      <c r="A605" s="4" t="s">
        <v>1004</v>
      </c>
      <c r="B605" s="4" t="s">
        <v>8</v>
      </c>
      <c r="C605" s="4" t="s">
        <v>1066</v>
      </c>
      <c r="D605" s="4">
        <v>62</v>
      </c>
      <c r="E605" s="4">
        <f>COUNTIF(Tabela1[Club],Tabela2[[#This Row],[Club]])</f>
        <v>0</v>
      </c>
      <c r="F605" s="4">
        <f>Tabela2[[#This Row],[Total Players]]-Tabela2[[#This Row],[Number Players]]</f>
        <v>0</v>
      </c>
      <c r="G605" s="4"/>
    </row>
    <row r="606" spans="1:7" x14ac:dyDescent="0.3">
      <c r="A606" s="11" t="s">
        <v>1168</v>
      </c>
      <c r="B606" s="11" t="s">
        <v>9</v>
      </c>
      <c r="C606" s="4" t="s">
        <v>1062</v>
      </c>
      <c r="D606" s="12">
        <v>62</v>
      </c>
      <c r="E606" s="12">
        <f>COUNTIF(Tabela1[Club],Tabela2[[#This Row],[Club]])</f>
        <v>0</v>
      </c>
      <c r="F606" s="12">
        <f>Tabela2[[#This Row],[Total Players]]-Tabela2[[#This Row],[Number Players]]</f>
        <v>0</v>
      </c>
      <c r="G606" s="11"/>
    </row>
    <row r="607" spans="1:7" x14ac:dyDescent="0.3">
      <c r="A607" s="4" t="s">
        <v>1015</v>
      </c>
      <c r="B607" s="4" t="s">
        <v>169</v>
      </c>
      <c r="C607" s="4" t="s">
        <v>1098</v>
      </c>
      <c r="D607" s="4">
        <v>62</v>
      </c>
      <c r="E607" s="4">
        <f>COUNTIF(Tabela1[Club],Tabela2[[#This Row],[Club]])</f>
        <v>0</v>
      </c>
      <c r="F607" s="4">
        <f>Tabela2[[#This Row],[Total Players]]-Tabela2[[#This Row],[Number Players]]</f>
        <v>0</v>
      </c>
      <c r="G607" s="4"/>
    </row>
    <row r="608" spans="1:7" x14ac:dyDescent="0.3">
      <c r="A608" s="4" t="s">
        <v>1025</v>
      </c>
      <c r="B608" s="4" t="s">
        <v>28</v>
      </c>
      <c r="C608" s="4" t="s">
        <v>1070</v>
      </c>
      <c r="D608" s="4">
        <v>62</v>
      </c>
      <c r="E608" s="4">
        <f>COUNTIF(Tabela1[Club],Tabela2[[#This Row],[Club]])</f>
        <v>0</v>
      </c>
      <c r="F608" s="4">
        <f>Tabela2[[#This Row],[Total Players]]-Tabela2[[#This Row],[Number Players]]</f>
        <v>0</v>
      </c>
      <c r="G608" s="4"/>
    </row>
    <row r="609" spans="1:7" x14ac:dyDescent="0.3">
      <c r="A609" s="4" t="s">
        <v>1031</v>
      </c>
      <c r="B609" s="4" t="s">
        <v>9</v>
      </c>
      <c r="C609" s="4" t="s">
        <v>1062</v>
      </c>
      <c r="D609" s="4">
        <v>62</v>
      </c>
      <c r="E609" s="4">
        <f>COUNTIF(Tabela1[Club],Tabela2[[#This Row],[Club]])</f>
        <v>0</v>
      </c>
      <c r="F609" s="4">
        <f>Tabela2[[#This Row],[Total Players]]-Tabela2[[#This Row],[Number Players]]</f>
        <v>0</v>
      </c>
      <c r="G609" s="4"/>
    </row>
    <row r="610" spans="1:7" x14ac:dyDescent="0.3">
      <c r="A610" s="4" t="s">
        <v>593</v>
      </c>
      <c r="B610" s="4" t="s">
        <v>131</v>
      </c>
      <c r="C610" s="4" t="s">
        <v>1095</v>
      </c>
      <c r="D610" s="4">
        <v>61</v>
      </c>
      <c r="E610" s="4">
        <f>COUNTIF(Tabela1[Club],Tabela2[[#This Row],[Club]])</f>
        <v>0</v>
      </c>
      <c r="F610" s="4">
        <f>Tabela2[[#This Row],[Total Players]]-Tabela2[[#This Row],[Number Players]]</f>
        <v>0</v>
      </c>
      <c r="G610" s="4"/>
    </row>
    <row r="611" spans="1:7" x14ac:dyDescent="0.3">
      <c r="A611" s="13" t="s">
        <v>618</v>
      </c>
      <c r="B611" s="13" t="s">
        <v>200</v>
      </c>
      <c r="C611" s="13" t="s">
        <v>1065</v>
      </c>
      <c r="D611" s="13">
        <v>61</v>
      </c>
      <c r="E611" s="13">
        <f>COUNTIF(Tabela1[Club],Tabela2[[#This Row],[Club]])</f>
        <v>0</v>
      </c>
      <c r="F611" s="13">
        <f>Tabela2[[#This Row],[Total Players]]-Tabela2[[#This Row],[Number Players]]</f>
        <v>0</v>
      </c>
      <c r="G611" s="13"/>
    </row>
    <row r="612" spans="1:7" x14ac:dyDescent="0.3">
      <c r="A612" s="4" t="s">
        <v>627</v>
      </c>
      <c r="B612" s="4" t="s">
        <v>67</v>
      </c>
      <c r="C612" s="4" t="s">
        <v>1068</v>
      </c>
      <c r="D612" s="4">
        <v>61</v>
      </c>
      <c r="E612" s="4">
        <f>COUNTIF(Tabela1[Club],Tabela2[[#This Row],[Club]])</f>
        <v>0</v>
      </c>
      <c r="F612" s="4">
        <f>Tabela2[[#This Row],[Total Players]]-Tabela2[[#This Row],[Number Players]]</f>
        <v>0</v>
      </c>
      <c r="G612" s="4"/>
    </row>
    <row r="613" spans="1:7" x14ac:dyDescent="0.3">
      <c r="A613" s="4" t="s">
        <v>633</v>
      </c>
      <c r="B613" s="4" t="s">
        <v>96</v>
      </c>
      <c r="C613" s="4" t="s">
        <v>1091</v>
      </c>
      <c r="D613" s="4">
        <v>61</v>
      </c>
      <c r="E613" s="4">
        <f>COUNTIF(Tabela1[Club],Tabela2[[#This Row],[Club]])</f>
        <v>0</v>
      </c>
      <c r="F613" s="4">
        <f>Tabela2[[#This Row],[Total Players]]-Tabela2[[#This Row],[Number Players]]</f>
        <v>0</v>
      </c>
      <c r="G613" s="4"/>
    </row>
    <row r="614" spans="1:7" x14ac:dyDescent="0.3">
      <c r="A614" s="4" t="s">
        <v>657</v>
      </c>
      <c r="B614" s="4" t="s">
        <v>8</v>
      </c>
      <c r="C614" s="4" t="s">
        <v>1066</v>
      </c>
      <c r="D614" s="4">
        <v>61</v>
      </c>
      <c r="E614" s="4">
        <f>COUNTIF(Tabela1[Club],Tabela2[[#This Row],[Club]])</f>
        <v>0</v>
      </c>
      <c r="F614" s="4">
        <f>Tabela2[[#This Row],[Total Players]]-Tabela2[[#This Row],[Number Players]]</f>
        <v>0</v>
      </c>
      <c r="G614" s="4"/>
    </row>
    <row r="615" spans="1:7" x14ac:dyDescent="0.3">
      <c r="A615" s="4" t="s">
        <v>1129</v>
      </c>
      <c r="B615" s="4" t="s">
        <v>391</v>
      </c>
      <c r="C615" s="4" t="s">
        <v>1064</v>
      </c>
      <c r="D615" s="4">
        <v>61</v>
      </c>
      <c r="E615" s="4">
        <f>COUNTIF(Tabela1[Club],Tabela2[[#This Row],[Club]])</f>
        <v>0</v>
      </c>
      <c r="F615" s="4">
        <f>Tabela2[[#This Row],[Total Players]]-Tabela2[[#This Row],[Number Players]]</f>
        <v>0</v>
      </c>
      <c r="G615" s="4"/>
    </row>
    <row r="616" spans="1:7" x14ac:dyDescent="0.3">
      <c r="A616" s="4" t="s">
        <v>740</v>
      </c>
      <c r="B616" s="4" t="s">
        <v>184</v>
      </c>
      <c r="C616" s="4" t="s">
        <v>1102</v>
      </c>
      <c r="D616" s="4">
        <v>61</v>
      </c>
      <c r="E616" s="4">
        <f>COUNTIF(Tabela1[Club],Tabela2[[#This Row],[Club]])</f>
        <v>0</v>
      </c>
      <c r="F616" s="4">
        <f>Tabela2[[#This Row],[Total Players]]-Tabela2[[#This Row],[Number Players]]</f>
        <v>0</v>
      </c>
      <c r="G616" s="4"/>
    </row>
    <row r="617" spans="1:7" x14ac:dyDescent="0.3">
      <c r="A617" s="4" t="s">
        <v>749</v>
      </c>
      <c r="B617" s="4" t="s">
        <v>8</v>
      </c>
      <c r="C617" s="4" t="s">
        <v>1066</v>
      </c>
      <c r="D617" s="4">
        <v>61</v>
      </c>
      <c r="E617" s="4">
        <f>COUNTIF(Tabela1[Club],Tabela2[[#This Row],[Club]])</f>
        <v>0</v>
      </c>
      <c r="F617" s="4">
        <f>Tabela2[[#This Row],[Total Players]]-Tabela2[[#This Row],[Number Players]]</f>
        <v>0</v>
      </c>
      <c r="G617" s="4"/>
    </row>
    <row r="618" spans="1:7" x14ac:dyDescent="0.3">
      <c r="A618" s="4" t="s">
        <v>756</v>
      </c>
      <c r="B618" s="4" t="s">
        <v>96</v>
      </c>
      <c r="C618" s="4" t="s">
        <v>1091</v>
      </c>
      <c r="D618" s="4">
        <v>61</v>
      </c>
      <c r="E618" s="4">
        <f>COUNTIF(Tabela1[Club],Tabela2[[#This Row],[Club]])</f>
        <v>0</v>
      </c>
      <c r="F618" s="4">
        <f>Tabela2[[#This Row],[Total Players]]-Tabela2[[#This Row],[Number Players]]</f>
        <v>0</v>
      </c>
      <c r="G618" s="4"/>
    </row>
    <row r="619" spans="1:7" x14ac:dyDescent="0.3">
      <c r="A619" s="11" t="s">
        <v>1165</v>
      </c>
      <c r="B619" s="11" t="s">
        <v>8</v>
      </c>
      <c r="C619" s="4" t="s">
        <v>1066</v>
      </c>
      <c r="D619" s="12">
        <v>61</v>
      </c>
      <c r="E619" s="12">
        <f>COUNTIF(Tabela1[Club],Tabela2[[#This Row],[Club]])</f>
        <v>0</v>
      </c>
      <c r="F619" s="12">
        <f>Tabela2[[#This Row],[Total Players]]-Tabela2[[#This Row],[Number Players]]</f>
        <v>0</v>
      </c>
      <c r="G619" s="11"/>
    </row>
    <row r="620" spans="1:7" x14ac:dyDescent="0.3">
      <c r="A620" s="13" t="s">
        <v>941</v>
      </c>
      <c r="B620" s="13" t="s">
        <v>85</v>
      </c>
      <c r="C620" s="13" t="s">
        <v>1096</v>
      </c>
      <c r="D620" s="13">
        <v>61</v>
      </c>
      <c r="E620" s="13">
        <f>COUNTIF(Tabela1[Club],Tabela2[[#This Row],[Club]])</f>
        <v>0</v>
      </c>
      <c r="F620" s="13">
        <f>Tabela2[[#This Row],[Total Players]]-Tabela2[[#This Row],[Number Players]]</f>
        <v>0</v>
      </c>
      <c r="G620" s="13"/>
    </row>
    <row r="621" spans="1:7" x14ac:dyDescent="0.3">
      <c r="A621" s="16" t="s">
        <v>959</v>
      </c>
      <c r="B621" s="16" t="s">
        <v>131</v>
      </c>
      <c r="C621" s="16" t="s">
        <v>1095</v>
      </c>
      <c r="D621" s="16">
        <v>61</v>
      </c>
      <c r="E621" s="16">
        <f>COUNTIF(Tabela1[Club],Tabela2[[#This Row],[Club]])</f>
        <v>0</v>
      </c>
      <c r="F621" s="16">
        <f>Tabela2[[#This Row],[Total Players]]-Tabela2[[#This Row],[Number Players]]</f>
        <v>0</v>
      </c>
      <c r="G621" s="16"/>
    </row>
    <row r="622" spans="1:7" x14ac:dyDescent="0.3">
      <c r="A622" s="4" t="s">
        <v>1045</v>
      </c>
      <c r="B622" s="4" t="s">
        <v>66</v>
      </c>
      <c r="C622" s="4" t="s">
        <v>1068</v>
      </c>
      <c r="D622" s="4">
        <v>61</v>
      </c>
      <c r="E622" s="4">
        <f>COUNTIF(Tabela1[Club],Tabela2[[#This Row],[Club]])</f>
        <v>0</v>
      </c>
      <c r="F622" s="4">
        <f>Tabela2[[#This Row],[Total Players]]-Tabela2[[#This Row],[Number Players]]</f>
        <v>0</v>
      </c>
      <c r="G622" s="4"/>
    </row>
    <row r="623" spans="1:7" x14ac:dyDescent="0.3">
      <c r="A623" s="4" t="s">
        <v>526</v>
      </c>
      <c r="B623" s="4" t="s">
        <v>8</v>
      </c>
      <c r="C623" s="4" t="s">
        <v>1066</v>
      </c>
      <c r="D623" s="4">
        <v>60</v>
      </c>
      <c r="E623" s="4">
        <f>COUNTIF(Tabela1[Club],Tabela2[[#This Row],[Club]])</f>
        <v>0</v>
      </c>
      <c r="F623" s="4">
        <f>Tabela2[[#This Row],[Total Players]]-Tabela2[[#This Row],[Number Players]]</f>
        <v>0</v>
      </c>
      <c r="G623" s="4"/>
    </row>
    <row r="624" spans="1:7" x14ac:dyDescent="0.3">
      <c r="A624" s="11" t="s">
        <v>1169</v>
      </c>
      <c r="B624" s="11" t="s">
        <v>9</v>
      </c>
      <c r="C624" s="4" t="s">
        <v>1062</v>
      </c>
      <c r="D624" s="12">
        <v>60</v>
      </c>
      <c r="E624" s="12">
        <f>COUNTIF(Tabela1[Club],Tabela2[[#This Row],[Club]])</f>
        <v>0</v>
      </c>
      <c r="F624" s="12">
        <f>Tabela2[[#This Row],[Total Players]]-Tabela2[[#This Row],[Number Players]]</f>
        <v>0</v>
      </c>
      <c r="G624" s="11"/>
    </row>
    <row r="625" spans="1:7" x14ac:dyDescent="0.3">
      <c r="A625" s="4" t="s">
        <v>861</v>
      </c>
      <c r="B625" s="4" t="s">
        <v>30</v>
      </c>
      <c r="C625" s="4" t="s">
        <v>1066</v>
      </c>
      <c r="D625" s="4">
        <v>60</v>
      </c>
      <c r="E625" s="4">
        <f>COUNTIF(Tabela1[Club],Tabela2[[#This Row],[Club]])</f>
        <v>0</v>
      </c>
      <c r="F625" s="4">
        <f>Tabela2[[#This Row],[Total Players]]-Tabela2[[#This Row],[Number Players]]</f>
        <v>0</v>
      </c>
      <c r="G625" s="4"/>
    </row>
    <row r="626" spans="1:7" x14ac:dyDescent="0.3">
      <c r="A626" s="4" t="s">
        <v>907</v>
      </c>
      <c r="B626" s="4" t="s">
        <v>96</v>
      </c>
      <c r="C626" s="4" t="s">
        <v>1091</v>
      </c>
      <c r="D626" s="4">
        <v>60</v>
      </c>
      <c r="E626" s="4">
        <f>COUNTIF(Tabela1[Club],Tabela2[[#This Row],[Club]])</f>
        <v>0</v>
      </c>
      <c r="F626" s="4">
        <f>Tabela2[[#This Row],[Total Players]]-Tabela2[[#This Row],[Number Players]]</f>
        <v>0</v>
      </c>
      <c r="G626" s="4"/>
    </row>
    <row r="627" spans="1:7" x14ac:dyDescent="0.3">
      <c r="A627" s="4" t="s">
        <v>1061</v>
      </c>
      <c r="B627" s="4" t="s">
        <v>96</v>
      </c>
      <c r="C627" s="4" t="s">
        <v>1091</v>
      </c>
      <c r="D627" s="4">
        <v>60</v>
      </c>
      <c r="E627" s="4">
        <f>COUNTIF(Tabela1[Club],Tabela2[[#This Row],[Club]])</f>
        <v>0</v>
      </c>
      <c r="F627" s="4">
        <f>Tabela2[[#This Row],[Total Players]]-Tabela2[[#This Row],[Number Players]]</f>
        <v>0</v>
      </c>
      <c r="G627" s="4"/>
    </row>
    <row r="628" spans="1:7" x14ac:dyDescent="0.3">
      <c r="A628" s="4" t="s">
        <v>585</v>
      </c>
      <c r="B628" s="4" t="s">
        <v>127</v>
      </c>
      <c r="C628" s="4" t="s">
        <v>1092</v>
      </c>
      <c r="D628" s="4">
        <v>59</v>
      </c>
      <c r="E628" s="4">
        <f>COUNTIF(Tabela1[Club],Tabela2[[#This Row],[Club]])</f>
        <v>0</v>
      </c>
      <c r="F628" s="4">
        <f>Tabela2[[#This Row],[Total Players]]-Tabela2[[#This Row],[Number Players]]</f>
        <v>0</v>
      </c>
      <c r="G628" s="4"/>
    </row>
    <row r="629" spans="1:7" x14ac:dyDescent="0.3">
      <c r="A629" s="4" t="s">
        <v>676</v>
      </c>
      <c r="B629" s="4" t="s">
        <v>131</v>
      </c>
      <c r="C629" s="4" t="s">
        <v>1095</v>
      </c>
      <c r="D629" s="4">
        <v>59</v>
      </c>
      <c r="E629" s="4">
        <f>COUNTIF(Tabela1[Club],Tabela2[[#This Row],[Club]])</f>
        <v>0</v>
      </c>
      <c r="F629" s="4">
        <f>Tabela2[[#This Row],[Total Players]]-Tabela2[[#This Row],[Number Players]]</f>
        <v>0</v>
      </c>
      <c r="G629" s="4"/>
    </row>
    <row r="630" spans="1:7" x14ac:dyDescent="0.3">
      <c r="A630" s="4" t="s">
        <v>727</v>
      </c>
      <c r="B630" s="4" t="s">
        <v>127</v>
      </c>
      <c r="C630" s="4" t="s">
        <v>1092</v>
      </c>
      <c r="D630" s="4">
        <v>59</v>
      </c>
      <c r="E630" s="4">
        <f>COUNTIF(Tabela1[Club],Tabela2[[#This Row],[Club]])</f>
        <v>0</v>
      </c>
      <c r="F630" s="4">
        <f>Tabela2[[#This Row],[Total Players]]-Tabela2[[#This Row],[Number Players]]</f>
        <v>0</v>
      </c>
      <c r="G630" s="4"/>
    </row>
    <row r="631" spans="1:7" x14ac:dyDescent="0.3">
      <c r="A631" s="4" t="s">
        <v>825</v>
      </c>
      <c r="B631" s="4" t="s">
        <v>96</v>
      </c>
      <c r="C631" s="4" t="s">
        <v>1091</v>
      </c>
      <c r="D631" s="4">
        <v>59</v>
      </c>
      <c r="E631" s="4">
        <f>COUNTIF(Tabela1[Club],Tabela2[[#This Row],[Club]])</f>
        <v>0</v>
      </c>
      <c r="F631" s="4">
        <f>Tabela2[[#This Row],[Total Players]]-Tabela2[[#This Row],[Number Players]]</f>
        <v>0</v>
      </c>
      <c r="G631" s="4"/>
    </row>
    <row r="632" spans="1:7" x14ac:dyDescent="0.3">
      <c r="A632" s="4" t="s">
        <v>966</v>
      </c>
      <c r="B632" s="4" t="s">
        <v>131</v>
      </c>
      <c r="C632" s="4" t="s">
        <v>1095</v>
      </c>
      <c r="D632" s="4">
        <v>59</v>
      </c>
      <c r="E632" s="4">
        <f>COUNTIF(Tabela1[Club],Tabela2[[#This Row],[Club]])</f>
        <v>0</v>
      </c>
      <c r="F632" s="4">
        <f>Tabela2[[#This Row],[Total Players]]-Tabela2[[#This Row],[Number Players]]</f>
        <v>0</v>
      </c>
      <c r="G632" s="4"/>
    </row>
    <row r="633" spans="1:7" x14ac:dyDescent="0.3">
      <c r="A633" s="11" t="s">
        <v>1161</v>
      </c>
      <c r="B633" s="11" t="s">
        <v>127</v>
      </c>
      <c r="C633" s="4" t="s">
        <v>1092</v>
      </c>
      <c r="D633" s="12">
        <v>59</v>
      </c>
      <c r="E633" s="12">
        <f>COUNTIF(Tabela1[Club],Tabela2[[#This Row],[Club]])</f>
        <v>0</v>
      </c>
      <c r="F633" s="12">
        <f>Tabela2[[#This Row],[Total Players]]-Tabela2[[#This Row],[Number Players]]</f>
        <v>0</v>
      </c>
      <c r="G633" s="11"/>
    </row>
    <row r="634" spans="1:7" x14ac:dyDescent="0.3">
      <c r="A634" s="4" t="s">
        <v>1057</v>
      </c>
      <c r="B634" s="4" t="s">
        <v>96</v>
      </c>
      <c r="C634" s="4" t="s">
        <v>1091</v>
      </c>
      <c r="D634" s="4">
        <v>59</v>
      </c>
      <c r="E634" s="4">
        <f>COUNTIF(Tabela1[Club],Tabela2[[#This Row],[Club]])</f>
        <v>0</v>
      </c>
      <c r="F634" s="4">
        <f>Tabela2[[#This Row],[Total Players]]-Tabela2[[#This Row],[Number Players]]</f>
        <v>0</v>
      </c>
      <c r="G634" s="4"/>
    </row>
    <row r="635" spans="1:7" x14ac:dyDescent="0.3">
      <c r="A635" s="4" t="s">
        <v>777</v>
      </c>
      <c r="B635" s="4" t="s">
        <v>127</v>
      </c>
      <c r="C635" s="4" t="s">
        <v>1092</v>
      </c>
      <c r="D635" s="4">
        <v>58</v>
      </c>
      <c r="E635" s="4">
        <f>COUNTIF(Tabela1[Club],Tabela2[[#This Row],[Club]])</f>
        <v>0</v>
      </c>
      <c r="F635" s="4">
        <f>Tabela2[[#This Row],[Total Players]]-Tabela2[[#This Row],[Number Players]]</f>
        <v>0</v>
      </c>
      <c r="G635" s="4"/>
    </row>
    <row r="636" spans="1:7" x14ac:dyDescent="0.3">
      <c r="A636" s="4" t="s">
        <v>866</v>
      </c>
      <c r="B636" s="4" t="s">
        <v>127</v>
      </c>
      <c r="C636" s="4" t="s">
        <v>1092</v>
      </c>
      <c r="D636" s="4">
        <v>58</v>
      </c>
      <c r="E636" s="4">
        <f>COUNTIF(Tabela1[Club],Tabela2[[#This Row],[Club]])</f>
        <v>0</v>
      </c>
      <c r="F636" s="4">
        <f>Tabela2[[#This Row],[Total Players]]-Tabela2[[#This Row],[Number Players]]</f>
        <v>0</v>
      </c>
      <c r="G636" s="4"/>
    </row>
    <row r="637" spans="1:7" x14ac:dyDescent="0.3">
      <c r="A637" s="4" t="s">
        <v>1042</v>
      </c>
      <c r="B637" s="4" t="s">
        <v>131</v>
      </c>
      <c r="C637" s="4" t="s">
        <v>1095</v>
      </c>
      <c r="D637" s="4">
        <v>58</v>
      </c>
      <c r="E637" s="4">
        <f>COUNTIF(Tabela1[Club],Tabela2[[#This Row],[Club]])</f>
        <v>0</v>
      </c>
      <c r="F637" s="4">
        <f>Tabela2[[#This Row],[Total Players]]-Tabela2[[#This Row],[Number Players]]</f>
        <v>0</v>
      </c>
      <c r="G637" s="4"/>
    </row>
    <row r="638" spans="1:7" x14ac:dyDescent="0.3">
      <c r="A638" s="4" t="s">
        <v>682</v>
      </c>
      <c r="B638" s="4" t="s">
        <v>127</v>
      </c>
      <c r="C638" s="4" t="s">
        <v>1092</v>
      </c>
      <c r="D638" s="4">
        <v>57</v>
      </c>
      <c r="E638" s="4">
        <f>COUNTIF(Tabela1[Club],Tabela2[[#This Row],[Club]])</f>
        <v>0</v>
      </c>
      <c r="F638" s="4">
        <f>Tabela2[[#This Row],[Total Players]]-Tabela2[[#This Row],[Number Players]]</f>
        <v>0</v>
      </c>
      <c r="G638" s="4"/>
    </row>
    <row r="639" spans="1:7" x14ac:dyDescent="0.3">
      <c r="A639" s="4" t="s">
        <v>713</v>
      </c>
      <c r="B639" s="4" t="s">
        <v>131</v>
      </c>
      <c r="C639" s="4" t="s">
        <v>1095</v>
      </c>
      <c r="D639" s="4">
        <v>57</v>
      </c>
      <c r="E639" s="4">
        <f>COUNTIF(Tabela1[Club],Tabela2[[#This Row],[Club]])</f>
        <v>0</v>
      </c>
      <c r="F639" s="4">
        <f>Tabela2[[#This Row],[Total Players]]-Tabela2[[#This Row],[Number Players]]</f>
        <v>0</v>
      </c>
      <c r="G639" s="4"/>
    </row>
    <row r="640" spans="1:7" x14ac:dyDescent="0.3">
      <c r="A640" s="4" t="s">
        <v>904</v>
      </c>
      <c r="B640" s="4" t="s">
        <v>127</v>
      </c>
      <c r="C640" s="4" t="s">
        <v>1092</v>
      </c>
      <c r="D640" s="4">
        <v>57</v>
      </c>
      <c r="E640" s="4">
        <f>COUNTIF(Tabela1[Club],Tabela2[[#This Row],[Club]])</f>
        <v>0</v>
      </c>
      <c r="F640" s="4">
        <f>Tabela2[[#This Row],[Total Players]]-Tabela2[[#This Row],[Number Players]]</f>
        <v>0</v>
      </c>
      <c r="G640" s="4"/>
    </row>
    <row r="641" spans="1:7" x14ac:dyDescent="0.3">
      <c r="A641" s="4" t="s">
        <v>638</v>
      </c>
      <c r="B641" s="4" t="s">
        <v>127</v>
      </c>
      <c r="C641" s="4" t="s">
        <v>1092</v>
      </c>
      <c r="D641" s="4">
        <v>56</v>
      </c>
      <c r="E641" s="4">
        <f>COUNTIF(Tabela1[Club],Tabela2[[#This Row],[Club]])</f>
        <v>0</v>
      </c>
      <c r="F641" s="4">
        <f>Tabela2[[#This Row],[Total Players]]-Tabela2[[#This Row],[Number Players]]</f>
        <v>0</v>
      </c>
      <c r="G641" s="4"/>
    </row>
    <row r="642" spans="1:7" x14ac:dyDescent="0.3">
      <c r="A642" s="11" t="s">
        <v>1163</v>
      </c>
      <c r="B642" s="11" t="s">
        <v>131</v>
      </c>
      <c r="C642" s="4" t="s">
        <v>1095</v>
      </c>
      <c r="D642" s="12">
        <v>56</v>
      </c>
      <c r="E642" s="12">
        <f>COUNTIF(Tabela1[Club],Tabela2[[#This Row],[Club]])</f>
        <v>0</v>
      </c>
      <c r="F642" s="12">
        <f>Tabela2[[#This Row],[Total Players]]-Tabela2[[#This Row],[Number Players]]</f>
        <v>0</v>
      </c>
      <c r="G642" s="11"/>
    </row>
    <row r="643" spans="1:7" x14ac:dyDescent="0.3">
      <c r="A643" s="4" t="s">
        <v>846</v>
      </c>
      <c r="B643" s="4" t="s">
        <v>127</v>
      </c>
      <c r="C643" s="4" t="s">
        <v>1092</v>
      </c>
      <c r="D643" s="4">
        <v>56</v>
      </c>
      <c r="E643" s="4">
        <f>COUNTIF(Tabela1[Club],Tabela2[[#This Row],[Club]])</f>
        <v>0</v>
      </c>
      <c r="F643" s="4">
        <f>Tabela2[[#This Row],[Total Players]]-Tabela2[[#This Row],[Number Players]]</f>
        <v>0</v>
      </c>
      <c r="G643" s="4"/>
    </row>
    <row r="644" spans="1:7" x14ac:dyDescent="0.3">
      <c r="A644" s="4" t="s">
        <v>871</v>
      </c>
      <c r="B644" s="4" t="s">
        <v>127</v>
      </c>
      <c r="C644" s="4" t="s">
        <v>1092</v>
      </c>
      <c r="D644" s="4">
        <v>56</v>
      </c>
      <c r="E644" s="4">
        <f>COUNTIF(Tabela1[Club],Tabela2[[#This Row],[Club]])</f>
        <v>0</v>
      </c>
      <c r="F644" s="4">
        <f>Tabela2[[#This Row],[Total Players]]-Tabela2[[#This Row],[Number Players]]</f>
        <v>0</v>
      </c>
      <c r="G644" s="4"/>
    </row>
    <row r="645" spans="1:7" x14ac:dyDescent="0.3">
      <c r="A645" s="4" t="s">
        <v>906</v>
      </c>
      <c r="B645" s="4" t="s">
        <v>96</v>
      </c>
      <c r="C645" s="4" t="s">
        <v>1091</v>
      </c>
      <c r="D645" s="4">
        <v>56</v>
      </c>
      <c r="E645" s="4">
        <f>COUNTIF(Tabela1[Club],Tabela2[[#This Row],[Club]])</f>
        <v>0</v>
      </c>
      <c r="F645" s="4">
        <f>Tabela2[[#This Row],[Total Players]]-Tabela2[[#This Row],[Number Players]]</f>
        <v>0</v>
      </c>
      <c r="G645" s="4"/>
    </row>
    <row r="646" spans="1:7" x14ac:dyDescent="0.3">
      <c r="A646" s="11" t="s">
        <v>1162</v>
      </c>
      <c r="B646" s="11" t="s">
        <v>127</v>
      </c>
      <c r="C646" s="4" t="s">
        <v>1092</v>
      </c>
      <c r="D646" s="12">
        <v>54</v>
      </c>
      <c r="E646" s="12">
        <f>COUNTIF(Tabela1[Club],Tabela2[[#This Row],[Club]])</f>
        <v>0</v>
      </c>
      <c r="F646" s="12">
        <f>Tabela2[[#This Row],[Total Players]]-Tabela2[[#This Row],[Number Players]]</f>
        <v>0</v>
      </c>
      <c r="G646" s="11"/>
    </row>
    <row r="647" spans="1:7" x14ac:dyDescent="0.3">
      <c r="A647" s="4" t="s">
        <v>785</v>
      </c>
      <c r="B647" s="4" t="s">
        <v>127</v>
      </c>
      <c r="C647" s="4" t="s">
        <v>1092</v>
      </c>
      <c r="D647" s="4">
        <v>54</v>
      </c>
      <c r="E647" s="4">
        <f>COUNTIF(Tabela1[Club],Tabela2[[#This Row],[Club]])</f>
        <v>0</v>
      </c>
      <c r="F647" s="4">
        <f>Tabela2[[#This Row],[Total Players]]-Tabela2[[#This Row],[Number Players]]</f>
        <v>0</v>
      </c>
      <c r="G647" s="4"/>
    </row>
    <row r="648" spans="1:7" x14ac:dyDescent="0.3">
      <c r="A648" s="4" t="s">
        <v>837</v>
      </c>
      <c r="B648" s="4" t="s">
        <v>127</v>
      </c>
      <c r="C648" s="4" t="s">
        <v>1092</v>
      </c>
      <c r="D648" s="4">
        <v>51</v>
      </c>
      <c r="E648" s="4">
        <f>COUNTIF(Tabela1[Club],Tabela2[[#This Row],[Club]])</f>
        <v>0</v>
      </c>
      <c r="F648" s="4">
        <f>Tabela2[[#This Row],[Total Players]]-Tabela2[[#This Row],[Number Players]]</f>
        <v>0</v>
      </c>
      <c r="G648" s="4"/>
    </row>
    <row r="650" spans="1:7" x14ac:dyDescent="0.3">
      <c r="F650" s="4">
        <f>SUM(Tabela2[Missing Players])</f>
        <v>0</v>
      </c>
      <c r="G650" s="4">
        <v>647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8BD5-2033-4A75-898E-0E7220E74EAF}">
  <dimension ref="A1:I51"/>
  <sheetViews>
    <sheetView workbookViewId="0">
      <selection activeCell="A2" sqref="A2"/>
    </sheetView>
  </sheetViews>
  <sheetFormatPr defaultRowHeight="14.4" x14ac:dyDescent="0.3"/>
  <cols>
    <col min="1" max="1" width="30.6640625" bestFit="1" customWidth="1"/>
    <col min="2" max="2" width="18.44140625" bestFit="1" customWidth="1"/>
    <col min="3" max="3" width="6.33203125" bestFit="1" customWidth="1"/>
    <col min="4" max="4" width="17.44140625" bestFit="1" customWidth="1"/>
    <col min="5" max="5" width="16.109375" bestFit="1" customWidth="1"/>
    <col min="6" max="6" width="16.6640625" bestFit="1" customWidth="1"/>
  </cols>
  <sheetData>
    <row r="1" spans="1:9" x14ac:dyDescent="0.3">
      <c r="A1" t="s">
        <v>19</v>
      </c>
      <c r="B1" t="s">
        <v>18</v>
      </c>
      <c r="C1" t="s">
        <v>22</v>
      </c>
      <c r="D1" t="s">
        <v>20</v>
      </c>
      <c r="E1" t="s">
        <v>23</v>
      </c>
      <c r="F1" t="s">
        <v>21</v>
      </c>
      <c r="H1" s="2"/>
      <c r="I1" t="s">
        <v>504</v>
      </c>
    </row>
    <row r="2" spans="1:9" x14ac:dyDescent="0.3">
      <c r="A2" s="4" t="s">
        <v>1082</v>
      </c>
      <c r="B2" s="4" t="s">
        <v>8</v>
      </c>
      <c r="C2" s="4">
        <v>1</v>
      </c>
      <c r="D2" s="5">
        <f>SUMIFS(Tabela2[Overall Rating],Tabela2[League],Tabela3[[#This Row],[League]])/Tabela3[[#This Row],[Number Teams]]</f>
        <v>79.25</v>
      </c>
      <c r="E2" s="4">
        <f>COUNTIF(Tabela2[League],Tabela3[[#This Row],[League]])</f>
        <v>20</v>
      </c>
      <c r="F2" s="4">
        <f>SUMIFS(Tabela2[Number Players],Tabela2[League],Tabela3[[#This Row],[League]])</f>
        <v>0</v>
      </c>
    </row>
    <row r="3" spans="1:9" x14ac:dyDescent="0.3">
      <c r="A3" s="4" t="s">
        <v>1083</v>
      </c>
      <c r="B3" s="4" t="s">
        <v>4</v>
      </c>
      <c r="C3" s="4">
        <v>1</v>
      </c>
      <c r="D3" s="5">
        <f>SUMIFS(Tabela2[Overall Rating],Tabela2[League],Tabela3[[#This Row],[League]])/Tabela3[[#This Row],[Number Teams]]</f>
        <v>77.349999999999994</v>
      </c>
      <c r="E3" s="4">
        <f>COUNTIF(Tabela2[League],Tabela3[[#This Row],[League]])</f>
        <v>20</v>
      </c>
      <c r="F3" s="4">
        <f>SUMIFS(Tabela2[Number Players],Tabela2[League],Tabela3[[#This Row],[League]])</f>
        <v>0</v>
      </c>
    </row>
    <row r="4" spans="1:9" x14ac:dyDescent="0.3">
      <c r="A4" s="4" t="s">
        <v>431</v>
      </c>
      <c r="B4" s="4" t="s">
        <v>25</v>
      </c>
      <c r="C4" s="4">
        <v>1</v>
      </c>
      <c r="D4" s="5">
        <f>SUMIFS(Tabela2[Overall Rating],Tabela2[League],Tabela3[[#This Row],[League]])/Tabela3[[#This Row],[Number Teams]]</f>
        <v>76.150000000000006</v>
      </c>
      <c r="E4" s="4">
        <f>COUNTIF(Tabela2[League],Tabela3[[#This Row],[League]])</f>
        <v>20</v>
      </c>
      <c r="F4" s="4">
        <f>SUMIFS(Tabela2[Number Players],Tabela2[League],Tabela3[[#This Row],[League]])</f>
        <v>0</v>
      </c>
    </row>
    <row r="5" spans="1:9" x14ac:dyDescent="0.3">
      <c r="A5" s="4" t="s">
        <v>1085</v>
      </c>
      <c r="B5" s="4" t="s">
        <v>9</v>
      </c>
      <c r="C5" s="4">
        <v>1</v>
      </c>
      <c r="D5" s="5">
        <f>SUMIFS(Tabela2[Overall Rating],Tabela2[League],Tabela3[[#This Row],[League]])/Tabela3[[#This Row],[Number Teams]]</f>
        <v>76.111111111111114</v>
      </c>
      <c r="E5" s="4">
        <f>COUNTIF(Tabela2[League],Tabela3[[#This Row],[League]])</f>
        <v>18</v>
      </c>
      <c r="F5" s="4">
        <f>SUMIFS(Tabela2[Number Players],Tabela2[League],Tabela3[[#This Row],[League]])</f>
        <v>0</v>
      </c>
    </row>
    <row r="6" spans="1:9" x14ac:dyDescent="0.3">
      <c r="A6" s="4" t="s">
        <v>1078</v>
      </c>
      <c r="B6" s="4" t="s">
        <v>3</v>
      </c>
      <c r="C6" s="4">
        <v>1</v>
      </c>
      <c r="D6" s="5">
        <f>SUMIFS(Tabela2[Overall Rating],Tabela2[League],Tabela3[[#This Row],[League]])/Tabela3[[#This Row],[Number Teams]]</f>
        <v>74.777777777777771</v>
      </c>
      <c r="E6" s="4">
        <f>COUNTIF(Tabela2[League],Tabela3[[#This Row],[League]])</f>
        <v>18</v>
      </c>
      <c r="F6" s="4">
        <f>SUMIFS(Tabela2[Number Players],Tabela2[League],Tabela3[[#This Row],[League]])</f>
        <v>0</v>
      </c>
    </row>
    <row r="7" spans="1:9" x14ac:dyDescent="0.3">
      <c r="A7" s="6" t="s">
        <v>1069</v>
      </c>
      <c r="B7" s="6" t="s">
        <v>15</v>
      </c>
      <c r="C7" s="6">
        <v>1</v>
      </c>
      <c r="D7" s="7">
        <f>SUMIFS(Tabela2[Overall Rating],Tabela2[League],Tabela3[[#This Row],[League]])/Tabela3[[#This Row],[Number Teams]]</f>
        <v>74.5</v>
      </c>
      <c r="E7" s="6">
        <f>COUNTIF(Tabela2[League],Tabela3[[#This Row],[League]])</f>
        <v>4</v>
      </c>
      <c r="F7" s="6">
        <f>SUMIFS(Tabela2[Number Players],Tabela2[League],Tabela3[[#This Row],[League]])</f>
        <v>0</v>
      </c>
    </row>
    <row r="8" spans="1:9" x14ac:dyDescent="0.3">
      <c r="A8" s="6" t="s">
        <v>1109</v>
      </c>
      <c r="B8" s="6" t="s">
        <v>36</v>
      </c>
      <c r="C8" s="6">
        <v>1</v>
      </c>
      <c r="D8" s="7">
        <f>SUMIFS(Tabela2[Overall Rating],Tabela2[League],Tabela3[[#This Row],[League]])/Tabela3[[#This Row],[Number Teams]]</f>
        <v>72.666666666666671</v>
      </c>
      <c r="E8" s="6">
        <f>COUNTIF(Tabela2[League],Tabela3[[#This Row],[League]])</f>
        <v>3</v>
      </c>
      <c r="F8" s="6">
        <f>SUMIFS(Tabela2[Number Players],Tabela2[League],Tabela3[[#This Row],[League]])</f>
        <v>0</v>
      </c>
    </row>
    <row r="9" spans="1:9" x14ac:dyDescent="0.3">
      <c r="A9" s="6" t="s">
        <v>1105</v>
      </c>
      <c r="B9" s="6" t="s">
        <v>7</v>
      </c>
      <c r="C9" s="6">
        <v>1</v>
      </c>
      <c r="D9" s="7">
        <f>SUMIFS(Tabela2[Overall Rating],Tabela2[League],Tabela3[[#This Row],[League]])/Tabela3[[#This Row],[Number Teams]]</f>
        <v>72</v>
      </c>
      <c r="E9" s="6">
        <f>COUNTIF(Tabela2[League],Tabela3[[#This Row],[League]])</f>
        <v>2</v>
      </c>
      <c r="F9" s="6">
        <f>SUMIFS(Tabela2[Number Players],Tabela2[League],Tabela3[[#This Row],[League]])</f>
        <v>0</v>
      </c>
    </row>
    <row r="10" spans="1:9" x14ac:dyDescent="0.3">
      <c r="A10" s="6" t="s">
        <v>1104</v>
      </c>
      <c r="B10" s="6" t="s">
        <v>12</v>
      </c>
      <c r="C10" s="6">
        <v>1</v>
      </c>
      <c r="D10" s="7">
        <f>SUMIFS(Tabela2[Overall Rating],Tabela2[League],Tabela3[[#This Row],[League]])/Tabela3[[#This Row],[Number Teams]]</f>
        <v>71</v>
      </c>
      <c r="E10" s="6">
        <f>COUNTIF(Tabela2[League],Tabela3[[#This Row],[League]])</f>
        <v>2</v>
      </c>
      <c r="F10" s="6">
        <f>SUMIFS(Tabela2[Number Players],Tabela2[League],Tabela3[[#This Row],[League]])</f>
        <v>0</v>
      </c>
    </row>
    <row r="11" spans="1:9" x14ac:dyDescent="0.3">
      <c r="A11" s="6" t="s">
        <v>1106</v>
      </c>
      <c r="B11" s="6" t="s">
        <v>125</v>
      </c>
      <c r="C11" s="6">
        <v>1</v>
      </c>
      <c r="D11" s="7">
        <f>SUMIFS(Tabela2[Overall Rating],Tabela2[League],Tabela3[[#This Row],[League]])/Tabela3[[#This Row],[Number Teams]]</f>
        <v>71</v>
      </c>
      <c r="E11" s="6">
        <f>COUNTIF(Tabela2[League],Tabela3[[#This Row],[League]])</f>
        <v>1</v>
      </c>
      <c r="F11" s="6">
        <f>SUMIFS(Tabela2[Number Players],Tabela2[League],Tabela3[[#This Row],[League]])</f>
        <v>0</v>
      </c>
    </row>
    <row r="12" spans="1:9" x14ac:dyDescent="0.3">
      <c r="A12" s="4" t="s">
        <v>1081</v>
      </c>
      <c r="B12" s="4" t="s">
        <v>2</v>
      </c>
      <c r="C12" s="4">
        <v>1</v>
      </c>
      <c r="D12" s="5">
        <f>SUMIFS(Tabela2[Overall Rating],Tabela2[League],Tabela3[[#This Row],[League]])/Tabela3[[#This Row],[Number Teams]]</f>
        <v>70.888888888888886</v>
      </c>
      <c r="E12" s="4">
        <f>COUNTIF(Tabela2[League],Tabela3[[#This Row],[League]])</f>
        <v>18</v>
      </c>
      <c r="F12" s="4">
        <f>SUMIFS(Tabela2[Number Players],Tabela2[League],Tabela3[[#This Row],[League]])</f>
        <v>0</v>
      </c>
    </row>
    <row r="13" spans="1:9" x14ac:dyDescent="0.3">
      <c r="A13" s="4" t="s">
        <v>1067</v>
      </c>
      <c r="B13" s="4" t="s">
        <v>5</v>
      </c>
      <c r="C13" s="4">
        <v>1</v>
      </c>
      <c r="D13" s="5">
        <f>SUMIFS(Tabela2[Overall Rating],Tabela2[League],Tabela3[[#This Row],[League]])/Tabela3[[#This Row],[Number Teams]]</f>
        <v>70.888888888888886</v>
      </c>
      <c r="E13" s="4">
        <f>COUNTIF(Tabela2[League],Tabela3[[#This Row],[League]])</f>
        <v>18</v>
      </c>
      <c r="F13" s="4">
        <f>SUMIFS(Tabela2[Number Players],Tabela2[League],Tabela3[[#This Row],[League]])</f>
        <v>0</v>
      </c>
    </row>
    <row r="14" spans="1:9" x14ac:dyDescent="0.3">
      <c r="A14" s="4" t="s">
        <v>1093</v>
      </c>
      <c r="B14" s="4" t="s">
        <v>8</v>
      </c>
      <c r="C14" s="4">
        <v>2</v>
      </c>
      <c r="D14" s="5">
        <f>SUMIFS(Tabela2[Overall Rating],Tabela2[League],Tabela3[[#This Row],[League]])/Tabela3[[#This Row],[Number Teams]]</f>
        <v>70.416666666666671</v>
      </c>
      <c r="E14" s="4">
        <f>COUNTIF(Tabela2[League],Tabela3[[#This Row],[League]])</f>
        <v>24</v>
      </c>
      <c r="F14" s="4">
        <f>SUMIFS(Tabela2[Number Players],Tabela2[League],Tabela3[[#This Row],[League]])</f>
        <v>0</v>
      </c>
    </row>
    <row r="15" spans="1:9" x14ac:dyDescent="0.3">
      <c r="A15" s="6" t="s">
        <v>1073</v>
      </c>
      <c r="B15" s="6" t="s">
        <v>49</v>
      </c>
      <c r="C15" s="6">
        <v>1</v>
      </c>
      <c r="D15" s="7">
        <f>SUMIFS(Tabela2[Overall Rating],Tabela2[League],Tabela3[[#This Row],[League]])/Tabela3[[#This Row],[Number Teams]]</f>
        <v>70</v>
      </c>
      <c r="E15" s="6">
        <f>COUNTIF(Tabela2[League],Tabela3[[#This Row],[League]])</f>
        <v>1</v>
      </c>
      <c r="F15" s="6">
        <f>SUMIFS(Tabela2[Number Players],Tabela2[League],Tabela3[[#This Row],[League]])</f>
        <v>0</v>
      </c>
    </row>
    <row r="16" spans="1:9" x14ac:dyDescent="0.3">
      <c r="A16" s="4" t="s">
        <v>1080</v>
      </c>
      <c r="B16" s="4" t="s">
        <v>54</v>
      </c>
      <c r="C16" s="4">
        <v>1</v>
      </c>
      <c r="D16" s="5">
        <f>SUMIFS(Tabela2[Overall Rating],Tabela2[League],Tabela3[[#This Row],[League]])/Tabela3[[#This Row],[Number Teams]]</f>
        <v>69.966666666666669</v>
      </c>
      <c r="E16" s="4">
        <f>COUNTIF(Tabela2[League],Tabela3[[#This Row],[League]])</f>
        <v>30</v>
      </c>
      <c r="F16" s="4">
        <f>SUMIFS(Tabela2[Number Players],Tabela2[League],Tabela3[[#This Row],[League]])</f>
        <v>0</v>
      </c>
    </row>
    <row r="17" spans="1:6" x14ac:dyDescent="0.3">
      <c r="A17" s="4" t="s">
        <v>1077</v>
      </c>
      <c r="B17" s="4" t="s">
        <v>13</v>
      </c>
      <c r="C17" s="4">
        <v>1</v>
      </c>
      <c r="D17" s="5">
        <f>SUMIFS(Tabela2[Overall Rating],Tabela2[League],Tabela3[[#This Row],[League]])/Tabela3[[#This Row],[Number Teams]]</f>
        <v>69.75</v>
      </c>
      <c r="E17" s="4">
        <f>COUNTIF(Tabela2[League],Tabela3[[#This Row],[League]])</f>
        <v>16</v>
      </c>
      <c r="F17" s="4">
        <f>SUMIFS(Tabela2[Number Players],Tabela2[League],Tabela3[[#This Row],[League]])</f>
        <v>0</v>
      </c>
    </row>
    <row r="18" spans="1:6" x14ac:dyDescent="0.3">
      <c r="A18" s="4" t="s">
        <v>501</v>
      </c>
      <c r="B18" s="4" t="s">
        <v>41</v>
      </c>
      <c r="C18" s="4">
        <v>1</v>
      </c>
      <c r="D18" s="5">
        <f>SUMIFS(Tabela2[Overall Rating],Tabela2[League],Tabela3[[#This Row],[League]])/Tabela3[[#This Row],[Number Teams]]</f>
        <v>69.555555555555557</v>
      </c>
      <c r="E18" s="4">
        <f>COUNTIF(Tabela2[League],Tabela3[[#This Row],[League]])</f>
        <v>18</v>
      </c>
      <c r="F18" s="4">
        <f>SUMIFS(Tabela2[Number Players],Tabela2[League],Tabela3[[#This Row],[League]])</f>
        <v>0</v>
      </c>
    </row>
    <row r="19" spans="1:6" x14ac:dyDescent="0.3">
      <c r="A19" s="6" t="s">
        <v>1108</v>
      </c>
      <c r="B19" s="6" t="s">
        <v>76</v>
      </c>
      <c r="C19" s="6">
        <v>1</v>
      </c>
      <c r="D19" s="7">
        <f>SUMIFS(Tabela2[Overall Rating],Tabela2[League],Tabela3[[#This Row],[League]])/Tabela3[[#This Row],[Number Teams]]</f>
        <v>69</v>
      </c>
      <c r="E19" s="6">
        <f>COUNTIF(Tabela2[League],Tabela3[[#This Row],[League]])</f>
        <v>1</v>
      </c>
      <c r="F19" s="6">
        <f>SUMIFS(Tabela2[Number Players],Tabela2[League],Tabela3[[#This Row],[League]])</f>
        <v>0</v>
      </c>
    </row>
    <row r="20" spans="1:6" x14ac:dyDescent="0.3">
      <c r="A20" s="4" t="s">
        <v>1072</v>
      </c>
      <c r="B20" s="4" t="s">
        <v>176</v>
      </c>
      <c r="C20" s="4">
        <v>1</v>
      </c>
      <c r="D20" s="5">
        <f>SUMIFS(Tabela2[Overall Rating],Tabela2[League],Tabela3[[#This Row],[League]])/Tabela3[[#This Row],[Number Teams]]</f>
        <v>68.833333333333329</v>
      </c>
      <c r="E20" s="4">
        <f>COUNTIF(Tabela2[League],Tabela3[[#This Row],[League]])</f>
        <v>18</v>
      </c>
      <c r="F20" s="4">
        <f>SUMIFS(Tabela2[Number Players],Tabela2[League],Tabela3[[#This Row],[League]])</f>
        <v>0</v>
      </c>
    </row>
    <row r="21" spans="1:6" x14ac:dyDescent="0.3">
      <c r="A21" s="6" t="s">
        <v>1076</v>
      </c>
      <c r="B21" s="6" t="s">
        <v>58</v>
      </c>
      <c r="C21" s="6">
        <v>1</v>
      </c>
      <c r="D21" s="7">
        <f>SUMIFS(Tabela2[Overall Rating],Tabela2[League],Tabela3[[#This Row],[League]])/Tabela3[[#This Row],[Number Teams]]</f>
        <v>68.5</v>
      </c>
      <c r="E21" s="6">
        <f>COUNTIF(Tabela2[League],Tabela3[[#This Row],[League]])</f>
        <v>4</v>
      </c>
      <c r="F21" s="6">
        <f>SUMIFS(Tabela2[Number Players],Tabela2[League],Tabela3[[#This Row],[League]])</f>
        <v>0</v>
      </c>
    </row>
    <row r="22" spans="1:6" x14ac:dyDescent="0.3">
      <c r="A22" s="4" t="s">
        <v>1103</v>
      </c>
      <c r="B22" s="4" t="s">
        <v>9</v>
      </c>
      <c r="C22" s="4">
        <v>2</v>
      </c>
      <c r="D22" s="5">
        <f>SUMIFS(Tabela2[Overall Rating],Tabela2[League],Tabela3[[#This Row],[League]])/Tabela3[[#This Row],[Number Teams]]</f>
        <v>68.444444444444443</v>
      </c>
      <c r="E22" s="4">
        <f>COUNTIF(Tabela2[League],Tabela3[[#This Row],[League]])</f>
        <v>18</v>
      </c>
      <c r="F22" s="4">
        <f>SUMIFS(Tabela2[Number Players],Tabela2[League],Tabela3[[#This Row],[League]])</f>
        <v>0</v>
      </c>
    </row>
    <row r="23" spans="1:6" x14ac:dyDescent="0.3">
      <c r="A23" s="4" t="s">
        <v>1074</v>
      </c>
      <c r="B23" s="4" t="s">
        <v>4</v>
      </c>
      <c r="C23" s="4">
        <v>2</v>
      </c>
      <c r="D23" s="5">
        <f>SUMIFS(Tabela2[Overall Rating],Tabela2[League],Tabela3[[#This Row],[League]])/Tabela3[[#This Row],[Number Teams]]</f>
        <v>68.409090909090907</v>
      </c>
      <c r="E23" s="4">
        <f>COUNTIF(Tabela2[League],Tabela3[[#This Row],[League]])</f>
        <v>22</v>
      </c>
      <c r="F23" s="4">
        <f>SUMIFS(Tabela2[Number Players],Tabela2[League],Tabela3[[#This Row],[League]])</f>
        <v>0</v>
      </c>
    </row>
    <row r="24" spans="1:6" x14ac:dyDescent="0.3">
      <c r="A24" s="4" t="s">
        <v>1088</v>
      </c>
      <c r="B24" s="4" t="s">
        <v>25</v>
      </c>
      <c r="C24" s="4">
        <v>2</v>
      </c>
      <c r="D24" s="5">
        <f>SUMIFS(Tabela2[Overall Rating],Tabela2[League],Tabela3[[#This Row],[League]])/Tabela3[[#This Row],[Number Teams]]</f>
        <v>68.349999999999994</v>
      </c>
      <c r="E24" s="4">
        <f>COUNTIF(Tabela2[League],Tabela3[[#This Row],[League]])</f>
        <v>20</v>
      </c>
      <c r="F24" s="4">
        <f>SUMIFS(Tabela2[Number Players],Tabela2[League],Tabela3[[#This Row],[League]])</f>
        <v>0</v>
      </c>
    </row>
    <row r="25" spans="1:6" x14ac:dyDescent="0.3">
      <c r="A25" s="6" t="s">
        <v>1079</v>
      </c>
      <c r="B25" s="6" t="s">
        <v>102</v>
      </c>
      <c r="C25" s="6">
        <v>1</v>
      </c>
      <c r="D25" s="7">
        <f>SUMIFS(Tabela2[Overall Rating],Tabela2[League],Tabela3[[#This Row],[League]])/Tabela3[[#This Row],[Number Teams]]</f>
        <v>68</v>
      </c>
      <c r="E25" s="6">
        <f>COUNTIF(Tabela2[League],Tabela3[[#This Row],[League]])</f>
        <v>1</v>
      </c>
      <c r="F25" s="6">
        <f>SUMIFS(Tabela2[Number Players],Tabela2[League],Tabela3[[#This Row],[League]])</f>
        <v>0</v>
      </c>
    </row>
    <row r="26" spans="1:6" x14ac:dyDescent="0.3">
      <c r="A26" s="4" t="s">
        <v>1084</v>
      </c>
      <c r="B26" s="4" t="s">
        <v>197</v>
      </c>
      <c r="C26" s="4">
        <v>1</v>
      </c>
      <c r="D26" s="5">
        <f>SUMIFS(Tabela2[Overall Rating],Tabela2[League],Tabela3[[#This Row],[League]])/Tabela3[[#This Row],[Number Teams]]</f>
        <v>67.900000000000006</v>
      </c>
      <c r="E26" s="4">
        <f>COUNTIF(Tabela2[League],Tabela3[[#This Row],[League]])</f>
        <v>30</v>
      </c>
      <c r="F26" s="4">
        <f>SUMIFS(Tabela2[Number Players],Tabela2[League],Tabela3[[#This Row],[League]])</f>
        <v>0</v>
      </c>
    </row>
    <row r="27" spans="1:6" x14ac:dyDescent="0.3">
      <c r="A27" s="6" t="s">
        <v>1087</v>
      </c>
      <c r="B27" s="6" t="s">
        <v>59</v>
      </c>
      <c r="C27" s="6">
        <v>1</v>
      </c>
      <c r="D27" s="7">
        <f>SUMIFS(Tabela2[Overall Rating],Tabela2[League],Tabela3[[#This Row],[League]])/Tabela3[[#This Row],[Number Teams]]</f>
        <v>67.599999999999994</v>
      </c>
      <c r="E27" s="6">
        <f>COUNTIF(Tabela2[League],Tabela3[[#This Row],[League]])</f>
        <v>5</v>
      </c>
      <c r="F27" s="6">
        <f>SUMIFS(Tabela2[Number Players],Tabela2[League],Tabela3[[#This Row],[League]])</f>
        <v>0</v>
      </c>
    </row>
    <row r="28" spans="1:6" x14ac:dyDescent="0.3">
      <c r="A28" s="4" t="s">
        <v>1090</v>
      </c>
      <c r="B28" s="4" t="s">
        <v>29</v>
      </c>
      <c r="C28" s="4">
        <v>1</v>
      </c>
      <c r="D28" s="5">
        <f>SUMIFS(Tabela2[Overall Rating],Tabela2[League],Tabela3[[#This Row],[League]])/Tabela3[[#This Row],[Number Teams]]</f>
        <v>67.416666666666671</v>
      </c>
      <c r="E28" s="4">
        <f>COUNTIF(Tabela2[League],Tabela3[[#This Row],[League]])</f>
        <v>12</v>
      </c>
      <c r="F28" s="4">
        <f>SUMIFS(Tabela2[Number Players],Tabela2[League],Tabela3[[#This Row],[League]])</f>
        <v>0</v>
      </c>
    </row>
    <row r="29" spans="1:6" x14ac:dyDescent="0.3">
      <c r="A29" s="6" t="s">
        <v>1075</v>
      </c>
      <c r="B29" s="6" t="s">
        <v>61</v>
      </c>
      <c r="C29" s="6">
        <v>1</v>
      </c>
      <c r="D29" s="7">
        <f>SUMIFS(Tabela2[Overall Rating],Tabela2[League],Tabela3[[#This Row],[League]])/Tabela3[[#This Row],[Number Teams]]</f>
        <v>67.333333333333329</v>
      </c>
      <c r="E29" s="6">
        <f>COUNTIF(Tabela2[League],Tabela3[[#This Row],[League]])</f>
        <v>6</v>
      </c>
      <c r="F29" s="6">
        <f>SUMIFS(Tabela2[Number Players],Tabela2[League],Tabela3[[#This Row],[League]])</f>
        <v>0</v>
      </c>
    </row>
    <row r="30" spans="1:6" x14ac:dyDescent="0.3">
      <c r="A30" s="4" t="s">
        <v>1063</v>
      </c>
      <c r="B30" s="4" t="s">
        <v>37</v>
      </c>
      <c r="C30" s="4">
        <v>1</v>
      </c>
      <c r="D30" s="5">
        <f>SUMIFS(Tabela2[Overall Rating],Tabela2[League],Tabela3[[#This Row],[League]])/Tabela3[[#This Row],[Number Teams]]</f>
        <v>67.25</v>
      </c>
      <c r="E30" s="4">
        <f>COUNTIF(Tabela2[League],Tabela3[[#This Row],[League]])</f>
        <v>12</v>
      </c>
      <c r="F30" s="4">
        <f>SUMIFS(Tabela2[Number Players],Tabela2[League],Tabela3[[#This Row],[League]])</f>
        <v>0</v>
      </c>
    </row>
    <row r="31" spans="1:6" x14ac:dyDescent="0.3">
      <c r="A31" s="6" t="s">
        <v>1100</v>
      </c>
      <c r="B31" s="6" t="s">
        <v>57</v>
      </c>
      <c r="C31" s="6">
        <v>1</v>
      </c>
      <c r="D31" s="7">
        <f>SUMIFS(Tabela2[Overall Rating],Tabela2[League],Tabela3[[#This Row],[League]])/Tabela3[[#This Row],[Number Teams]]</f>
        <v>67</v>
      </c>
      <c r="E31" s="6">
        <f>COUNTIF(Tabela2[League],Tabela3[[#This Row],[League]])</f>
        <v>6</v>
      </c>
      <c r="F31" s="6">
        <f>SUMIFS(Tabela2[Number Players],Tabela2[League],Tabela3[[#This Row],[League]])</f>
        <v>0</v>
      </c>
    </row>
    <row r="32" spans="1:6" x14ac:dyDescent="0.3">
      <c r="A32" s="4" t="s">
        <v>1101</v>
      </c>
      <c r="B32" s="4" t="s">
        <v>43</v>
      </c>
      <c r="C32" s="4">
        <v>1</v>
      </c>
      <c r="D32" s="5">
        <f>SUMIFS(Tabela2[Overall Rating],Tabela2[League],Tabela3[[#This Row],[League]])/Tabela3[[#This Row],[Number Teams]]</f>
        <v>66.777777777777771</v>
      </c>
      <c r="E32" s="4">
        <f>COUNTIF(Tabela2[League],Tabela3[[#This Row],[League]])</f>
        <v>18</v>
      </c>
      <c r="F32" s="4">
        <f>SUMIFS(Tabela2[Number Players],Tabela2[League],Tabela3[[#This Row],[League]])</f>
        <v>0</v>
      </c>
    </row>
    <row r="33" spans="1:6" x14ac:dyDescent="0.3">
      <c r="A33" s="4" t="s">
        <v>1064</v>
      </c>
      <c r="B33" s="4" t="s">
        <v>391</v>
      </c>
      <c r="C33" s="4">
        <v>1</v>
      </c>
      <c r="D33" s="5">
        <f>SUMIFS(Tabela2[Overall Rating],Tabela2[League],Tabela3[[#This Row],[League]])/Tabela3[[#This Row],[Number Teams]]</f>
        <v>66.75</v>
      </c>
      <c r="E33" s="4">
        <f>COUNTIF(Tabela2[League],Tabela3[[#This Row],[League]])</f>
        <v>12</v>
      </c>
      <c r="F33" s="4">
        <f>SUMIFS(Tabela2[Number Players],Tabela2[League],Tabela3[[#This Row],[League]])</f>
        <v>0</v>
      </c>
    </row>
    <row r="34" spans="1:6" x14ac:dyDescent="0.3">
      <c r="A34" s="6" t="s">
        <v>1099</v>
      </c>
      <c r="B34" s="6" t="s">
        <v>60</v>
      </c>
      <c r="C34" s="6">
        <v>1</v>
      </c>
      <c r="D34" s="7">
        <f>SUMIFS(Tabela2[Overall Rating],Tabela2[League],Tabela3[[#This Row],[League]])/Tabela3[[#This Row],[Number Teams]]</f>
        <v>66.599999999999994</v>
      </c>
      <c r="E34" s="6">
        <f>COUNTIF(Tabela2[League],Tabela3[[#This Row],[League]])</f>
        <v>5</v>
      </c>
      <c r="F34" s="6">
        <f>SUMIFS(Tabela2[Number Players],Tabela2[League],Tabela3[[#This Row],[League]])</f>
        <v>0</v>
      </c>
    </row>
    <row r="35" spans="1:6" x14ac:dyDescent="0.3">
      <c r="A35" s="6" t="s">
        <v>1097</v>
      </c>
      <c r="B35" s="6" t="s">
        <v>62</v>
      </c>
      <c r="C35" s="6">
        <v>1</v>
      </c>
      <c r="D35" s="7">
        <f>SUMIFS(Tabela2[Overall Rating],Tabela2[League],Tabela3[[#This Row],[League]])/Tabela3[[#This Row],[Number Teams]]</f>
        <v>66.599999999999994</v>
      </c>
      <c r="E35" s="6">
        <f>COUNTIF(Tabela2[League],Tabela3[[#This Row],[League]])</f>
        <v>5</v>
      </c>
      <c r="F35" s="6">
        <f>SUMIFS(Tabela2[Number Players],Tabela2[League],Tabela3[[#This Row],[League]])</f>
        <v>0</v>
      </c>
    </row>
    <row r="36" spans="1:6" x14ac:dyDescent="0.3">
      <c r="A36" s="4" t="s">
        <v>1086</v>
      </c>
      <c r="B36" s="4" t="s">
        <v>34</v>
      </c>
      <c r="C36" s="4">
        <v>1</v>
      </c>
      <c r="D36" s="5">
        <f>SUMIFS(Tabela2[Overall Rating],Tabela2[League],Tabela3[[#This Row],[League]])/Tabela3[[#This Row],[Number Teams]]</f>
        <v>66.416666666666671</v>
      </c>
      <c r="E36" s="4">
        <f>COUNTIF(Tabela2[League],Tabela3[[#This Row],[League]])</f>
        <v>12</v>
      </c>
      <c r="F36" s="4">
        <f>SUMIFS(Tabela2[Number Players],Tabela2[League],Tabela3[[#This Row],[League]])</f>
        <v>0</v>
      </c>
    </row>
    <row r="37" spans="1:6" x14ac:dyDescent="0.3">
      <c r="A37" s="4" t="s">
        <v>1071</v>
      </c>
      <c r="B37" s="4" t="s">
        <v>3</v>
      </c>
      <c r="C37" s="4">
        <v>2</v>
      </c>
      <c r="D37" s="5">
        <f>SUMIFS(Tabela2[Overall Rating],Tabela2[League],Tabela3[[#This Row],[League]])/Tabela3[[#This Row],[Number Teams]]</f>
        <v>66</v>
      </c>
      <c r="E37" s="4">
        <f>COUNTIF(Tabela2[League],Tabela3[[#This Row],[League]])</f>
        <v>18</v>
      </c>
      <c r="F37" s="4">
        <f>SUMIFS(Tabela2[Number Players],Tabela2[League],Tabela3[[#This Row],[League]])</f>
        <v>0</v>
      </c>
    </row>
    <row r="38" spans="1:6" x14ac:dyDescent="0.3">
      <c r="A38" s="4" t="s">
        <v>1102</v>
      </c>
      <c r="B38" s="4" t="s">
        <v>184</v>
      </c>
      <c r="C38" s="4">
        <v>1</v>
      </c>
      <c r="D38" s="5">
        <f>SUMIFS(Tabela2[Overall Rating],Tabela2[League],Tabela3[[#This Row],[League]])/Tabela3[[#This Row],[Number Teams]]</f>
        <v>65.666666666666671</v>
      </c>
      <c r="E38" s="4">
        <f>COUNTIF(Tabela2[League],Tabela3[[#This Row],[League]])</f>
        <v>12</v>
      </c>
      <c r="F38" s="4">
        <f>SUMIFS(Tabela2[Number Players],Tabela2[League],Tabela3[[#This Row],[League]])</f>
        <v>0</v>
      </c>
    </row>
    <row r="39" spans="1:6" x14ac:dyDescent="0.3">
      <c r="A39" s="4" t="s">
        <v>1070</v>
      </c>
      <c r="B39" s="4" t="s">
        <v>28</v>
      </c>
      <c r="C39" s="4">
        <v>1</v>
      </c>
      <c r="D39" s="5">
        <f>SUMIFS(Tabela2[Overall Rating],Tabela2[League],Tabela3[[#This Row],[League]])/Tabela3[[#This Row],[Number Teams]]</f>
        <v>65.5</v>
      </c>
      <c r="E39" s="4">
        <f>COUNTIF(Tabela2[League],Tabela3[[#This Row],[League]])</f>
        <v>16</v>
      </c>
      <c r="F39" s="4">
        <f>SUMIFS(Tabela2[Number Players],Tabela2[League],Tabela3[[#This Row],[League]])</f>
        <v>0</v>
      </c>
    </row>
    <row r="40" spans="1:6" x14ac:dyDescent="0.3">
      <c r="A40" s="4" t="s">
        <v>1098</v>
      </c>
      <c r="B40" s="4" t="s">
        <v>169</v>
      </c>
      <c r="C40" s="4">
        <v>1</v>
      </c>
      <c r="D40" s="5">
        <f>SUMIFS(Tabela2[Overall Rating],Tabela2[League],Tabela3[[#This Row],[League]])/Tabela3[[#This Row],[Number Teams]]</f>
        <v>65.375</v>
      </c>
      <c r="E40" s="4">
        <f>COUNTIF(Tabela2[League],Tabela3[[#This Row],[League]])</f>
        <v>16</v>
      </c>
      <c r="F40" s="4">
        <f>SUMIFS(Tabela2[Number Players],Tabela2[League],Tabela3[[#This Row],[League]])</f>
        <v>0</v>
      </c>
    </row>
    <row r="41" spans="1:6" x14ac:dyDescent="0.3">
      <c r="A41" s="4" t="s">
        <v>1094</v>
      </c>
      <c r="B41" s="4" t="s">
        <v>42</v>
      </c>
      <c r="C41" s="4">
        <v>1</v>
      </c>
      <c r="D41" s="5">
        <f>SUMIFS(Tabela2[Overall Rating],Tabela2[League],Tabela3[[#This Row],[League]])/Tabela3[[#This Row],[Number Teams]]</f>
        <v>65.1875</v>
      </c>
      <c r="E41" s="4">
        <f>COUNTIF(Tabela2[League],Tabela3[[#This Row],[League]])</f>
        <v>16</v>
      </c>
      <c r="F41" s="4">
        <f>SUMIFS(Tabela2[Number Players],Tabela2[League],Tabela3[[#This Row],[League]])</f>
        <v>0</v>
      </c>
    </row>
    <row r="42" spans="1:6" x14ac:dyDescent="0.3">
      <c r="A42" s="4" t="s">
        <v>1089</v>
      </c>
      <c r="B42" s="4" t="s">
        <v>8</v>
      </c>
      <c r="C42" s="4">
        <v>3</v>
      </c>
      <c r="D42" s="5">
        <f>SUMIFS(Tabela2[Overall Rating],Tabela2[League],Tabela3[[#This Row],[League]])/Tabela3[[#This Row],[Number Teams]]</f>
        <v>64.875</v>
      </c>
      <c r="E42" s="4">
        <f>COUNTIF(Tabela2[League],Tabela3[[#This Row],[League]])</f>
        <v>24</v>
      </c>
      <c r="F42" s="4">
        <f>SUMIFS(Tabela2[Number Players],Tabela2[League],Tabela3[[#This Row],[League]])</f>
        <v>0</v>
      </c>
    </row>
    <row r="43" spans="1:6" x14ac:dyDescent="0.3">
      <c r="A43" s="4" t="s">
        <v>1062</v>
      </c>
      <c r="B43" s="4" t="s">
        <v>9</v>
      </c>
      <c r="C43" s="4">
        <v>3</v>
      </c>
      <c r="D43" s="5">
        <f>SUMIFS(Tabela2[Overall Rating],Tabela2[League],Tabela3[[#This Row],[League]])/Tabela3[[#This Row],[Number Teams]]</f>
        <v>64.05</v>
      </c>
      <c r="E43" s="4">
        <f>COUNTIF(Tabela2[League],Tabela3[[#This Row],[League]])</f>
        <v>20</v>
      </c>
      <c r="F43" s="4">
        <f>SUMIFS(Tabela2[Number Players],Tabela2[League],Tabela3[[#This Row],[League]])</f>
        <v>0</v>
      </c>
    </row>
    <row r="44" spans="1:6" x14ac:dyDescent="0.3">
      <c r="A44" s="6" t="s">
        <v>1065</v>
      </c>
      <c r="B44" s="6" t="s">
        <v>200</v>
      </c>
      <c r="C44" s="6">
        <v>1</v>
      </c>
      <c r="D44" s="7">
        <f>SUMIFS(Tabela2[Overall Rating],Tabela2[League],Tabela3[[#This Row],[League]])/Tabela3[[#This Row],[Number Teams]]</f>
        <v>64</v>
      </c>
      <c r="E44" s="6">
        <f>COUNTIF(Tabela2[League],Tabela3[[#This Row],[League]])</f>
        <v>4</v>
      </c>
      <c r="F44" s="6">
        <f>SUMIFS(Tabela2[Number Players],Tabela2[League],Tabela3[[#This Row],[League]])</f>
        <v>0</v>
      </c>
    </row>
    <row r="45" spans="1:6" x14ac:dyDescent="0.3">
      <c r="A45" s="6" t="s">
        <v>1096</v>
      </c>
      <c r="B45" s="6" t="s">
        <v>85</v>
      </c>
      <c r="C45" s="6">
        <v>1</v>
      </c>
      <c r="D45" s="7">
        <f>SUMIFS(Tabela2[Overall Rating],Tabela2[League],Tabela3[[#This Row],[League]])/Tabela3[[#This Row],[Number Teams]]</f>
        <v>63.75</v>
      </c>
      <c r="E45" s="6">
        <f>COUNTIF(Tabela2[League],Tabela3[[#This Row],[League]])</f>
        <v>4</v>
      </c>
      <c r="F45" s="6">
        <f>SUMIFS(Tabela2[Number Players],Tabela2[League],Tabela3[[#This Row],[League]])</f>
        <v>0</v>
      </c>
    </row>
    <row r="46" spans="1:6" x14ac:dyDescent="0.3">
      <c r="A46" s="4" t="s">
        <v>1068</v>
      </c>
      <c r="B46" s="4" t="s">
        <v>67</v>
      </c>
      <c r="C46" s="4">
        <v>1</v>
      </c>
      <c r="D46" s="5">
        <f>SUMIFS(Tabela2[Overall Rating],Tabela2[League],Tabela3[[#This Row],[League]])/Tabela3[[#This Row],[Number Teams]]</f>
        <v>63.083333333333336</v>
      </c>
      <c r="E46" s="4">
        <f>COUNTIF(Tabela2[League],Tabela3[[#This Row],[League]])</f>
        <v>12</v>
      </c>
      <c r="F46" s="4">
        <f>SUMIFS(Tabela2[Number Players],Tabela2[League],Tabela3[[#This Row],[League]])</f>
        <v>0</v>
      </c>
    </row>
    <row r="47" spans="1:6" x14ac:dyDescent="0.3">
      <c r="A47" s="6" t="s">
        <v>1107</v>
      </c>
      <c r="B47" s="6" t="s">
        <v>115</v>
      </c>
      <c r="C47" s="6">
        <v>1</v>
      </c>
      <c r="D47" s="7">
        <f>SUMIFS(Tabela2[Overall Rating],Tabela2[League],Tabela3[[#This Row],[League]])/Tabela3[[#This Row],[Number Teams]]</f>
        <v>63</v>
      </c>
      <c r="E47" s="6">
        <f>COUNTIF(Tabela2[League],Tabela3[[#This Row],[League]])</f>
        <v>1</v>
      </c>
      <c r="F47" s="6">
        <f>SUMIFS(Tabela2[Number Players],Tabela2[League],Tabela3[[#This Row],[League]])</f>
        <v>0</v>
      </c>
    </row>
    <row r="48" spans="1:6" x14ac:dyDescent="0.3">
      <c r="A48" s="4" t="s">
        <v>1091</v>
      </c>
      <c r="B48" s="4" t="s">
        <v>96</v>
      </c>
      <c r="C48" s="4">
        <v>1</v>
      </c>
      <c r="D48" s="5">
        <f>SUMIFS(Tabela2[Overall Rating],Tabela2[League],Tabela3[[#This Row],[League]])/Tabela3[[#This Row],[Number Teams]]</f>
        <v>62.5</v>
      </c>
      <c r="E48" s="4">
        <f>COUNTIF(Tabela2[League],Tabela3[[#This Row],[League]])</f>
        <v>16</v>
      </c>
      <c r="F48" s="4">
        <f>SUMIFS(Tabela2[Number Players],Tabela2[League],Tabela3[[#This Row],[League]])</f>
        <v>0</v>
      </c>
    </row>
    <row r="49" spans="1:6" x14ac:dyDescent="0.3">
      <c r="A49" s="4" t="s">
        <v>1066</v>
      </c>
      <c r="B49" s="4" t="s">
        <v>8</v>
      </c>
      <c r="C49" s="4">
        <v>4</v>
      </c>
      <c r="D49" s="5">
        <f>SUMIFS(Tabela2[Overall Rating],Tabela2[League],Tabela3[[#This Row],[League]])/Tabela3[[#This Row],[Number Teams]]</f>
        <v>62.041666666666664</v>
      </c>
      <c r="E49" s="4">
        <f>COUNTIF(Tabela2[League],Tabela3[[#This Row],[League]])</f>
        <v>24</v>
      </c>
      <c r="F49" s="4">
        <f>SUMIFS(Tabela2[Number Players],Tabela2[League],Tabela3[[#This Row],[League]])</f>
        <v>0</v>
      </c>
    </row>
    <row r="50" spans="1:6" x14ac:dyDescent="0.3">
      <c r="A50" s="4" t="s">
        <v>1095</v>
      </c>
      <c r="B50" s="4" t="s">
        <v>131</v>
      </c>
      <c r="C50" s="4">
        <v>1</v>
      </c>
      <c r="D50" s="5">
        <f>SUMIFS(Tabela2[Overall Rating],Tabela2[League],Tabela3[[#This Row],[League]])/Tabela3[[#This Row],[Number Teams]]</f>
        <v>59.8</v>
      </c>
      <c r="E50" s="4">
        <f>COUNTIF(Tabela2[League],Tabela3[[#This Row],[League]])</f>
        <v>10</v>
      </c>
      <c r="F50" s="4">
        <f>SUMIFS(Tabela2[Number Players],Tabela2[League],Tabela3[[#This Row],[League]])</f>
        <v>0</v>
      </c>
    </row>
    <row r="51" spans="1:6" x14ac:dyDescent="0.3">
      <c r="A51" s="4" t="s">
        <v>1092</v>
      </c>
      <c r="B51" s="4" t="s">
        <v>127</v>
      </c>
      <c r="C51" s="4">
        <v>1</v>
      </c>
      <c r="D51" s="5">
        <f>SUMIFS(Tabela2[Overall Rating],Tabela2[League],Tabela3[[#This Row],[League]])/Tabela3[[#This Row],[Number Teams]]</f>
        <v>57</v>
      </c>
      <c r="E51" s="4">
        <f>COUNTIF(Tabela2[League],Tabela3[[#This Row],[League]])</f>
        <v>14</v>
      </c>
      <c r="F51" s="4">
        <f>SUMIFS(Tabela2[Number Players],Tabela2[League],Tabela3[[#This Row],[League]])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9E56-9011-4854-9746-1260F2B94356}">
  <dimension ref="A1:H200"/>
  <sheetViews>
    <sheetView workbookViewId="0">
      <selection activeCell="D6" sqref="D6"/>
    </sheetView>
  </sheetViews>
  <sheetFormatPr defaultRowHeight="14.4" x14ac:dyDescent="0.3"/>
  <cols>
    <col min="1" max="1" width="24.88671875" bestFit="1" customWidth="1"/>
    <col min="2" max="2" width="6.5546875" bestFit="1" customWidth="1"/>
    <col min="3" max="3" width="13.44140625" bestFit="1" customWidth="1"/>
    <col min="4" max="4" width="16" bestFit="1" customWidth="1"/>
    <col min="5" max="5" width="13.88671875" bestFit="1" customWidth="1"/>
    <col min="6" max="6" width="22.109375" bestFit="1" customWidth="1"/>
    <col min="7" max="7" width="177.33203125" bestFit="1" customWidth="1"/>
  </cols>
  <sheetData>
    <row r="1" spans="1:8" x14ac:dyDescent="0.3">
      <c r="A1" t="s">
        <v>1</v>
      </c>
      <c r="B1" t="s">
        <v>31</v>
      </c>
      <c r="C1" t="s">
        <v>396</v>
      </c>
      <c r="D1" t="s">
        <v>505</v>
      </c>
      <c r="E1" t="s">
        <v>427</v>
      </c>
      <c r="F1" t="s">
        <v>428</v>
      </c>
      <c r="G1" t="s">
        <v>32</v>
      </c>
      <c r="H1" t="s">
        <v>417</v>
      </c>
    </row>
    <row r="2" spans="1:8" x14ac:dyDescent="0.3">
      <c r="A2" s="4" t="s">
        <v>197</v>
      </c>
      <c r="B2" s="4" t="e" vm="1">
        <f>IF(ISBLANK(Tabela4[[#This Row],[Flag Link]]), "", _xlfn.IMAGE(Tabela4[[#This Row],[Flag Link]],1,1))</f>
        <v>#VALUE!</v>
      </c>
      <c r="C2" s="4" t="s">
        <v>402</v>
      </c>
      <c r="D2" s="4"/>
      <c r="E2" s="4">
        <f>COUNTIF(Tabela1[Country],Tabela4[[#This Row],[National Team]])</f>
        <v>0</v>
      </c>
      <c r="F2" s="4">
        <f>COUNTIFS(Tabela1[Country],Tabela4[[#This Row],[National Team]],Tabela1[National Team Appearances],"&gt;0")</f>
        <v>0</v>
      </c>
      <c r="G2" t="s">
        <v>381</v>
      </c>
    </row>
    <row r="3" spans="1:8" x14ac:dyDescent="0.3">
      <c r="A3" s="4" t="s">
        <v>9</v>
      </c>
      <c r="B3" s="4" t="e" vm="2">
        <f>IF(ISBLANK(Tabela4[[#This Row],[Flag Link]]), "", _xlfn.IMAGE(Tabela4[[#This Row],[Flag Link]],1,1))</f>
        <v>#VALUE!</v>
      </c>
      <c r="C3" s="4" t="s">
        <v>397</v>
      </c>
      <c r="D3" s="4"/>
      <c r="E3" s="4">
        <f>COUNTIF(Tabela1[Country],Tabela4[[#This Row],[National Team]])</f>
        <v>0</v>
      </c>
      <c r="F3" s="4">
        <f>COUNTIFS(Tabela1[Country],Tabela4[[#This Row],[National Team]],Tabela1[National Team Appearances],"&gt;0")</f>
        <v>0</v>
      </c>
      <c r="G3" t="s">
        <v>272</v>
      </c>
    </row>
    <row r="4" spans="1:8" x14ac:dyDescent="0.3">
      <c r="A4" s="4" t="s">
        <v>3</v>
      </c>
      <c r="B4" s="4" t="e" vm="3">
        <f>IF(ISBLANK(Tabela4[[#This Row],[Flag Link]]), "", _xlfn.IMAGE(Tabela4[[#This Row],[Flag Link]],1,1))</f>
        <v>#VALUE!</v>
      </c>
      <c r="C4" s="4" t="s">
        <v>397</v>
      </c>
      <c r="D4" s="4"/>
      <c r="E4" s="4">
        <f>COUNTIF(Tabela1[Country],Tabela4[[#This Row],[National Team]])</f>
        <v>0</v>
      </c>
      <c r="F4" s="4">
        <f>COUNTIFS(Tabela1[Country],Tabela4[[#This Row],[National Team]],Tabela1[National Team Appearances],"&gt;0")</f>
        <v>0</v>
      </c>
      <c r="G4" t="s">
        <v>268</v>
      </c>
    </row>
    <row r="5" spans="1:8" x14ac:dyDescent="0.3">
      <c r="A5" s="4" t="s">
        <v>4</v>
      </c>
      <c r="B5" s="4" t="e" vm="4">
        <f>IF(ISBLANK(Tabela4[[#This Row],[Flag Link]]), "", _xlfn.IMAGE(Tabela4[[#This Row],[Flag Link]],1,1))</f>
        <v>#VALUE!</v>
      </c>
      <c r="C5" s="4" t="s">
        <v>397</v>
      </c>
      <c r="D5" s="4"/>
      <c r="E5" s="4">
        <f>COUNTIF(Tabela1[Country],Tabela4[[#This Row],[National Team]])</f>
        <v>0</v>
      </c>
      <c r="F5" s="4">
        <f>COUNTIFS(Tabela1[Country],Tabela4[[#This Row],[National Team]],Tabela1[National Team Appearances],"&gt;0")</f>
        <v>0</v>
      </c>
      <c r="G5" t="s">
        <v>361</v>
      </c>
    </row>
    <row r="6" spans="1:8" x14ac:dyDescent="0.3">
      <c r="A6" s="4" t="s">
        <v>8</v>
      </c>
      <c r="B6" s="4" t="e" vm="5">
        <f>IF(ISBLANK(Tabela4[[#This Row],[Flag Link]]), "", _xlfn.IMAGE(Tabela4[[#This Row],[Flag Link]],1,1))</f>
        <v>#VALUE!</v>
      </c>
      <c r="C6" s="4" t="s">
        <v>397</v>
      </c>
      <c r="D6" s="4"/>
      <c r="E6" s="4">
        <f>COUNTIF(Tabela1[Country],Tabela4[[#This Row],[National Team]])</f>
        <v>0</v>
      </c>
      <c r="F6" s="4">
        <f>COUNTIFS(Tabela1[Country],Tabela4[[#This Row],[National Team]],Tabela1[National Team Appearances],"&gt;0")</f>
        <v>0</v>
      </c>
      <c r="G6" s="1" t="s">
        <v>392</v>
      </c>
    </row>
    <row r="7" spans="1:8" x14ac:dyDescent="0.3">
      <c r="A7" s="4" t="s">
        <v>25</v>
      </c>
      <c r="B7" s="4" t="e" vm="6">
        <f>IF(ISBLANK(Tabela4[[#This Row],[Flag Link]]), "", _xlfn.IMAGE(Tabela4[[#This Row],[Flag Link]],1,1))</f>
        <v>#VALUE!</v>
      </c>
      <c r="C7" s="4" t="s">
        <v>397</v>
      </c>
      <c r="D7" s="4"/>
      <c r="E7" s="4">
        <f>COUNTIF(Tabela1[Country],Tabela4[[#This Row],[National Team]])</f>
        <v>0</v>
      </c>
      <c r="F7" s="4">
        <f>COUNTIFS(Tabela1[Country],Tabela4[[#This Row],[National Team]],Tabela1[National Team Appearances],"&gt;0")</f>
        <v>0</v>
      </c>
      <c r="G7" t="s">
        <v>291</v>
      </c>
    </row>
    <row r="8" spans="1:8" x14ac:dyDescent="0.3">
      <c r="A8" s="4" t="s">
        <v>55</v>
      </c>
      <c r="B8" s="4" t="e" vm="7">
        <f>IF(ISBLANK(Tabela4[[#This Row],[Flag Link]]), "", _xlfn.IMAGE(Tabela4[[#This Row],[Flag Link]],1,1))</f>
        <v>#VALUE!</v>
      </c>
      <c r="C8" s="4" t="s">
        <v>398</v>
      </c>
      <c r="D8" s="4"/>
      <c r="E8" s="4">
        <f>COUNTIF(Tabela1[Country],Tabela4[[#This Row],[National Team]])</f>
        <v>0</v>
      </c>
      <c r="F8" s="4">
        <f>COUNTIFS(Tabela1[Country],Tabela4[[#This Row],[National Team]],Tabela1[National Team Appearances],"&gt;0")</f>
        <v>0</v>
      </c>
      <c r="G8" t="s">
        <v>231</v>
      </c>
    </row>
    <row r="9" spans="1:8" x14ac:dyDescent="0.3">
      <c r="A9" s="4" t="s">
        <v>41</v>
      </c>
      <c r="B9" s="4" t="e" vm="8">
        <f>IF(ISBLANK(Tabela4[[#This Row],[Flag Link]]), "", _xlfn.IMAGE(Tabela4[[#This Row],[Flag Link]],1,1))</f>
        <v>#VALUE!</v>
      </c>
      <c r="C9" s="4" t="s">
        <v>397</v>
      </c>
      <c r="D9" s="4"/>
      <c r="E9" s="4">
        <f>COUNTIF(Tabela1[Country],Tabela4[[#This Row],[National Team]])</f>
        <v>0</v>
      </c>
      <c r="F9" s="4">
        <f>COUNTIFS(Tabela1[Country],Tabela4[[#This Row],[National Team]],Tabela1[National Team Appearances],"&gt;0")</f>
        <v>0</v>
      </c>
      <c r="G9" t="s">
        <v>324</v>
      </c>
    </row>
    <row r="10" spans="1:8" x14ac:dyDescent="0.3">
      <c r="A10" s="4" t="s">
        <v>28</v>
      </c>
      <c r="B10" s="4" t="e" vm="9">
        <f>IF(ISBLANK(Tabela4[[#This Row],[Flag Link]]), "", _xlfn.IMAGE(Tabela4[[#This Row],[Flag Link]],1,1))</f>
        <v>#VALUE!</v>
      </c>
      <c r="C10" s="4" t="s">
        <v>397</v>
      </c>
      <c r="D10" s="4"/>
      <c r="E10" s="4">
        <f>COUNTIF(Tabela1[Country],Tabela4[[#This Row],[National Team]])</f>
        <v>0</v>
      </c>
      <c r="F10" s="4">
        <f>COUNTIFS(Tabela1[Country],Tabela4[[#This Row],[National Team]],Tabela1[National Team Appearances],"&gt;0")</f>
        <v>0</v>
      </c>
      <c r="G10" t="s">
        <v>365</v>
      </c>
    </row>
    <row r="11" spans="1:8" x14ac:dyDescent="0.3">
      <c r="A11" s="4" t="s">
        <v>92</v>
      </c>
      <c r="B11" s="4" t="e" vm="10">
        <f>IF(ISBLANK(Tabela4[[#This Row],[Flag Link]]), "", _xlfn.IMAGE(Tabela4[[#This Row],[Flag Link]],1,1))</f>
        <v>#VALUE!</v>
      </c>
      <c r="C11" s="4" t="s">
        <v>402</v>
      </c>
      <c r="D11" s="4"/>
      <c r="E11" s="4">
        <f>COUNTIF(Tabela1[Country],Tabela4[[#This Row],[National Team]])</f>
        <v>0</v>
      </c>
      <c r="F11" s="4">
        <f>COUNTIFS(Tabela1[Country],Tabela4[[#This Row],[National Team]],Tabela1[National Team Appearances],"&gt;0")</f>
        <v>0</v>
      </c>
      <c r="G11" t="s">
        <v>238</v>
      </c>
    </row>
    <row r="12" spans="1:8" x14ac:dyDescent="0.3">
      <c r="A12" s="4" t="s">
        <v>42</v>
      </c>
      <c r="B12" s="4" t="e" vm="11">
        <f>IF(ISBLANK(Tabela4[[#This Row],[Flag Link]]), "", _xlfn.IMAGE(Tabela4[[#This Row],[Flag Link]],1,1))</f>
        <v>#VALUE!</v>
      </c>
      <c r="C12" s="4" t="s">
        <v>397</v>
      </c>
      <c r="D12" s="4"/>
      <c r="E12" s="4">
        <f>COUNTIF(Tabela1[Country],Tabela4[[#This Row],[National Team]])</f>
        <v>0</v>
      </c>
      <c r="F12" s="4">
        <f>COUNTIFS(Tabela1[Country],Tabela4[[#This Row],[National Team]],Tabela1[National Team Appearances],"&gt;0")</f>
        <v>0</v>
      </c>
      <c r="G12" t="s">
        <v>330</v>
      </c>
    </row>
    <row r="13" spans="1:8" x14ac:dyDescent="0.3">
      <c r="A13" s="4" t="s">
        <v>29</v>
      </c>
      <c r="B13" s="4" t="e" vm="12">
        <f>IF(ISBLANK(Tabela4[[#This Row],[Flag Link]]), "", _xlfn.IMAGE(Tabela4[[#This Row],[Flag Link]],1,1))</f>
        <v>#VALUE!</v>
      </c>
      <c r="C13" s="4" t="s">
        <v>397</v>
      </c>
      <c r="D13" s="4"/>
      <c r="E13" s="4">
        <f>COUNTIF(Tabela1[Country],Tabela4[[#This Row],[National Team]])</f>
        <v>0</v>
      </c>
      <c r="F13" s="4">
        <f>COUNTIFS(Tabela1[Country],Tabela4[[#This Row],[National Team]],Tabela1[National Team Appearances],"&gt;0")</f>
        <v>0</v>
      </c>
      <c r="G13" t="s">
        <v>366</v>
      </c>
    </row>
    <row r="14" spans="1:8" x14ac:dyDescent="0.3">
      <c r="A14" s="4" t="s">
        <v>34</v>
      </c>
      <c r="B14" s="4" t="e" vm="13">
        <f>IF(ISBLANK(Tabela4[[#This Row],[Flag Link]]), "", _xlfn.IMAGE(Tabela4[[#This Row],[Flag Link]],1,1))</f>
        <v>#VALUE!</v>
      </c>
      <c r="C14" s="4" t="s">
        <v>397</v>
      </c>
      <c r="D14" s="4"/>
      <c r="E14" s="4">
        <f>COUNTIF(Tabela1[Country],Tabela4[[#This Row],[National Team]])</f>
        <v>0</v>
      </c>
      <c r="F14" s="4">
        <f>COUNTIFS(Tabela1[Country],Tabela4[[#This Row],[National Team]],Tabela1[National Team Appearances],"&gt;0")</f>
        <v>0</v>
      </c>
      <c r="G14" t="s">
        <v>217</v>
      </c>
    </row>
    <row r="15" spans="1:8" x14ac:dyDescent="0.3">
      <c r="A15" s="4" t="s">
        <v>43</v>
      </c>
      <c r="B15" s="4" t="e" vm="14">
        <f>IF(ISBLANK(Tabela4[[#This Row],[Flag Link]]), "", _xlfn.IMAGE(Tabela4[[#This Row],[Flag Link]],1,1))</f>
        <v>#VALUE!</v>
      </c>
      <c r="C15" s="4" t="s">
        <v>397</v>
      </c>
      <c r="D15" s="4"/>
      <c r="E15" s="4">
        <f>COUNTIF(Tabela1[Country],Tabela4[[#This Row],[National Team]])</f>
        <v>0</v>
      </c>
      <c r="F15" s="4">
        <f>COUNTIFS(Tabela1[Country],Tabela4[[#This Row],[National Team]],Tabela1[National Team Appearances],"&gt;0")</f>
        <v>0</v>
      </c>
      <c r="G15" t="s">
        <v>337</v>
      </c>
    </row>
    <row r="16" spans="1:8" x14ac:dyDescent="0.3">
      <c r="A16" s="4" t="s">
        <v>58</v>
      </c>
      <c r="B16" s="4" t="e" vm="15">
        <f>IF(ISBLANK(Tabela4[[#This Row],[Flag Link]]), "", _xlfn.IMAGE(Tabela4[[#This Row],[Flag Link]],1,1))</f>
        <v>#VALUE!</v>
      </c>
      <c r="C16" s="4" t="s">
        <v>398</v>
      </c>
      <c r="D16" s="4"/>
      <c r="E16" s="4">
        <f>COUNTIF(Tabela1[Country],Tabela4[[#This Row],[National Team]])</f>
        <v>0</v>
      </c>
      <c r="F16" s="4">
        <f>COUNTIFS(Tabela1[Country],Tabela4[[#This Row],[National Team]],Tabela1[National Team Appearances],"&gt;0")</f>
        <v>0</v>
      </c>
      <c r="G16" t="s">
        <v>244</v>
      </c>
    </row>
    <row r="17" spans="1:7" x14ac:dyDescent="0.3">
      <c r="A17" s="4" t="s">
        <v>51</v>
      </c>
      <c r="B17" s="4" t="e" vm="16">
        <f>IF(ISBLANK(Tabela4[[#This Row],[Flag Link]]), "", _xlfn.IMAGE(Tabela4[[#This Row],[Flag Link]],1,1))</f>
        <v>#VALUE!</v>
      </c>
      <c r="C17" s="4" t="s">
        <v>399</v>
      </c>
      <c r="D17" s="4"/>
      <c r="E17" s="4">
        <f>COUNTIF(Tabela1[Country],Tabela4[[#This Row],[National Team]])</f>
        <v>0</v>
      </c>
      <c r="F17" s="4">
        <f>COUNTIFS(Tabela1[Country],Tabela4[[#This Row],[National Team]],Tabela1[National Team Appearances],"&gt;0")</f>
        <v>0</v>
      </c>
      <c r="G17" t="s">
        <v>328</v>
      </c>
    </row>
    <row r="18" spans="1:7" x14ac:dyDescent="0.3">
      <c r="A18" s="4" t="s">
        <v>67</v>
      </c>
      <c r="B18" s="4" t="e" vm="17">
        <f>IF(ISBLANK(Tabela4[[#This Row],[Flag Link]]), "", _xlfn.IMAGE(Tabela4[[#This Row],[Flag Link]],1,1))</f>
        <v>#VALUE!</v>
      </c>
      <c r="C18" s="4" t="s">
        <v>400</v>
      </c>
      <c r="D18" s="4"/>
      <c r="E18" s="4">
        <f>COUNTIF(Tabela1[Country],Tabela4[[#This Row],[National Team]])</f>
        <v>0</v>
      </c>
      <c r="F18" s="4">
        <f>COUNTIFS(Tabela1[Country],Tabela4[[#This Row],[National Team]],Tabela1[National Team Appearances],"&gt;0")</f>
        <v>0</v>
      </c>
      <c r="G18" t="s">
        <v>216</v>
      </c>
    </row>
    <row r="19" spans="1:7" x14ac:dyDescent="0.3">
      <c r="A19" s="4" t="s">
        <v>37</v>
      </c>
      <c r="B19" s="4" t="e" vm="18">
        <f>IF(ISBLANK(Tabela4[[#This Row],[Flag Link]]), "", _xlfn.IMAGE(Tabela4[[#This Row],[Flag Link]],1,1))</f>
        <v>#VALUE!</v>
      </c>
      <c r="C19" s="4" t="s">
        <v>397</v>
      </c>
      <c r="D19" s="4"/>
      <c r="E19" s="4">
        <f>COUNTIF(Tabela1[Country],Tabela4[[#This Row],[National Team]])</f>
        <v>0</v>
      </c>
      <c r="F19" s="4">
        <f>COUNTIFS(Tabela1[Country],Tabela4[[#This Row],[National Team]],Tabela1[National Team Appearances],"&gt;0")</f>
        <v>0</v>
      </c>
      <c r="G19" t="s">
        <v>253</v>
      </c>
    </row>
    <row r="20" spans="1:7" x14ac:dyDescent="0.3">
      <c r="A20" s="4" t="s">
        <v>391</v>
      </c>
      <c r="B20" s="4" t="e" vm="19">
        <f>IF(ISBLANK(Tabela4[[#This Row],[Flag Link]]), "", _xlfn.IMAGE(Tabela4[[#This Row],[Flag Link]],1,1))</f>
        <v>#VALUE!</v>
      </c>
      <c r="C20" s="4" t="s">
        <v>397</v>
      </c>
      <c r="D20" s="4"/>
      <c r="E20" s="4">
        <f>COUNTIF(Tabela1[Country],Tabela4[[#This Row],[National Team]])</f>
        <v>0</v>
      </c>
      <c r="F20" s="4">
        <f>COUNTIFS(Tabela1[Country],Tabela4[[#This Row],[National Team]],Tabela1[National Team Appearances],"&gt;0")</f>
        <v>0</v>
      </c>
      <c r="G20" s="1" t="s">
        <v>393</v>
      </c>
    </row>
    <row r="21" spans="1:7" x14ac:dyDescent="0.3">
      <c r="A21" s="4" t="s">
        <v>126</v>
      </c>
      <c r="B21" s="4" t="e" vm="20">
        <f>IF(ISBLANK(Tabela4[[#This Row],[Flag Link]]), "", _xlfn.IMAGE(Tabela4[[#This Row],[Flag Link]],1,1))</f>
        <v>#VALUE!</v>
      </c>
      <c r="C21" s="4" t="s">
        <v>397</v>
      </c>
      <c r="D21" s="4"/>
      <c r="E21" s="4">
        <f>COUNTIF(Tabela1[Country],Tabela4[[#This Row],[National Team]])</f>
        <v>0</v>
      </c>
      <c r="F21" s="4">
        <f>COUNTIFS(Tabela1[Country],Tabela4[[#This Row],[National Team]],Tabela1[National Team Appearances],"&gt;0")</f>
        <v>0</v>
      </c>
      <c r="G21" t="s">
        <v>284</v>
      </c>
    </row>
    <row r="22" spans="1:7" x14ac:dyDescent="0.3">
      <c r="A22" s="4" t="s">
        <v>131</v>
      </c>
      <c r="B22" s="4" t="e" vm="21">
        <f>IF(ISBLANK(Tabela4[[#This Row],[Flag Link]]), "", _xlfn.IMAGE(Tabela4[[#This Row],[Flag Link]],1,1))</f>
        <v>#VALUE!</v>
      </c>
      <c r="C22" s="4" t="s">
        <v>397</v>
      </c>
      <c r="D22" s="4"/>
      <c r="E22" s="4">
        <f>COUNTIF(Tabela1[Country],Tabela4[[#This Row],[National Team]])</f>
        <v>0</v>
      </c>
      <c r="F22" s="4">
        <f>COUNTIFS(Tabela1[Country],Tabela4[[#This Row],[National Team]],Tabela1[National Team Appearances],"&gt;0")</f>
        <v>0</v>
      </c>
      <c r="G22" t="s">
        <v>289</v>
      </c>
    </row>
    <row r="23" spans="1:7" x14ac:dyDescent="0.3">
      <c r="A23" s="4" t="s">
        <v>30</v>
      </c>
      <c r="B23" s="4" t="e" vm="22">
        <f>IF(ISBLANK(Tabela4[[#This Row],[Flag Link]]), "", _xlfn.IMAGE(Tabela4[[#This Row],[Flag Link]],1,1))</f>
        <v>#VALUE!</v>
      </c>
      <c r="C23" s="4" t="s">
        <v>397</v>
      </c>
      <c r="D23" s="4"/>
      <c r="E23" s="4">
        <f>COUNTIF(Tabela1[Country],Tabela4[[#This Row],[National Team]])</f>
        <v>0</v>
      </c>
      <c r="F23" s="4">
        <f>COUNTIFS(Tabela1[Country],Tabela4[[#This Row],[National Team]],Tabela1[National Team Appearances],"&gt;0")</f>
        <v>0</v>
      </c>
      <c r="G23" s="1" t="s">
        <v>394</v>
      </c>
    </row>
    <row r="24" spans="1:7" x14ac:dyDescent="0.3">
      <c r="A24" s="4" t="s">
        <v>63</v>
      </c>
      <c r="B24" s="4" t="e" vm="23">
        <f>IF(ISBLANK(Tabela4[[#This Row],[Flag Link]]), "", _xlfn.IMAGE(Tabela4[[#This Row],[Flag Link]],1,1))</f>
        <v>#VALUE!</v>
      </c>
      <c r="C24" s="4" t="s">
        <v>400</v>
      </c>
      <c r="D24" s="4"/>
      <c r="E24" s="4">
        <f>COUNTIF(Tabela1[Country],Tabela4[[#This Row],[National Team]])</f>
        <v>0</v>
      </c>
      <c r="F24" s="4">
        <f>COUNTIFS(Tabela1[Country],Tabela4[[#This Row],[National Team]],Tabela1[National Team Appearances],"&gt;0")</f>
        <v>0</v>
      </c>
      <c r="G24" t="s">
        <v>294</v>
      </c>
    </row>
    <row r="25" spans="1:7" x14ac:dyDescent="0.3">
      <c r="A25" s="4" t="s">
        <v>200</v>
      </c>
      <c r="B25" s="4" t="e" vm="24">
        <f>IF(ISBLANK(Tabela4[[#This Row],[Flag Link]]), "", _xlfn.IMAGE(Tabela4[[#This Row],[Flag Link]],1,1))</f>
        <v>#VALUE!</v>
      </c>
      <c r="C25" s="4" t="s">
        <v>398</v>
      </c>
      <c r="D25" s="4"/>
      <c r="E25" s="4">
        <f>COUNTIF(Tabela1[Country],Tabela4[[#This Row],[National Team]])</f>
        <v>0</v>
      </c>
      <c r="F25" s="4">
        <f>COUNTIFS(Tabela1[Country],Tabela4[[#This Row],[National Team]],Tabela1[National Team Appearances],"&gt;0")</f>
        <v>0</v>
      </c>
      <c r="G25" t="s">
        <v>385</v>
      </c>
    </row>
    <row r="26" spans="1:7" x14ac:dyDescent="0.3">
      <c r="A26" s="4" t="s">
        <v>204</v>
      </c>
      <c r="B26" s="4" t="e" vm="25">
        <f>IF(ISBLANK(Tabela4[[#This Row],[Flag Link]]), "", _xlfn.IMAGE(Tabela4[[#This Row],[Flag Link]],1,1))</f>
        <v>#VALUE!</v>
      </c>
      <c r="C26" s="4" t="s">
        <v>399</v>
      </c>
      <c r="D26" s="4"/>
      <c r="E26" s="4">
        <f>COUNTIF(Tabela1[Country],Tabela4[[#This Row],[National Team]])</f>
        <v>0</v>
      </c>
      <c r="F26" s="4">
        <f>COUNTIFS(Tabela1[Country],Tabela4[[#This Row],[National Team]],Tabela1[National Team Appearances],"&gt;0")</f>
        <v>0</v>
      </c>
      <c r="G26" t="s">
        <v>389</v>
      </c>
    </row>
    <row r="27" spans="1:7" x14ac:dyDescent="0.3">
      <c r="A27" s="4" t="s">
        <v>149</v>
      </c>
      <c r="B27" s="4" t="e" vm="26">
        <f>IF(ISBLANK(Tabela4[[#This Row],[Flag Link]]), "", _xlfn.IMAGE(Tabela4[[#This Row],[Flag Link]],1,1))</f>
        <v>#VALUE!</v>
      </c>
      <c r="C27" s="4" t="s">
        <v>399</v>
      </c>
      <c r="D27" s="4"/>
      <c r="E27" s="4">
        <f>COUNTIF(Tabela1[Country],Tabela4[[#This Row],[National Team]])</f>
        <v>0</v>
      </c>
      <c r="F27" s="4">
        <f>COUNTIFS(Tabela1[Country],Tabela4[[#This Row],[National Team]],Tabela1[National Team Appearances],"&gt;0")</f>
        <v>0</v>
      </c>
      <c r="G27" t="s">
        <v>310</v>
      </c>
    </row>
    <row r="28" spans="1:7" x14ac:dyDescent="0.3">
      <c r="A28" s="4" t="s">
        <v>115</v>
      </c>
      <c r="B28" s="4" t="e" vm="27">
        <f>IF(ISBLANK(Tabela4[[#This Row],[Flag Link]]), "", _xlfn.IMAGE(Tabela4[[#This Row],[Flag Link]],1,1))</f>
        <v>#VALUE!</v>
      </c>
      <c r="C28" s="4" t="s">
        <v>397</v>
      </c>
      <c r="D28" s="4"/>
      <c r="E28" s="4">
        <f>COUNTIF(Tabela1[Country],Tabela4[[#This Row],[National Team]])</f>
        <v>0</v>
      </c>
      <c r="F28" s="4">
        <f>COUNTIFS(Tabela1[Country],Tabela4[[#This Row],[National Team]],Tabela1[National Team Appearances],"&gt;0")</f>
        <v>0</v>
      </c>
      <c r="G28" t="s">
        <v>267</v>
      </c>
    </row>
    <row r="29" spans="1:7" x14ac:dyDescent="0.3">
      <c r="A29" s="4" t="s">
        <v>125</v>
      </c>
      <c r="B29" s="4" t="e" vm="28">
        <f>IF(ISBLANK(Tabela4[[#This Row],[Flag Link]]), "", _xlfn.IMAGE(Tabela4[[#This Row],[Flag Link]],1,1))</f>
        <v>#VALUE!</v>
      </c>
      <c r="C29" s="4" t="s">
        <v>397</v>
      </c>
      <c r="D29" s="4"/>
      <c r="E29" s="4">
        <f>COUNTIF(Tabela1[Country],Tabela4[[#This Row],[National Team]])</f>
        <v>0</v>
      </c>
      <c r="F29" s="4">
        <f>COUNTIFS(Tabela1[Country],Tabela4[[#This Row],[National Team]],Tabela1[National Team Appearances],"&gt;0")</f>
        <v>0</v>
      </c>
      <c r="G29" t="s">
        <v>283</v>
      </c>
    </row>
    <row r="30" spans="1:7" x14ac:dyDescent="0.3">
      <c r="A30" s="4" t="s">
        <v>26</v>
      </c>
      <c r="B30" s="4" t="e" vm="29">
        <f>IF(ISBLANK(Tabela4[[#This Row],[Flag Link]]), "", _xlfn.IMAGE(Tabela4[[#This Row],[Flag Link]],1,1))</f>
        <v>#VALUE!</v>
      </c>
      <c r="C30" s="4" t="s">
        <v>397</v>
      </c>
      <c r="D30" s="4"/>
      <c r="E30" s="4">
        <f>COUNTIF(Tabela1[Country],Tabela4[[#This Row],[National Team]])</f>
        <v>0</v>
      </c>
      <c r="F30" s="4">
        <f>COUNTIFS(Tabela1[Country],Tabela4[[#This Row],[National Team]],Tabela1[National Team Appearances],"&gt;0")</f>
        <v>0</v>
      </c>
      <c r="G30" t="s">
        <v>356</v>
      </c>
    </row>
    <row r="31" spans="1:7" x14ac:dyDescent="0.3">
      <c r="A31" s="4" t="s">
        <v>2</v>
      </c>
      <c r="B31" s="4" t="e" vm="30">
        <f>IF(ISBLANK(Tabela4[[#This Row],[Flag Link]]), "", _xlfn.IMAGE(Tabela4[[#This Row],[Flag Link]],1,1))</f>
        <v>#VALUE!</v>
      </c>
      <c r="C31" s="4" t="s">
        <v>397</v>
      </c>
      <c r="D31" s="4"/>
      <c r="E31" s="4">
        <f>COUNTIF(Tabela1[Country],Tabela4[[#This Row],[National Team]])</f>
        <v>0</v>
      </c>
      <c r="F31" s="4">
        <f>COUNTIFS(Tabela1[Country],Tabela4[[#This Row],[National Team]],Tabela1[National Team Appearances],"&gt;0")</f>
        <v>0</v>
      </c>
      <c r="G31" t="s">
        <v>338</v>
      </c>
    </row>
    <row r="32" spans="1:7" x14ac:dyDescent="0.3">
      <c r="A32" s="4" t="s">
        <v>57</v>
      </c>
      <c r="B32" s="4" t="e" vm="31">
        <f>IF(ISBLANK(Tabela4[[#This Row],[Flag Link]]), "", _xlfn.IMAGE(Tabela4[[#This Row],[Flag Link]],1,1))</f>
        <v>#VALUE!</v>
      </c>
      <c r="C32" s="4" t="s">
        <v>398</v>
      </c>
      <c r="D32" s="4"/>
      <c r="E32" s="4">
        <f>COUNTIF(Tabela1[Country],Tabela4[[#This Row],[National Team]])</f>
        <v>0</v>
      </c>
      <c r="F32" s="4">
        <f>COUNTIFS(Tabela1[Country],Tabela4[[#This Row],[National Team]],Tabela1[National Team Appearances],"&gt;0")</f>
        <v>0</v>
      </c>
      <c r="G32" t="s">
        <v>242</v>
      </c>
    </row>
    <row r="33" spans="1:7" x14ac:dyDescent="0.3">
      <c r="A33" s="4" t="s">
        <v>184</v>
      </c>
      <c r="B33" s="4" t="e" vm="32">
        <f>IF(ISBLANK(Tabela4[[#This Row],[Flag Link]]), "", _xlfn.IMAGE(Tabela4[[#This Row],[Flag Link]],1,1))</f>
        <v>#VALUE!</v>
      </c>
      <c r="C33" s="4" t="s">
        <v>400</v>
      </c>
      <c r="D33" s="4"/>
      <c r="E33" s="4">
        <f>COUNTIF(Tabela1[Country],Tabela4[[#This Row],[National Team]])</f>
        <v>0</v>
      </c>
      <c r="F33" s="4">
        <f>COUNTIFS(Tabela1[Country],Tabela4[[#This Row],[National Team]],Tabela1[National Team Appearances],"&gt;0")</f>
        <v>0</v>
      </c>
      <c r="G33" t="s">
        <v>360</v>
      </c>
    </row>
    <row r="34" spans="1:7" x14ac:dyDescent="0.3">
      <c r="A34" s="4" t="s">
        <v>122</v>
      </c>
      <c r="B34" s="4" t="e" vm="33">
        <f>IF(ISBLANK(Tabela4[[#This Row],[Flag Link]]), "", _xlfn.IMAGE(Tabela4[[#This Row],[Flag Link]],1,1))</f>
        <v>#VALUE!</v>
      </c>
      <c r="C34" s="4" t="s">
        <v>402</v>
      </c>
      <c r="D34" s="4"/>
      <c r="E34" s="4">
        <f>COUNTIF(Tabela1[Country],Tabela4[[#This Row],[National Team]])</f>
        <v>0</v>
      </c>
      <c r="F34" s="4">
        <f>COUNTIFS(Tabela1[Country],Tabela4[[#This Row],[National Team]],Tabela1[National Team Appearances],"&gt;0")</f>
        <v>0</v>
      </c>
      <c r="G34" t="s">
        <v>280</v>
      </c>
    </row>
    <row r="35" spans="1:7" x14ac:dyDescent="0.3">
      <c r="A35" s="4" t="s">
        <v>133</v>
      </c>
      <c r="B35" s="4" t="e" vm="34">
        <f>IF(ISBLANK(Tabela4[[#This Row],[Flag Link]]), "", _xlfn.IMAGE(Tabela4[[#This Row],[Flag Link]],1,1))</f>
        <v>#VALUE!</v>
      </c>
      <c r="C35" s="4" t="s">
        <v>402</v>
      </c>
      <c r="D35" s="4"/>
      <c r="E35" s="4">
        <f>COUNTIF(Tabela1[Country],Tabela4[[#This Row],[National Team]])</f>
        <v>0</v>
      </c>
      <c r="F35" s="4">
        <f>COUNTIFS(Tabela1[Country],Tabela4[[#This Row],[National Team]],Tabela1[National Team Appearances],"&gt;0")</f>
        <v>0</v>
      </c>
      <c r="G35" t="s">
        <v>293</v>
      </c>
    </row>
    <row r="36" spans="1:7" x14ac:dyDescent="0.3">
      <c r="A36" s="4" t="s">
        <v>46</v>
      </c>
      <c r="B36" s="4" t="e" vm="35">
        <f>IF(ISBLANK(Tabela4[[#This Row],[Flag Link]]), "", _xlfn.IMAGE(Tabela4[[#This Row],[Flag Link]],1,1))</f>
        <v>#VALUE!</v>
      </c>
      <c r="C36" s="4" t="s">
        <v>399</v>
      </c>
      <c r="D36" s="4"/>
      <c r="E36" s="4">
        <f>COUNTIF(Tabela1[Country],Tabela4[[#This Row],[National Team]])</f>
        <v>0</v>
      </c>
      <c r="F36" s="4">
        <f>COUNTIFS(Tabela1[Country],Tabela4[[#This Row],[National Team]],Tabela1[National Team Appearances],"&gt;0")</f>
        <v>0</v>
      </c>
      <c r="G36" t="s">
        <v>292</v>
      </c>
    </row>
    <row r="37" spans="1:7" x14ac:dyDescent="0.3">
      <c r="A37" s="4" t="s">
        <v>44</v>
      </c>
      <c r="B37" s="4" t="e" vm="36">
        <f>IF(ISBLANK(Tabela4[[#This Row],[Flag Link]]), "", _xlfn.IMAGE(Tabela4[[#This Row],[Flag Link]],1,1))</f>
        <v>#VALUE!</v>
      </c>
      <c r="C37" s="4" t="s">
        <v>399</v>
      </c>
      <c r="D37" s="4"/>
      <c r="E37" s="4">
        <f>COUNTIF(Tabela1[Country],Tabela4[[#This Row],[National Team]])</f>
        <v>0</v>
      </c>
      <c r="F37" s="4">
        <f>COUNTIFS(Tabela1[Country],Tabela4[[#This Row],[National Team]],Tabela1[National Team Appearances],"&gt;0")</f>
        <v>0</v>
      </c>
      <c r="G37" t="s">
        <v>208</v>
      </c>
    </row>
    <row r="38" spans="1:7" x14ac:dyDescent="0.3">
      <c r="A38" s="4" t="s">
        <v>65</v>
      </c>
      <c r="B38" s="4" t="e" vm="37">
        <f>IF(ISBLANK(Tabela4[[#This Row],[Flag Link]]), "", _xlfn.IMAGE(Tabela4[[#This Row],[Flag Link]],1,1))</f>
        <v>#VALUE!</v>
      </c>
      <c r="C38" s="4" t="s">
        <v>402</v>
      </c>
      <c r="D38" s="4"/>
      <c r="E38" s="4">
        <f>COUNTIF(Tabela1[Country],Tabela4[[#This Row],[National Team]])</f>
        <v>0</v>
      </c>
      <c r="F38" s="4">
        <f>COUNTIFS(Tabela1[Country],Tabela4[[#This Row],[National Team]],Tabela1[National Team Appearances],"&gt;0")</f>
        <v>0</v>
      </c>
      <c r="G38" t="s">
        <v>315</v>
      </c>
    </row>
    <row r="39" spans="1:7" x14ac:dyDescent="0.3">
      <c r="A39" s="4" t="s">
        <v>54</v>
      </c>
      <c r="B39" s="4" t="e" vm="38">
        <f>IF(ISBLANK(Tabela4[[#This Row],[Flag Link]]), "", _xlfn.IMAGE(Tabela4[[#This Row],[Flag Link]],1,1))</f>
        <v>#VALUE!</v>
      </c>
      <c r="C39" s="4" t="s">
        <v>398</v>
      </c>
      <c r="D39" s="4"/>
      <c r="E39" s="4">
        <f>COUNTIF(Tabela1[Country],Tabela4[[#This Row],[National Team]])</f>
        <v>0</v>
      </c>
      <c r="F39" s="4">
        <f>COUNTIFS(Tabela1[Country],Tabela4[[#This Row],[National Team]],Tabela1[National Team Appearances],"&gt;0")</f>
        <v>0</v>
      </c>
      <c r="G39" t="s">
        <v>213</v>
      </c>
    </row>
    <row r="40" spans="1:7" x14ac:dyDescent="0.3">
      <c r="A40" s="4" t="s">
        <v>66</v>
      </c>
      <c r="B40" s="4" t="e" vm="39">
        <f>IF(ISBLANK(Tabela4[[#This Row],[Flag Link]]), "", _xlfn.IMAGE(Tabela4[[#This Row],[Flag Link]],1,1))</f>
        <v>#VALUE!</v>
      </c>
      <c r="C40" s="4" t="s">
        <v>401</v>
      </c>
      <c r="D40" s="4"/>
      <c r="E40" s="4">
        <f>COUNTIF(Tabela1[Country],Tabela4[[#This Row],[National Team]])</f>
        <v>0</v>
      </c>
      <c r="F40" s="4">
        <f>COUNTIFS(Tabela1[Country],Tabela4[[#This Row],[National Team]],Tabela1[National Team Appearances],"&gt;0")</f>
        <v>0</v>
      </c>
      <c r="G40" t="s">
        <v>325</v>
      </c>
    </row>
    <row r="41" spans="1:7" x14ac:dyDescent="0.3">
      <c r="A41" s="4" t="s">
        <v>12</v>
      </c>
      <c r="B41" s="4" t="e" vm="40">
        <f>IF(ISBLANK(Tabela4[[#This Row],[Flag Link]]), "", _xlfn.IMAGE(Tabela4[[#This Row],[Flag Link]],1,1))</f>
        <v>#VALUE!</v>
      </c>
      <c r="C41" s="4" t="s">
        <v>397</v>
      </c>
      <c r="D41" s="4"/>
      <c r="E41" s="4">
        <f>COUNTIF(Tabela1[Country],Tabela4[[#This Row],[National Team]])</f>
        <v>0</v>
      </c>
      <c r="F41" s="4">
        <f>COUNTIFS(Tabela1[Country],Tabela4[[#This Row],[National Team]],Tabela1[National Team Appearances],"&gt;0")</f>
        <v>0</v>
      </c>
      <c r="G41" t="s">
        <v>249</v>
      </c>
    </row>
    <row r="42" spans="1:7" x14ac:dyDescent="0.3">
      <c r="A42" s="4" t="s">
        <v>48</v>
      </c>
      <c r="B42" s="4" t="e" vm="41">
        <f>IF(ISBLANK(Tabela4[[#This Row],[Flag Link]]), "", _xlfn.IMAGE(Tabela4[[#This Row],[Flag Link]],1,1))</f>
        <v>#VALUE!</v>
      </c>
      <c r="C42" s="4" t="s">
        <v>399</v>
      </c>
      <c r="D42" s="4"/>
      <c r="E42" s="4">
        <f>COUNTIF(Tabela1[Country],Tabela4[[#This Row],[National Team]])</f>
        <v>0</v>
      </c>
      <c r="F42" s="4">
        <f>COUNTIFS(Tabela1[Country],Tabela4[[#This Row],[National Team]],Tabela1[National Team Appearances],"&gt;0")</f>
        <v>0</v>
      </c>
      <c r="G42" t="s">
        <v>273</v>
      </c>
    </row>
    <row r="43" spans="1:7" x14ac:dyDescent="0.3">
      <c r="A43" s="4" t="s">
        <v>5</v>
      </c>
      <c r="B43" s="4" t="e" vm="42">
        <f>IF(ISBLANK(Tabela4[[#This Row],[Flag Link]]), "", _xlfn.IMAGE(Tabela4[[#This Row],[Flag Link]],1,1))</f>
        <v>#VALUE!</v>
      </c>
      <c r="C43" s="4" t="s">
        <v>397</v>
      </c>
      <c r="D43" s="4"/>
      <c r="E43" s="4">
        <f>COUNTIF(Tabela1[Country],Tabela4[[#This Row],[National Team]])</f>
        <v>0</v>
      </c>
      <c r="F43" s="4">
        <f>COUNTIFS(Tabela1[Country],Tabela4[[#This Row],[National Team]],Tabela1[National Team Appearances],"&gt;0")</f>
        <v>0</v>
      </c>
      <c r="G43" t="s">
        <v>376</v>
      </c>
    </row>
    <row r="44" spans="1:7" x14ac:dyDescent="0.3">
      <c r="A44" s="4" t="s">
        <v>59</v>
      </c>
      <c r="B44" s="4" t="e" vm="43">
        <f>IF(ISBLANK(Tabela4[[#This Row],[Flag Link]]), "", _xlfn.IMAGE(Tabela4[[#This Row],[Flag Link]],1,1))</f>
        <v>#VALUE!</v>
      </c>
      <c r="C44" s="4" t="s">
        <v>398</v>
      </c>
      <c r="D44" s="4"/>
      <c r="E44" s="4">
        <f>COUNTIF(Tabela1[Country],Tabela4[[#This Row],[National Team]])</f>
        <v>0</v>
      </c>
      <c r="F44" s="4">
        <f>COUNTIFS(Tabela1[Country],Tabela4[[#This Row],[National Team]],Tabela1[National Team Appearances],"&gt;0")</f>
        <v>0</v>
      </c>
      <c r="G44" t="s">
        <v>259</v>
      </c>
    </row>
    <row r="45" spans="1:7" x14ac:dyDescent="0.3">
      <c r="A45" s="4" t="s">
        <v>60</v>
      </c>
      <c r="B45" s="4" t="e" vm="44">
        <f>IF(ISBLANK(Tabela4[[#This Row],[Flag Link]]), "", _xlfn.IMAGE(Tabela4[[#This Row],[Flag Link]],1,1))</f>
        <v>#VALUE!</v>
      </c>
      <c r="C45" s="4" t="s">
        <v>398</v>
      </c>
      <c r="D45" s="4"/>
      <c r="E45" s="4">
        <f>COUNTIF(Tabela1[Country],Tabela4[[#This Row],[National Team]])</f>
        <v>0</v>
      </c>
      <c r="F45" s="4">
        <f>COUNTIFS(Tabela1[Country],Tabela4[[#This Row],[National Team]],Tabela1[National Team Appearances],"&gt;0")</f>
        <v>0</v>
      </c>
      <c r="G45" t="s">
        <v>335</v>
      </c>
    </row>
    <row r="46" spans="1:7" x14ac:dyDescent="0.3">
      <c r="A46" s="4" t="s">
        <v>177</v>
      </c>
      <c r="B46" s="4" t="e" vm="45">
        <f>IF(ISBLANK(Tabela4[[#This Row],[Flag Link]]), "", _xlfn.IMAGE(Tabela4[[#This Row],[Flag Link]],1,1))</f>
        <v>#VALUE!</v>
      </c>
      <c r="C46" s="4" t="s">
        <v>399</v>
      </c>
      <c r="D46" s="4"/>
      <c r="E46" s="4">
        <f>COUNTIF(Tabela1[Country],Tabela4[[#This Row],[National Team]])</f>
        <v>0</v>
      </c>
      <c r="F46" s="4">
        <f>COUNTIFS(Tabela1[Country],Tabela4[[#This Row],[National Team]],Tabela1[National Team Appearances],"&gt;0")</f>
        <v>0</v>
      </c>
      <c r="G46" t="s">
        <v>350</v>
      </c>
    </row>
    <row r="47" spans="1:7" x14ac:dyDescent="0.3">
      <c r="A47" s="4" t="s">
        <v>62</v>
      </c>
      <c r="B47" s="4" t="e" vm="46">
        <f>IF(ISBLANK(Tabela4[[#This Row],[Flag Link]]), "", _xlfn.IMAGE(Tabela4[[#This Row],[Flag Link]],1,1))</f>
        <v>#VALUE!</v>
      </c>
      <c r="C47" s="4" t="s">
        <v>398</v>
      </c>
      <c r="D47" s="4"/>
      <c r="E47" s="4">
        <f>COUNTIF(Tabela1[Country],Tabela4[[#This Row],[National Team]])</f>
        <v>0</v>
      </c>
      <c r="F47" s="4">
        <f>COUNTIFS(Tabela1[Country],Tabela4[[#This Row],[National Team]],Tabela1[National Team Appearances],"&gt;0")</f>
        <v>0</v>
      </c>
      <c r="G47" t="s">
        <v>382</v>
      </c>
    </row>
    <row r="48" spans="1:7" x14ac:dyDescent="0.3">
      <c r="A48" s="4" t="s">
        <v>15</v>
      </c>
      <c r="B48" s="4" t="e" vm="47">
        <f>IF(ISBLANK(Tabela4[[#This Row],[Flag Link]]), "", _xlfn.IMAGE(Tabela4[[#This Row],[Flag Link]],1,1))</f>
        <v>#VALUE!</v>
      </c>
      <c r="C48" s="4" t="s">
        <v>397</v>
      </c>
      <c r="D48" s="4"/>
      <c r="E48" s="4">
        <f>COUNTIF(Tabela1[Country],Tabela4[[#This Row],[National Team]])</f>
        <v>0</v>
      </c>
      <c r="F48" s="4">
        <f>COUNTIFS(Tabela1[Country],Tabela4[[#This Row],[National Team]],Tabela1[National Team Appearances],"&gt;0")</f>
        <v>0</v>
      </c>
      <c r="G48" t="s">
        <v>274</v>
      </c>
    </row>
    <row r="49" spans="1:7" x14ac:dyDescent="0.3">
      <c r="A49" s="4" t="s">
        <v>176</v>
      </c>
      <c r="B49" s="4" t="e" vm="48">
        <f>IF(ISBLANK(Tabela4[[#This Row],[Flag Link]]), "", _xlfn.IMAGE(Tabela4[[#This Row],[Flag Link]],1,1))</f>
        <v>#VALUE!</v>
      </c>
      <c r="C49" s="4" t="s">
        <v>400</v>
      </c>
      <c r="D49" s="4"/>
      <c r="E49" s="4">
        <f>COUNTIF(Tabela1[Country],Tabela4[[#This Row],[National Team]])</f>
        <v>0</v>
      </c>
      <c r="F49" s="4">
        <f>COUNTIFS(Tabela1[Country],Tabela4[[#This Row],[National Team]],Tabela1[National Team Appearances],"&gt;0")</f>
        <v>0</v>
      </c>
      <c r="G49" t="s">
        <v>349</v>
      </c>
    </row>
    <row r="50" spans="1:7" x14ac:dyDescent="0.3">
      <c r="A50" s="4" t="s">
        <v>13</v>
      </c>
      <c r="B50" s="4" t="e" vm="49">
        <f>IF(ISBLANK(Tabela4[[#This Row],[Flag Link]]), "", _xlfn.IMAGE(Tabela4[[#This Row],[Flag Link]],1,1))</f>
        <v>#VALUE!</v>
      </c>
      <c r="C50" s="4" t="s">
        <v>397</v>
      </c>
      <c r="D50" s="4"/>
      <c r="E50" s="4">
        <f>COUNTIF(Tabela1[Country],Tabela4[[#This Row],[National Team]])</f>
        <v>0</v>
      </c>
      <c r="F50" s="4">
        <f>COUNTIFS(Tabela1[Country],Tabela4[[#This Row],[National Team]],Tabela1[National Team Appearances],"&gt;0")</f>
        <v>0</v>
      </c>
      <c r="G50" t="s">
        <v>224</v>
      </c>
    </row>
    <row r="51" spans="1:7" x14ac:dyDescent="0.3">
      <c r="A51" s="4" t="s">
        <v>50</v>
      </c>
      <c r="B51" s="4" t="e" vm="50">
        <f>IF(ISBLANK(Tabela4[[#This Row],[Flag Link]]), "", _xlfn.IMAGE(Tabela4[[#This Row],[Flag Link]],1,1))</f>
        <v>#VALUE!</v>
      </c>
      <c r="C51" s="4" t="s">
        <v>399</v>
      </c>
      <c r="D51" s="4"/>
      <c r="E51" s="4">
        <f>COUNTIF(Tabela1[Country],Tabela4[[#This Row],[National Team]])</f>
        <v>0</v>
      </c>
      <c r="F51" s="4">
        <f>COUNTIFS(Tabela1[Country],Tabela4[[#This Row],[National Team]],Tabela1[National Team Appearances],"&gt;0")</f>
        <v>0</v>
      </c>
      <c r="G51" t="s">
        <v>319</v>
      </c>
    </row>
    <row r="52" spans="1:7" x14ac:dyDescent="0.3">
      <c r="A52" s="4" t="s">
        <v>7</v>
      </c>
      <c r="B52" s="4" t="e" vm="51">
        <f>IF(ISBLANK(Tabela4[[#This Row],[Flag Link]]), "", _xlfn.IMAGE(Tabela4[[#This Row],[Flag Link]],1,1))</f>
        <v>#VALUE!</v>
      </c>
      <c r="C52" s="4" t="s">
        <v>397</v>
      </c>
      <c r="D52" s="4"/>
      <c r="E52" s="4">
        <f>COUNTIF(Tabela1[Country],Tabela4[[#This Row],[National Team]])</f>
        <v>0</v>
      </c>
      <c r="F52" s="4">
        <f>COUNTIFS(Tabela1[Country],Tabela4[[#This Row],[National Team]],Tabela1[National Team Appearances],"&gt;0")</f>
        <v>0</v>
      </c>
      <c r="G52" t="s">
        <v>379</v>
      </c>
    </row>
    <row r="53" spans="1:7" x14ac:dyDescent="0.3">
      <c r="A53" s="4" t="s">
        <v>108</v>
      </c>
      <c r="B53" s="4" t="e" vm="52">
        <f>IF(ISBLANK(Tabela4[[#This Row],[Flag Link]]), "", _xlfn.IMAGE(Tabela4[[#This Row],[Flag Link]],1,1))</f>
        <v>#VALUE!</v>
      </c>
      <c r="C53" s="4" t="s">
        <v>399</v>
      </c>
      <c r="D53" s="4"/>
      <c r="E53" s="4">
        <f>COUNTIF(Tabela1[Country],Tabela4[[#This Row],[National Team]])</f>
        <v>0</v>
      </c>
      <c r="F53" s="4">
        <f>COUNTIFS(Tabela1[Country],Tabela4[[#This Row],[National Team]],Tabela1[National Team Appearances],"&gt;0")</f>
        <v>0</v>
      </c>
      <c r="G53" t="s">
        <v>260</v>
      </c>
    </row>
    <row r="54" spans="1:7" x14ac:dyDescent="0.3">
      <c r="A54" s="4" t="s">
        <v>24</v>
      </c>
      <c r="B54" s="4" t="e" vm="53">
        <f>IF(ISBLANK(Tabela4[[#This Row],[Flag Link]]), "", _xlfn.IMAGE(Tabela4[[#This Row],[Flag Link]],1,1))</f>
        <v>#VALUE!</v>
      </c>
      <c r="C54" s="4" t="s">
        <v>397</v>
      </c>
      <c r="D54" s="4"/>
      <c r="E54" s="4">
        <f>COUNTIF(Tabela1[Country],Tabela4[[#This Row],[National Team]])</f>
        <v>0</v>
      </c>
      <c r="F54" s="4">
        <f>COUNTIFS(Tabela1[Country],Tabela4[[#This Row],[National Team]],Tabela1[National Team Appearances],"&gt;0")</f>
        <v>0</v>
      </c>
      <c r="G54" t="s">
        <v>355</v>
      </c>
    </row>
    <row r="55" spans="1:7" x14ac:dyDescent="0.3">
      <c r="A55" s="4" t="s">
        <v>146</v>
      </c>
      <c r="B55" s="4" t="e" vm="54">
        <f>IF(ISBLANK(Tabela4[[#This Row],[Flag Link]]), "", _xlfn.IMAGE(Tabela4[[#This Row],[Flag Link]],1,1))</f>
        <v>#VALUE!</v>
      </c>
      <c r="C55" s="4" t="s">
        <v>397</v>
      </c>
      <c r="D55" s="4"/>
      <c r="E55" s="4">
        <f>COUNTIF(Tabela1[Country],Tabela4[[#This Row],[National Team]])</f>
        <v>0</v>
      </c>
      <c r="F55" s="4">
        <f>COUNTIFS(Tabela1[Country],Tabela4[[#This Row],[National Team]],Tabela1[National Team Appearances],"&gt;0")</f>
        <v>0</v>
      </c>
      <c r="G55" t="s">
        <v>307</v>
      </c>
    </row>
    <row r="56" spans="1:7" x14ac:dyDescent="0.3">
      <c r="A56" s="4" t="s">
        <v>89</v>
      </c>
      <c r="B56" s="4" t="e" vm="55">
        <f>IF(ISBLANK(Tabela4[[#This Row],[Flag Link]]), "", _xlfn.IMAGE(Tabela4[[#This Row],[Flag Link]],1,1))</f>
        <v>#VALUE!</v>
      </c>
      <c r="C56" s="4" t="s">
        <v>399</v>
      </c>
      <c r="D56" s="4"/>
      <c r="E56" s="4">
        <f>COUNTIF(Tabela1[Country],Tabela4[[#This Row],[National Team]])</f>
        <v>0</v>
      </c>
      <c r="F56" s="4">
        <f>COUNTIFS(Tabela1[Country],Tabela4[[#This Row],[National Team]],Tabela1[National Team Appearances],"&gt;0")</f>
        <v>0</v>
      </c>
      <c r="G56" t="s">
        <v>234</v>
      </c>
    </row>
    <row r="57" spans="1:7" x14ac:dyDescent="0.3">
      <c r="A57" s="4" t="s">
        <v>68</v>
      </c>
      <c r="B57" s="4" t="e" vm="56">
        <f>IF(ISBLANK(Tabela4[[#This Row],[Flag Link]]), "", _xlfn.IMAGE(Tabela4[[#This Row],[Flag Link]],1,1))</f>
        <v>#VALUE!</v>
      </c>
      <c r="C57" s="4" t="s">
        <v>397</v>
      </c>
      <c r="D57" s="4"/>
      <c r="E57" s="4">
        <f>COUNTIF(Tabela1[Country],Tabela4[[#This Row],[National Team]])</f>
        <v>0</v>
      </c>
      <c r="F57" s="4">
        <f>COUNTIFS(Tabela1[Country],Tabela4[[#This Row],[National Team]],Tabela1[National Team Appearances],"&gt;0")</f>
        <v>0</v>
      </c>
      <c r="G57" s="1" t="s">
        <v>395</v>
      </c>
    </row>
    <row r="58" spans="1:7" x14ac:dyDescent="0.3">
      <c r="A58" s="4" t="s">
        <v>156</v>
      </c>
      <c r="B58" s="4" t="e" vm="57">
        <f>IF(ISBLANK(Tabela4[[#This Row],[Flag Link]]), "", _xlfn.IMAGE(Tabela4[[#This Row],[Flag Link]],1,1))</f>
        <v>#VALUE!</v>
      </c>
      <c r="C58" s="4" t="s">
        <v>399</v>
      </c>
      <c r="D58" s="4"/>
      <c r="E58" s="4">
        <f>COUNTIF(Tabela1[Country],Tabela4[[#This Row],[National Team]])</f>
        <v>0</v>
      </c>
      <c r="F58" s="4">
        <f>COUNTIFS(Tabela1[Country],Tabela4[[#This Row],[National Team]],Tabela1[National Team Appearances],"&gt;0")</f>
        <v>0</v>
      </c>
      <c r="G58" t="s">
        <v>320</v>
      </c>
    </row>
    <row r="59" spans="1:7" x14ac:dyDescent="0.3">
      <c r="A59" s="4" t="s">
        <v>36</v>
      </c>
      <c r="B59" s="4" t="e" vm="58">
        <f>IF(ISBLANK(Tabela4[[#This Row],[Flag Link]]), "", _xlfn.IMAGE(Tabela4[[#This Row],[Flag Link]],1,1))</f>
        <v>#VALUE!</v>
      </c>
      <c r="C59" s="4" t="s">
        <v>397</v>
      </c>
      <c r="D59" s="4"/>
      <c r="E59" s="4">
        <f>COUNTIF(Tabela1[Country],Tabela4[[#This Row],[National Team]])</f>
        <v>0</v>
      </c>
      <c r="F59" s="4">
        <f>COUNTIFS(Tabela1[Country],Tabela4[[#This Row],[National Team]],Tabela1[National Team Appearances],"&gt;0")</f>
        <v>0</v>
      </c>
      <c r="G59" t="s">
        <v>252</v>
      </c>
    </row>
    <row r="60" spans="1:7" x14ac:dyDescent="0.3">
      <c r="A60" s="4" t="s">
        <v>109</v>
      </c>
      <c r="B60" s="4" t="e" vm="59">
        <f>IF(ISBLANK(Tabela4[[#This Row],[Flag Link]]), "", _xlfn.IMAGE(Tabela4[[#This Row],[Flag Link]],1,1))</f>
        <v>#VALUE!</v>
      </c>
      <c r="C60" s="4" t="s">
        <v>402</v>
      </c>
      <c r="D60" s="4"/>
      <c r="E60" s="4">
        <f>COUNTIF(Tabela1[Country],Tabela4[[#This Row],[National Team]])</f>
        <v>0</v>
      </c>
      <c r="F60" s="4">
        <f>COUNTIFS(Tabela1[Country],Tabela4[[#This Row],[National Team]],Tabela1[National Team Appearances],"&gt;0")</f>
        <v>0</v>
      </c>
      <c r="G60" t="s">
        <v>261</v>
      </c>
    </row>
    <row r="61" spans="1:7" x14ac:dyDescent="0.3">
      <c r="A61" s="4" t="s">
        <v>114</v>
      </c>
      <c r="B61" s="4" t="e" vm="60">
        <f>IF(ISBLANK(Tabela4[[#This Row],[Flag Link]]), "", _xlfn.IMAGE(Tabela4[[#This Row],[Flag Link]],1,1))</f>
        <v>#VALUE!</v>
      </c>
      <c r="C61" s="4" t="s">
        <v>401</v>
      </c>
      <c r="D61" s="4"/>
      <c r="E61" s="4">
        <f>COUNTIF(Tabela1[Country],Tabela4[[#This Row],[National Team]])</f>
        <v>0</v>
      </c>
      <c r="F61" s="4">
        <f>COUNTIFS(Tabela1[Country],Tabela4[[#This Row],[National Team]],Tabela1[National Team Appearances],"&gt;0")</f>
        <v>0</v>
      </c>
      <c r="G61" t="s">
        <v>266</v>
      </c>
    </row>
    <row r="62" spans="1:7" x14ac:dyDescent="0.3">
      <c r="A62" s="4" t="s">
        <v>123</v>
      </c>
      <c r="B62" s="4" t="e" vm="61">
        <f>IF(ISBLANK(Tabela4[[#This Row],[Flag Link]]), "", _xlfn.IMAGE(Tabela4[[#This Row],[Flag Link]],1,1))</f>
        <v>#VALUE!</v>
      </c>
      <c r="C62" s="4" t="s">
        <v>402</v>
      </c>
      <c r="D62" s="4"/>
      <c r="E62" s="4">
        <f>COUNTIF(Tabela1[Country],Tabela4[[#This Row],[National Team]])</f>
        <v>0</v>
      </c>
      <c r="F62" s="4">
        <f>COUNTIFS(Tabela1[Country],Tabela4[[#This Row],[National Team]],Tabela1[National Team Appearances],"&gt;0")</f>
        <v>0</v>
      </c>
      <c r="G62" t="s">
        <v>281</v>
      </c>
    </row>
    <row r="63" spans="1:7" x14ac:dyDescent="0.3">
      <c r="A63" s="4" t="s">
        <v>198</v>
      </c>
      <c r="B63" s="4" t="e" vm="62">
        <f>IF(ISBLANK(Tabela4[[#This Row],[Flag Link]]), "", _xlfn.IMAGE(Tabela4[[#This Row],[Flag Link]],1,1))</f>
        <v>#VALUE!</v>
      </c>
      <c r="C63" s="4" t="s">
        <v>400</v>
      </c>
      <c r="D63" s="4"/>
      <c r="E63" s="4">
        <f>COUNTIF(Tabela1[Country],Tabela4[[#This Row],[National Team]])</f>
        <v>0</v>
      </c>
      <c r="F63" s="4">
        <f>COUNTIFS(Tabela1[Country],Tabela4[[#This Row],[National Team]],Tabela1[National Team Appearances],"&gt;0")</f>
        <v>0</v>
      </c>
      <c r="G63" t="s">
        <v>383</v>
      </c>
    </row>
    <row r="64" spans="1:7" x14ac:dyDescent="0.3">
      <c r="A64" s="4" t="s">
        <v>49</v>
      </c>
      <c r="B64" s="4" t="e" vm="63">
        <f>IF(ISBLANK(Tabela4[[#This Row],[Flag Link]]), "", _xlfn.IMAGE(Tabela4[[#This Row],[Flag Link]],1,1))</f>
        <v>#VALUE!</v>
      </c>
      <c r="C64" s="4" t="s">
        <v>400</v>
      </c>
      <c r="D64" s="4"/>
      <c r="E64" s="4">
        <f>COUNTIF(Tabela1[Country],Tabela4[[#This Row],[National Team]])</f>
        <v>0</v>
      </c>
      <c r="F64" s="4">
        <f>COUNTIFS(Tabela1[Country],Tabela4[[#This Row],[National Team]],Tabela1[National Team Appearances],"&gt;0")</f>
        <v>0</v>
      </c>
      <c r="G64" t="s">
        <v>380</v>
      </c>
    </row>
    <row r="65" spans="1:7" x14ac:dyDescent="0.3">
      <c r="A65" s="4" t="s">
        <v>53</v>
      </c>
      <c r="B65" s="4" t="e" vm="64">
        <f>IF(ISBLANK(Tabela4[[#This Row],[Flag Link]]), "", _xlfn.IMAGE(Tabela4[[#This Row],[Flag Link]],1,1))</f>
        <v>#VALUE!</v>
      </c>
      <c r="C65" s="4" t="s">
        <v>399</v>
      </c>
      <c r="D65" s="4"/>
      <c r="E65" s="4">
        <f>COUNTIF(Tabela1[Country],Tabela4[[#This Row],[National Team]])</f>
        <v>0</v>
      </c>
      <c r="F65" s="4">
        <f>COUNTIFS(Tabela1[Country],Tabela4[[#This Row],[National Team]],Tabela1[National Team Appearances],"&gt;0")</f>
        <v>0</v>
      </c>
      <c r="G65" t="s">
        <v>375</v>
      </c>
    </row>
    <row r="66" spans="1:7" x14ac:dyDescent="0.3">
      <c r="A66" s="4" t="s">
        <v>52</v>
      </c>
      <c r="B66" s="4" t="e" vm="65">
        <f>IF(ISBLANK(Tabela4[[#This Row],[Flag Link]]), "", _xlfn.IMAGE(Tabela4[[#This Row],[Flag Link]],1,1))</f>
        <v>#VALUE!</v>
      </c>
      <c r="C66" s="4" t="s">
        <v>399</v>
      </c>
      <c r="D66" s="4"/>
      <c r="E66" s="4">
        <f>COUNTIF(Tabela1[Country],Tabela4[[#This Row],[National Team]])</f>
        <v>0</v>
      </c>
      <c r="F66" s="4">
        <f>COUNTIFS(Tabela1[Country],Tabela4[[#This Row],[National Team]],Tabela1[National Team Appearances],"&gt;0")</f>
        <v>0</v>
      </c>
      <c r="G66" t="s">
        <v>372</v>
      </c>
    </row>
    <row r="67" spans="1:7" x14ac:dyDescent="0.3">
      <c r="A67" s="4" t="s">
        <v>162</v>
      </c>
      <c r="B67" s="4" t="e" vm="66">
        <f>IF(ISBLANK(Tabela4[[#This Row],[Flag Link]]), "", _xlfn.IMAGE(Tabela4[[#This Row],[Flag Link]],1,1))</f>
        <v>#VALUE!</v>
      </c>
      <c r="C67" s="4" t="s">
        <v>400</v>
      </c>
      <c r="D67" s="4"/>
      <c r="E67" s="4">
        <f>COUNTIF(Tabela1[Country],Tabela4[[#This Row],[National Team]])</f>
        <v>0</v>
      </c>
      <c r="F67" s="4">
        <f>COUNTIFS(Tabela1[Country],Tabela4[[#This Row],[National Team]],Tabela1[National Team Appearances],"&gt;0")</f>
        <v>0</v>
      </c>
      <c r="G67" t="s">
        <v>329</v>
      </c>
    </row>
    <row r="68" spans="1:7" x14ac:dyDescent="0.3">
      <c r="A68" s="4" t="s">
        <v>186</v>
      </c>
      <c r="B68" s="4" t="e" vm="67">
        <f>IF(ISBLANK(Tabela4[[#This Row],[Flag Link]]), "", _xlfn.IMAGE(Tabela4[[#This Row],[Flag Link]],1,1))</f>
        <v>#VALUE!</v>
      </c>
      <c r="C68" s="4" t="s">
        <v>399</v>
      </c>
      <c r="D68" s="4"/>
      <c r="E68" s="4">
        <f>COUNTIF(Tabela1[Country],Tabela4[[#This Row],[National Team]])</f>
        <v>0</v>
      </c>
      <c r="F68" s="4">
        <f>COUNTIFS(Tabela1[Country],Tabela4[[#This Row],[National Team]],Tabela1[National Team Appearances],"&gt;0")</f>
        <v>0</v>
      </c>
      <c r="G68" t="s">
        <v>363</v>
      </c>
    </row>
    <row r="69" spans="1:7" x14ac:dyDescent="0.3">
      <c r="A69" s="4" t="s">
        <v>170</v>
      </c>
      <c r="B69" s="4" t="e" vm="68">
        <f>IF(ISBLANK(Tabela4[[#This Row],[Flag Link]]), "", _xlfn.IMAGE(Tabela4[[#This Row],[Flag Link]],1,1))</f>
        <v>#VALUE!</v>
      </c>
      <c r="C69" s="4" t="s">
        <v>399</v>
      </c>
      <c r="D69" s="4"/>
      <c r="E69" s="4">
        <f>COUNTIF(Tabela1[Country],Tabela4[[#This Row],[National Team]])</f>
        <v>0</v>
      </c>
      <c r="F69" s="4">
        <f>COUNTIFS(Tabela1[Country],Tabela4[[#This Row],[National Team]],Tabela1[National Team Appearances],"&gt;0")</f>
        <v>0</v>
      </c>
      <c r="G69" t="s">
        <v>343</v>
      </c>
    </row>
    <row r="70" spans="1:7" x14ac:dyDescent="0.3">
      <c r="A70" s="4" t="s">
        <v>168</v>
      </c>
      <c r="B70" s="4" t="e" vm="69">
        <f>IF(ISBLANK(Tabela4[[#This Row],[Flag Link]]), "", _xlfn.IMAGE(Tabela4[[#This Row],[Flag Link]],1,1))</f>
        <v>#VALUE!</v>
      </c>
      <c r="C70" s="4" t="s">
        <v>400</v>
      </c>
      <c r="D70" s="4"/>
      <c r="E70" s="4">
        <f>COUNTIF(Tabela1[Country],Tabela4[[#This Row],[National Team]])</f>
        <v>0</v>
      </c>
      <c r="F70" s="4">
        <f>COUNTIFS(Tabela1[Country],Tabela4[[#This Row],[National Team]],Tabela1[National Team Appearances],"&gt;0")</f>
        <v>0</v>
      </c>
      <c r="G70" t="s">
        <v>340</v>
      </c>
    </row>
    <row r="71" spans="1:7" x14ac:dyDescent="0.3">
      <c r="A71" s="4" t="s">
        <v>161</v>
      </c>
      <c r="B71" s="4" t="e" vm="70">
        <f>IF(ISBLANK(Tabela4[[#This Row],[Flag Link]]), "", _xlfn.IMAGE(Tabela4[[#This Row],[Flag Link]],1,1))</f>
        <v>#VALUE!</v>
      </c>
      <c r="C71" s="4" t="s">
        <v>399</v>
      </c>
      <c r="D71" s="4"/>
      <c r="E71" s="4">
        <f>COUNTIF(Tabela1[Country],Tabela4[[#This Row],[National Team]])</f>
        <v>0</v>
      </c>
      <c r="F71" s="4">
        <f>COUNTIFS(Tabela1[Country],Tabela4[[#This Row],[National Team]],Tabela1[National Team Appearances],"&gt;0")</f>
        <v>0</v>
      </c>
      <c r="G71" t="s">
        <v>327</v>
      </c>
    </row>
    <row r="72" spans="1:7" x14ac:dyDescent="0.3">
      <c r="A72" s="4" t="s">
        <v>152</v>
      </c>
      <c r="B72" s="4" t="e" vm="71">
        <f>IF(ISBLANK(Tabela4[[#This Row],[Flag Link]]), "", _xlfn.IMAGE(Tabela4[[#This Row],[Flag Link]],1,1))</f>
        <v>#VALUE!</v>
      </c>
      <c r="C72" s="4" t="s">
        <v>399</v>
      </c>
      <c r="D72" s="4"/>
      <c r="E72" s="4">
        <f>COUNTIF(Tabela1[Country],Tabela4[[#This Row],[National Team]])</f>
        <v>0</v>
      </c>
      <c r="F72" s="4">
        <f>COUNTIFS(Tabela1[Country],Tabela4[[#This Row],[National Team]],Tabela1[National Team Appearances],"&gt;0")</f>
        <v>0</v>
      </c>
      <c r="G72" t="s">
        <v>313</v>
      </c>
    </row>
    <row r="73" spans="1:7" x14ac:dyDescent="0.3">
      <c r="A73" s="4" t="s">
        <v>135</v>
      </c>
      <c r="B73" s="4" t="e" vm="72">
        <f>IF(ISBLANK(Tabela4[[#This Row],[Flag Link]]), "", _xlfn.IMAGE(Tabela4[[#This Row],[Flag Link]],1,1))</f>
        <v>#VALUE!</v>
      </c>
      <c r="C73" s="4" t="s">
        <v>397</v>
      </c>
      <c r="D73" s="4"/>
      <c r="E73" s="4">
        <f>COUNTIF(Tabela1[Country],Tabela4[[#This Row],[National Team]])</f>
        <v>0</v>
      </c>
      <c r="F73" s="4">
        <f>COUNTIFS(Tabela1[Country],Tabela4[[#This Row],[National Team]],Tabela1[National Team Appearances],"&gt;0")</f>
        <v>0</v>
      </c>
      <c r="G73" t="s">
        <v>296</v>
      </c>
    </row>
    <row r="74" spans="1:7" x14ac:dyDescent="0.3">
      <c r="A74" s="4" t="s">
        <v>64</v>
      </c>
      <c r="B74" s="4" t="e" vm="73">
        <f>IF(ISBLANK(Tabela4[[#This Row],[Flag Link]]), "", _xlfn.IMAGE(Tabela4[[#This Row],[Flag Link]],1,1))</f>
        <v>#VALUE!</v>
      </c>
      <c r="C74" s="4" t="s">
        <v>397</v>
      </c>
      <c r="D74" s="4"/>
      <c r="E74" s="4">
        <f>COUNTIF(Tabela1[Country],Tabela4[[#This Row],[National Team]])</f>
        <v>0</v>
      </c>
      <c r="F74" s="4">
        <f>COUNTIFS(Tabela1[Country],Tabela4[[#This Row],[National Team]],Tabela1[National Team Appearances],"&gt;0")</f>
        <v>0</v>
      </c>
      <c r="G74" t="s">
        <v>271</v>
      </c>
    </row>
    <row r="75" spans="1:7" x14ac:dyDescent="0.3">
      <c r="A75" s="4" t="s">
        <v>129</v>
      </c>
      <c r="B75" s="4" t="e" vm="74">
        <f>IF(ISBLANK(Tabela4[[#This Row],[Flag Link]]), "", _xlfn.IMAGE(Tabela4[[#This Row],[Flag Link]],1,1))</f>
        <v>#VALUE!</v>
      </c>
      <c r="C75" s="4" t="s">
        <v>400</v>
      </c>
      <c r="D75" s="4"/>
      <c r="E75" s="4">
        <f>COUNTIF(Tabela1[Country],Tabela4[[#This Row],[National Team]])</f>
        <v>0</v>
      </c>
      <c r="F75" s="4">
        <f>COUNTIFS(Tabela1[Country],Tabela4[[#This Row],[National Team]],Tabela1[National Team Appearances],"&gt;0")</f>
        <v>0</v>
      </c>
      <c r="G75" t="s">
        <v>287</v>
      </c>
    </row>
    <row r="76" spans="1:7" x14ac:dyDescent="0.3">
      <c r="A76" s="4" t="s">
        <v>96</v>
      </c>
      <c r="B76" s="4" t="e" vm="75">
        <f>IF(ISBLANK(Tabela4[[#This Row],[Flag Link]]), "", _xlfn.IMAGE(Tabela4[[#This Row],[Flag Link]],1,1))</f>
        <v>#VALUE!</v>
      </c>
      <c r="C76" s="4" t="s">
        <v>400</v>
      </c>
      <c r="D76" s="4"/>
      <c r="E76" s="4">
        <f>COUNTIF(Tabela1[Country],Tabela4[[#This Row],[National Team]])</f>
        <v>0</v>
      </c>
      <c r="F76" s="4">
        <f>COUNTIFS(Tabela1[Country],Tabela4[[#This Row],[National Team]],Tabela1[National Team Appearances],"&gt;0")</f>
        <v>0</v>
      </c>
      <c r="G76" t="s">
        <v>243</v>
      </c>
    </row>
    <row r="77" spans="1:7" x14ac:dyDescent="0.3">
      <c r="A77" s="4" t="s">
        <v>119</v>
      </c>
      <c r="B77" s="4" t="e" vm="76">
        <f>IF(ISBLANK(Tabela4[[#This Row],[Flag Link]]), "", _xlfn.IMAGE(Tabela4[[#This Row],[Flag Link]],1,1))</f>
        <v>#VALUE!</v>
      </c>
      <c r="C77" s="4" t="s">
        <v>399</v>
      </c>
      <c r="D77" s="4"/>
      <c r="E77" s="4">
        <f>COUNTIF(Tabela1[Country],Tabela4[[#This Row],[National Team]])</f>
        <v>0</v>
      </c>
      <c r="F77" s="4">
        <f>COUNTIFS(Tabela1[Country],Tabela4[[#This Row],[National Team]],Tabela1[National Team Appearances],"&gt;0")</f>
        <v>0</v>
      </c>
      <c r="G77" t="s">
        <v>277</v>
      </c>
    </row>
    <row r="78" spans="1:7" x14ac:dyDescent="0.3">
      <c r="A78" s="4" t="s">
        <v>103</v>
      </c>
      <c r="B78" s="4" t="e" vm="77">
        <f>IF(ISBLANK(Tabela4[[#This Row],[Flag Link]]), "", _xlfn.IMAGE(Tabela4[[#This Row],[Flag Link]],1,1))</f>
        <v>#VALUE!</v>
      </c>
      <c r="C78" s="4" t="s">
        <v>399</v>
      </c>
      <c r="D78" s="4"/>
      <c r="E78" s="4">
        <f>COUNTIF(Tabela1[Country],Tabela4[[#This Row],[National Team]])</f>
        <v>0</v>
      </c>
      <c r="F78" s="4">
        <f>COUNTIFS(Tabela1[Country],Tabela4[[#This Row],[National Team]],Tabela1[National Team Appearances],"&gt;0")</f>
        <v>0</v>
      </c>
      <c r="G78" t="s">
        <v>254</v>
      </c>
    </row>
    <row r="79" spans="1:7" x14ac:dyDescent="0.3">
      <c r="A79" s="4" t="s">
        <v>136</v>
      </c>
      <c r="B79" s="4" t="e" vm="78">
        <f>IF(ISBLANK(Tabela4[[#This Row],[Flag Link]]), "", _xlfn.IMAGE(Tabela4[[#This Row],[Flag Link]],1,1))</f>
        <v>#VALUE!</v>
      </c>
      <c r="C79" s="4" t="s">
        <v>399</v>
      </c>
      <c r="D79" s="4"/>
      <c r="E79" s="4">
        <f>COUNTIF(Tabela1[Country],Tabela4[[#This Row],[National Team]])</f>
        <v>0</v>
      </c>
      <c r="F79" s="4">
        <f>COUNTIFS(Tabela1[Country],Tabela4[[#This Row],[National Team]],Tabela1[National Team Appearances],"&gt;0")</f>
        <v>0</v>
      </c>
      <c r="G79" t="s">
        <v>297</v>
      </c>
    </row>
    <row r="80" spans="1:7" x14ac:dyDescent="0.3">
      <c r="A80" s="4" t="s">
        <v>413</v>
      </c>
      <c r="B80" s="4" t="e" vm="79">
        <f>IF(ISBLANK(Tabela4[[#This Row],[Flag Link]]), "", _xlfn.IMAGE(Tabela4[[#This Row],[Flag Link]],1,1))</f>
        <v>#VALUE!</v>
      </c>
      <c r="C80" s="4" t="s">
        <v>401</v>
      </c>
      <c r="D80" s="4"/>
      <c r="E80" s="4">
        <f>COUNTIF(Tabela1[Country],Tabela4[[#This Row],[National Team]])</f>
        <v>0</v>
      </c>
      <c r="F80" s="4">
        <f>COUNTIFS(Tabela1[Country],Tabela4[[#This Row],[National Team]],Tabela1[National Team Appearances],"&gt;0")</f>
        <v>0</v>
      </c>
      <c r="G80" s="1" t="s">
        <v>416</v>
      </c>
    </row>
    <row r="81" spans="1:7" x14ac:dyDescent="0.3">
      <c r="A81" s="4" t="s">
        <v>61</v>
      </c>
      <c r="B81" s="4" t="e" vm="80">
        <f>IF(ISBLANK(Tabela4[[#This Row],[Flag Link]]), "", _xlfn.IMAGE(Tabela4[[#This Row],[Flag Link]],1,1))</f>
        <v>#VALUE!</v>
      </c>
      <c r="C81" s="4" t="s">
        <v>398</v>
      </c>
      <c r="D81" s="4"/>
      <c r="E81" s="4">
        <f>COUNTIF(Tabela1[Country],Tabela4[[#This Row],[National Team]])</f>
        <v>0</v>
      </c>
      <c r="F81" s="4">
        <f>COUNTIFS(Tabela1[Country],Tabela4[[#This Row],[National Team]],Tabela1[National Team Appearances],"&gt;0")</f>
        <v>0</v>
      </c>
      <c r="G81" t="s">
        <v>336</v>
      </c>
    </row>
    <row r="82" spans="1:7" x14ac:dyDescent="0.3">
      <c r="A82" s="4" t="s">
        <v>195</v>
      </c>
      <c r="B82" s="4" t="e" vm="81">
        <f>IF(ISBLANK(Tabela4[[#This Row],[Flag Link]]), "", _xlfn.IMAGE(Tabela4[[#This Row],[Flag Link]],1,1))</f>
        <v>#VALUE!</v>
      </c>
      <c r="C82" s="4" t="s">
        <v>400</v>
      </c>
      <c r="D82" s="4"/>
      <c r="E82" s="4">
        <f>COUNTIF(Tabela1[Country],Tabela4[[#This Row],[National Team]])</f>
        <v>0</v>
      </c>
      <c r="F82" s="4">
        <f>COUNTIFS(Tabela1[Country],Tabela4[[#This Row],[National Team]],Tabela1[National Team Appearances],"&gt;0")</f>
        <v>0</v>
      </c>
      <c r="G82" t="s">
        <v>377</v>
      </c>
    </row>
    <row r="83" spans="1:7" x14ac:dyDescent="0.3">
      <c r="A83" s="4" t="s">
        <v>194</v>
      </c>
      <c r="B83" s="4" t="e" vm="82">
        <f>IF(ISBLANK(Tabela4[[#This Row],[Flag Link]]), "", _xlfn.IMAGE(Tabela4[[#This Row],[Flag Link]],1,1))</f>
        <v>#VALUE!</v>
      </c>
      <c r="C83" s="4" t="s">
        <v>402</v>
      </c>
      <c r="D83" s="4"/>
      <c r="E83" s="4">
        <f>COUNTIF(Tabela1[Country],Tabela4[[#This Row],[National Team]])</f>
        <v>0</v>
      </c>
      <c r="F83" s="4">
        <f>COUNTIFS(Tabela1[Country],Tabela4[[#This Row],[National Team]],Tabela1[National Team Appearances],"&gt;0")</f>
        <v>0</v>
      </c>
      <c r="G83" t="s">
        <v>374</v>
      </c>
    </row>
    <row r="84" spans="1:7" x14ac:dyDescent="0.3">
      <c r="A84" s="4" t="s">
        <v>192</v>
      </c>
      <c r="B84" s="4" t="e" vm="83">
        <f>IF(ISBLANK(Tabela4[[#This Row],[Flag Link]]), "", _xlfn.IMAGE(Tabela4[[#This Row],[Flag Link]],1,1))</f>
        <v>#VALUE!</v>
      </c>
      <c r="C84" s="4" t="s">
        <v>400</v>
      </c>
      <c r="D84" s="4"/>
      <c r="E84" s="4">
        <f>COUNTIF(Tabela1[Country],Tabela4[[#This Row],[National Team]])</f>
        <v>0</v>
      </c>
      <c r="F84" s="4">
        <f>COUNTIFS(Tabela1[Country],Tabela4[[#This Row],[National Team]],Tabela1[National Team Appearances],"&gt;0")</f>
        <v>0</v>
      </c>
      <c r="G84" t="s">
        <v>371</v>
      </c>
    </row>
    <row r="85" spans="1:7" x14ac:dyDescent="0.3">
      <c r="A85" s="4" t="s">
        <v>148</v>
      </c>
      <c r="B85" s="4" t="e" vm="84">
        <f>IF(ISBLANK(Tabela4[[#This Row],[Flag Link]]), "", _xlfn.IMAGE(Tabela4[[#This Row],[Flag Link]],1,1))</f>
        <v>#VALUE!</v>
      </c>
      <c r="C85" s="4" t="s">
        <v>399</v>
      </c>
      <c r="D85" s="4"/>
      <c r="E85" s="4">
        <f>COUNTIF(Tabela1[Country],Tabela4[[#This Row],[National Team]])</f>
        <v>0</v>
      </c>
      <c r="F85" s="4">
        <f>COUNTIFS(Tabela1[Country],Tabela4[[#This Row],[National Team]],Tabela1[National Team Appearances],"&gt;0")</f>
        <v>0</v>
      </c>
      <c r="G85" t="s">
        <v>309</v>
      </c>
    </row>
    <row r="86" spans="1:7" x14ac:dyDescent="0.3">
      <c r="A86" s="4" t="s">
        <v>88</v>
      </c>
      <c r="B86" s="4" t="e" vm="85">
        <f>IF(ISBLANK(Tabela4[[#This Row],[Flag Link]]), "", _xlfn.IMAGE(Tabela4[[#This Row],[Flag Link]],1,1))</f>
        <v>#VALUE!</v>
      </c>
      <c r="C86" s="4" t="s">
        <v>397</v>
      </c>
      <c r="D86" s="4"/>
      <c r="E86" s="4">
        <f>COUNTIF(Tabela1[Country],Tabela4[[#This Row],[National Team]])</f>
        <v>0</v>
      </c>
      <c r="F86" s="4">
        <f>COUNTIFS(Tabela1[Country],Tabela4[[#This Row],[National Team]],Tabela1[National Team Appearances],"&gt;0")</f>
        <v>0</v>
      </c>
      <c r="G86" t="s">
        <v>233</v>
      </c>
    </row>
    <row r="87" spans="1:7" x14ac:dyDescent="0.3">
      <c r="A87" s="4" t="s">
        <v>76</v>
      </c>
      <c r="B87" s="4" t="e" vm="86">
        <f>IF(ISBLANK(Tabela4[[#This Row],[Flag Link]]), "", _xlfn.IMAGE(Tabela4[[#This Row],[Flag Link]],1,1))</f>
        <v>#VALUE!</v>
      </c>
      <c r="C87" s="4" t="s">
        <v>397</v>
      </c>
      <c r="D87" s="4"/>
      <c r="E87" s="4">
        <f>COUNTIF(Tabela1[Country],Tabela4[[#This Row],[National Team]])</f>
        <v>0</v>
      </c>
      <c r="F87" s="4">
        <f>COUNTIFS(Tabela1[Country],Tabela4[[#This Row],[National Team]],Tabela1[National Team Appearances],"&gt;0")</f>
        <v>0</v>
      </c>
      <c r="G87" t="s">
        <v>218</v>
      </c>
    </row>
    <row r="88" spans="1:7" x14ac:dyDescent="0.3">
      <c r="A88" s="4" t="s">
        <v>188</v>
      </c>
      <c r="B88" s="4" t="e" vm="87">
        <f>IF(ISBLANK(Tabela4[[#This Row],[Flag Link]]), "", _xlfn.IMAGE(Tabela4[[#This Row],[Flag Link]],1,1))</f>
        <v>#VALUE!</v>
      </c>
      <c r="C88" s="4" t="s">
        <v>400</v>
      </c>
      <c r="D88" s="4"/>
      <c r="E88" s="4">
        <f>COUNTIF(Tabela1[Country],Tabela4[[#This Row],[National Team]])</f>
        <v>0</v>
      </c>
      <c r="F88" s="4">
        <f>COUNTIFS(Tabela1[Country],Tabela4[[#This Row],[National Team]],Tabela1[National Team Appearances],"&gt;0")</f>
        <v>0</v>
      </c>
      <c r="G88" t="s">
        <v>367</v>
      </c>
    </row>
    <row r="89" spans="1:7" x14ac:dyDescent="0.3">
      <c r="A89" s="4" t="s">
        <v>163</v>
      </c>
      <c r="B89" s="4" t="e" vm="88">
        <f>IF(ISBLANK(Tabela4[[#This Row],[Flag Link]]), "", _xlfn.IMAGE(Tabela4[[#This Row],[Flag Link]],1,1))</f>
        <v>#VALUE!</v>
      </c>
      <c r="C89" s="4" t="s">
        <v>400</v>
      </c>
      <c r="D89" s="4"/>
      <c r="E89" s="4">
        <f>COUNTIF(Tabela1[Country],Tabela4[[#This Row],[National Team]])</f>
        <v>0</v>
      </c>
      <c r="F89" s="4">
        <f>COUNTIFS(Tabela1[Country],Tabela4[[#This Row],[National Team]],Tabela1[National Team Appearances],"&gt;0")</f>
        <v>0</v>
      </c>
      <c r="G89" t="s">
        <v>331</v>
      </c>
    </row>
    <row r="90" spans="1:7" x14ac:dyDescent="0.3">
      <c r="A90" s="4" t="s">
        <v>179</v>
      </c>
      <c r="B90" s="4" t="e" vm="89">
        <f>IF(ISBLANK(Tabela4[[#This Row],[Flag Link]]), "", _xlfn.IMAGE(Tabela4[[#This Row],[Flag Link]],1,1))</f>
        <v>#VALUE!</v>
      </c>
      <c r="C90" s="4" t="s">
        <v>399</v>
      </c>
      <c r="D90" s="4"/>
      <c r="E90" s="4">
        <f>COUNTIF(Tabela1[Country],Tabela4[[#This Row],[National Team]])</f>
        <v>0</v>
      </c>
      <c r="F90" s="4">
        <f>COUNTIFS(Tabela1[Country],Tabela4[[#This Row],[National Team]],Tabela1[National Team Appearances],"&gt;0")</f>
        <v>0</v>
      </c>
      <c r="G90" t="s">
        <v>353</v>
      </c>
    </row>
    <row r="91" spans="1:7" x14ac:dyDescent="0.3">
      <c r="A91" s="4" t="s">
        <v>78</v>
      </c>
      <c r="B91" s="4" t="e" vm="90">
        <f>IF(ISBLANK(Tabela4[[#This Row],[Flag Link]]), "", _xlfn.IMAGE(Tabela4[[#This Row],[Flag Link]],1,1))</f>
        <v>#VALUE!</v>
      </c>
      <c r="C91" s="4" t="s">
        <v>400</v>
      </c>
      <c r="D91" s="4"/>
      <c r="E91" s="4">
        <f>COUNTIF(Tabela1[Country],Tabela4[[#This Row],[National Team]])</f>
        <v>0</v>
      </c>
      <c r="F91" s="4">
        <f>COUNTIFS(Tabela1[Country],Tabela4[[#This Row],[National Team]],Tabela1[National Team Appearances],"&gt;0")</f>
        <v>0</v>
      </c>
      <c r="G91" t="s">
        <v>220</v>
      </c>
    </row>
    <row r="92" spans="1:7" x14ac:dyDescent="0.3">
      <c r="A92" s="4" t="s">
        <v>85</v>
      </c>
      <c r="B92" s="4" t="e" vm="91">
        <f>IF(ISBLANK(Tabela4[[#This Row],[Flag Link]]), "", _xlfn.IMAGE(Tabela4[[#This Row],[Flag Link]],1,1))</f>
        <v>#VALUE!</v>
      </c>
      <c r="C92" s="4" t="s">
        <v>398</v>
      </c>
      <c r="D92" s="4"/>
      <c r="E92" s="4">
        <f>COUNTIF(Tabela1[Country],Tabela4[[#This Row],[National Team]])</f>
        <v>0</v>
      </c>
      <c r="F92" s="4">
        <f>COUNTIFS(Tabela1[Country],Tabela4[[#This Row],[National Team]],Tabela1[National Team Appearances],"&gt;0")</f>
        <v>0</v>
      </c>
      <c r="G92" t="s">
        <v>228</v>
      </c>
    </row>
    <row r="93" spans="1:7" x14ac:dyDescent="0.3">
      <c r="A93" s="4" t="s">
        <v>187</v>
      </c>
      <c r="B93" s="4" t="e" vm="92">
        <f>IF(ISBLANK(Tabela4[[#This Row],[Flag Link]]), "", _xlfn.IMAGE(Tabela4[[#This Row],[Flag Link]],1,1))</f>
        <v>#VALUE!</v>
      </c>
      <c r="C93" s="4" t="s">
        <v>402</v>
      </c>
      <c r="D93" s="4"/>
      <c r="E93" s="4">
        <f>COUNTIF(Tabela1[Country],Tabela4[[#This Row],[National Team]])</f>
        <v>0</v>
      </c>
      <c r="F93" s="4">
        <f>COUNTIFS(Tabela1[Country],Tabela4[[#This Row],[National Team]],Tabela1[National Team Appearances],"&gt;0")</f>
        <v>0</v>
      </c>
      <c r="G93" t="s">
        <v>364</v>
      </c>
    </row>
    <row r="94" spans="1:7" x14ac:dyDescent="0.3">
      <c r="A94" s="4" t="s">
        <v>33</v>
      </c>
      <c r="B94" s="4" t="e" vm="93">
        <f>IF(ISBLANK(Tabela4[[#This Row],[Flag Link]]), "", _xlfn.IMAGE(Tabela4[[#This Row],[Flag Link]],1,1))</f>
        <v>#VALUE!</v>
      </c>
      <c r="C94" s="4" t="s">
        <v>397</v>
      </c>
      <c r="D94" s="4"/>
      <c r="E94" s="4">
        <f>COUNTIF(Tabela1[Country],Tabela4[[#This Row],[National Team]])</f>
        <v>0</v>
      </c>
      <c r="F94" s="4">
        <f>COUNTIFS(Tabela1[Country],Tabela4[[#This Row],[National Team]],Tabela1[National Team Appearances],"&gt;0")</f>
        <v>0</v>
      </c>
      <c r="G94" t="s">
        <v>214</v>
      </c>
    </row>
    <row r="95" spans="1:7" x14ac:dyDescent="0.3">
      <c r="A95" s="4" t="s">
        <v>418</v>
      </c>
      <c r="B95" s="4" t="e" vm="94">
        <f>IF(ISBLANK(Tabela4[[#This Row],[Flag Link]]), "", _xlfn.IMAGE(Tabela4[[#This Row],[Flag Link]],1,1))</f>
        <v>#VALUE!</v>
      </c>
      <c r="C95" s="4" t="s">
        <v>399</v>
      </c>
      <c r="D95" s="4"/>
      <c r="E95" s="4">
        <f>COUNTIF(Tabela1[Country],Tabela4[[#This Row],[National Team]])</f>
        <v>0</v>
      </c>
      <c r="F95" s="4">
        <f>COUNTIFS(Tabela1[Country],Tabela4[[#This Row],[National Team]],Tabela1[National Team Appearances],"&gt;0")</f>
        <v>0</v>
      </c>
      <c r="G95" s="1" t="s">
        <v>420</v>
      </c>
    </row>
    <row r="96" spans="1:7" x14ac:dyDescent="0.3">
      <c r="A96" s="4" t="s">
        <v>145</v>
      </c>
      <c r="B96" s="4" t="e" vm="95">
        <f>IF(ISBLANK(Tabela4[[#This Row],[Flag Link]]), "", _xlfn.IMAGE(Tabela4[[#This Row],[Flag Link]],1,1))</f>
        <v>#VALUE!</v>
      </c>
      <c r="C96" s="4" t="s">
        <v>397</v>
      </c>
      <c r="D96" s="4"/>
      <c r="E96" s="4">
        <f>COUNTIF(Tabela1[Country],Tabela4[[#This Row],[National Team]])</f>
        <v>0</v>
      </c>
      <c r="F96" s="4">
        <f>COUNTIFS(Tabela1[Country],Tabela4[[#This Row],[National Team]],Tabela1[National Team Appearances],"&gt;0")</f>
        <v>0</v>
      </c>
      <c r="G96" t="s">
        <v>306</v>
      </c>
    </row>
    <row r="97" spans="1:7" x14ac:dyDescent="0.3">
      <c r="A97" s="4" t="s">
        <v>411</v>
      </c>
      <c r="B97" s="4" t="e" vm="96">
        <f>IF(ISBLANK(Tabela4[[#This Row],[Flag Link]]), "", _xlfn.IMAGE(Tabela4[[#This Row],[Flag Link]],1,1))</f>
        <v>#VALUE!</v>
      </c>
      <c r="C97" s="4" t="s">
        <v>397</v>
      </c>
      <c r="D97" s="4"/>
      <c r="E97" s="4">
        <f>COUNTIF(Tabela1[Country],Tabela4[[#This Row],[National Team]])</f>
        <v>0</v>
      </c>
      <c r="F97" s="4">
        <f>COUNTIFS(Tabela1[Country],Tabela4[[#This Row],[National Team]],Tabela1[National Team Appearances],"&gt;0")</f>
        <v>0</v>
      </c>
      <c r="G97" s="1" t="s">
        <v>412</v>
      </c>
    </row>
    <row r="98" spans="1:7" x14ac:dyDescent="0.3">
      <c r="A98" s="4" t="s">
        <v>199</v>
      </c>
      <c r="B98" s="4" t="e" vm="97">
        <f>IF(ISBLANK(Tabela4[[#This Row],[Flag Link]]), "", _xlfn.IMAGE(Tabela4[[#This Row],[Flag Link]],1,1))</f>
        <v>#VALUE!</v>
      </c>
      <c r="C98" s="4" t="s">
        <v>401</v>
      </c>
      <c r="D98" s="4"/>
      <c r="E98" s="4">
        <f>COUNTIF(Tabela1[Country],Tabela4[[#This Row],[National Team]])</f>
        <v>0</v>
      </c>
      <c r="F98" s="4">
        <f>COUNTIFS(Tabela1[Country],Tabela4[[#This Row],[National Team]],Tabela1[National Team Appearances],"&gt;0")</f>
        <v>0</v>
      </c>
      <c r="G98" t="s">
        <v>384</v>
      </c>
    </row>
    <row r="99" spans="1:7" x14ac:dyDescent="0.3">
      <c r="A99" s="4" t="s">
        <v>183</v>
      </c>
      <c r="B99" s="4" t="e" vm="98">
        <f>IF(ISBLANK(Tabela4[[#This Row],[Flag Link]]), "", _xlfn.IMAGE(Tabela4[[#This Row],[Flag Link]],1,1))</f>
        <v>#VALUE!</v>
      </c>
      <c r="C99" s="4" t="s">
        <v>399</v>
      </c>
      <c r="D99" s="4"/>
      <c r="E99" s="4">
        <f>COUNTIF(Tabela1[Country],Tabela4[[#This Row],[National Team]])</f>
        <v>0</v>
      </c>
      <c r="F99" s="4">
        <f>COUNTIFS(Tabela1[Country],Tabela4[[#This Row],[National Team]],Tabela1[National Team Appearances],"&gt;0")</f>
        <v>0</v>
      </c>
      <c r="G99" t="s">
        <v>359</v>
      </c>
    </row>
    <row r="100" spans="1:7" x14ac:dyDescent="0.3">
      <c r="A100" s="4" t="s">
        <v>419</v>
      </c>
      <c r="B100" s="4" t="e" vm="99">
        <f>IF(ISBLANK(Tabela4[[#This Row],[Flag Link]]), "", _xlfn.IMAGE(Tabela4[[#This Row],[Flag Link]],1,1))</f>
        <v>#VALUE!</v>
      </c>
      <c r="C100" s="4" t="s">
        <v>399</v>
      </c>
      <c r="D100" s="4"/>
      <c r="E100" s="4">
        <f>COUNTIF(Tabela1[Country],Tabela4[[#This Row],[National Team]])</f>
        <v>0</v>
      </c>
      <c r="F100" s="4">
        <f>COUNTIFS(Tabela1[Country],Tabela4[[#This Row],[National Team]],Tabela1[National Team Appearances],"&gt;0")</f>
        <v>0</v>
      </c>
      <c r="G100" s="1" t="s">
        <v>421</v>
      </c>
    </row>
    <row r="101" spans="1:7" x14ac:dyDescent="0.3">
      <c r="A101" s="4" t="s">
        <v>81</v>
      </c>
      <c r="B101" s="4" t="e" vm="100">
        <f>IF(ISBLANK(Tabela4[[#This Row],[Flag Link]]), "", _xlfn.IMAGE(Tabela4[[#This Row],[Flag Link]],1,1))</f>
        <v>#VALUE!</v>
      </c>
      <c r="C101" s="4" t="s">
        <v>397</v>
      </c>
      <c r="D101" s="4"/>
      <c r="E101" s="4">
        <f>COUNTIF(Tabela1[Country],Tabela4[[#This Row],[National Team]])</f>
        <v>0</v>
      </c>
      <c r="F101" s="4">
        <f>COUNTIFS(Tabela1[Country],Tabela4[[#This Row],[National Team]],Tabela1[National Team Appearances],"&gt;0")</f>
        <v>0</v>
      </c>
      <c r="G101" t="s">
        <v>223</v>
      </c>
    </row>
    <row r="102" spans="1:7" x14ac:dyDescent="0.3">
      <c r="A102" s="4" t="s">
        <v>142</v>
      </c>
      <c r="B102" s="4" t="e" vm="101">
        <f>IF(ISBLANK(Tabela4[[#This Row],[Flag Link]]), "", _xlfn.IMAGE(Tabela4[[#This Row],[Flag Link]],1,1))</f>
        <v>#VALUE!</v>
      </c>
      <c r="C102" s="4" t="s">
        <v>399</v>
      </c>
      <c r="D102" s="4"/>
      <c r="E102" s="4">
        <f>COUNTIF(Tabela1[Country],Tabela4[[#This Row],[National Team]])</f>
        <v>0</v>
      </c>
      <c r="F102" s="4">
        <f>COUNTIFS(Tabela1[Country],Tabela4[[#This Row],[National Team]],Tabela1[National Team Appearances],"&gt;0")</f>
        <v>0</v>
      </c>
      <c r="G102" t="s">
        <v>303</v>
      </c>
    </row>
    <row r="103" spans="1:7" x14ac:dyDescent="0.3">
      <c r="A103" s="4" t="s">
        <v>73</v>
      </c>
      <c r="B103" s="4" t="e" vm="102">
        <f>IF(ISBLANK(Tabela4[[#This Row],[Flag Link]]), "", _xlfn.IMAGE(Tabela4[[#This Row],[Flag Link]],1,1))</f>
        <v>#VALUE!</v>
      </c>
      <c r="C103" s="4" t="s">
        <v>399</v>
      </c>
      <c r="D103" s="4"/>
      <c r="E103" s="4">
        <f>COUNTIF(Tabela1[Country],Tabela4[[#This Row],[National Team]])</f>
        <v>0</v>
      </c>
      <c r="F103" s="4">
        <f>COUNTIFS(Tabela1[Country],Tabela4[[#This Row],[National Team]],Tabela1[National Team Appearances],"&gt;0")</f>
        <v>0</v>
      </c>
      <c r="G103" t="s">
        <v>211</v>
      </c>
    </row>
    <row r="104" spans="1:7" x14ac:dyDescent="0.3">
      <c r="A104" s="4" t="s">
        <v>40</v>
      </c>
      <c r="B104" s="4" t="e" vm="103">
        <f>IF(ISBLANK(Tabela4[[#This Row],[Flag Link]]), "", _xlfn.IMAGE(Tabela4[[#This Row],[Flag Link]],1,1))</f>
        <v>#VALUE!</v>
      </c>
      <c r="C104" s="4" t="s">
        <v>397</v>
      </c>
      <c r="D104" s="4"/>
      <c r="E104" s="4">
        <f>COUNTIF(Tabela1[Country],Tabela4[[#This Row],[National Team]])</f>
        <v>0</v>
      </c>
      <c r="F104" s="4">
        <f>COUNTIFS(Tabela1[Country],Tabela4[[#This Row],[National Team]],Tabela1[National Team Appearances],"&gt;0")</f>
        <v>0</v>
      </c>
      <c r="G104" t="s">
        <v>318</v>
      </c>
    </row>
    <row r="105" spans="1:7" x14ac:dyDescent="0.3">
      <c r="A105" s="4" t="s">
        <v>154</v>
      </c>
      <c r="B105" s="4" t="e" vm="104">
        <f>IF(ISBLANK(Tabela4[[#This Row],[Flag Link]]), "", _xlfn.IMAGE(Tabela4[[#This Row],[Flag Link]],1,1))</f>
        <v>#VALUE!</v>
      </c>
      <c r="C105" s="4" t="s">
        <v>397</v>
      </c>
      <c r="D105" s="4"/>
      <c r="E105" s="4">
        <f>COUNTIF(Tabela1[Country],Tabela4[[#This Row],[National Team]])</f>
        <v>0</v>
      </c>
      <c r="F105" s="4">
        <f>COUNTIFS(Tabela1[Country],Tabela4[[#This Row],[National Team]],Tabela1[National Team Appearances],"&gt;0")</f>
        <v>0</v>
      </c>
      <c r="G105" t="s">
        <v>316</v>
      </c>
    </row>
    <row r="106" spans="1:7" x14ac:dyDescent="0.3">
      <c r="A106" s="4" t="s">
        <v>35</v>
      </c>
      <c r="B106" s="4" t="e" vm="105">
        <f>IF(ISBLANK(Tabela4[[#This Row],[Flag Link]]), "", _xlfn.IMAGE(Tabela4[[#This Row],[Flag Link]],1,1))</f>
        <v>#VALUE!</v>
      </c>
      <c r="C106" s="4" t="s">
        <v>397</v>
      </c>
      <c r="D106" s="4"/>
      <c r="E106" s="4">
        <f>COUNTIF(Tabela1[Country],Tabela4[[#This Row],[National Team]])</f>
        <v>0</v>
      </c>
      <c r="F106" s="4">
        <f>COUNTIFS(Tabela1[Country],Tabela4[[#This Row],[National Team]],Tabela1[National Team Appearances],"&gt;0")</f>
        <v>0</v>
      </c>
      <c r="G106" t="s">
        <v>229</v>
      </c>
    </row>
    <row r="107" spans="1:7" x14ac:dyDescent="0.3">
      <c r="A107" s="4" t="s">
        <v>83</v>
      </c>
      <c r="B107" s="4" t="e" vm="106">
        <f>IF(ISBLANK(Tabela4[[#This Row],[Flag Link]]), "", _xlfn.IMAGE(Tabela4[[#This Row],[Flag Link]],1,1))</f>
        <v>#VALUE!</v>
      </c>
      <c r="C107" s="4" t="s">
        <v>399</v>
      </c>
      <c r="D107" s="4"/>
      <c r="E107" s="4">
        <f>COUNTIF(Tabela1[Country],Tabela4[[#This Row],[National Team]])</f>
        <v>0</v>
      </c>
      <c r="F107" s="4">
        <f>COUNTIFS(Tabela1[Country],Tabela4[[#This Row],[National Team]],Tabela1[National Team Appearances],"&gt;0")</f>
        <v>0</v>
      </c>
      <c r="G107" t="s">
        <v>226</v>
      </c>
    </row>
    <row r="108" spans="1:7" x14ac:dyDescent="0.3">
      <c r="A108" s="4" t="s">
        <v>137</v>
      </c>
      <c r="B108" s="4" t="e" vm="107">
        <f>IF(ISBLANK(Tabela4[[#This Row],[Flag Link]]), "", _xlfn.IMAGE(Tabela4[[#This Row],[Flag Link]],1,1))</f>
        <v>#VALUE!</v>
      </c>
      <c r="C108" s="4" t="s">
        <v>400</v>
      </c>
      <c r="D108" s="4"/>
      <c r="E108" s="4">
        <f>COUNTIF(Tabela1[Country],Tabela4[[#This Row],[National Team]])</f>
        <v>0</v>
      </c>
      <c r="F108" s="4">
        <f>COUNTIFS(Tabela1[Country],Tabela4[[#This Row],[National Team]],Tabela1[National Team Appearances],"&gt;0")</f>
        <v>0</v>
      </c>
      <c r="G108" t="s">
        <v>298</v>
      </c>
    </row>
    <row r="109" spans="1:7" x14ac:dyDescent="0.3">
      <c r="A109" s="4" t="s">
        <v>147</v>
      </c>
      <c r="B109" s="4" t="e" vm="108">
        <f>IF(ISBLANK(Tabela4[[#This Row],[Flag Link]]), "", _xlfn.IMAGE(Tabela4[[#This Row],[Flag Link]],1,1))</f>
        <v>#VALUE!</v>
      </c>
      <c r="C109" s="4" t="s">
        <v>397</v>
      </c>
      <c r="D109" s="4"/>
      <c r="E109" s="4">
        <f>COUNTIF(Tabela1[Country],Tabela4[[#This Row],[National Team]])</f>
        <v>0</v>
      </c>
      <c r="F109" s="4">
        <f>COUNTIFS(Tabela1[Country],Tabela4[[#This Row],[National Team]],Tabela1[National Team Appearances],"&gt;0")</f>
        <v>0</v>
      </c>
      <c r="G109" t="s">
        <v>308</v>
      </c>
    </row>
    <row r="110" spans="1:7" x14ac:dyDescent="0.3">
      <c r="A110" s="4" t="s">
        <v>95</v>
      </c>
      <c r="B110" s="4" t="e" vm="109">
        <f>IF(ISBLANK(Tabela4[[#This Row],[Flag Link]]), "", _xlfn.IMAGE(Tabela4[[#This Row],[Flag Link]],1,1))</f>
        <v>#VALUE!</v>
      </c>
      <c r="C110" s="4" t="s">
        <v>399</v>
      </c>
      <c r="D110" s="4"/>
      <c r="E110" s="4">
        <f>COUNTIF(Tabela1[Country],Tabela4[[#This Row],[National Team]])</f>
        <v>0</v>
      </c>
      <c r="F110" s="4">
        <f>COUNTIFS(Tabela1[Country],Tabela4[[#This Row],[National Team]],Tabela1[National Team Appearances],"&gt;0")</f>
        <v>0</v>
      </c>
      <c r="G110" t="s">
        <v>241</v>
      </c>
    </row>
    <row r="111" spans="1:7" x14ac:dyDescent="0.3">
      <c r="A111" s="4" t="s">
        <v>74</v>
      </c>
      <c r="B111" s="4" t="e" vm="110">
        <f>IF(ISBLANK(Tabela4[[#This Row],[Flag Link]]), "", _xlfn.IMAGE(Tabela4[[#This Row],[Flag Link]],1,1))</f>
        <v>#VALUE!</v>
      </c>
      <c r="C111" s="4" t="s">
        <v>402</v>
      </c>
      <c r="D111" s="4"/>
      <c r="E111" s="4">
        <f>COUNTIF(Tabela1[Country],Tabela4[[#This Row],[National Team]])</f>
        <v>0</v>
      </c>
      <c r="F111" s="4">
        <f>COUNTIFS(Tabela1[Country],Tabela4[[#This Row],[National Team]],Tabela1[National Team Appearances],"&gt;0")</f>
        <v>0</v>
      </c>
      <c r="G111" t="s">
        <v>212</v>
      </c>
    </row>
    <row r="112" spans="1:7" x14ac:dyDescent="0.3">
      <c r="A112" s="4" t="s">
        <v>158</v>
      </c>
      <c r="B112" s="4" t="e" vm="111">
        <f>IF(ISBLANK(Tabela4[[#This Row],[Flag Link]]), "", _xlfn.IMAGE(Tabela4[[#This Row],[Flag Link]],1,1))</f>
        <v>#VALUE!</v>
      </c>
      <c r="C112" s="4" t="s">
        <v>399</v>
      </c>
      <c r="D112" s="4"/>
      <c r="E112" s="4">
        <f>COUNTIF(Tabela1[Country],Tabela4[[#This Row],[National Team]])</f>
        <v>0</v>
      </c>
      <c r="F112" s="4">
        <f>COUNTIFS(Tabela1[Country],Tabela4[[#This Row],[National Team]],Tabela1[National Team Appearances],"&gt;0")</f>
        <v>0</v>
      </c>
      <c r="G112" t="s">
        <v>322</v>
      </c>
    </row>
    <row r="113" spans="1:7" x14ac:dyDescent="0.3">
      <c r="A113" s="4" t="s">
        <v>153</v>
      </c>
      <c r="B113" s="4" t="e" vm="112">
        <f>IF(ISBLANK(Tabela4[[#This Row],[Flag Link]]), "", _xlfn.IMAGE(Tabela4[[#This Row],[Flag Link]],1,1))</f>
        <v>#VALUE!</v>
      </c>
      <c r="C113" s="4" t="s">
        <v>397</v>
      </c>
      <c r="D113" s="4"/>
      <c r="E113" s="4">
        <f>COUNTIF(Tabela1[Country],Tabela4[[#This Row],[National Team]])</f>
        <v>0</v>
      </c>
      <c r="F113" s="4">
        <f>COUNTIFS(Tabela1[Country],Tabela4[[#This Row],[National Team]],Tabela1[National Team Appearances],"&gt;0")</f>
        <v>0</v>
      </c>
      <c r="G113" t="s">
        <v>314</v>
      </c>
    </row>
    <row r="114" spans="1:7" x14ac:dyDescent="0.3">
      <c r="A114" s="4" t="s">
        <v>132</v>
      </c>
      <c r="B114" s="4" t="e" vm="113">
        <f>IF(ISBLANK(Tabela4[[#This Row],[Flag Link]]), "", _xlfn.IMAGE(Tabela4[[#This Row],[Flag Link]],1,1))</f>
        <v>#VALUE!</v>
      </c>
      <c r="C114" s="4" t="s">
        <v>397</v>
      </c>
      <c r="D114" s="4"/>
      <c r="E114" s="4">
        <f>COUNTIF(Tabela1[Country],Tabela4[[#This Row],[National Team]])</f>
        <v>0</v>
      </c>
      <c r="F114" s="4">
        <f>COUNTIFS(Tabela1[Country],Tabela4[[#This Row],[National Team]],Tabela1[National Team Appearances],"&gt;0")</f>
        <v>0</v>
      </c>
      <c r="G114" t="s">
        <v>290</v>
      </c>
    </row>
    <row r="115" spans="1:7" x14ac:dyDescent="0.3">
      <c r="A115" s="4" t="s">
        <v>134</v>
      </c>
      <c r="B115" s="4" t="e" vm="114">
        <f>IF(ISBLANK(Tabela4[[#This Row],[Flag Link]]), "", _xlfn.IMAGE(Tabela4[[#This Row],[Flag Link]],1,1))</f>
        <v>#VALUE!</v>
      </c>
      <c r="C115" s="4" t="s">
        <v>400</v>
      </c>
      <c r="D115" s="4"/>
      <c r="E115" s="4">
        <f>COUNTIF(Tabela1[Country],Tabela4[[#This Row],[National Team]])</f>
        <v>0</v>
      </c>
      <c r="F115" s="4">
        <f>COUNTIFS(Tabela1[Country],Tabela4[[#This Row],[National Team]],Tabela1[National Team Appearances],"&gt;0")</f>
        <v>0</v>
      </c>
      <c r="G115" t="s">
        <v>295</v>
      </c>
    </row>
    <row r="116" spans="1:7" x14ac:dyDescent="0.3">
      <c r="A116" s="4" t="s">
        <v>128</v>
      </c>
      <c r="B116" s="4" t="e" vm="115">
        <f>IF(ISBLANK(Tabela4[[#This Row],[Flag Link]]), "", _xlfn.IMAGE(Tabela4[[#This Row],[Flag Link]],1,1))</f>
        <v>#VALUE!</v>
      </c>
      <c r="C116" s="4" t="s">
        <v>400</v>
      </c>
      <c r="D116" s="4"/>
      <c r="E116" s="4">
        <f>COUNTIF(Tabela1[Country],Tabela4[[#This Row],[National Team]])</f>
        <v>0</v>
      </c>
      <c r="F116" s="4">
        <f>COUNTIFS(Tabela1[Country],Tabela4[[#This Row],[National Team]],Tabela1[National Team Appearances],"&gt;0")</f>
        <v>0</v>
      </c>
      <c r="G116" t="s">
        <v>286</v>
      </c>
    </row>
    <row r="117" spans="1:7" x14ac:dyDescent="0.3">
      <c r="A117" s="4" t="s">
        <v>72</v>
      </c>
      <c r="B117" s="4" t="e" vm="116">
        <f>IF(ISBLANK(Tabela4[[#This Row],[Flag Link]]), "", _xlfn.IMAGE(Tabela4[[#This Row],[Flag Link]],1,1))</f>
        <v>#VALUE!</v>
      </c>
      <c r="C117" s="4" t="s">
        <v>397</v>
      </c>
      <c r="D117" s="4"/>
      <c r="E117" s="4">
        <f>COUNTIF(Tabela1[Country],Tabela4[[#This Row],[National Team]])</f>
        <v>0</v>
      </c>
      <c r="F117" s="4">
        <f>COUNTIFS(Tabela1[Country],Tabela4[[#This Row],[National Team]],Tabela1[National Team Appearances],"&gt;0")</f>
        <v>0</v>
      </c>
      <c r="G117" t="s">
        <v>210</v>
      </c>
    </row>
    <row r="118" spans="1:7" x14ac:dyDescent="0.3">
      <c r="A118" s="4" t="s">
        <v>118</v>
      </c>
      <c r="B118" s="4" t="e" vm="117">
        <f>IF(ISBLANK(Tabela4[[#This Row],[Flag Link]]), "", _xlfn.IMAGE(Tabela4[[#This Row],[Flag Link]],1,1))</f>
        <v>#VALUE!</v>
      </c>
      <c r="C118" s="4" t="s">
        <v>402</v>
      </c>
      <c r="D118" s="4"/>
      <c r="E118" s="4">
        <f>COUNTIF(Tabela1[Country],Tabela4[[#This Row],[National Team]])</f>
        <v>0</v>
      </c>
      <c r="F118" s="4">
        <f>COUNTIFS(Tabela1[Country],Tabela4[[#This Row],[National Team]],Tabela1[National Team Appearances],"&gt;0")</f>
        <v>0</v>
      </c>
      <c r="G118" t="s">
        <v>276</v>
      </c>
    </row>
    <row r="119" spans="1:7" x14ac:dyDescent="0.3">
      <c r="A119" s="4" t="s">
        <v>172</v>
      </c>
      <c r="B119" s="4" t="e" vm="118">
        <f>IF(ISBLANK(Tabela4[[#This Row],[Flag Link]]), "", _xlfn.IMAGE(Tabela4[[#This Row],[Flag Link]],1,1))</f>
        <v>#VALUE!</v>
      </c>
      <c r="C119" s="4" t="s">
        <v>402</v>
      </c>
      <c r="D119" s="4"/>
      <c r="E119" s="4">
        <f>COUNTIF(Tabela1[Country],Tabela4[[#This Row],[National Team]])</f>
        <v>0</v>
      </c>
      <c r="F119" s="4">
        <f>COUNTIFS(Tabela1[Country],Tabela4[[#This Row],[National Team]],Tabela1[National Team Appearances],"&gt;0")</f>
        <v>0</v>
      </c>
      <c r="G119" t="s">
        <v>345</v>
      </c>
    </row>
    <row r="120" spans="1:7" x14ac:dyDescent="0.3">
      <c r="A120" s="4" t="s">
        <v>205</v>
      </c>
      <c r="B120" s="4" t="e" vm="119">
        <f>IF(ISBLANK(Tabela4[[#This Row],[Flag Link]]), "", _xlfn.IMAGE(Tabela4[[#This Row],[Flag Link]],1,1))</f>
        <v>#VALUE!</v>
      </c>
      <c r="C120" s="4" t="s">
        <v>399</v>
      </c>
      <c r="D120" s="4"/>
      <c r="E120" s="4">
        <f>COUNTIF(Tabela1[Country],Tabela4[[#This Row],[National Team]])</f>
        <v>0</v>
      </c>
      <c r="F120" s="4">
        <f>COUNTIFS(Tabela1[Country],Tabela4[[#This Row],[National Team]],Tabela1[National Team Appearances],"&gt;0")</f>
        <v>0</v>
      </c>
      <c r="G120" t="s">
        <v>390</v>
      </c>
    </row>
    <row r="121" spans="1:7" x14ac:dyDescent="0.3">
      <c r="A121" s="4" t="s">
        <v>196</v>
      </c>
      <c r="B121" s="4" t="e" vm="120">
        <f>IF(ISBLANK(Tabela4[[#This Row],[Flag Link]]), "", _xlfn.IMAGE(Tabela4[[#This Row],[Flag Link]],1,1))</f>
        <v>#VALUE!</v>
      </c>
      <c r="C121" s="4" t="s">
        <v>399</v>
      </c>
      <c r="D121" s="4"/>
      <c r="E121" s="4">
        <f>COUNTIF(Tabela1[Country],Tabela4[[#This Row],[National Team]])</f>
        <v>0</v>
      </c>
      <c r="F121" s="4">
        <f>COUNTIFS(Tabela1[Country],Tabela4[[#This Row],[National Team]],Tabela1[National Team Appearances],"&gt;0")</f>
        <v>0</v>
      </c>
      <c r="G121" t="s">
        <v>378</v>
      </c>
    </row>
    <row r="122" spans="1:7" x14ac:dyDescent="0.3">
      <c r="A122" s="4" t="s">
        <v>191</v>
      </c>
      <c r="B122" s="4" t="e" vm="121">
        <f>IF(ISBLANK(Tabela4[[#This Row],[Flag Link]]), "", _xlfn.IMAGE(Tabela4[[#This Row],[Flag Link]],1,1))</f>
        <v>#VALUE!</v>
      </c>
      <c r="C122" s="4" t="s">
        <v>399</v>
      </c>
      <c r="D122" s="4"/>
      <c r="E122" s="4">
        <f>COUNTIF(Tabela1[Country],Tabela4[[#This Row],[National Team]])</f>
        <v>0</v>
      </c>
      <c r="F122" s="4">
        <f>COUNTIFS(Tabela1[Country],Tabela4[[#This Row],[National Team]],Tabela1[National Team Appearances],"&gt;0")</f>
        <v>0</v>
      </c>
      <c r="G122" t="s">
        <v>370</v>
      </c>
    </row>
    <row r="123" spans="1:7" x14ac:dyDescent="0.3">
      <c r="A123" s="4" t="s">
        <v>190</v>
      </c>
      <c r="B123" s="4" t="e" vm="122">
        <f>IF(ISBLANK(Tabela4[[#This Row],[Flag Link]]), "", _xlfn.IMAGE(Tabela4[[#This Row],[Flag Link]],1,1))</f>
        <v>#VALUE!</v>
      </c>
      <c r="C123" s="4" t="s">
        <v>400</v>
      </c>
      <c r="D123" s="4"/>
      <c r="E123" s="4">
        <f>COUNTIF(Tabela1[Country],Tabela4[[#This Row],[National Team]])</f>
        <v>0</v>
      </c>
      <c r="F123" s="4">
        <f>COUNTIFS(Tabela1[Country],Tabela4[[#This Row],[National Team]],Tabela1[National Team Appearances],"&gt;0")</f>
        <v>0</v>
      </c>
      <c r="G123" t="s">
        <v>369</v>
      </c>
    </row>
    <row r="124" spans="1:7" x14ac:dyDescent="0.3">
      <c r="A124" s="4" t="s">
        <v>102</v>
      </c>
      <c r="B124" s="4" t="e" vm="123">
        <f>IF(ISBLANK(Tabela4[[#This Row],[Flag Link]]), "", _xlfn.IMAGE(Tabela4[[#This Row],[Flag Link]],1,1))</f>
        <v>#VALUE!</v>
      </c>
      <c r="C124" s="4" t="s">
        <v>397</v>
      </c>
      <c r="D124" s="4"/>
      <c r="E124" s="4">
        <f>COUNTIF(Tabela1[Country],Tabela4[[#This Row],[National Team]])</f>
        <v>0</v>
      </c>
      <c r="F124" s="4">
        <f>COUNTIFS(Tabela1[Country],Tabela4[[#This Row],[National Team]],Tabela1[National Team Appearances],"&gt;0")</f>
        <v>0</v>
      </c>
      <c r="G124" t="s">
        <v>251</v>
      </c>
    </row>
    <row r="125" spans="1:7" x14ac:dyDescent="0.3">
      <c r="A125" s="4" t="s">
        <v>80</v>
      </c>
      <c r="B125" s="4" t="e" vm="124">
        <f>IF(ISBLANK(Tabela4[[#This Row],[Flag Link]]), "", _xlfn.IMAGE(Tabela4[[#This Row],[Flag Link]],1,1))</f>
        <v>#VALUE!</v>
      </c>
      <c r="C125" s="4" t="s">
        <v>402</v>
      </c>
      <c r="D125" s="4"/>
      <c r="E125" s="4">
        <f>COUNTIF(Tabela1[Country],Tabela4[[#This Row],[National Team]])</f>
        <v>0</v>
      </c>
      <c r="F125" s="4">
        <f>COUNTIFS(Tabela1[Country],Tabela4[[#This Row],[National Team]],Tabela1[National Team Appearances],"&gt;0")</f>
        <v>0</v>
      </c>
      <c r="G125" t="s">
        <v>222</v>
      </c>
    </row>
    <row r="126" spans="1:7" x14ac:dyDescent="0.3">
      <c r="A126" s="4" t="s">
        <v>130</v>
      </c>
      <c r="B126" s="4" t="e" vm="125">
        <f>IF(ISBLANK(Tabela4[[#This Row],[Flag Link]]), "", _xlfn.IMAGE(Tabela4[[#This Row],[Flag Link]],1,1))</f>
        <v>#VALUE!</v>
      </c>
      <c r="C126" s="4" t="s">
        <v>400</v>
      </c>
      <c r="D126" s="4"/>
      <c r="E126" s="4">
        <f>COUNTIF(Tabela1[Country],Tabela4[[#This Row],[National Team]])</f>
        <v>0</v>
      </c>
      <c r="F126" s="4">
        <f>COUNTIFS(Tabela1[Country],Tabela4[[#This Row],[National Team]],Tabela1[National Team Appearances],"&gt;0")</f>
        <v>0</v>
      </c>
      <c r="G126" t="s">
        <v>288</v>
      </c>
    </row>
    <row r="127" spans="1:7" x14ac:dyDescent="0.3">
      <c r="A127" s="4" t="s">
        <v>97</v>
      </c>
      <c r="B127" s="4" t="e" vm="126">
        <f>IF(ISBLANK(Tabela4[[#This Row],[Flag Link]]), "", _xlfn.IMAGE(Tabela4[[#This Row],[Flag Link]],1,1))</f>
        <v>#VALUE!</v>
      </c>
      <c r="C127" s="4" t="s">
        <v>399</v>
      </c>
      <c r="D127" s="4"/>
      <c r="E127" s="4">
        <f>COUNTIF(Tabela1[Country],Tabela4[[#This Row],[National Team]])</f>
        <v>0</v>
      </c>
      <c r="F127" s="4">
        <f>COUNTIFS(Tabela1[Country],Tabela4[[#This Row],[National Team]],Tabela1[National Team Appearances],"&gt;0")</f>
        <v>0</v>
      </c>
      <c r="G127" t="s">
        <v>245</v>
      </c>
    </row>
    <row r="128" spans="1:7" x14ac:dyDescent="0.3">
      <c r="A128" s="4" t="s">
        <v>98</v>
      </c>
      <c r="B128" s="4" t="e" vm="127">
        <f>IF(ISBLANK(Tabela4[[#This Row],[Flag Link]]), "", _xlfn.IMAGE(Tabela4[[#This Row],[Flag Link]],1,1))</f>
        <v>#VALUE!</v>
      </c>
      <c r="C128" s="4" t="s">
        <v>399</v>
      </c>
      <c r="D128" s="4"/>
      <c r="E128" s="4">
        <f>COUNTIF(Tabela1[Country],Tabela4[[#This Row],[National Team]])</f>
        <v>0</v>
      </c>
      <c r="F128" s="4">
        <f>COUNTIFS(Tabela1[Country],Tabela4[[#This Row],[National Team]],Tabela1[National Team Appearances],"&gt;0")</f>
        <v>0</v>
      </c>
      <c r="G128" t="s">
        <v>246</v>
      </c>
    </row>
    <row r="129" spans="1:7" x14ac:dyDescent="0.3">
      <c r="A129" s="4" t="s">
        <v>47</v>
      </c>
      <c r="B129" s="4" t="e" vm="128">
        <f>IF(ISBLANK(Tabela4[[#This Row],[Flag Link]]), "", _xlfn.IMAGE(Tabela4[[#This Row],[Flag Link]],1,1))</f>
        <v>#VALUE!</v>
      </c>
      <c r="C129" s="4" t="s">
        <v>399</v>
      </c>
      <c r="D129" s="4"/>
      <c r="E129" s="4">
        <f>COUNTIF(Tabela1[Country],Tabela4[[#This Row],[National Team]])</f>
        <v>0</v>
      </c>
      <c r="F129" s="4">
        <f>COUNTIFS(Tabela1[Country],Tabela4[[#This Row],[National Team]],Tabela1[National Team Appearances],"&gt;0")</f>
        <v>0</v>
      </c>
      <c r="G129" t="s">
        <v>269</v>
      </c>
    </row>
    <row r="130" spans="1:7" x14ac:dyDescent="0.3">
      <c r="A130" s="4" t="s">
        <v>175</v>
      </c>
      <c r="B130" s="4" t="e" vm="129">
        <f>IF(ISBLANK(Tabela4[[#This Row],[Flag Link]]), "", _xlfn.IMAGE(Tabela4[[#This Row],[Flag Link]],1,1))</f>
        <v>#VALUE!</v>
      </c>
      <c r="C130" s="4" t="s">
        <v>397</v>
      </c>
      <c r="D130" s="4"/>
      <c r="E130" s="4">
        <f>COUNTIF(Tabela1[Country],Tabela4[[#This Row],[National Team]])</f>
        <v>0</v>
      </c>
      <c r="F130" s="4">
        <f>COUNTIFS(Tabela1[Country],Tabela4[[#This Row],[National Team]],Tabela1[National Team Appearances],"&gt;0")</f>
        <v>0</v>
      </c>
      <c r="G130" t="s">
        <v>348</v>
      </c>
    </row>
    <row r="131" spans="1:7" x14ac:dyDescent="0.3">
      <c r="A131" s="4" t="s">
        <v>90</v>
      </c>
      <c r="B131" s="4" t="e" vm="130">
        <f>IF(ISBLANK(Tabela4[[#This Row],[Flag Link]]), "", _xlfn.IMAGE(Tabela4[[#This Row],[Flag Link]],1,1))</f>
        <v>#VALUE!</v>
      </c>
      <c r="C131" s="4" t="s">
        <v>399</v>
      </c>
      <c r="D131" s="4"/>
      <c r="E131" s="4">
        <f>COUNTIF(Tabela1[Country],Tabela4[[#This Row],[National Team]])</f>
        <v>0</v>
      </c>
      <c r="F131" s="4">
        <f>COUNTIFS(Tabela1[Country],Tabela4[[#This Row],[National Team]],Tabela1[National Team Appearances],"&gt;0")</f>
        <v>0</v>
      </c>
      <c r="G131" t="s">
        <v>235</v>
      </c>
    </row>
    <row r="132" spans="1:7" x14ac:dyDescent="0.3">
      <c r="A132" s="4" t="s">
        <v>140</v>
      </c>
      <c r="B132" s="4" t="e" vm="131">
        <f>IF(ISBLANK(Tabela4[[#This Row],[Flag Link]]), "", _xlfn.IMAGE(Tabela4[[#This Row],[Flag Link]],1,1))</f>
        <v>#VALUE!</v>
      </c>
      <c r="C132" s="4" t="s">
        <v>400</v>
      </c>
      <c r="D132" s="4"/>
      <c r="E132" s="4">
        <f>COUNTIF(Tabela1[Country],Tabela4[[#This Row],[National Team]])</f>
        <v>0</v>
      </c>
      <c r="F132" s="4">
        <f>COUNTIFS(Tabela1[Country],Tabela4[[#This Row],[National Team]],Tabela1[National Team Appearances],"&gt;0")</f>
        <v>0</v>
      </c>
      <c r="G132" t="s">
        <v>301</v>
      </c>
    </row>
    <row r="133" spans="1:7" x14ac:dyDescent="0.3">
      <c r="A133" s="4" t="s">
        <v>106</v>
      </c>
      <c r="B133" s="4" t="e" vm="132">
        <f>IF(ISBLANK(Tabela4[[#This Row],[Flag Link]]), "", _xlfn.IMAGE(Tabela4[[#This Row],[Flag Link]],1,1))</f>
        <v>#VALUE!</v>
      </c>
      <c r="C133" s="4" t="s">
        <v>399</v>
      </c>
      <c r="D133" s="4"/>
      <c r="E133" s="4">
        <f>COUNTIF(Tabela1[Country],Tabela4[[#This Row],[National Team]])</f>
        <v>0</v>
      </c>
      <c r="F133" s="4">
        <f>COUNTIFS(Tabela1[Country],Tabela4[[#This Row],[National Team]],Tabela1[National Team Appearances],"&gt;0")</f>
        <v>0</v>
      </c>
      <c r="G133" t="s">
        <v>257</v>
      </c>
    </row>
    <row r="134" spans="1:7" x14ac:dyDescent="0.3">
      <c r="A134" s="4" t="s">
        <v>84</v>
      </c>
      <c r="B134" s="4" t="e" vm="133">
        <f>IF(ISBLANK(Tabela4[[#This Row],[Flag Link]]), "", _xlfn.IMAGE(Tabela4[[#This Row],[Flag Link]],1,1))</f>
        <v>#VALUE!</v>
      </c>
      <c r="C134" s="4" t="s">
        <v>402</v>
      </c>
      <c r="D134" s="4"/>
      <c r="E134" s="4">
        <f>COUNTIF(Tabela1[Country],Tabela4[[#This Row],[National Team]])</f>
        <v>0</v>
      </c>
      <c r="F134" s="4">
        <f>COUNTIFS(Tabela1[Country],Tabela4[[#This Row],[National Team]],Tabela1[National Team Appearances],"&gt;0")</f>
        <v>0</v>
      </c>
      <c r="G134" t="s">
        <v>227</v>
      </c>
    </row>
    <row r="135" spans="1:7" x14ac:dyDescent="0.3">
      <c r="A135" s="4" t="s">
        <v>86</v>
      </c>
      <c r="B135" s="4" t="e" vm="134">
        <f>IF(ISBLANK(Tabela4[[#This Row],[Flag Link]]), "", _xlfn.IMAGE(Tabela4[[#This Row],[Flag Link]],1,1))</f>
        <v>#VALUE!</v>
      </c>
      <c r="C135" s="4" t="s">
        <v>399</v>
      </c>
      <c r="D135" s="4"/>
      <c r="E135" s="4">
        <f>COUNTIF(Tabela1[Country],Tabela4[[#This Row],[National Team]])</f>
        <v>0</v>
      </c>
      <c r="F135" s="4">
        <f>COUNTIFS(Tabela1[Country],Tabela4[[#This Row],[National Team]],Tabela1[National Team Appearances],"&gt;0")</f>
        <v>0</v>
      </c>
      <c r="G135" t="s">
        <v>230</v>
      </c>
    </row>
    <row r="136" spans="1:7" x14ac:dyDescent="0.3">
      <c r="A136" s="4" t="s">
        <v>93</v>
      </c>
      <c r="B136" s="4" t="e" vm="135">
        <f>IF(ISBLANK(Tabela4[[#This Row],[Flag Link]]), "", _xlfn.IMAGE(Tabela4[[#This Row],[Flag Link]],1,1))</f>
        <v>#VALUE!</v>
      </c>
      <c r="C136" s="4" t="s">
        <v>399</v>
      </c>
      <c r="D136" s="4"/>
      <c r="E136" s="4">
        <f>COUNTIF(Tabela1[Country],Tabela4[[#This Row],[National Team]])</f>
        <v>0</v>
      </c>
      <c r="F136" s="4">
        <f>COUNTIFS(Tabela1[Country],Tabela4[[#This Row],[National Team]],Tabela1[National Team Appearances],"&gt;0")</f>
        <v>0</v>
      </c>
      <c r="G136" t="s">
        <v>239</v>
      </c>
    </row>
    <row r="137" spans="1:7" x14ac:dyDescent="0.3">
      <c r="A137" s="4" t="s">
        <v>178</v>
      </c>
      <c r="B137" s="4" t="e" vm="136">
        <f>IF(ISBLANK(Tabela4[[#This Row],[Flag Link]]), "", _xlfn.IMAGE(Tabela4[[#This Row],[Flag Link]],1,1))</f>
        <v>#VALUE!</v>
      </c>
      <c r="C137" s="4" t="s">
        <v>399</v>
      </c>
      <c r="D137" s="4"/>
      <c r="E137" s="4">
        <f>COUNTIF(Tabela1[Country],Tabela4[[#This Row],[National Team]])</f>
        <v>0</v>
      </c>
      <c r="F137" s="4">
        <f>COUNTIFS(Tabela1[Country],Tabela4[[#This Row],[National Team]],Tabela1[National Team Appearances],"&gt;0")</f>
        <v>0</v>
      </c>
      <c r="G137" t="s">
        <v>352</v>
      </c>
    </row>
    <row r="138" spans="1:7" x14ac:dyDescent="0.3">
      <c r="A138" s="4" t="s">
        <v>180</v>
      </c>
      <c r="B138" s="4" t="e" vm="137">
        <f>IF(ISBLANK(Tabela4[[#This Row],[Flag Link]]), "", _xlfn.IMAGE(Tabela4[[#This Row],[Flag Link]],1,1))</f>
        <v>#VALUE!</v>
      </c>
      <c r="C138" s="4" t="s">
        <v>400</v>
      </c>
      <c r="D138" s="4"/>
      <c r="E138" s="4">
        <f>COUNTIF(Tabela1[Country],Tabela4[[#This Row],[National Team]])</f>
        <v>0</v>
      </c>
      <c r="F138" s="4">
        <f>COUNTIFS(Tabela1[Country],Tabela4[[#This Row],[National Team]],Tabela1[National Team Appearances],"&gt;0")</f>
        <v>0</v>
      </c>
      <c r="G138" t="s">
        <v>354</v>
      </c>
    </row>
    <row r="139" spans="1:7" x14ac:dyDescent="0.3">
      <c r="A139" s="4" t="s">
        <v>144</v>
      </c>
      <c r="B139" s="4" t="e" vm="138">
        <f>IF(ISBLANK(Tabela4[[#This Row],[Flag Link]]), "", _xlfn.IMAGE(Tabela4[[#This Row],[Flag Link]],1,1))</f>
        <v>#VALUE!</v>
      </c>
      <c r="C139" s="4" t="s">
        <v>397</v>
      </c>
      <c r="D139" s="4"/>
      <c r="E139" s="4">
        <f>COUNTIF(Tabela1[Country],Tabela4[[#This Row],[National Team]])</f>
        <v>0</v>
      </c>
      <c r="F139" s="4">
        <f>COUNTIFS(Tabela1[Country],Tabela4[[#This Row],[National Team]],Tabela1[National Team Appearances],"&gt;0")</f>
        <v>0</v>
      </c>
      <c r="G139" t="s">
        <v>305</v>
      </c>
    </row>
    <row r="140" spans="1:7" x14ac:dyDescent="0.3">
      <c r="A140" s="4" t="s">
        <v>141</v>
      </c>
      <c r="B140" s="4" t="e" vm="139">
        <f>IF(ISBLANK(Tabela4[[#This Row],[Flag Link]]), "", _xlfn.IMAGE(Tabela4[[#This Row],[Flag Link]],1,1))</f>
        <v>#VALUE!</v>
      </c>
      <c r="C140" s="4" t="s">
        <v>399</v>
      </c>
      <c r="D140" s="4"/>
      <c r="E140" s="4">
        <f>COUNTIF(Tabela1[Country],Tabela4[[#This Row],[National Team]])</f>
        <v>0</v>
      </c>
      <c r="F140" s="4">
        <f>COUNTIFS(Tabela1[Country],Tabela4[[#This Row],[National Team]],Tabela1[National Team Appearances],"&gt;0")</f>
        <v>0</v>
      </c>
      <c r="G140" t="s">
        <v>302</v>
      </c>
    </row>
    <row r="141" spans="1:7" x14ac:dyDescent="0.3">
      <c r="A141" s="4" t="s">
        <v>116</v>
      </c>
      <c r="B141" s="4" t="e" vm="140">
        <f>IF(ISBLANK(Tabela4[[#This Row],[Flag Link]]), "", _xlfn.IMAGE(Tabela4[[#This Row],[Flag Link]],1,1))</f>
        <v>#VALUE!</v>
      </c>
      <c r="C141" s="4" t="s">
        <v>399</v>
      </c>
      <c r="D141" s="4"/>
      <c r="E141" s="4">
        <f>COUNTIF(Tabela1[Country],Tabela4[[#This Row],[National Team]])</f>
        <v>0</v>
      </c>
      <c r="F141" s="4">
        <f>COUNTIFS(Tabela1[Country],Tabela4[[#This Row],[National Team]],Tabela1[National Team Appearances],"&gt;0")</f>
        <v>0</v>
      </c>
      <c r="G141" t="s">
        <v>270</v>
      </c>
    </row>
    <row r="142" spans="1:7" x14ac:dyDescent="0.3">
      <c r="A142" s="4" t="s">
        <v>203</v>
      </c>
      <c r="B142" s="4" t="e" vm="141">
        <f>IF(ISBLANK(Tabela4[[#This Row],[Flag Link]]), "", _xlfn.IMAGE(Tabela4[[#This Row],[Flag Link]],1,1))</f>
        <v>#VALUE!</v>
      </c>
      <c r="C142" s="4" t="s">
        <v>400</v>
      </c>
      <c r="D142" s="4"/>
      <c r="E142" s="4">
        <f>COUNTIF(Tabela1[Country],Tabela4[[#This Row],[National Team]])</f>
        <v>0</v>
      </c>
      <c r="F142" s="4">
        <f>COUNTIFS(Tabela1[Country],Tabela4[[#This Row],[National Team]],Tabela1[National Team Appearances],"&gt;0")</f>
        <v>0</v>
      </c>
      <c r="G142" t="s">
        <v>388</v>
      </c>
    </row>
    <row r="143" spans="1:7" x14ac:dyDescent="0.3">
      <c r="A143" s="4" t="s">
        <v>75</v>
      </c>
      <c r="B143" s="4" t="e" vm="142">
        <f>IF(ISBLANK(Tabela4[[#This Row],[Flag Link]]), "", _xlfn.IMAGE(Tabela4[[#This Row],[Flag Link]],1,1))</f>
        <v>#VALUE!</v>
      </c>
      <c r="C143" s="4" t="s">
        <v>402</v>
      </c>
      <c r="D143" s="4"/>
      <c r="E143" s="4">
        <f>COUNTIF(Tabela1[Country],Tabela4[[#This Row],[National Team]])</f>
        <v>0</v>
      </c>
      <c r="F143" s="4">
        <f>COUNTIFS(Tabela1[Country],Tabela4[[#This Row],[National Team]],Tabela1[National Team Appearances],"&gt;0")</f>
        <v>0</v>
      </c>
      <c r="G143" t="s">
        <v>215</v>
      </c>
    </row>
    <row r="144" spans="1:7" x14ac:dyDescent="0.3">
      <c r="A144" s="4" t="s">
        <v>111</v>
      </c>
      <c r="B144" s="4" t="e" vm="143">
        <f>IF(ISBLANK(Tabela4[[#This Row],[Flag Link]]), "", _xlfn.IMAGE(Tabela4[[#This Row],[Flag Link]],1,1))</f>
        <v>#VALUE!</v>
      </c>
      <c r="C144" s="4" t="s">
        <v>397</v>
      </c>
      <c r="D144" s="4"/>
      <c r="E144" s="4">
        <f>COUNTIF(Tabela1[Country],Tabela4[[#This Row],[National Team]])</f>
        <v>0</v>
      </c>
      <c r="F144" s="4">
        <f>COUNTIFS(Tabela1[Country],Tabela4[[#This Row],[National Team]],Tabela1[National Team Appearances],"&gt;0")</f>
        <v>0</v>
      </c>
      <c r="G144" t="s">
        <v>263</v>
      </c>
    </row>
    <row r="145" spans="1:7" x14ac:dyDescent="0.3">
      <c r="A145" s="4" t="s">
        <v>143</v>
      </c>
      <c r="B145" s="4" t="e" vm="144">
        <f>IF(ISBLANK(Tabela4[[#This Row],[Flag Link]]), "", _xlfn.IMAGE(Tabela4[[#This Row],[Flag Link]],1,1))</f>
        <v>#VALUE!</v>
      </c>
      <c r="C145" s="4" t="s">
        <v>399</v>
      </c>
      <c r="D145" s="4"/>
      <c r="E145" s="4">
        <f>COUNTIF(Tabela1[Country],Tabela4[[#This Row],[National Team]])</f>
        <v>0</v>
      </c>
      <c r="F145" s="4">
        <f>COUNTIFS(Tabela1[Country],Tabela4[[#This Row],[National Team]],Tabela1[National Team Appearances],"&gt;0")</f>
        <v>0</v>
      </c>
      <c r="G145" t="s">
        <v>304</v>
      </c>
    </row>
    <row r="146" spans="1:7" x14ac:dyDescent="0.3">
      <c r="A146" s="4" t="s">
        <v>94</v>
      </c>
      <c r="B146" s="4" t="e" vm="145">
        <f>IF(ISBLANK(Tabela4[[#This Row],[Flag Link]]), "", _xlfn.IMAGE(Tabela4[[#This Row],[Flag Link]],1,1))</f>
        <v>#VALUE!</v>
      </c>
      <c r="C146" s="4" t="s">
        <v>402</v>
      </c>
      <c r="D146" s="4"/>
      <c r="E146" s="4">
        <f>COUNTIF(Tabela1[Country],Tabela4[[#This Row],[National Team]])</f>
        <v>0</v>
      </c>
      <c r="F146" s="4">
        <f>COUNTIFS(Tabela1[Country],Tabela4[[#This Row],[National Team]],Tabela1[National Team Appearances],"&gt;0")</f>
        <v>0</v>
      </c>
      <c r="G146" t="s">
        <v>240</v>
      </c>
    </row>
    <row r="147" spans="1:7" x14ac:dyDescent="0.3">
      <c r="A147" s="4" t="s">
        <v>167</v>
      </c>
      <c r="B147" s="4" t="e" vm="146">
        <f>IF(ISBLANK(Tabela4[[#This Row],[Flag Link]]), "", _xlfn.IMAGE(Tabela4[[#This Row],[Flag Link]],1,1))</f>
        <v>#VALUE!</v>
      </c>
      <c r="C147" s="4" t="s">
        <v>402</v>
      </c>
      <c r="D147" s="4"/>
      <c r="E147" s="4">
        <f>COUNTIF(Tabela1[Country],Tabela4[[#This Row],[National Team]])</f>
        <v>0</v>
      </c>
      <c r="F147" s="4">
        <f>COUNTIFS(Tabela1[Country],Tabela4[[#This Row],[National Team]],Tabela1[National Team Appearances],"&gt;0")</f>
        <v>0</v>
      </c>
      <c r="G147" t="s">
        <v>339</v>
      </c>
    </row>
    <row r="148" spans="1:7" x14ac:dyDescent="0.3">
      <c r="A148" s="4" t="s">
        <v>171</v>
      </c>
      <c r="B148" s="4" t="e" vm="147">
        <f>IF(ISBLANK(Tabela4[[#This Row],[Flag Link]]), "", _xlfn.IMAGE(Tabela4[[#This Row],[Flag Link]],1,1))</f>
        <v>#VALUE!</v>
      </c>
      <c r="C148" s="4" t="s">
        <v>402</v>
      </c>
      <c r="D148" s="4"/>
      <c r="E148" s="4">
        <f>COUNTIF(Tabela1[Country],Tabela4[[#This Row],[National Team]])</f>
        <v>0</v>
      </c>
      <c r="F148" s="4">
        <f>COUNTIFS(Tabela1[Country],Tabela4[[#This Row],[National Team]],Tabela1[National Team Appearances],"&gt;0")</f>
        <v>0</v>
      </c>
      <c r="G148" t="s">
        <v>344</v>
      </c>
    </row>
    <row r="149" spans="1:7" x14ac:dyDescent="0.3">
      <c r="A149" s="4" t="s">
        <v>139</v>
      </c>
      <c r="B149" s="4" t="e" vm="148">
        <f>IF(ISBLANK(Tabela4[[#This Row],[Flag Link]]), "", _xlfn.IMAGE(Tabela4[[#This Row],[Flag Link]],1,1))</f>
        <v>#VALUE!</v>
      </c>
      <c r="C149" s="4" t="s">
        <v>397</v>
      </c>
      <c r="D149" s="4"/>
      <c r="E149" s="4">
        <f>COUNTIF(Tabela1[Country],Tabela4[[#This Row],[National Team]])</f>
        <v>0</v>
      </c>
      <c r="F149" s="4">
        <f>COUNTIFS(Tabela1[Country],Tabela4[[#This Row],[National Team]],Tabela1[National Team Appearances],"&gt;0")</f>
        <v>0</v>
      </c>
      <c r="G149" t="s">
        <v>300</v>
      </c>
    </row>
    <row r="150" spans="1:7" x14ac:dyDescent="0.3">
      <c r="A150" s="4" t="s">
        <v>112</v>
      </c>
      <c r="B150" s="4" t="e" vm="149">
        <f>IF(ISBLANK(Tabela4[[#This Row],[Flag Link]]), "", _xlfn.IMAGE(Tabela4[[#This Row],[Flag Link]],1,1))</f>
        <v>#VALUE!</v>
      </c>
      <c r="C150" s="4" t="s">
        <v>399</v>
      </c>
      <c r="D150" s="4"/>
      <c r="E150" s="4">
        <f>COUNTIF(Tabela1[Country],Tabela4[[#This Row],[National Team]])</f>
        <v>0</v>
      </c>
      <c r="F150" s="4">
        <f>COUNTIFS(Tabela1[Country],Tabela4[[#This Row],[National Team]],Tabela1[National Team Appearances],"&gt;0")</f>
        <v>0</v>
      </c>
      <c r="G150" t="s">
        <v>264</v>
      </c>
    </row>
    <row r="151" spans="1:7" x14ac:dyDescent="0.3">
      <c r="A151" s="4" t="s">
        <v>101</v>
      </c>
      <c r="B151" s="4" t="e" vm="150">
        <f>IF(ISBLANK(Tabela4[[#This Row],[Flag Link]]), "", _xlfn.IMAGE(Tabela4[[#This Row],[Flag Link]],1,1))</f>
        <v>#VALUE!</v>
      </c>
      <c r="C151" s="4" t="s">
        <v>402</v>
      </c>
      <c r="D151" s="4"/>
      <c r="E151" s="4">
        <f>COUNTIF(Tabela1[Country],Tabela4[[#This Row],[National Team]])</f>
        <v>0</v>
      </c>
      <c r="F151" s="4">
        <f>COUNTIFS(Tabela1[Country],Tabela4[[#This Row],[National Team]],Tabela1[National Team Appearances],"&gt;0")</f>
        <v>0</v>
      </c>
      <c r="G151" t="s">
        <v>250</v>
      </c>
    </row>
    <row r="152" spans="1:7" x14ac:dyDescent="0.3">
      <c r="A152" s="4" t="s">
        <v>422</v>
      </c>
      <c r="B152" s="4" t="e" vm="151">
        <f>IF(ISBLANK(Tabela4[[#This Row],[Flag Link]]), "", _xlfn.IMAGE(Tabela4[[#This Row],[Flag Link]],1,1))</f>
        <v>#VALUE!</v>
      </c>
      <c r="C152" s="4" t="s">
        <v>402</v>
      </c>
      <c r="D152" s="4"/>
      <c r="E152" s="4">
        <f>COUNTIF(Tabela1[Country],Tabela4[[#This Row],[National Team]])</f>
        <v>0</v>
      </c>
      <c r="F152" s="4">
        <f>COUNTIFS(Tabela1[Country],Tabela4[[#This Row],[National Team]],Tabela1[National Team Appearances],"&gt;0")</f>
        <v>0</v>
      </c>
      <c r="G152" s="1" t="s">
        <v>423</v>
      </c>
    </row>
    <row r="153" spans="1:7" x14ac:dyDescent="0.3">
      <c r="A153" s="4" t="s">
        <v>77</v>
      </c>
      <c r="B153" s="4" t="e" vm="152">
        <f>IF(ISBLANK(Tabela4[[#This Row],[Flag Link]]), "", _xlfn.IMAGE(Tabela4[[#This Row],[Flag Link]],1,1))</f>
        <v>#VALUE!</v>
      </c>
      <c r="C153" s="4" t="s">
        <v>402</v>
      </c>
      <c r="D153" s="4"/>
      <c r="E153" s="4">
        <f>COUNTIF(Tabela1[Country],Tabela4[[#This Row],[National Team]])</f>
        <v>0</v>
      </c>
      <c r="F153" s="4">
        <f>COUNTIFS(Tabela1[Country],Tabela4[[#This Row],[National Team]],Tabela1[National Team Appearances],"&gt;0")</f>
        <v>0</v>
      </c>
      <c r="G153" t="s">
        <v>219</v>
      </c>
    </row>
    <row r="154" spans="1:7" x14ac:dyDescent="0.3">
      <c r="A154" s="4" t="s">
        <v>71</v>
      </c>
      <c r="B154" s="4" t="e" vm="153">
        <f>IF(ISBLANK(Tabela4[[#This Row],[Flag Link]]), "", _xlfn.IMAGE(Tabela4[[#This Row],[Flag Link]],1,1))</f>
        <v>#VALUE!</v>
      </c>
      <c r="C154" s="4" t="s">
        <v>401</v>
      </c>
      <c r="D154" s="4"/>
      <c r="E154" s="4">
        <f>COUNTIF(Tabela1[Country],Tabela4[[#This Row],[National Team]])</f>
        <v>0</v>
      </c>
      <c r="F154" s="4">
        <f>COUNTIFS(Tabela1[Country],Tabela4[[#This Row],[National Team]],Tabela1[National Team Appearances],"&gt;0")</f>
        <v>0</v>
      </c>
      <c r="G154" t="s">
        <v>209</v>
      </c>
    </row>
    <row r="155" spans="1:7" x14ac:dyDescent="0.3">
      <c r="A155" s="4" t="s">
        <v>87</v>
      </c>
      <c r="B155" s="4" t="e" vm="154">
        <f>IF(ISBLANK(Tabela4[[#This Row],[Flag Link]]), "", _xlfn.IMAGE(Tabela4[[#This Row],[Flag Link]],1,1))</f>
        <v>#VALUE!</v>
      </c>
      <c r="C155" s="4" t="s">
        <v>402</v>
      </c>
      <c r="D155" s="4"/>
      <c r="E155" s="4">
        <f>COUNTIF(Tabela1[Country],Tabela4[[#This Row],[National Team]])</f>
        <v>0</v>
      </c>
      <c r="F155" s="4">
        <f>COUNTIFS(Tabela1[Country],Tabela4[[#This Row],[National Team]],Tabela1[National Team Appearances],"&gt;0")</f>
        <v>0</v>
      </c>
      <c r="G155" t="s">
        <v>232</v>
      </c>
    </row>
    <row r="156" spans="1:7" x14ac:dyDescent="0.3">
      <c r="A156" s="4" t="s">
        <v>99</v>
      </c>
      <c r="B156" s="4" t="e" vm="155">
        <f>IF(ISBLANK(Tabela4[[#This Row],[Flag Link]]), "", _xlfn.IMAGE(Tabela4[[#This Row],[Flag Link]],1,1))</f>
        <v>#VALUE!</v>
      </c>
      <c r="C156" s="4" t="s">
        <v>401</v>
      </c>
      <c r="D156" s="4"/>
      <c r="E156" s="4">
        <f>COUNTIF(Tabela1[Country],Tabela4[[#This Row],[National Team]])</f>
        <v>0</v>
      </c>
      <c r="F156" s="4">
        <f>COUNTIFS(Tabela1[Country],Tabela4[[#This Row],[National Team]],Tabela1[National Team Appearances],"&gt;0")</f>
        <v>0</v>
      </c>
      <c r="G156" t="s">
        <v>247</v>
      </c>
    </row>
    <row r="157" spans="1:7" x14ac:dyDescent="0.3">
      <c r="A157" s="4" t="s">
        <v>104</v>
      </c>
      <c r="B157" s="4" t="e" vm="156">
        <f>IF(ISBLANK(Tabela4[[#This Row],[Flag Link]]), "", _xlfn.IMAGE(Tabela4[[#This Row],[Flag Link]],1,1))</f>
        <v>#VALUE!</v>
      </c>
      <c r="C157" s="4" t="s">
        <v>402</v>
      </c>
      <c r="D157" s="4"/>
      <c r="E157" s="4">
        <f>COUNTIF(Tabela1[Country],Tabela4[[#This Row],[National Team]])</f>
        <v>0</v>
      </c>
      <c r="F157" s="4">
        <f>COUNTIFS(Tabela1[Country],Tabela4[[#This Row],[National Team]],Tabela1[National Team Appearances],"&gt;0")</f>
        <v>0</v>
      </c>
      <c r="G157" t="s">
        <v>255</v>
      </c>
    </row>
    <row r="158" spans="1:7" x14ac:dyDescent="0.3">
      <c r="A158" s="4" t="s">
        <v>105</v>
      </c>
      <c r="B158" s="4" t="e" vm="157">
        <f>IF(ISBLANK(Tabela4[[#This Row],[Flag Link]]), "", _xlfn.IMAGE(Tabela4[[#This Row],[Flag Link]],1,1))</f>
        <v>#VALUE!</v>
      </c>
      <c r="C158" s="4" t="s">
        <v>402</v>
      </c>
      <c r="D158" s="4"/>
      <c r="E158" s="4">
        <f>COUNTIF(Tabela1[Country],Tabela4[[#This Row],[National Team]])</f>
        <v>0</v>
      </c>
      <c r="F158" s="4">
        <f>COUNTIFS(Tabela1[Country],Tabela4[[#This Row],[National Team]],Tabela1[National Team Appearances],"&gt;0")</f>
        <v>0</v>
      </c>
      <c r="G158" t="s">
        <v>256</v>
      </c>
    </row>
    <row r="159" spans="1:7" x14ac:dyDescent="0.3">
      <c r="A159" s="4" t="s">
        <v>117</v>
      </c>
      <c r="B159" s="4" t="e" vm="158">
        <f>IF(ISBLANK(Tabela4[[#This Row],[Flag Link]]), "", _xlfn.IMAGE(Tabela4[[#This Row],[Flag Link]],1,1))</f>
        <v>#VALUE!</v>
      </c>
      <c r="C159" s="4" t="s">
        <v>402</v>
      </c>
      <c r="D159" s="4"/>
      <c r="E159" s="4">
        <f>COUNTIF(Tabela1[Country],Tabela4[[#This Row],[National Team]])</f>
        <v>0</v>
      </c>
      <c r="F159" s="4">
        <f>COUNTIFS(Tabela1[Country],Tabela4[[#This Row],[National Team]],Tabela1[National Team Appearances],"&gt;0")</f>
        <v>0</v>
      </c>
      <c r="G159" t="s">
        <v>275</v>
      </c>
    </row>
    <row r="160" spans="1:7" x14ac:dyDescent="0.3">
      <c r="A160" s="4" t="s">
        <v>121</v>
      </c>
      <c r="B160" s="4" t="e" vm="159">
        <f>IF(ISBLANK(Tabela4[[#This Row],[Flag Link]]), "", _xlfn.IMAGE(Tabela4[[#This Row],[Flag Link]],1,1))</f>
        <v>#VALUE!</v>
      </c>
      <c r="C160" s="4" t="s">
        <v>402</v>
      </c>
      <c r="D160" s="4"/>
      <c r="E160" s="4">
        <f>COUNTIF(Tabela1[Country],Tabela4[[#This Row],[National Team]])</f>
        <v>0</v>
      </c>
      <c r="F160" s="4">
        <f>COUNTIFS(Tabela1[Country],Tabela4[[#This Row],[National Team]],Tabela1[National Team Appearances],"&gt;0")</f>
        <v>0</v>
      </c>
      <c r="G160" t="s">
        <v>279</v>
      </c>
    </row>
    <row r="161" spans="1:7" x14ac:dyDescent="0.3">
      <c r="A161" s="4" t="s">
        <v>405</v>
      </c>
      <c r="B161" s="4" t="e" vm="160">
        <f>IF(ISBLANK(Tabela4[[#This Row],[Flag Link]]), "", _xlfn.IMAGE(Tabela4[[#This Row],[Flag Link]],1,1))</f>
        <v>#VALUE!</v>
      </c>
      <c r="C161" s="4" t="s">
        <v>402</v>
      </c>
      <c r="D161" s="4"/>
      <c r="E161" s="4">
        <f>COUNTIF(Tabela1[Country],Tabela4[[#This Row],[National Team]])</f>
        <v>0</v>
      </c>
      <c r="F161" s="4">
        <f>COUNTIFS(Tabela1[Country],Tabela4[[#This Row],[National Team]],Tabela1[National Team Appearances],"&gt;0")</f>
        <v>0</v>
      </c>
      <c r="G161" s="1" t="s">
        <v>406</v>
      </c>
    </row>
    <row r="162" spans="1:7" x14ac:dyDescent="0.3">
      <c r="A162" s="4" t="s">
        <v>160</v>
      </c>
      <c r="B162" s="4" t="e" vm="161">
        <f>IF(ISBLANK(Tabela4[[#This Row],[Flag Link]]), "", _xlfn.IMAGE(Tabela4[[#This Row],[Flag Link]],1,1))</f>
        <v>#VALUE!</v>
      </c>
      <c r="C162" s="4" t="s">
        <v>402</v>
      </c>
      <c r="D162" s="4"/>
      <c r="E162" s="4">
        <f>COUNTIF(Tabela1[Country],Tabela4[[#This Row],[National Team]])</f>
        <v>0</v>
      </c>
      <c r="F162" s="4">
        <f>COUNTIFS(Tabela1[Country],Tabela4[[#This Row],[National Team]],Tabela1[National Team Appearances],"&gt;0")</f>
        <v>0</v>
      </c>
      <c r="G162" t="s">
        <v>326</v>
      </c>
    </row>
    <row r="163" spans="1:7" x14ac:dyDescent="0.3">
      <c r="A163" s="4" t="s">
        <v>166</v>
      </c>
      <c r="B163" s="4" t="e" vm="162">
        <f>IF(ISBLANK(Tabela4[[#This Row],[Flag Link]]), "", _xlfn.IMAGE(Tabela4[[#This Row],[Flag Link]],1,1))</f>
        <v>#VALUE!</v>
      </c>
      <c r="C163" s="4" t="s">
        <v>402</v>
      </c>
      <c r="D163" s="4"/>
      <c r="E163" s="4">
        <f>COUNTIF(Tabela1[Country],Tabela4[[#This Row],[National Team]])</f>
        <v>0</v>
      </c>
      <c r="F163" s="4">
        <f>COUNTIFS(Tabela1[Country],Tabela4[[#This Row],[National Team]],Tabela1[National Team Appearances],"&gt;0")</f>
        <v>0</v>
      </c>
      <c r="G163" t="s">
        <v>334</v>
      </c>
    </row>
    <row r="164" spans="1:7" x14ac:dyDescent="0.3">
      <c r="A164" s="4" t="s">
        <v>173</v>
      </c>
      <c r="B164" s="4" t="e" vm="163">
        <f>IF(ISBLANK(Tabela4[[#This Row],[Flag Link]]), "", _xlfn.IMAGE(Tabela4[[#This Row],[Flag Link]],1,1))</f>
        <v>#VALUE!</v>
      </c>
      <c r="C164" s="4" t="s">
        <v>402</v>
      </c>
      <c r="D164" s="4"/>
      <c r="E164" s="4">
        <f>COUNTIF(Tabela1[Country],Tabela4[[#This Row],[National Team]])</f>
        <v>0</v>
      </c>
      <c r="F164" s="4">
        <f>COUNTIFS(Tabela1[Country],Tabela4[[#This Row],[National Team]],Tabela1[National Team Appearances],"&gt;0")</f>
        <v>0</v>
      </c>
      <c r="G164" t="s">
        <v>346</v>
      </c>
    </row>
    <row r="165" spans="1:7" x14ac:dyDescent="0.3">
      <c r="A165" s="4" t="s">
        <v>174</v>
      </c>
      <c r="B165" s="4" t="e" vm="164">
        <f>IF(ISBLANK(Tabela4[[#This Row],[Flag Link]]), "", _xlfn.IMAGE(Tabela4[[#This Row],[Flag Link]],1,1))</f>
        <v>#VALUE!</v>
      </c>
      <c r="C165" s="4" t="s">
        <v>401</v>
      </c>
      <c r="D165" s="4"/>
      <c r="E165" s="4">
        <f>COUNTIF(Tabela1[Country],Tabela4[[#This Row],[National Team]])</f>
        <v>0</v>
      </c>
      <c r="F165" s="4">
        <f>COUNTIFS(Tabela1[Country],Tabela4[[#This Row],[National Team]],Tabela1[National Team Appearances],"&gt;0")</f>
        <v>0</v>
      </c>
      <c r="G165" t="s">
        <v>347</v>
      </c>
    </row>
    <row r="166" spans="1:7" x14ac:dyDescent="0.3">
      <c r="A166" s="4" t="s">
        <v>181</v>
      </c>
      <c r="B166" s="4" t="e" vm="165">
        <f>IF(ISBLANK(Tabela4[[#This Row],[Flag Link]]), "", _xlfn.IMAGE(Tabela4[[#This Row],[Flag Link]],1,1))</f>
        <v>#VALUE!</v>
      </c>
      <c r="C166" s="4" t="s">
        <v>401</v>
      </c>
      <c r="D166" s="4"/>
      <c r="E166" s="4">
        <f>COUNTIF(Tabela1[Country],Tabela4[[#This Row],[National Team]])</f>
        <v>0</v>
      </c>
      <c r="F166" s="4">
        <f>COUNTIFS(Tabela1[Country],Tabela4[[#This Row],[National Team]],Tabela1[National Team Appearances],"&gt;0")</f>
        <v>0</v>
      </c>
      <c r="G166" t="s">
        <v>357</v>
      </c>
    </row>
    <row r="167" spans="1:7" x14ac:dyDescent="0.3">
      <c r="A167" s="4" t="s">
        <v>414</v>
      </c>
      <c r="B167" s="4" t="e" vm="166">
        <f>IF(ISBLANK(Tabela4[[#This Row],[Flag Link]]), "", _xlfn.IMAGE(Tabela4[[#This Row],[Flag Link]],1,1))</f>
        <v>#VALUE!</v>
      </c>
      <c r="C167" s="4" t="s">
        <v>401</v>
      </c>
      <c r="D167" s="4"/>
      <c r="E167" s="4">
        <f>COUNTIF(Tabela1[Country],Tabela4[[#This Row],[National Team]])</f>
        <v>0</v>
      </c>
      <c r="F167" s="4">
        <f>COUNTIFS(Tabela1[Country],Tabela4[[#This Row],[National Team]],Tabela1[National Team Appearances],"&gt;0")</f>
        <v>0</v>
      </c>
      <c r="G167" s="1" t="s">
        <v>415</v>
      </c>
    </row>
    <row r="168" spans="1:7" x14ac:dyDescent="0.3">
      <c r="A168" s="4" t="s">
        <v>193</v>
      </c>
      <c r="B168" s="4" t="e" vm="167">
        <f>IF(ISBLANK(Tabela4[[#This Row],[Flag Link]]), "", _xlfn.IMAGE(Tabela4[[#This Row],[Flag Link]],1,1))</f>
        <v>#VALUE!</v>
      </c>
      <c r="C168" s="4" t="s">
        <v>401</v>
      </c>
      <c r="D168" s="4"/>
      <c r="E168" s="4">
        <f>COUNTIF(Tabela1[Country],Tabela4[[#This Row],[National Team]])</f>
        <v>0</v>
      </c>
      <c r="F168" s="4">
        <f>COUNTIFS(Tabela1[Country],Tabela4[[#This Row],[National Team]],Tabela1[National Team Appearances],"&gt;0")</f>
        <v>0</v>
      </c>
      <c r="G168" t="s">
        <v>373</v>
      </c>
    </row>
    <row r="169" spans="1:7" x14ac:dyDescent="0.3">
      <c r="A169" s="4" t="s">
        <v>407</v>
      </c>
      <c r="B169" s="4" t="e" vm="168">
        <f>IF(ISBLANK(Tabela4[[#This Row],[Flag Link]]), "", _xlfn.IMAGE(Tabela4[[#This Row],[Flag Link]],1,1))</f>
        <v>#VALUE!</v>
      </c>
      <c r="C169" s="4" t="s">
        <v>402</v>
      </c>
      <c r="D169" s="4"/>
      <c r="E169" s="4">
        <f>COUNTIF(Tabela1[Country],Tabela4[[#This Row],[National Team]])</f>
        <v>0</v>
      </c>
      <c r="F169" s="4">
        <f>COUNTIFS(Tabela1[Country],Tabela4[[#This Row],[National Team]],Tabela1[National Team Appearances],"&gt;0")</f>
        <v>0</v>
      </c>
      <c r="G169" s="1" t="s">
        <v>408</v>
      </c>
    </row>
    <row r="170" spans="1:7" x14ac:dyDescent="0.3">
      <c r="A170" s="4" t="s">
        <v>202</v>
      </c>
      <c r="B170" s="4" t="e" vm="169">
        <f>IF(ISBLANK(Tabela4[[#This Row],[Flag Link]]), "", _xlfn.IMAGE(Tabela4[[#This Row],[Flag Link]],1,1))</f>
        <v>#VALUE!</v>
      </c>
      <c r="C170" s="4" t="s">
        <v>402</v>
      </c>
      <c r="D170" s="4"/>
      <c r="E170" s="4">
        <f>COUNTIF(Tabela1[Country],Tabela4[[#This Row],[National Team]])</f>
        <v>0</v>
      </c>
      <c r="F170" s="4">
        <f>COUNTIFS(Tabela1[Country],Tabela4[[#This Row],[National Team]],Tabela1[National Team Appearances],"&gt;0")</f>
        <v>0</v>
      </c>
      <c r="G170" t="s">
        <v>387</v>
      </c>
    </row>
    <row r="171" spans="1:7" x14ac:dyDescent="0.3">
      <c r="A171" s="4" t="s">
        <v>201</v>
      </c>
      <c r="B171" s="4" t="e" vm="170">
        <f>IF(ISBLANK(Tabela4[[#This Row],[Flag Link]]), "", _xlfn.IMAGE(Tabela4[[#This Row],[Flag Link]],1,1))</f>
        <v>#VALUE!</v>
      </c>
      <c r="C171" s="4" t="s">
        <v>400</v>
      </c>
      <c r="D171" s="4"/>
      <c r="E171" s="4">
        <f>COUNTIF(Tabela1[Country],Tabela4[[#This Row],[National Team]])</f>
        <v>0</v>
      </c>
      <c r="F171" s="4">
        <f>COUNTIFS(Tabela1[Country],Tabela4[[#This Row],[National Team]],Tabela1[National Team Appearances],"&gt;0")</f>
        <v>0</v>
      </c>
      <c r="G171" t="s">
        <v>386</v>
      </c>
    </row>
    <row r="172" spans="1:7" x14ac:dyDescent="0.3">
      <c r="A172" s="4" t="s">
        <v>69</v>
      </c>
      <c r="B172" s="4" t="e" vm="171">
        <f>IF(ISBLANK(Tabela4[[#This Row],[Flag Link]]), "", _xlfn.IMAGE(Tabela4[[#This Row],[Flag Link]],1,1))</f>
        <v>#VALUE!</v>
      </c>
      <c r="C172" s="4" t="s">
        <v>400</v>
      </c>
      <c r="D172" s="4"/>
      <c r="E172" s="4">
        <f>COUNTIF(Tabela1[Country],Tabela4[[#This Row],[National Team]])</f>
        <v>0</v>
      </c>
      <c r="F172" s="4">
        <f>COUNTIFS(Tabela1[Country],Tabela4[[#This Row],[National Team]],Tabela1[National Team Appearances],"&gt;0")</f>
        <v>0</v>
      </c>
      <c r="G172" t="s">
        <v>206</v>
      </c>
    </row>
    <row r="173" spans="1:7" x14ac:dyDescent="0.3">
      <c r="A173" s="4" t="s">
        <v>403</v>
      </c>
      <c r="B173" s="4" t="e" vm="172">
        <f>IF(ISBLANK(Tabela4[[#This Row],[Flag Link]]), "", _xlfn.IMAGE(Tabela4[[#This Row],[Flag Link]],1,1))</f>
        <v>#VALUE!</v>
      </c>
      <c r="C173" s="4" t="s">
        <v>402</v>
      </c>
      <c r="D173" s="4"/>
      <c r="E173" s="4">
        <f>COUNTIF(Tabela1[Country],Tabela4[[#This Row],[National Team]])</f>
        <v>0</v>
      </c>
      <c r="F173" s="4">
        <f>COUNTIFS(Tabela1[Country],Tabela4[[#This Row],[National Team]],Tabela1[National Team Appearances],"&gt;0")</f>
        <v>0</v>
      </c>
      <c r="G173" s="1" t="s">
        <v>404</v>
      </c>
    </row>
    <row r="174" spans="1:7" x14ac:dyDescent="0.3">
      <c r="A174" s="4" t="s">
        <v>107</v>
      </c>
      <c r="B174" s="4" t="e" vm="173">
        <f>IF(ISBLANK(Tabela4[[#This Row],[Flag Link]]), "", _xlfn.IMAGE(Tabela4[[#This Row],[Flag Link]],1,1))</f>
        <v>#VALUE!</v>
      </c>
      <c r="C174" s="4" t="s">
        <v>400</v>
      </c>
      <c r="D174" s="4"/>
      <c r="E174" s="4">
        <f>COUNTIF(Tabela1[Country],Tabela4[[#This Row],[National Team]])</f>
        <v>0</v>
      </c>
      <c r="F174" s="4">
        <f>COUNTIFS(Tabela1[Country],Tabela4[[#This Row],[National Team]],Tabela1[National Team Appearances],"&gt;0")</f>
        <v>0</v>
      </c>
      <c r="G174" t="s">
        <v>258</v>
      </c>
    </row>
    <row r="175" spans="1:7" x14ac:dyDescent="0.3">
      <c r="A175" s="4" t="s">
        <v>165</v>
      </c>
      <c r="B175" s="4" t="e" vm="174">
        <f>IF(ISBLANK(Tabela4[[#This Row],[Flag Link]]), "", _xlfn.IMAGE(Tabela4[[#This Row],[Flag Link]],1,1))</f>
        <v>#VALUE!</v>
      </c>
      <c r="C175" s="4" t="s">
        <v>400</v>
      </c>
      <c r="D175" s="4"/>
      <c r="E175" s="4">
        <f>COUNTIF(Tabela1[Country],Tabela4[[#This Row],[National Team]])</f>
        <v>0</v>
      </c>
      <c r="F175" s="4">
        <f>COUNTIFS(Tabela1[Country],Tabela4[[#This Row],[National Team]],Tabela1[National Team Appearances],"&gt;0")</f>
        <v>0</v>
      </c>
      <c r="G175" t="s">
        <v>333</v>
      </c>
    </row>
    <row r="176" spans="1:7" x14ac:dyDescent="0.3">
      <c r="A176" s="4" t="s">
        <v>189</v>
      </c>
      <c r="B176" s="4" t="e" vm="175">
        <f>IF(ISBLANK(Tabela4[[#This Row],[Flag Link]]), "", _xlfn.IMAGE(Tabela4[[#This Row],[Flag Link]],1,1))</f>
        <v>#VALUE!</v>
      </c>
      <c r="C176" s="4" t="s">
        <v>400</v>
      </c>
      <c r="D176" s="4"/>
      <c r="E176" s="4">
        <f>COUNTIF(Tabela1[Country],Tabela4[[#This Row],[National Team]])</f>
        <v>0</v>
      </c>
      <c r="F176" s="4">
        <f>COUNTIFS(Tabela1[Country],Tabela4[[#This Row],[National Team]],Tabela1[National Team Appearances],"&gt;0")</f>
        <v>0</v>
      </c>
      <c r="G176" t="s">
        <v>368</v>
      </c>
    </row>
    <row r="177" spans="1:7" x14ac:dyDescent="0.3">
      <c r="A177" s="4" t="s">
        <v>185</v>
      </c>
      <c r="B177" s="4" t="e" vm="176">
        <f>IF(ISBLANK(Tabela4[[#This Row],[Flag Link]]), "", _xlfn.IMAGE(Tabela4[[#This Row],[Flag Link]],1,1))</f>
        <v>#VALUE!</v>
      </c>
      <c r="C177" s="4" t="s">
        <v>400</v>
      </c>
      <c r="D177" s="4"/>
      <c r="E177" s="4">
        <f>COUNTIF(Tabela1[Country],Tabela4[[#This Row],[National Team]])</f>
        <v>0</v>
      </c>
      <c r="F177" s="4">
        <f>COUNTIFS(Tabela1[Country],Tabela4[[#This Row],[National Team]],Tabela1[National Team Appearances],"&gt;0")</f>
        <v>0</v>
      </c>
      <c r="G177" t="s">
        <v>362</v>
      </c>
    </row>
    <row r="178" spans="1:7" x14ac:dyDescent="0.3">
      <c r="A178" s="4" t="s">
        <v>182</v>
      </c>
      <c r="B178" s="4" t="e" vm="177">
        <f>IF(ISBLANK(Tabela4[[#This Row],[Flag Link]]), "", _xlfn.IMAGE(Tabela4[[#This Row],[Flag Link]],1,1))</f>
        <v>#VALUE!</v>
      </c>
      <c r="C178" s="4" t="s">
        <v>399</v>
      </c>
      <c r="D178" s="4"/>
      <c r="E178" s="4">
        <f>COUNTIF(Tabela1[Country],Tabela4[[#This Row],[National Team]])</f>
        <v>0</v>
      </c>
      <c r="F178" s="4">
        <f>COUNTIFS(Tabela1[Country],Tabela4[[#This Row],[National Team]],Tabela1[National Team Appearances],"&gt;0")</f>
        <v>0</v>
      </c>
      <c r="G178" t="s">
        <v>358</v>
      </c>
    </row>
    <row r="179" spans="1:7" x14ac:dyDescent="0.3">
      <c r="A179" s="4" t="s">
        <v>164</v>
      </c>
      <c r="B179" s="4" t="e" vm="178">
        <f>IF(ISBLANK(Tabela4[[#This Row],[Flag Link]]), "", _xlfn.IMAGE(Tabela4[[#This Row],[Flag Link]],1,1))</f>
        <v>#VALUE!</v>
      </c>
      <c r="C179" s="4" t="s">
        <v>400</v>
      </c>
      <c r="D179" s="4"/>
      <c r="E179" s="4">
        <f>COUNTIF(Tabela1[Country],Tabela4[[#This Row],[National Team]])</f>
        <v>0</v>
      </c>
      <c r="F179" s="4">
        <f>COUNTIFS(Tabela1[Country],Tabela4[[#This Row],[National Team]],Tabela1[National Team Appearances],"&gt;0")</f>
        <v>0</v>
      </c>
      <c r="G179" t="s">
        <v>332</v>
      </c>
    </row>
    <row r="180" spans="1:7" x14ac:dyDescent="0.3">
      <c r="A180" s="4" t="s">
        <v>155</v>
      </c>
      <c r="B180" s="4" t="e" vm="179">
        <f>IF(ISBLANK(Tabela4[[#This Row],[Flag Link]]), "", _xlfn.IMAGE(Tabela4[[#This Row],[Flag Link]],1,1))</f>
        <v>#VALUE!</v>
      </c>
      <c r="C180" s="4" t="s">
        <v>400</v>
      </c>
      <c r="D180" s="4"/>
      <c r="E180" s="4">
        <f>COUNTIF(Tabela1[Country],Tabela4[[#This Row],[National Team]])</f>
        <v>0</v>
      </c>
      <c r="F180" s="4">
        <f>COUNTIFS(Tabela1[Country],Tabela4[[#This Row],[National Team]],Tabela1[National Team Appearances],"&gt;0")</f>
        <v>0</v>
      </c>
      <c r="G180" t="s">
        <v>317</v>
      </c>
    </row>
    <row r="181" spans="1:7" x14ac:dyDescent="0.3">
      <c r="A181" s="4" t="s">
        <v>157</v>
      </c>
      <c r="B181" s="4" t="e" vm="180">
        <f>IF(ISBLANK(Tabela4[[#This Row],[Flag Link]]), "", _xlfn.IMAGE(Tabela4[[#This Row],[Flag Link]],1,1))</f>
        <v>#VALUE!</v>
      </c>
      <c r="C181" s="4" t="s">
        <v>400</v>
      </c>
      <c r="D181" s="4"/>
      <c r="E181" s="4">
        <f>COUNTIF(Tabela1[Country],Tabela4[[#This Row],[National Team]])</f>
        <v>0</v>
      </c>
      <c r="F181" s="4">
        <f>COUNTIFS(Tabela1[Country],Tabela4[[#This Row],[National Team]],Tabela1[National Team Appearances],"&gt;0")</f>
        <v>0</v>
      </c>
      <c r="G181" t="s">
        <v>321</v>
      </c>
    </row>
    <row r="182" spans="1:7" x14ac:dyDescent="0.3">
      <c r="A182" s="4" t="s">
        <v>159</v>
      </c>
      <c r="B182" s="4" t="e" vm="181">
        <f>IF(ISBLANK(Tabela4[[#This Row],[Flag Link]]), "", _xlfn.IMAGE(Tabela4[[#This Row],[Flag Link]],1,1))</f>
        <v>#VALUE!</v>
      </c>
      <c r="C182" s="4" t="s">
        <v>400</v>
      </c>
      <c r="D182" s="4"/>
      <c r="E182" s="4">
        <f>COUNTIF(Tabela1[Country],Tabela4[[#This Row],[National Team]])</f>
        <v>0</v>
      </c>
      <c r="F182" s="4">
        <f>COUNTIFS(Tabela1[Country],Tabela4[[#This Row],[National Team]],Tabela1[National Team Appearances],"&gt;0")</f>
        <v>0</v>
      </c>
      <c r="G182" t="s">
        <v>323</v>
      </c>
    </row>
    <row r="183" spans="1:7" x14ac:dyDescent="0.3">
      <c r="A183" s="4" t="s">
        <v>409</v>
      </c>
      <c r="B183" s="4" t="e" vm="182">
        <f>IF(ISBLANK(Tabela4[[#This Row],[Flag Link]]), "", _xlfn.IMAGE(Tabela4[[#This Row],[Flag Link]],1,1))</f>
        <v>#VALUE!</v>
      </c>
      <c r="C183" s="4" t="s">
        <v>400</v>
      </c>
      <c r="D183" s="4"/>
      <c r="E183" s="4">
        <f>COUNTIF(Tabela1[Country],Tabela4[[#This Row],[National Team]])</f>
        <v>0</v>
      </c>
      <c r="F183" s="4">
        <f>COUNTIFS(Tabela1[Country],Tabela4[[#This Row],[National Team]],Tabela1[National Team Appearances],"&gt;0")</f>
        <v>0</v>
      </c>
      <c r="G183" s="1" t="s">
        <v>410</v>
      </c>
    </row>
    <row r="184" spans="1:7" x14ac:dyDescent="0.3">
      <c r="A184" s="4" t="s">
        <v>151</v>
      </c>
      <c r="B184" s="4" t="e" vm="183">
        <f>IF(ISBLANK(Tabela4[[#This Row],[Flag Link]]), "", _xlfn.IMAGE(Tabela4[[#This Row],[Flag Link]],1,1))</f>
        <v>#VALUE!</v>
      </c>
      <c r="C184" s="4" t="s">
        <v>400</v>
      </c>
      <c r="D184" s="4"/>
      <c r="E184" s="4">
        <f>COUNTIF(Tabela1[Country],Tabela4[[#This Row],[National Team]])</f>
        <v>0</v>
      </c>
      <c r="F184" s="4">
        <f>COUNTIFS(Tabela1[Country],Tabela4[[#This Row],[National Team]],Tabela1[National Team Appearances],"&gt;0")</f>
        <v>0</v>
      </c>
      <c r="G184" t="s">
        <v>312</v>
      </c>
    </row>
    <row r="185" spans="1:7" x14ac:dyDescent="0.3">
      <c r="A185" s="4" t="s">
        <v>150</v>
      </c>
      <c r="B185" s="4" t="e" vm="184">
        <f>IF(ISBLANK(Tabela4[[#This Row],[Flag Link]]), "", _xlfn.IMAGE(Tabela4[[#This Row],[Flag Link]],1,1))</f>
        <v>#VALUE!</v>
      </c>
      <c r="C185" s="4" t="s">
        <v>400</v>
      </c>
      <c r="D185" s="4"/>
      <c r="E185" s="4">
        <f>COUNTIF(Tabela1[Country],Tabela4[[#This Row],[National Team]])</f>
        <v>0</v>
      </c>
      <c r="F185" s="4">
        <f>COUNTIFS(Tabela1[Country],Tabela4[[#This Row],[National Team]],Tabela1[National Team Appearances],"&gt;0")</f>
        <v>0</v>
      </c>
      <c r="G185" t="s">
        <v>311</v>
      </c>
    </row>
    <row r="186" spans="1:7" x14ac:dyDescent="0.3">
      <c r="A186" s="4" t="s">
        <v>79</v>
      </c>
      <c r="B186" s="4" t="e" vm="185">
        <f>IF(ISBLANK(Tabela4[[#This Row],[Flag Link]]), "", _xlfn.IMAGE(Tabela4[[#This Row],[Flag Link]],1,1))</f>
        <v>#VALUE!</v>
      </c>
      <c r="C186" s="4" t="s">
        <v>400</v>
      </c>
      <c r="D186" s="4"/>
      <c r="E186" s="4">
        <f>COUNTIF(Tabela1[Country],Tabela4[[#This Row],[National Team]])</f>
        <v>0</v>
      </c>
      <c r="F186" s="4">
        <f>COUNTIFS(Tabela1[Country],Tabela4[[#This Row],[National Team]],Tabela1[National Team Appearances],"&gt;0")</f>
        <v>0</v>
      </c>
      <c r="G186" t="s">
        <v>221</v>
      </c>
    </row>
    <row r="187" spans="1:7" x14ac:dyDescent="0.3">
      <c r="A187" s="4" t="s">
        <v>127</v>
      </c>
      <c r="B187" s="4" t="e" vm="186">
        <f>IF(ISBLANK(Tabela4[[#This Row],[Flag Link]]), "", _xlfn.IMAGE(Tabela4[[#This Row],[Flag Link]],1,1))</f>
        <v>#VALUE!</v>
      </c>
      <c r="C187" s="4" t="s">
        <v>400</v>
      </c>
      <c r="D187" s="4"/>
      <c r="E187" s="4">
        <f>COUNTIF(Tabela1[Country],Tabela4[[#This Row],[National Team]])</f>
        <v>0</v>
      </c>
      <c r="F187" s="4">
        <f>COUNTIFS(Tabela1[Country],Tabela4[[#This Row],[National Team]],Tabela1[National Team Appearances],"&gt;0")</f>
        <v>0</v>
      </c>
      <c r="G187" t="s">
        <v>285</v>
      </c>
    </row>
    <row r="188" spans="1:7" x14ac:dyDescent="0.3">
      <c r="A188" s="4" t="s">
        <v>124</v>
      </c>
      <c r="B188" s="4" t="e" vm="187">
        <f>IF(ISBLANK(Tabela4[[#This Row],[Flag Link]]), "", _xlfn.IMAGE(Tabela4[[#This Row],[Flag Link]],1,1))</f>
        <v>#VALUE!</v>
      </c>
      <c r="C188" s="4" t="s">
        <v>400</v>
      </c>
      <c r="D188" s="4"/>
      <c r="E188" s="4">
        <f>COUNTIF(Tabela1[Country],Tabela4[[#This Row],[National Team]])</f>
        <v>0</v>
      </c>
      <c r="F188" s="4">
        <f>COUNTIFS(Tabela1[Country],Tabela4[[#This Row],[National Team]],Tabela1[National Team Appearances],"&gt;0")</f>
        <v>0</v>
      </c>
      <c r="G188" t="s">
        <v>282</v>
      </c>
    </row>
    <row r="189" spans="1:7" x14ac:dyDescent="0.3">
      <c r="A189" s="4" t="s">
        <v>120</v>
      </c>
      <c r="B189" s="4" t="e" vm="188">
        <f>IF(ISBLANK(Tabela4[[#This Row],[Flag Link]]), "", _xlfn.IMAGE(Tabela4[[#This Row],[Flag Link]],1,1))</f>
        <v>#VALUE!</v>
      </c>
      <c r="C189" s="4" t="s">
        <v>399</v>
      </c>
      <c r="D189" s="4"/>
      <c r="E189" s="4">
        <f>COUNTIF(Tabela1[Country],Tabela4[[#This Row],[National Team]])</f>
        <v>0</v>
      </c>
      <c r="F189" s="4">
        <f>COUNTIFS(Tabela1[Country],Tabela4[[#This Row],[National Team]],Tabela1[National Team Appearances],"&gt;0")</f>
        <v>0</v>
      </c>
      <c r="G189" t="s">
        <v>278</v>
      </c>
    </row>
    <row r="190" spans="1:7" x14ac:dyDescent="0.3">
      <c r="A190" s="4" t="s">
        <v>82</v>
      </c>
      <c r="B190" s="4" t="e" vm="189">
        <f>IF(ISBLANK(Tabela4[[#This Row],[Flag Link]]), "", _xlfn.IMAGE(Tabela4[[#This Row],[Flag Link]],1,1))</f>
        <v>#VALUE!</v>
      </c>
      <c r="C190" s="4" t="s">
        <v>402</v>
      </c>
      <c r="D190" s="4"/>
      <c r="E190" s="4">
        <f>COUNTIF(Tabela1[Country],Tabela4[[#This Row],[National Team]])</f>
        <v>0</v>
      </c>
      <c r="F190" s="4">
        <f>COUNTIFS(Tabela1[Country],Tabela4[[#This Row],[National Team]],Tabela1[National Team Appearances],"&gt;0")</f>
        <v>0</v>
      </c>
      <c r="G190" t="s">
        <v>225</v>
      </c>
    </row>
    <row r="191" spans="1:7" x14ac:dyDescent="0.3">
      <c r="A191" s="4" t="s">
        <v>138</v>
      </c>
      <c r="B191" s="4" t="e" vm="190">
        <f>IF(ISBLANK(Tabela4[[#This Row],[Flag Link]]), "", _xlfn.IMAGE(Tabela4[[#This Row],[Flag Link]],1,1))</f>
        <v>#VALUE!</v>
      </c>
      <c r="C191" s="4" t="s">
        <v>400</v>
      </c>
      <c r="D191" s="4"/>
      <c r="E191" s="4">
        <f>COUNTIF(Tabela1[Country],Tabela4[[#This Row],[National Team]])</f>
        <v>0</v>
      </c>
      <c r="F191" s="4">
        <f>COUNTIFS(Tabela1[Country],Tabela4[[#This Row],[National Team]],Tabela1[National Team Appearances],"&gt;0")</f>
        <v>0</v>
      </c>
      <c r="G191" t="s">
        <v>299</v>
      </c>
    </row>
    <row r="192" spans="1:7" x14ac:dyDescent="0.3">
      <c r="A192" s="4" t="s">
        <v>91</v>
      </c>
      <c r="B192" s="4" t="e" vm="191">
        <f>IF(ISBLANK(Tabela4[[#This Row],[Flag Link]]), "", _xlfn.IMAGE(Tabela4[[#This Row],[Flag Link]],1,1))</f>
        <v>#VALUE!</v>
      </c>
      <c r="C192" s="4" t="s">
        <v>400</v>
      </c>
      <c r="D192" s="4"/>
      <c r="E192" s="4">
        <f>COUNTIF(Tabela1[Country],Tabela4[[#This Row],[National Team]])</f>
        <v>0</v>
      </c>
      <c r="F192" s="4">
        <f>COUNTIFS(Tabela1[Country],Tabela4[[#This Row],[National Team]],Tabela1[National Team Appearances],"&gt;0")</f>
        <v>0</v>
      </c>
      <c r="G192" t="s">
        <v>236</v>
      </c>
    </row>
    <row r="193" spans="1:7" x14ac:dyDescent="0.3">
      <c r="A193" s="4" t="s">
        <v>113</v>
      </c>
      <c r="B193" s="4" t="e" vm="192">
        <f>IF(ISBLANK(Tabela4[[#This Row],[Flag Link]]), "", _xlfn.IMAGE(Tabela4[[#This Row],[Flag Link]],1,1))</f>
        <v>#VALUE!</v>
      </c>
      <c r="C193" s="4" t="s">
        <v>399</v>
      </c>
      <c r="D193" s="4"/>
      <c r="E193" s="4">
        <f>COUNTIF(Tabela1[Country],Tabela4[[#This Row],[National Team]])</f>
        <v>0</v>
      </c>
      <c r="F193" s="4">
        <f>COUNTIFS(Tabela1[Country],Tabela4[[#This Row],[National Team]],Tabela1[National Team Appearances],"&gt;0")</f>
        <v>0</v>
      </c>
      <c r="G193" t="s">
        <v>265</v>
      </c>
    </row>
    <row r="194" spans="1:7" x14ac:dyDescent="0.3">
      <c r="A194" s="4" t="s">
        <v>45</v>
      </c>
      <c r="B194" s="4" t="e" vm="193">
        <f>IF(ISBLANK(Tabela4[[#This Row],[Flag Link]]), "", _xlfn.IMAGE(Tabela4[[#This Row],[Flag Link]],1,1))</f>
        <v>#VALUE!</v>
      </c>
      <c r="C194" s="4" t="s">
        <v>399</v>
      </c>
      <c r="D194" s="4"/>
      <c r="E194" s="4">
        <f>COUNTIF(Tabela1[Country],Tabela4[[#This Row],[National Team]])</f>
        <v>0</v>
      </c>
      <c r="F194" s="4">
        <f>COUNTIFS(Tabela1[Country],Tabela4[[#This Row],[National Team]],Tabela1[National Team Appearances],"&gt;0")</f>
        <v>0</v>
      </c>
      <c r="G194" t="s">
        <v>237</v>
      </c>
    </row>
    <row r="195" spans="1:7" x14ac:dyDescent="0.3">
      <c r="A195" s="4" t="s">
        <v>11</v>
      </c>
      <c r="B195" s="4" t="e" vm="194">
        <f>IF(ISBLANK(Tabela4[[#This Row],[Flag Link]]), "", _xlfn.IMAGE(Tabela4[[#This Row],[Flag Link]],1,1))</f>
        <v>#VALUE!</v>
      </c>
      <c r="C195" s="4" t="s">
        <v>397</v>
      </c>
      <c r="D195" s="4"/>
      <c r="E195" s="4">
        <f>COUNTIF(Tabela1[Country],Tabela4[[#This Row],[National Team]])</f>
        <v>0</v>
      </c>
      <c r="F195" s="4">
        <f>COUNTIFS(Tabela1[Country],Tabela4[[#This Row],[National Team]],Tabela1[National Team Appearances],"&gt;0")</f>
        <v>0</v>
      </c>
      <c r="G195" t="s">
        <v>351</v>
      </c>
    </row>
    <row r="196" spans="1:7" x14ac:dyDescent="0.3">
      <c r="A196" s="4" t="s">
        <v>169</v>
      </c>
      <c r="B196" s="4" t="e" vm="195">
        <f>IF(ISBLANK(Tabela4[[#This Row],[Flag Link]]), "", _xlfn.IMAGE(Tabela4[[#This Row],[Flag Link]],1,1))</f>
        <v>#VALUE!</v>
      </c>
      <c r="C196" s="4" t="s">
        <v>397</v>
      </c>
      <c r="D196" s="4"/>
      <c r="E196" s="4">
        <f>COUNTIF(Tabela1[Country],Tabela4[[#This Row],[National Team]])</f>
        <v>0</v>
      </c>
      <c r="F196" s="4">
        <f>COUNTIFS(Tabela1[Country],Tabela4[[#This Row],[National Team]],Tabela1[National Team Appearances],"&gt;0")</f>
        <v>0</v>
      </c>
      <c r="G196" t="s">
        <v>341</v>
      </c>
    </row>
    <row r="197" spans="1:7" x14ac:dyDescent="0.3">
      <c r="A197" s="4" t="s">
        <v>100</v>
      </c>
      <c r="B197" s="4" t="e" vm="196">
        <f>IF(ISBLANK(Tabela4[[#This Row],[Flag Link]]), "", _xlfn.IMAGE(Tabela4[[#This Row],[Flag Link]],1,1))</f>
        <v>#VALUE!</v>
      </c>
      <c r="C197" s="4" t="s">
        <v>402</v>
      </c>
      <c r="D197" s="4"/>
      <c r="E197" s="4">
        <f>COUNTIF(Tabela1[Country],Tabela4[[#This Row],[National Team]])</f>
        <v>0</v>
      </c>
      <c r="F197" s="4">
        <f>COUNTIFS(Tabela1[Country],Tabela4[[#This Row],[National Team]],Tabela1[National Team Appearances],"&gt;0")</f>
        <v>0</v>
      </c>
      <c r="G197" t="s">
        <v>248</v>
      </c>
    </row>
    <row r="198" spans="1:7" x14ac:dyDescent="0.3">
      <c r="A198" s="4" t="s">
        <v>10</v>
      </c>
      <c r="B198" s="4" t="e" vm="197">
        <f>IF(ISBLANK(Tabela4[[#This Row],[Flag Link]]), "", _xlfn.IMAGE(Tabela4[[#This Row],[Flag Link]],1,1))</f>
        <v>#VALUE!</v>
      </c>
      <c r="C198" s="4" t="s">
        <v>397</v>
      </c>
      <c r="D198" s="4"/>
      <c r="E198" s="4">
        <f>COUNTIF(Tabela1[Country],Tabela4[[#This Row],[National Team]])</f>
        <v>0</v>
      </c>
      <c r="F198" s="4">
        <f>COUNTIFS(Tabela1[Country],Tabela4[[#This Row],[National Team]],Tabela1[National Team Appearances],"&gt;0")</f>
        <v>0</v>
      </c>
      <c r="G198" t="s">
        <v>342</v>
      </c>
    </row>
    <row r="199" spans="1:7" x14ac:dyDescent="0.3">
      <c r="A199" s="4" t="s">
        <v>110</v>
      </c>
      <c r="B199" s="4" t="e" vm="198">
        <f>IF(ISBLANK(Tabela4[[#This Row],[Flag Link]]), "", _xlfn.IMAGE(Tabela4[[#This Row],[Flag Link]],1,1))</f>
        <v>#VALUE!</v>
      </c>
      <c r="C199" s="4" t="s">
        <v>399</v>
      </c>
      <c r="D199" s="4"/>
      <c r="E199" s="4">
        <f>COUNTIF(Tabela1[Country],Tabela4[[#This Row],[National Team]])</f>
        <v>0</v>
      </c>
      <c r="F199" s="4">
        <f>COUNTIFS(Tabela1[Country],Tabela4[[#This Row],[National Team]],Tabela1[National Team Appearances],"&gt;0")</f>
        <v>0</v>
      </c>
      <c r="G199" t="s">
        <v>262</v>
      </c>
    </row>
    <row r="200" spans="1:7" x14ac:dyDescent="0.3">
      <c r="A200" s="4" t="s">
        <v>70</v>
      </c>
      <c r="B200" s="4" t="e" vm="199">
        <f>IF(ISBLANK(Tabela4[[#This Row],[Flag Link]]), "", _xlfn.IMAGE(Tabela4[[#This Row],[Flag Link]],1,1))</f>
        <v>#VALUE!</v>
      </c>
      <c r="C200" s="4" t="s">
        <v>397</v>
      </c>
      <c r="D200" s="4"/>
      <c r="E200" s="4">
        <f>COUNTIF(Tabela1[Country],Tabela4[[#This Row],[National Team]])</f>
        <v>0</v>
      </c>
      <c r="F200" s="4">
        <f>COUNTIFS(Tabela1[Country],Tabela4[[#This Row],[National Team]],Tabela1[National Team Appearances],"&gt;0")</f>
        <v>0</v>
      </c>
      <c r="G200" t="s">
        <v>207</v>
      </c>
    </row>
  </sheetData>
  <hyperlinks>
    <hyperlink ref="G6" r:id="rId1" xr:uid="{2B876D89-82EB-4EA2-A099-38DCB5A607C0}"/>
    <hyperlink ref="G20" r:id="rId2" xr:uid="{B49CDC07-31E3-4D2F-9E4E-97D45D03A010}"/>
    <hyperlink ref="G23" r:id="rId3" xr:uid="{0F8F2AC6-E210-478D-865E-14A329F4ADFB}"/>
    <hyperlink ref="G57" r:id="rId4" xr:uid="{E1F5EBA9-D101-43CE-829B-BC6D4ABB49D8}"/>
    <hyperlink ref="G173" r:id="rId5" xr:uid="{7B43233A-E36E-494F-8B53-22C51726A7A9}"/>
    <hyperlink ref="G161" r:id="rId6" xr:uid="{CCFCC55C-B5D5-4A81-B8CA-3B841CC3D47E}"/>
    <hyperlink ref="G169" r:id="rId7" xr:uid="{831DC328-5ED3-41FF-AD9B-C2FEBD27C039}"/>
    <hyperlink ref="G183" r:id="rId8" xr:uid="{08CD8A7C-6FFF-4A12-BC7F-43C9F11B2C84}"/>
    <hyperlink ref="G97" r:id="rId9" xr:uid="{B7F1EDA8-2E87-48B6-AA5F-3F0154BAF43A}"/>
    <hyperlink ref="G167" r:id="rId10" xr:uid="{81756C75-3164-4D4F-AD12-C8873979FFB1}"/>
    <hyperlink ref="G80" r:id="rId11" xr:uid="{8C0846A6-CD80-4FF7-A514-CBAB6482798A}"/>
    <hyperlink ref="G95" r:id="rId12" xr:uid="{709435E0-11EC-40BB-8577-BAFC6AF6C35D}"/>
    <hyperlink ref="G100" r:id="rId13" xr:uid="{0ACF3264-FB9D-4742-B58A-1F221A42014E}"/>
    <hyperlink ref="G152" r:id="rId14" xr:uid="{7B1173B3-6E8F-4531-8CC2-588B1D54C42E}"/>
  </hyperlinks>
  <pageMargins left="0.7" right="0.7" top="0.75" bottom="0.75" header="0.3" footer="0.3"/>
  <pageSetup paperSize="9"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Clubs</vt:lpstr>
      <vt:lpstr>Leagues</vt:lpstr>
      <vt:lpstr>National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2026-01-25T14:31:38Z</dcterms:modified>
</cp:coreProperties>
</file>