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Games/FIFA - Football Manager/"/>
    </mc:Choice>
  </mc:AlternateContent>
  <xr:revisionPtr revIDLastSave="13890" documentId="8_{568FAE60-8679-49B0-AA9C-78336B36C8DC}" xr6:coauthVersionLast="47" xr6:coauthVersionMax="47" xr10:uidLastSave="{CF262031-1440-42F9-AD6D-FA359C8E382B}"/>
  <bookViews>
    <workbookView xWindow="60" yWindow="1152" windowWidth="22716" windowHeight="9480" xr2:uid="{00000000-000D-0000-FFFF-FFFF00000000}"/>
  </bookViews>
  <sheets>
    <sheet name="Players" sheetId="1" r:id="rId1"/>
    <sheet name="Clubs" sheetId="2" r:id="rId2"/>
    <sheet name="Leagues" sheetId="5" r:id="rId3"/>
    <sheet name="National Teams" sheetId="4" r:id="rId4"/>
    <sheet name="FIFA 96 Ratings" sheetId="6" r:id="rId5"/>
    <sheet name="FIFA 97 Ratings" sheetId="7" r:id="rId6"/>
    <sheet name="FIFA 98 Ratings" sheetId="8" r:id="rId7"/>
    <sheet name="FIFA 99 Ratings" sheetId="9" r:id="rId8"/>
    <sheet name="FIFA 2000 Ratings" sheetId="10" r:id="rId9"/>
    <sheet name="FIFA 2001 Ratings" sheetId="11" r:id="rId10"/>
    <sheet name="FIFA 2002 Ratings" sheetId="12" r:id="rId11"/>
    <sheet name="FIFA 2003 Ratings" sheetId="13" r:id="rId12"/>
    <sheet name="FIFA 2004 Ratings" sheetId="14" r:id="rId13"/>
    <sheet name="FIFA 2005 Ratings" sheetId="15" r:id="rId14"/>
    <sheet name="FIFA 06 Ratings" sheetId="16" r:id="rId15"/>
    <sheet name="FIFA 07 Ratings" sheetId="17" r:id="rId16"/>
    <sheet name="FIFA 08 Ratings" sheetId="18" r:id="rId17"/>
    <sheet name="FIFA 09 Ratings" sheetId="19" r:id="rId18"/>
    <sheet name="FIFA 10 Ratings" sheetId="20" r:id="rId19"/>
    <sheet name="FIFA 11 Ratings" sheetId="21" r:id="rId20"/>
    <sheet name="FIFA 12 Ratings" sheetId="22" r:id="rId21"/>
    <sheet name="FIFA 13 Ratings" sheetId="23" r:id="rId22"/>
    <sheet name="FIFA 14 Ratings" sheetId="24" r:id="rId23"/>
    <sheet name="FIFA 15 Ratings" sheetId="25" r:id="rId24"/>
    <sheet name="FIFA 16 Ratings" sheetId="26" r:id="rId25"/>
    <sheet name="FIFA 17 Ratings" sheetId="27" r:id="rId26"/>
    <sheet name="FIFA 18 Ratings" sheetId="28" r:id="rId27"/>
    <sheet name="FIFA 19 Ratings" sheetId="29" r:id="rId28"/>
    <sheet name="FIFA 20 Ratings" sheetId="30" r:id="rId29"/>
    <sheet name="FIFA 21 Ratings" sheetId="31" r:id="rId30"/>
    <sheet name="FIFA 22 Ratings" sheetId="32" r:id="rId31"/>
    <sheet name="FIFA 23 Ratings" sheetId="33" r:id="rId32"/>
    <sheet name="EA Sports FC 24 Ratings" sheetId="34" r:id="rId33"/>
    <sheet name="EA Sports FC 25 Ratings" sheetId="35" r:id="rId34"/>
    <sheet name="EA Sports FC 26 Ratings" sheetId="36" r:id="rId3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2" i="1" l="1"/>
  <c r="BM150" i="2"/>
  <c r="BM165" i="2"/>
  <c r="BM555" i="2"/>
  <c r="BM644" i="2"/>
  <c r="BM127" i="2"/>
  <c r="BM135" i="2"/>
  <c r="BM239" i="2"/>
  <c r="BM218" i="2"/>
  <c r="BM1082" i="2"/>
  <c r="BM1096" i="2"/>
  <c r="BM1379" i="2"/>
  <c r="BM1018" i="2"/>
  <c r="BM1023" i="2"/>
  <c r="BM1129" i="2"/>
  <c r="BM1372" i="2"/>
  <c r="BM862" i="2"/>
  <c r="BM110" i="2"/>
  <c r="BM637" i="2"/>
  <c r="BM550" i="2"/>
  <c r="BM1394" i="2"/>
  <c r="BM1404" i="2"/>
  <c r="BM917" i="2"/>
  <c r="BM924" i="2"/>
  <c r="BM334" i="2"/>
  <c r="BM133" i="2"/>
  <c r="BM137" i="2"/>
  <c r="BM229" i="2"/>
  <c r="BM234" i="2"/>
  <c r="BM28" i="2"/>
  <c r="BM22" i="2"/>
  <c r="BM869" i="2"/>
  <c r="BM1080" i="2"/>
  <c r="BM1390" i="2"/>
  <c r="BM914" i="2"/>
  <c r="BM1015" i="2"/>
  <c r="BM1031" i="2"/>
  <c r="BM84" i="2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BM1312" i="2"/>
  <c r="BM1304" i="2"/>
  <c r="BM948" i="2"/>
  <c r="BM938" i="2"/>
  <c r="BM359" i="2"/>
  <c r="BM880" i="2"/>
  <c r="BM695" i="2"/>
  <c r="BM642" i="2"/>
  <c r="BM929" i="2"/>
  <c r="BM1403" i="2"/>
  <c r="BM326" i="2"/>
  <c r="BM228" i="2"/>
  <c r="BM226" i="2"/>
  <c r="BM7" i="2"/>
  <c r="BM1070" i="2"/>
  <c r="BM1087" i="2"/>
  <c r="BM1382" i="2"/>
  <c r="BM1381" i="2"/>
  <c r="BM915" i="2"/>
  <c r="BM912" i="2"/>
  <c r="BM254" i="2"/>
  <c r="BM198" i="2"/>
  <c r="BM1025" i="2"/>
  <c r="BM1287" i="2"/>
  <c r="BM63" i="2"/>
  <c r="BM1333" i="2"/>
  <c r="BM955" i="2"/>
  <c r="BM1376" i="2"/>
  <c r="BM721" i="2"/>
  <c r="BM706" i="2"/>
  <c r="BM839" i="2"/>
  <c r="BM527" i="2"/>
  <c r="BM926" i="2"/>
  <c r="BM919" i="2"/>
  <c r="BM921" i="2"/>
  <c r="BM1399" i="2"/>
  <c r="BM333" i="2"/>
  <c r="BM322" i="2"/>
  <c r="BM128" i="2"/>
  <c r="BM134" i="2"/>
  <c r="BM237" i="2"/>
  <c r="BM215" i="2"/>
  <c r="BM240" i="2"/>
  <c r="BM225" i="2"/>
  <c r="BM34" i="2"/>
  <c r="BM14" i="2"/>
  <c r="BM1386" i="2"/>
  <c r="BM906" i="2"/>
  <c r="BM1026" i="2"/>
  <c r="BM1032" i="2"/>
  <c r="BM61" i="2"/>
  <c r="BM1338" i="2"/>
  <c r="BM1270" i="2"/>
  <c r="BM879" i="2"/>
  <c r="BM1350" i="2"/>
  <c r="BM751" i="2"/>
  <c r="BM633" i="2"/>
  <c r="BM640" i="2"/>
  <c r="BM641" i="2"/>
  <c r="BM635" i="2"/>
  <c r="BM636" i="2"/>
  <c r="BM639" i="2"/>
  <c r="BM632" i="2"/>
  <c r="BM643" i="2"/>
  <c r="BM631" i="2"/>
  <c r="BM634" i="2"/>
  <c r="BM638" i="2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BM599" i="2"/>
  <c r="BM584" i="2"/>
  <c r="BM930" i="2"/>
  <c r="BM931" i="2"/>
  <c r="BM920" i="2"/>
  <c r="BM928" i="2"/>
  <c r="BM1392" i="2"/>
  <c r="BM1397" i="2"/>
  <c r="BM1401" i="2"/>
  <c r="BM1396" i="2"/>
  <c r="BM329" i="2"/>
  <c r="BM332" i="2"/>
  <c r="BM132" i="2"/>
  <c r="BM126" i="2"/>
  <c r="BM136" i="2"/>
  <c r="BM1091" i="2"/>
  <c r="BM780" i="2"/>
  <c r="BM1385" i="2"/>
  <c r="BM1391" i="2"/>
  <c r="BM1380" i="2"/>
  <c r="BM902" i="2"/>
  <c r="BM907" i="2"/>
  <c r="BM903" i="2"/>
  <c r="BM1020" i="2"/>
  <c r="BM1034" i="2"/>
  <c r="BM1024" i="2"/>
  <c r="BM274" i="2"/>
  <c r="BM60" i="2"/>
  <c r="BM1294" i="2"/>
  <c r="BM1319" i="2"/>
  <c r="BM956" i="2"/>
  <c r="BM435" i="2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BM1349" i="2"/>
  <c r="BM119" i="2"/>
  <c r="BM115" i="2"/>
  <c r="BM585" i="2"/>
  <c r="BM918" i="2"/>
  <c r="BM922" i="2"/>
  <c r="BM927" i="2"/>
  <c r="BM925" i="2"/>
  <c r="BM923" i="2"/>
  <c r="BM1400" i="2"/>
  <c r="BM1405" i="2"/>
  <c r="BM1393" i="2"/>
  <c r="BM1398" i="2"/>
  <c r="BM1402" i="2"/>
  <c r="BM1395" i="2"/>
  <c r="BM335" i="2"/>
  <c r="BM327" i="2"/>
  <c r="BM323" i="2"/>
  <c r="BM325" i="2"/>
  <c r="BM328" i="2"/>
  <c r="BM324" i="2"/>
  <c r="BM330" i="2"/>
  <c r="BM331" i="2"/>
  <c r="BM130" i="2"/>
  <c r="BM131" i="2"/>
  <c r="BM124" i="2"/>
  <c r="BM123" i="2"/>
  <c r="BM129" i="2"/>
  <c r="BM125" i="2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BM213" i="2"/>
  <c r="BM227" i="2"/>
  <c r="BM17" i="2"/>
  <c r="BM49" i="2"/>
  <c r="BM788" i="2"/>
  <c r="BM811" i="2"/>
  <c r="BM822" i="2"/>
  <c r="BM1389" i="2"/>
  <c r="BM1378" i="2"/>
  <c r="BM1384" i="2"/>
  <c r="BM1383" i="2"/>
  <c r="BM1388" i="2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BM1387" i="2"/>
  <c r="BM913" i="2"/>
  <c r="BM911" i="2"/>
  <c r="BM905" i="2"/>
  <c r="BM910" i="2"/>
  <c r="BM908" i="2"/>
  <c r="BM909" i="2"/>
  <c r="BM904" i="2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BM1035" i="2"/>
  <c r="BM1012" i="2"/>
  <c r="BM1322" i="2"/>
  <c r="BM1313" i="2"/>
  <c r="BM962" i="2"/>
  <c r="BM961" i="2"/>
  <c r="BM386" i="2"/>
  <c r="BM347" i="2"/>
  <c r="BM1269" i="2"/>
  <c r="BM1359" i="2"/>
  <c r="BM1364" i="2"/>
  <c r="BM726" i="2"/>
  <c r="BM600" i="2"/>
  <c r="BM238" i="2"/>
  <c r="BM233" i="2"/>
  <c r="BM57" i="2"/>
  <c r="BM1067" i="2"/>
  <c r="BM1068" i="2"/>
  <c r="BM1093" i="2"/>
  <c r="BM772" i="2"/>
  <c r="BM774" i="2"/>
  <c r="BM818" i="2"/>
  <c r="BM268" i="2"/>
  <c r="BM192" i="2"/>
  <c r="BM1011" i="2"/>
  <c r="BM1016" i="2"/>
  <c r="BM1022" i="2"/>
  <c r="BM1037" i="2"/>
  <c r="BM1014" i="2"/>
  <c r="BM1027" i="2"/>
  <c r="BM1029" i="2"/>
  <c r="BM1021" i="2"/>
  <c r="BM1013" i="2"/>
  <c r="BM1036" i="2"/>
  <c r="BM1033" i="2"/>
  <c r="BM1017" i="2"/>
  <c r="BM83" i="2"/>
  <c r="BM1316" i="2"/>
  <c r="BM957" i="2"/>
  <c r="BM424" i="2"/>
  <c r="BM1353" i="2"/>
  <c r="BM737" i="2"/>
  <c r="BM235" i="2"/>
  <c r="BM223" i="2"/>
  <c r="BM217" i="2"/>
  <c r="BM216" i="2"/>
  <c r="BM224" i="2"/>
  <c r="BM236" i="2"/>
  <c r="BM221" i="2"/>
  <c r="BM212" i="2"/>
  <c r="BM214" i="2"/>
  <c r="BM219" i="2"/>
  <c r="BM232" i="2"/>
  <c r="BM222" i="2"/>
  <c r="BM230" i="2"/>
  <c r="BM231" i="2"/>
  <c r="BM211" i="2"/>
  <c r="BM220" i="2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BM40" i="2"/>
  <c r="BM1076" i="2"/>
  <c r="BM786" i="2"/>
  <c r="BM262" i="2"/>
  <c r="BM79" i="2"/>
  <c r="BM947" i="2"/>
  <c r="BM1238" i="2"/>
  <c r="BM889" i="2"/>
  <c r="BM702" i="2"/>
  <c r="BM845" i="2"/>
  <c r="BM1360" i="2"/>
  <c r="BM580" i="2"/>
  <c r="BM579" i="2"/>
  <c r="BM547" i="2"/>
  <c r="BM18" i="2"/>
  <c r="BM1075" i="2"/>
  <c r="BM1097" i="2"/>
  <c r="BM765" i="2"/>
  <c r="BM778" i="2"/>
  <c r="BM766" i="2"/>
  <c r="BM821" i="2"/>
  <c r="BM243" i="2"/>
  <c r="BM266" i="2"/>
  <c r="BM193" i="2"/>
  <c r="BM1340" i="2"/>
  <c r="BM1057" i="2"/>
  <c r="BM1062" i="2"/>
  <c r="BM959" i="2"/>
  <c r="BM382" i="2"/>
  <c r="BM1243" i="2"/>
  <c r="BM1265" i="2"/>
  <c r="BM882" i="2"/>
  <c r="BM1348" i="2"/>
  <c r="BM1363" i="2"/>
  <c r="BM11" i="2"/>
  <c r="BM41" i="2"/>
  <c r="BM33" i="2"/>
  <c r="BM1071" i="2"/>
  <c r="BM764" i="2"/>
  <c r="BM784" i="2"/>
  <c r="BM763" i="2"/>
  <c r="BM773" i="2"/>
  <c r="BM768" i="2"/>
  <c r="BM775" i="2"/>
  <c r="BM783" i="2"/>
  <c r="BM779" i="2"/>
  <c r="BM787" i="2"/>
  <c r="BM776" i="2"/>
  <c r="BM770" i="2"/>
  <c r="BM785" i="2"/>
  <c r="BM781" i="2"/>
  <c r="BM769" i="2"/>
  <c r="BM767" i="2"/>
  <c r="BM771" i="2"/>
  <c r="BM777" i="2"/>
  <c r="BM782" i="2"/>
  <c r="BM244" i="2"/>
  <c r="BM195" i="2"/>
  <c r="BM1144" i="2"/>
  <c r="BM76" i="2"/>
  <c r="BM1297" i="2"/>
  <c r="BM1052" i="2"/>
  <c r="BM664" i="2"/>
  <c r="BM1264" i="2"/>
  <c r="BM1253" i="2"/>
  <c r="BM690" i="2"/>
  <c r="BM749" i="2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BM259" i="2"/>
  <c r="BM248" i="2"/>
  <c r="BM1085" i="2"/>
  <c r="BM26" i="2"/>
  <c r="BM10" i="2"/>
  <c r="BM3" i="2"/>
  <c r="BM42" i="2"/>
  <c r="BM12" i="2"/>
  <c r="BM9" i="2"/>
  <c r="BM20" i="2"/>
  <c r="BM31" i="2"/>
  <c r="BM935" i="2"/>
  <c r="BM885" i="2"/>
  <c r="BM1366" i="2"/>
  <c r="BM1368" i="2"/>
  <c r="BM606" i="2"/>
  <c r="BM570" i="2"/>
  <c r="BM203" i="2"/>
  <c r="BM552" i="2"/>
  <c r="BM645" i="2"/>
  <c r="BM761" i="2"/>
  <c r="BM820" i="2"/>
  <c r="BM1079" i="2"/>
  <c r="BM1042" i="2"/>
  <c r="BM1063" i="2"/>
  <c r="BM1061" i="2"/>
  <c r="BM1332" i="2"/>
  <c r="BM1296" i="2"/>
  <c r="BM1302" i="2"/>
  <c r="BM1244" i="2"/>
  <c r="BM267" i="2"/>
  <c r="BM256" i="2"/>
  <c r="BM204" i="2"/>
  <c r="BM188" i="2"/>
  <c r="BM114" i="2"/>
  <c r="BM13" i="2"/>
  <c r="BM21" i="2"/>
  <c r="BM210" i="2"/>
  <c r="BM199" i="2"/>
  <c r="BM187" i="2"/>
  <c r="BM190" i="2"/>
  <c r="BM201" i="2"/>
  <c r="BM202" i="2"/>
  <c r="BM196" i="2"/>
  <c r="BM207" i="2"/>
  <c r="BM186" i="2"/>
  <c r="BM205" i="2"/>
  <c r="BM194" i="2"/>
  <c r="BM197" i="2"/>
  <c r="BM200" i="2"/>
  <c r="BM189" i="2"/>
  <c r="BM206" i="2"/>
  <c r="BM208" i="2"/>
  <c r="BM191" i="2"/>
  <c r="BM209" i="2"/>
  <c r="BM242" i="2"/>
  <c r="BM257" i="2"/>
  <c r="BM265" i="2"/>
  <c r="BM249" i="2"/>
  <c r="BM245" i="2"/>
  <c r="BM255" i="2"/>
  <c r="BM250" i="2"/>
  <c r="BM247" i="2"/>
  <c r="BM241" i="2"/>
  <c r="BM260" i="2"/>
  <c r="BM252" i="2"/>
  <c r="BM253" i="2"/>
  <c r="BM264" i="2"/>
  <c r="BM263" i="2"/>
  <c r="BM261" i="2"/>
  <c r="BM258" i="2"/>
  <c r="BM251" i="2"/>
  <c r="BM246" i="2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BM1084" i="2"/>
  <c r="BM1081" i="2"/>
  <c r="BM1064" i="2"/>
  <c r="BM968" i="2"/>
  <c r="BM718" i="2"/>
  <c r="BM694" i="2"/>
  <c r="BM754" i="2"/>
  <c r="BM655" i="2"/>
  <c r="BM1407" i="2"/>
  <c r="BM66" i="2"/>
  <c r="BM24" i="2"/>
  <c r="BM35" i="2"/>
  <c r="BM32" i="2"/>
  <c r="BM25" i="2"/>
  <c r="BM8" i="2"/>
  <c r="BM5" i="2"/>
  <c r="BM4" i="2"/>
  <c r="BM38" i="2"/>
  <c r="BM15" i="2"/>
  <c r="BM6" i="2"/>
  <c r="BM29" i="2"/>
  <c r="BM43" i="2"/>
  <c r="BM39" i="2"/>
  <c r="BM19" i="2"/>
  <c r="BM44" i="2"/>
  <c r="BM30" i="2"/>
  <c r="BM27" i="2"/>
  <c r="BM381" i="2"/>
  <c r="BM658" i="2"/>
  <c r="BM183" i="2"/>
  <c r="BM1092" i="2"/>
  <c r="BM1089" i="2"/>
  <c r="BM1090" i="2"/>
  <c r="BM1095" i="2"/>
  <c r="BM1094" i="2"/>
  <c r="BM1086" i="2"/>
  <c r="BM1073" i="2"/>
  <c r="BM1074" i="2"/>
  <c r="BM1072" i="2"/>
  <c r="BM1083" i="2"/>
  <c r="BM1069" i="2"/>
  <c r="BM1077" i="2"/>
  <c r="BM1088" i="2"/>
  <c r="BM1115" i="2"/>
  <c r="BM1050" i="2"/>
  <c r="BM892" i="2"/>
  <c r="BM819" i="2"/>
  <c r="BM739" i="2"/>
  <c r="BM762" i="2"/>
  <c r="BM120" i="2"/>
  <c r="BM82" i="2"/>
  <c r="BM56" i="2" l="1"/>
  <c r="BM1136" i="2"/>
  <c r="BM36" i="2"/>
  <c r="BM109" i="2"/>
  <c r="BM139" i="2"/>
  <c r="BM372" i="2"/>
  <c r="BM341" i="2"/>
  <c r="BM716" i="2"/>
  <c r="BM713" i="2"/>
  <c r="BM728" i="2"/>
  <c r="BM833" i="2"/>
  <c r="BM893" i="2"/>
  <c r="BM951" i="2"/>
  <c r="BM1046" i="2"/>
  <c r="BM1065" i="2"/>
  <c r="BM1370" i="2"/>
  <c r="BM185" i="2"/>
  <c r="BM1266" i="2"/>
  <c r="BM1369" i="2"/>
  <c r="BM50" i="2"/>
  <c r="BM660" i="2"/>
  <c r="BM758" i="2"/>
  <c r="BM738" i="2"/>
  <c r="BM729" i="2"/>
  <c r="BM878" i="2"/>
  <c r="BM1039" i="2"/>
  <c r="BM1041" i="2"/>
  <c r="BM1056" i="2"/>
  <c r="BM1258" i="2"/>
  <c r="BM1236" i="2"/>
  <c r="BM1305" i="2"/>
  <c r="BM1324" i="2"/>
  <c r="BM431" i="2"/>
  <c r="BM281" i="2"/>
  <c r="BM292" i="2"/>
  <c r="BM142" i="2"/>
  <c r="BM149" i="2"/>
  <c r="BM95" i="2"/>
  <c r="BM652" i="2"/>
  <c r="BM1134" i="2"/>
  <c r="BM288" i="2"/>
  <c r="BM279" i="2"/>
  <c r="BM161" i="2"/>
  <c r="BM174" i="2"/>
  <c r="BM144" i="2"/>
  <c r="BM1309" i="2"/>
  <c r="BM1045" i="2"/>
  <c r="BM1059" i="2"/>
  <c r="BM1060" i="2"/>
  <c r="BM1053" i="2"/>
  <c r="BM1051" i="2"/>
  <c r="BM1055" i="2"/>
  <c r="BM1040" i="2"/>
  <c r="BM1047" i="2"/>
  <c r="BM1038" i="2"/>
  <c r="BM1048" i="2"/>
  <c r="BM1054" i="2"/>
  <c r="BM1066" i="2"/>
  <c r="BM1374" i="2"/>
  <c r="BM361" i="2"/>
  <c r="BM81" i="2"/>
  <c r="BM48" i="2"/>
  <c r="BM53" i="2"/>
  <c r="BM710" i="2"/>
  <c r="BM1019" i="2"/>
  <c r="BM23" i="2"/>
  <c r="BM628" i="2"/>
  <c r="BM607" i="2"/>
  <c r="BM556" i="2"/>
  <c r="BM576" i="2"/>
  <c r="BM565" i="2"/>
  <c r="BM544" i="2"/>
  <c r="BM1290" i="2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BM563" i="2"/>
  <c r="BM916" i="2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BM592" i="2"/>
  <c r="BM533" i="2"/>
  <c r="BM578" i="2"/>
  <c r="BM594" i="2"/>
  <c r="BM590" i="2"/>
  <c r="BM542" i="2"/>
  <c r="BM569" i="2"/>
  <c r="BM605" i="2"/>
  <c r="BM602" i="2"/>
  <c r="BM598" i="2"/>
  <c r="BM538" i="2"/>
  <c r="BM526" i="2"/>
  <c r="BM532" i="2"/>
  <c r="BM529" i="2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D1411" i="2" l="1"/>
  <c r="E1411" i="2"/>
  <c r="F1411" i="2"/>
  <c r="G1411" i="2"/>
  <c r="H1411" i="2"/>
  <c r="I1411" i="2"/>
  <c r="J1411" i="2"/>
  <c r="K1411" i="2"/>
  <c r="L1411" i="2"/>
  <c r="M1411" i="2"/>
  <c r="N1411" i="2"/>
  <c r="O1411" i="2"/>
  <c r="P1411" i="2"/>
  <c r="Q1411" i="2"/>
  <c r="R1411" i="2"/>
  <c r="S1411" i="2"/>
  <c r="T1411" i="2"/>
  <c r="U1411" i="2"/>
  <c r="V1411" i="2"/>
  <c r="W1411" i="2"/>
  <c r="X1411" i="2"/>
  <c r="Y1411" i="2"/>
  <c r="Z1411" i="2"/>
  <c r="AA1411" i="2"/>
  <c r="AB1411" i="2"/>
  <c r="AC1411" i="2"/>
  <c r="AD1411" i="2"/>
  <c r="AE1411" i="2"/>
  <c r="AF1411" i="2"/>
  <c r="AG1411" i="2"/>
  <c r="C1411" i="2"/>
  <c r="BM1409" i="2"/>
  <c r="BM473" i="2"/>
  <c r="BM455" i="2"/>
  <c r="BM476" i="2"/>
  <c r="BM501" i="2"/>
  <c r="BM503" i="2"/>
  <c r="BM469" i="2"/>
  <c r="BM462" i="2"/>
  <c r="BM465" i="2"/>
  <c r="BM502" i="2"/>
  <c r="BM498" i="2"/>
  <c r="BM466" i="2"/>
  <c r="BM499" i="2"/>
  <c r="BM478" i="2"/>
  <c r="BM477" i="2"/>
  <c r="BM456" i="2"/>
  <c r="BM1164" i="2"/>
  <c r="BM1174" i="2"/>
  <c r="BM2" i="2"/>
  <c r="BM1153" i="2"/>
  <c r="BM1159" i="2"/>
  <c r="BM1215" i="2"/>
  <c r="BM1185" i="2"/>
  <c r="BM1177" i="2"/>
  <c r="BM1206" i="2"/>
  <c r="BM1192" i="2"/>
  <c r="BM1169" i="2"/>
  <c r="BM1228" i="2"/>
  <c r="BM1224" i="2"/>
  <c r="BM1220" i="2"/>
  <c r="BM1155" i="2"/>
  <c r="BM1168" i="2"/>
  <c r="BM1209" i="2"/>
  <c r="BM1193" i="2"/>
  <c r="BM1198" i="2"/>
  <c r="BM1182" i="2"/>
  <c r="BM1149" i="2"/>
  <c r="BM1221" i="2"/>
  <c r="BM1148" i="2"/>
  <c r="BM1158" i="2"/>
  <c r="BM1216" i="2"/>
  <c r="BM1161" i="2"/>
  <c r="BM1232" i="2"/>
  <c r="BM1181" i="2"/>
  <c r="BM972" i="2"/>
  <c r="BM978" i="2"/>
  <c r="BM1010" i="2"/>
  <c r="BM983" i="2"/>
  <c r="BM976" i="2"/>
  <c r="BM1000" i="2"/>
  <c r="BM979" i="2"/>
  <c r="BM1004" i="2"/>
  <c r="BM1007" i="2"/>
  <c r="BM971" i="2"/>
  <c r="BM986" i="2"/>
  <c r="BM997" i="2"/>
  <c r="BM994" i="2"/>
  <c r="BM303" i="2"/>
  <c r="BM308" i="2"/>
  <c r="BM319" i="2"/>
  <c r="BM305" i="2"/>
  <c r="BM307" i="2"/>
  <c r="BM320" i="2"/>
  <c r="BM816" i="2"/>
  <c r="BM285" i="2"/>
  <c r="BM1005" i="2"/>
  <c r="BM791" i="2"/>
  <c r="BM1275" i="2"/>
  <c r="BM67" i="2"/>
  <c r="BM1311" i="2"/>
  <c r="BM944" i="2"/>
  <c r="BM950" i="2"/>
  <c r="BM960" i="2"/>
  <c r="BM648" i="2"/>
  <c r="BM653" i="2"/>
  <c r="BM380" i="2"/>
  <c r="BM342" i="2"/>
  <c r="BM1180" i="2"/>
  <c r="BM1184" i="2"/>
  <c r="BM1151" i="2"/>
  <c r="BM1105" i="2"/>
  <c r="BM700" i="2"/>
  <c r="BM747" i="2"/>
  <c r="BM557" i="2"/>
  <c r="BM545" i="2"/>
  <c r="BM495" i="2"/>
  <c r="BM518" i="2"/>
  <c r="BM164" i="2"/>
  <c r="BM118" i="2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BM54" i="2"/>
  <c r="BM870" i="2"/>
  <c r="BM52" i="2"/>
  <c r="BM47" i="2"/>
  <c r="BM46" i="2"/>
  <c r="BM45" i="2"/>
  <c r="BM55" i="2"/>
  <c r="BM51" i="2"/>
  <c r="BM1127" i="2"/>
  <c r="BM278" i="2"/>
  <c r="BM280" i="2"/>
  <c r="BM283" i="2"/>
  <c r="BM276" i="2"/>
  <c r="BM294" i="2"/>
  <c r="BM296" i="2"/>
  <c r="BM295" i="2"/>
  <c r="BM293" i="2"/>
  <c r="BM277" i="2"/>
  <c r="BM289" i="2"/>
  <c r="BM284" i="2"/>
  <c r="BM989" i="2"/>
  <c r="BM59" i="2"/>
  <c r="BM1321" i="2"/>
  <c r="BM1325" i="2"/>
  <c r="BM1331" i="2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BM967" i="2"/>
  <c r="BM941" i="2"/>
  <c r="BM953" i="2"/>
  <c r="BM958" i="2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BM656" i="2"/>
  <c r="BM663" i="2"/>
  <c r="BM654" i="2"/>
  <c r="BM647" i="2"/>
  <c r="BM662" i="2"/>
  <c r="BM659" i="2"/>
  <c r="BM657" i="2"/>
  <c r="BM650" i="2"/>
  <c r="BM661" i="2"/>
  <c r="BM649" i="2"/>
  <c r="BM646" i="2"/>
  <c r="BM651" i="2"/>
  <c r="BM375" i="2"/>
  <c r="BM406" i="2"/>
  <c r="BM1237" i="2"/>
  <c r="BM1104" i="2"/>
  <c r="BM184" i="2"/>
  <c r="BM736" i="2"/>
  <c r="BM740" i="2"/>
  <c r="BM712" i="2"/>
  <c r="BM603" i="2"/>
  <c r="BM554" i="2"/>
  <c r="BM464" i="2"/>
  <c r="BM867" i="2"/>
  <c r="BM138" i="2"/>
  <c r="BM168" i="2"/>
  <c r="BM93" i="2"/>
  <c r="BM828" i="2"/>
  <c r="BM980" i="2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BM1278" i="2"/>
  <c r="BM1137" i="2"/>
  <c r="BM74" i="2"/>
  <c r="BM1300" i="2"/>
  <c r="BM1329" i="2"/>
  <c r="BM1307" i="2"/>
  <c r="BM1326" i="2"/>
  <c r="BM1336" i="2"/>
  <c r="BM1327" i="2"/>
  <c r="BM1330" i="2"/>
  <c r="BM388" i="2"/>
  <c r="BM340" i="2"/>
  <c r="BM1202" i="2"/>
  <c r="BM1230" i="2"/>
  <c r="BM891" i="2"/>
  <c r="BM1358" i="2"/>
  <c r="BM709" i="2"/>
  <c r="BM750" i="2"/>
  <c r="BM531" i="2"/>
  <c r="BM586" i="2"/>
  <c r="BM523" i="2"/>
  <c r="BM486" i="2"/>
  <c r="BM515" i="2"/>
  <c r="BM846" i="2"/>
  <c r="BM173" i="2"/>
  <c r="BM158" i="2"/>
  <c r="BM170" i="2"/>
  <c r="BM171" i="2"/>
  <c r="BM155" i="2"/>
  <c r="BM159" i="2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BM16" i="2"/>
  <c r="BM37" i="2"/>
  <c r="BM58" i="2"/>
  <c r="BM62" i="2"/>
  <c r="BM64" i="2"/>
  <c r="BM65" i="2"/>
  <c r="BM68" i="2"/>
  <c r="BM69" i="2"/>
  <c r="BM70" i="2"/>
  <c r="BM71" i="2"/>
  <c r="BM72" i="2"/>
  <c r="BM73" i="2"/>
  <c r="BM75" i="2"/>
  <c r="BM77" i="2"/>
  <c r="BM78" i="2"/>
  <c r="BM80" i="2"/>
  <c r="BM85" i="2"/>
  <c r="BM86" i="2"/>
  <c r="BM87" i="2"/>
  <c r="BM88" i="2"/>
  <c r="BM89" i="2"/>
  <c r="BM90" i="2"/>
  <c r="BM91" i="2"/>
  <c r="BM92" i="2"/>
  <c r="BM94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11" i="2"/>
  <c r="BM112" i="2"/>
  <c r="BM113" i="2"/>
  <c r="BM116" i="2"/>
  <c r="BM117" i="2"/>
  <c r="BM121" i="2"/>
  <c r="BM122" i="2"/>
  <c r="BM140" i="2"/>
  <c r="BM141" i="2"/>
  <c r="BM143" i="2"/>
  <c r="BM145" i="2"/>
  <c r="BM146" i="2"/>
  <c r="BM147" i="2"/>
  <c r="BM148" i="2"/>
  <c r="BM151" i="2"/>
  <c r="BM152" i="2"/>
  <c r="BM153" i="2"/>
  <c r="BM154" i="2"/>
  <c r="BM156" i="2"/>
  <c r="BM157" i="2"/>
  <c r="BM160" i="2"/>
  <c r="BM162" i="2"/>
  <c r="BM163" i="2"/>
  <c r="BM166" i="2"/>
  <c r="BM167" i="2"/>
  <c r="BM169" i="2"/>
  <c r="BM172" i="2"/>
  <c r="BM175" i="2"/>
  <c r="BM176" i="2"/>
  <c r="BM177" i="2"/>
  <c r="BM178" i="2"/>
  <c r="BM179" i="2"/>
  <c r="BM180" i="2"/>
  <c r="BM181" i="2"/>
  <c r="BM182" i="2"/>
  <c r="BM269" i="2"/>
  <c r="BM270" i="2"/>
  <c r="BM271" i="2"/>
  <c r="BM272" i="2"/>
  <c r="BM273" i="2"/>
  <c r="BM275" i="2"/>
  <c r="BM282" i="2"/>
  <c r="BM286" i="2"/>
  <c r="BM287" i="2"/>
  <c r="BM290" i="2"/>
  <c r="BM291" i="2"/>
  <c r="BM297" i="2"/>
  <c r="BM298" i="2"/>
  <c r="BM299" i="2"/>
  <c r="BM300" i="2"/>
  <c r="BM301" i="2"/>
  <c r="BM302" i="2"/>
  <c r="BM304" i="2"/>
  <c r="BM306" i="2"/>
  <c r="BM309" i="2"/>
  <c r="BM310" i="2"/>
  <c r="BM311" i="2"/>
  <c r="BM312" i="2"/>
  <c r="BM313" i="2"/>
  <c r="BM314" i="2"/>
  <c r="BM315" i="2"/>
  <c r="BM316" i="2"/>
  <c r="BM317" i="2"/>
  <c r="BM318" i="2"/>
  <c r="BM321" i="2"/>
  <c r="BM336" i="2"/>
  <c r="BM337" i="2"/>
  <c r="BM338" i="2"/>
  <c r="BM339" i="2"/>
  <c r="BM343" i="2"/>
  <c r="BM344" i="2"/>
  <c r="BM345" i="2"/>
  <c r="BM346" i="2"/>
  <c r="BM348" i="2"/>
  <c r="BM349" i="2"/>
  <c r="BM350" i="2"/>
  <c r="BM351" i="2"/>
  <c r="BM352" i="2"/>
  <c r="BM353" i="2"/>
  <c r="BM354" i="2"/>
  <c r="BM355" i="2"/>
  <c r="BM356" i="2"/>
  <c r="BM357" i="2"/>
  <c r="BM358" i="2"/>
  <c r="BM360" i="2"/>
  <c r="BM362" i="2"/>
  <c r="BM363" i="2"/>
  <c r="BM364" i="2"/>
  <c r="BM365" i="2"/>
  <c r="BM366" i="2"/>
  <c r="BM367" i="2"/>
  <c r="BM368" i="2"/>
  <c r="BM369" i="2"/>
  <c r="BM370" i="2"/>
  <c r="BM371" i="2"/>
  <c r="BM373" i="2"/>
  <c r="BM374" i="2"/>
  <c r="BM376" i="2"/>
  <c r="BM377" i="2"/>
  <c r="BM378" i="2"/>
  <c r="BM379" i="2"/>
  <c r="BM383" i="2"/>
  <c r="BM384" i="2"/>
  <c r="BM385" i="2"/>
  <c r="BM387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5" i="2"/>
  <c r="BM426" i="2"/>
  <c r="BM427" i="2"/>
  <c r="BM428" i="2"/>
  <c r="BM429" i="2"/>
  <c r="BM430" i="2"/>
  <c r="BM432" i="2"/>
  <c r="BM433" i="2"/>
  <c r="BM434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7" i="2"/>
  <c r="BM458" i="2"/>
  <c r="BM459" i="2"/>
  <c r="BM460" i="2"/>
  <c r="BM461" i="2"/>
  <c r="BM463" i="2"/>
  <c r="BM467" i="2"/>
  <c r="BM468" i="2"/>
  <c r="BM470" i="2"/>
  <c r="BM471" i="2"/>
  <c r="BM472" i="2"/>
  <c r="BM474" i="2"/>
  <c r="BM475" i="2"/>
  <c r="BM479" i="2"/>
  <c r="BM480" i="2"/>
  <c r="BM481" i="2"/>
  <c r="BM482" i="2"/>
  <c r="BM483" i="2"/>
  <c r="BM484" i="2"/>
  <c r="BM485" i="2"/>
  <c r="BM487" i="2"/>
  <c r="BM488" i="2"/>
  <c r="BM489" i="2"/>
  <c r="BM490" i="2"/>
  <c r="BM491" i="2"/>
  <c r="BM492" i="2"/>
  <c r="BM493" i="2"/>
  <c r="BM494" i="2"/>
  <c r="BM496" i="2"/>
  <c r="BM497" i="2"/>
  <c r="BM500" i="2"/>
  <c r="BM504" i="2"/>
  <c r="BM505" i="2"/>
  <c r="BM506" i="2"/>
  <c r="BM507" i="2"/>
  <c r="BM508" i="2"/>
  <c r="BM509" i="2"/>
  <c r="BM510" i="2"/>
  <c r="BM511" i="2"/>
  <c r="BM512" i="2"/>
  <c r="BM513" i="2"/>
  <c r="BM514" i="2"/>
  <c r="BM516" i="2"/>
  <c r="BM517" i="2"/>
  <c r="BM519" i="2"/>
  <c r="BM520" i="2"/>
  <c r="BM521" i="2"/>
  <c r="BM522" i="2"/>
  <c r="BM524" i="2"/>
  <c r="BM525" i="2"/>
  <c r="BM528" i="2"/>
  <c r="BM530" i="2"/>
  <c r="BM534" i="2"/>
  <c r="BM535" i="2"/>
  <c r="BM536" i="2"/>
  <c r="BM537" i="2"/>
  <c r="BM539" i="2"/>
  <c r="BM540" i="2"/>
  <c r="BM541" i="2"/>
  <c r="BM543" i="2"/>
  <c r="BM546" i="2"/>
  <c r="BM548" i="2"/>
  <c r="BM549" i="2"/>
  <c r="BM551" i="2"/>
  <c r="BM553" i="2"/>
  <c r="BM558" i="2"/>
  <c r="BM559" i="2"/>
  <c r="BM560" i="2"/>
  <c r="BM561" i="2"/>
  <c r="BM562" i="2"/>
  <c r="BM564" i="2"/>
  <c r="BM566" i="2"/>
  <c r="BM567" i="2"/>
  <c r="BM568" i="2"/>
  <c r="BM571" i="2"/>
  <c r="BM572" i="2"/>
  <c r="BM573" i="2"/>
  <c r="BM574" i="2"/>
  <c r="BM575" i="2"/>
  <c r="BM577" i="2"/>
  <c r="BM581" i="2"/>
  <c r="BM582" i="2"/>
  <c r="BM583" i="2"/>
  <c r="BM587" i="2"/>
  <c r="BM588" i="2"/>
  <c r="BM589" i="2"/>
  <c r="BM591" i="2"/>
  <c r="BM593" i="2"/>
  <c r="BM595" i="2"/>
  <c r="BM596" i="2"/>
  <c r="BM597" i="2"/>
  <c r="BM601" i="2"/>
  <c r="BM604" i="2"/>
  <c r="BM608" i="2"/>
  <c r="BM609" i="2"/>
  <c r="BM610" i="2"/>
  <c r="BM611" i="2"/>
  <c r="BM612" i="2"/>
  <c r="BM613" i="2"/>
  <c r="BM614" i="2"/>
  <c r="BM615" i="2"/>
  <c r="BM616" i="2"/>
  <c r="BM617" i="2"/>
  <c r="BM618" i="2"/>
  <c r="BM619" i="2"/>
  <c r="BM620" i="2"/>
  <c r="BM621" i="2"/>
  <c r="BM622" i="2"/>
  <c r="BM623" i="2"/>
  <c r="BM624" i="2"/>
  <c r="BM625" i="2"/>
  <c r="BM626" i="2"/>
  <c r="BM627" i="2"/>
  <c r="BM629" i="2"/>
  <c r="BM630" i="2"/>
  <c r="BM665" i="2"/>
  <c r="BM666" i="2"/>
  <c r="BM667" i="2"/>
  <c r="BM668" i="2"/>
  <c r="BM669" i="2"/>
  <c r="BM670" i="2"/>
  <c r="BM671" i="2"/>
  <c r="BM672" i="2"/>
  <c r="BM673" i="2"/>
  <c r="BM674" i="2"/>
  <c r="BM675" i="2"/>
  <c r="BM676" i="2"/>
  <c r="BM677" i="2"/>
  <c r="BM678" i="2"/>
  <c r="BM679" i="2"/>
  <c r="BM680" i="2"/>
  <c r="BM681" i="2"/>
  <c r="BM682" i="2"/>
  <c r="BM683" i="2"/>
  <c r="BM684" i="2"/>
  <c r="BM685" i="2"/>
  <c r="BM686" i="2"/>
  <c r="BM687" i="2"/>
  <c r="BM688" i="2"/>
  <c r="BM689" i="2"/>
  <c r="BM691" i="2"/>
  <c r="BM692" i="2"/>
  <c r="BM693" i="2"/>
  <c r="BM696" i="2"/>
  <c r="BM697" i="2"/>
  <c r="BM698" i="2"/>
  <c r="BM699" i="2"/>
  <c r="BM701" i="2"/>
  <c r="BM703" i="2"/>
  <c r="BM704" i="2"/>
  <c r="BM705" i="2"/>
  <c r="BM707" i="2"/>
  <c r="BM708" i="2"/>
  <c r="BM711" i="2"/>
  <c r="BM714" i="2"/>
  <c r="BM715" i="2"/>
  <c r="BM717" i="2"/>
  <c r="BM719" i="2"/>
  <c r="BM720" i="2"/>
  <c r="BM722" i="2"/>
  <c r="BM723" i="2"/>
  <c r="BM724" i="2"/>
  <c r="BM725" i="2"/>
  <c r="BM727" i="2"/>
  <c r="BM730" i="2"/>
  <c r="BM731" i="2"/>
  <c r="BM732" i="2"/>
  <c r="BM733" i="2"/>
  <c r="BM734" i="2"/>
  <c r="BM735" i="2"/>
  <c r="BM741" i="2"/>
  <c r="BM742" i="2"/>
  <c r="BM743" i="2"/>
  <c r="BM744" i="2"/>
  <c r="BM745" i="2"/>
  <c r="BM746" i="2"/>
  <c r="BM748" i="2"/>
  <c r="BM752" i="2"/>
  <c r="BM753" i="2"/>
  <c r="BM755" i="2"/>
  <c r="BM756" i="2"/>
  <c r="BM757" i="2"/>
  <c r="BM759" i="2"/>
  <c r="BM760" i="2"/>
  <c r="BM789" i="2"/>
  <c r="BM790" i="2"/>
  <c r="BM792" i="2"/>
  <c r="BM793" i="2"/>
  <c r="BM794" i="2"/>
  <c r="BM795" i="2"/>
  <c r="BM796" i="2"/>
  <c r="BM797" i="2"/>
  <c r="BM798" i="2"/>
  <c r="BM799" i="2"/>
  <c r="BM800" i="2"/>
  <c r="BM801" i="2"/>
  <c r="BM802" i="2"/>
  <c r="BM803" i="2"/>
  <c r="BM804" i="2"/>
  <c r="BM805" i="2"/>
  <c r="BM806" i="2"/>
  <c r="BM807" i="2"/>
  <c r="BM808" i="2"/>
  <c r="BM809" i="2"/>
  <c r="BM810" i="2"/>
  <c r="BM812" i="2"/>
  <c r="BM813" i="2"/>
  <c r="BM814" i="2"/>
  <c r="BM815" i="2"/>
  <c r="BM817" i="2"/>
  <c r="BM823" i="2"/>
  <c r="BM824" i="2"/>
  <c r="BM825" i="2"/>
  <c r="BM826" i="2"/>
  <c r="BM827" i="2"/>
  <c r="BM829" i="2"/>
  <c r="BM830" i="2"/>
  <c r="BM831" i="2"/>
  <c r="BM832" i="2"/>
  <c r="BM834" i="2"/>
  <c r="BM835" i="2"/>
  <c r="BM836" i="2"/>
  <c r="BM837" i="2"/>
  <c r="BM838" i="2"/>
  <c r="BM840" i="2"/>
  <c r="BM841" i="2"/>
  <c r="BM842" i="2"/>
  <c r="BM843" i="2"/>
  <c r="BM844" i="2"/>
  <c r="BM847" i="2"/>
  <c r="BM848" i="2"/>
  <c r="BM849" i="2"/>
  <c r="BM850" i="2"/>
  <c r="BM851" i="2"/>
  <c r="BM852" i="2"/>
  <c r="BM853" i="2"/>
  <c r="BM854" i="2"/>
  <c r="BM855" i="2"/>
  <c r="BM856" i="2"/>
  <c r="BM857" i="2"/>
  <c r="BM858" i="2"/>
  <c r="BM859" i="2"/>
  <c r="BM860" i="2"/>
  <c r="BM861" i="2"/>
  <c r="BM863" i="2"/>
  <c r="BM864" i="2"/>
  <c r="BM865" i="2"/>
  <c r="BM866" i="2"/>
  <c r="BM868" i="2"/>
  <c r="BM871" i="2"/>
  <c r="BM872" i="2"/>
  <c r="BM873" i="2"/>
  <c r="BM874" i="2"/>
  <c r="BM875" i="2"/>
  <c r="BM876" i="2"/>
  <c r="BM877" i="2"/>
  <c r="BM881" i="2"/>
  <c r="BM883" i="2"/>
  <c r="BM884" i="2"/>
  <c r="BM886" i="2"/>
  <c r="BM887" i="2"/>
  <c r="BM888" i="2"/>
  <c r="BM890" i="2"/>
  <c r="BM894" i="2"/>
  <c r="BM895" i="2"/>
  <c r="BM896" i="2"/>
  <c r="BM897" i="2"/>
  <c r="BM898" i="2"/>
  <c r="BM899" i="2"/>
  <c r="BM900" i="2"/>
  <c r="BM901" i="2"/>
  <c r="BM932" i="2"/>
  <c r="BM933" i="2"/>
  <c r="BM934" i="2"/>
  <c r="BM936" i="2"/>
  <c r="BM937" i="2"/>
  <c r="BM939" i="2"/>
  <c r="BM940" i="2"/>
  <c r="BM942" i="2"/>
  <c r="BM943" i="2"/>
  <c r="BM945" i="2"/>
  <c r="BM946" i="2"/>
  <c r="BM949" i="2"/>
  <c r="BM952" i="2"/>
  <c r="BM954" i="2"/>
  <c r="BM963" i="2"/>
  <c r="BM964" i="2"/>
  <c r="BM965" i="2"/>
  <c r="BM966" i="2"/>
  <c r="BM969" i="2"/>
  <c r="BM970" i="2"/>
  <c r="BM973" i="2"/>
  <c r="BM974" i="2"/>
  <c r="BM975" i="2"/>
  <c r="BM977" i="2"/>
  <c r="BM981" i="2"/>
  <c r="BM982" i="2"/>
  <c r="BM984" i="2"/>
  <c r="BM985" i="2"/>
  <c r="BM987" i="2"/>
  <c r="BM988" i="2"/>
  <c r="BM990" i="2"/>
  <c r="BM991" i="2"/>
  <c r="BM992" i="2"/>
  <c r="BM993" i="2"/>
  <c r="BM995" i="2"/>
  <c r="BM996" i="2"/>
  <c r="BM998" i="2"/>
  <c r="BM999" i="2"/>
  <c r="BM1001" i="2"/>
  <c r="BM1002" i="2"/>
  <c r="BM1003" i="2"/>
  <c r="BM1006" i="2"/>
  <c r="BM1008" i="2"/>
  <c r="BM1009" i="2"/>
  <c r="BM1028" i="2"/>
  <c r="BM1030" i="2"/>
  <c r="BM1043" i="2"/>
  <c r="BM1044" i="2"/>
  <c r="BM1049" i="2"/>
  <c r="BM1058" i="2"/>
  <c r="BM1078" i="2"/>
  <c r="BM1098" i="2"/>
  <c r="BM1099" i="2"/>
  <c r="BM1100" i="2"/>
  <c r="BM1101" i="2"/>
  <c r="BM1102" i="2"/>
  <c r="BM1103" i="2"/>
  <c r="BM1106" i="2"/>
  <c r="BM1107" i="2"/>
  <c r="BM1108" i="2"/>
  <c r="BM1109" i="2"/>
  <c r="BM1110" i="2"/>
  <c r="BM1111" i="2"/>
  <c r="BM1112" i="2"/>
  <c r="BM1113" i="2"/>
  <c r="BM1114" i="2"/>
  <c r="BM1116" i="2"/>
  <c r="BM1117" i="2"/>
  <c r="BM1118" i="2"/>
  <c r="BM1119" i="2"/>
  <c r="BM1120" i="2"/>
  <c r="BM1121" i="2"/>
  <c r="BM1122" i="2"/>
  <c r="BM1123" i="2"/>
  <c r="BM1124" i="2"/>
  <c r="BM1125" i="2"/>
  <c r="BM1126" i="2"/>
  <c r="BM1128" i="2"/>
  <c r="BM1130" i="2"/>
  <c r="BM1131" i="2"/>
  <c r="BM1132" i="2"/>
  <c r="BM1133" i="2"/>
  <c r="BM1135" i="2"/>
  <c r="BM1138" i="2"/>
  <c r="BM1139" i="2"/>
  <c r="BM1140" i="2"/>
  <c r="BM1141" i="2"/>
  <c r="BM1142" i="2"/>
  <c r="BM1143" i="2"/>
  <c r="BM1145" i="2"/>
  <c r="BM1146" i="2"/>
  <c r="BM1147" i="2"/>
  <c r="BM1150" i="2"/>
  <c r="BM1152" i="2"/>
  <c r="BM1154" i="2"/>
  <c r="BM1156" i="2"/>
  <c r="BM1157" i="2"/>
  <c r="BM1160" i="2"/>
  <c r="BM1162" i="2"/>
  <c r="BM1163" i="2"/>
  <c r="BM1165" i="2"/>
  <c r="BM1166" i="2"/>
  <c r="BM1167" i="2"/>
  <c r="BM1170" i="2"/>
  <c r="BM1171" i="2"/>
  <c r="BM1172" i="2"/>
  <c r="BM1173" i="2"/>
  <c r="BM1175" i="2"/>
  <c r="BM1176" i="2"/>
  <c r="BM1178" i="2"/>
  <c r="BM1179" i="2"/>
  <c r="BM1183" i="2"/>
  <c r="BM1186" i="2"/>
  <c r="BM1187" i="2"/>
  <c r="BM1188" i="2"/>
  <c r="BM1189" i="2"/>
  <c r="BM1190" i="2"/>
  <c r="BM1191" i="2"/>
  <c r="BM1194" i="2"/>
  <c r="BM1195" i="2"/>
  <c r="BM1196" i="2"/>
  <c r="BM1197" i="2"/>
  <c r="BM1199" i="2"/>
  <c r="BM1200" i="2"/>
  <c r="BM1201" i="2"/>
  <c r="BM1203" i="2"/>
  <c r="BM1204" i="2"/>
  <c r="BM1205" i="2"/>
  <c r="BM1207" i="2"/>
  <c r="BM1208" i="2"/>
  <c r="BM1210" i="2"/>
  <c r="BM1211" i="2"/>
  <c r="BM1212" i="2"/>
  <c r="BM1213" i="2"/>
  <c r="BM1214" i="2"/>
  <c r="BM1217" i="2"/>
  <c r="BM1218" i="2"/>
  <c r="BM1219" i="2"/>
  <c r="BM1222" i="2"/>
  <c r="BM1223" i="2"/>
  <c r="BM1225" i="2"/>
  <c r="BM1226" i="2"/>
  <c r="BM1227" i="2"/>
  <c r="BM1229" i="2"/>
  <c r="BM1231" i="2"/>
  <c r="BM1233" i="2"/>
  <c r="BM1234" i="2"/>
  <c r="BM1235" i="2"/>
  <c r="BM1239" i="2"/>
  <c r="BM1240" i="2"/>
  <c r="BM1241" i="2"/>
  <c r="BM1242" i="2"/>
  <c r="BM1245" i="2"/>
  <c r="BM1246" i="2"/>
  <c r="BM1247" i="2"/>
  <c r="BM1248" i="2"/>
  <c r="BM1249" i="2"/>
  <c r="BM1250" i="2"/>
  <c r="BM1251" i="2"/>
  <c r="BM1252" i="2"/>
  <c r="BM1254" i="2"/>
  <c r="BM1255" i="2"/>
  <c r="BM1256" i="2"/>
  <c r="BM1257" i="2"/>
  <c r="BM1259" i="2"/>
  <c r="BM1260" i="2"/>
  <c r="BM1261" i="2"/>
  <c r="BM1262" i="2"/>
  <c r="BM1263" i="2"/>
  <c r="BM1267" i="2"/>
  <c r="BM1268" i="2"/>
  <c r="BM1271" i="2"/>
  <c r="BM1272" i="2"/>
  <c r="BM1273" i="2"/>
  <c r="BM1274" i="2"/>
  <c r="BM1276" i="2"/>
  <c r="BM1277" i="2"/>
  <c r="BM1279" i="2"/>
  <c r="BM1280" i="2"/>
  <c r="BM1281" i="2"/>
  <c r="BM1282" i="2"/>
  <c r="BM1283" i="2"/>
  <c r="BM1284" i="2"/>
  <c r="BM1285" i="2"/>
  <c r="BM1286" i="2"/>
  <c r="BM1288" i="2"/>
  <c r="BM1289" i="2"/>
  <c r="BM1291" i="2"/>
  <c r="BM1292" i="2"/>
  <c r="BM1293" i="2"/>
  <c r="BM1295" i="2"/>
  <c r="BM1298" i="2"/>
  <c r="BM1299" i="2"/>
  <c r="BM1301" i="2"/>
  <c r="BM1303" i="2"/>
  <c r="BM1306" i="2"/>
  <c r="BM1308" i="2"/>
  <c r="BM1310" i="2"/>
  <c r="BM1314" i="2"/>
  <c r="BM1315" i="2"/>
  <c r="BM1317" i="2"/>
  <c r="BM1318" i="2"/>
  <c r="BM1320" i="2"/>
  <c r="BM1323" i="2"/>
  <c r="BM1328" i="2"/>
  <c r="BM1334" i="2"/>
  <c r="BM1335" i="2"/>
  <c r="BM1337" i="2"/>
  <c r="BM1339" i="2"/>
  <c r="BM1341" i="2"/>
  <c r="BM1342" i="2"/>
  <c r="BM1343" i="2"/>
  <c r="BM1344" i="2"/>
  <c r="BM1345" i="2"/>
  <c r="BM1346" i="2"/>
  <c r="BM1347" i="2"/>
  <c r="BM1351" i="2"/>
  <c r="BM1352" i="2"/>
  <c r="BM1354" i="2"/>
  <c r="BM1355" i="2"/>
  <c r="BM1356" i="2"/>
  <c r="BM1357" i="2"/>
  <c r="BM1361" i="2"/>
  <c r="BM1362" i="2"/>
  <c r="BM1365" i="2"/>
  <c r="BM1367" i="2"/>
  <c r="BM1371" i="2"/>
  <c r="BM1373" i="2"/>
  <c r="BM1375" i="2"/>
  <c r="BM1377" i="2"/>
  <c r="BM1406" i="2"/>
  <c r="BM1408" i="2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</futureMetadata>
  <valueMetadata count="20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</valueMetadata>
</metadata>
</file>

<file path=xl/sharedStrings.xml><?xml version="1.0" encoding="utf-8"?>
<sst xmlns="http://schemas.openxmlformats.org/spreadsheetml/2006/main" count="19095" uniqueCount="2152">
  <si>
    <t>Player</t>
  </si>
  <si>
    <t>National Team</t>
  </si>
  <si>
    <t>Portugal</t>
  </si>
  <si>
    <t>UEFA Euro 2008</t>
  </si>
  <si>
    <t>UEFA Euro 2012</t>
  </si>
  <si>
    <t>UEFA Euro 2016</t>
  </si>
  <si>
    <t>UEFA Euro 2020</t>
  </si>
  <si>
    <t>UEFA Euro 2024</t>
  </si>
  <si>
    <t>FIFA World Cup 2014</t>
  </si>
  <si>
    <t>FIFA World Cup 2018</t>
  </si>
  <si>
    <t>FIFA World Cup 2022</t>
  </si>
  <si>
    <t>FIFA Confederations Cup 2017</t>
  </si>
  <si>
    <t>France</t>
  </si>
  <si>
    <t>Spain</t>
  </si>
  <si>
    <t>FIFA World Cup 2010</t>
  </si>
  <si>
    <t>Turkey</t>
  </si>
  <si>
    <t>2004 Summer Olympics</t>
  </si>
  <si>
    <t>Ukraine</t>
  </si>
  <si>
    <t>England</t>
  </si>
  <si>
    <t>FIFA World Cup 2006</t>
  </si>
  <si>
    <t>UEFA Euro 2004</t>
  </si>
  <si>
    <t>Germany</t>
  </si>
  <si>
    <t>Russia</t>
  </si>
  <si>
    <t>Serbia</t>
  </si>
  <si>
    <t>Croatia</t>
  </si>
  <si>
    <t>Belgium</t>
  </si>
  <si>
    <t>2008 Summer Olympics</t>
  </si>
  <si>
    <t>Greece</t>
  </si>
  <si>
    <t>FIFA Confederations Cup 2005</t>
  </si>
  <si>
    <t>FIFA World Cup 2002</t>
  </si>
  <si>
    <t>2000 Summer Olympics</t>
  </si>
  <si>
    <t>FIFA Confederations Cup 2009</t>
  </si>
  <si>
    <t>FIFA Confederations Cup 2013</t>
  </si>
  <si>
    <t>UEFA Euro 2000</t>
  </si>
  <si>
    <t>Club</t>
  </si>
  <si>
    <t>Country</t>
  </si>
  <si>
    <t>League</t>
  </si>
  <si>
    <t>Slovakia</t>
  </si>
  <si>
    <t>Italy</t>
  </si>
  <si>
    <t>Slovenia</t>
  </si>
  <si>
    <t>2012 Summer Olympics</t>
  </si>
  <si>
    <t>Sweden</t>
  </si>
  <si>
    <t>Switzerland</t>
  </si>
  <si>
    <t>Wales</t>
  </si>
  <si>
    <t>Flag</t>
  </si>
  <si>
    <t>Flag Link</t>
  </si>
  <si>
    <t>Armenia</t>
  </si>
  <si>
    <t>Austria</t>
  </si>
  <si>
    <t>Bosnia</t>
  </si>
  <si>
    <t>Czech Republic</t>
  </si>
  <si>
    <t>Denmark</t>
  </si>
  <si>
    <t>2016 Summer Olympics</t>
  </si>
  <si>
    <t>FIFA World Cup 1998</t>
  </si>
  <si>
    <t>1996 Summer Olympics</t>
  </si>
  <si>
    <t>CONCACAF Gold Cup 2003</t>
  </si>
  <si>
    <t>Montenegro</t>
  </si>
  <si>
    <t>Netherlands</t>
  </si>
  <si>
    <t>Norway</t>
  </si>
  <si>
    <t>Poland</t>
  </si>
  <si>
    <t>Africa Cup of Nations 2013</t>
  </si>
  <si>
    <t>Africa Cup of Nations 2015</t>
  </si>
  <si>
    <t>Africa Cup of Nations 2019</t>
  </si>
  <si>
    <t>Africa Cup of Nations 2021</t>
  </si>
  <si>
    <t>Africa Cup of Nations 2023</t>
  </si>
  <si>
    <t>Algeria</t>
  </si>
  <si>
    <t>Cameroon</t>
  </si>
  <si>
    <t>Africa Cup of Nations 2017</t>
  </si>
  <si>
    <t>Africa Cup of Nations 2010</t>
  </si>
  <si>
    <t>FIFA Confederations Cup 2003</t>
  </si>
  <si>
    <t>FIFA Confederations Cup 2001</t>
  </si>
  <si>
    <t>Africa Cup of Nations 2000</t>
  </si>
  <si>
    <t>Africa Cup of Nations 2002</t>
  </si>
  <si>
    <t>Africa Cup of Nations 2004</t>
  </si>
  <si>
    <t>Africa Cup of Nations 2006</t>
  </si>
  <si>
    <t>Africa Cup of Nations 2008</t>
  </si>
  <si>
    <t>Ivory Coast</t>
  </si>
  <si>
    <t>Africa Cup of Nations 2012</t>
  </si>
  <si>
    <t>Gabon</t>
  </si>
  <si>
    <t>Ghana</t>
  </si>
  <si>
    <t>United Arab Emirates</t>
  </si>
  <si>
    <t>Morocco</t>
  </si>
  <si>
    <t>Nigeria</t>
  </si>
  <si>
    <t>Togo</t>
  </si>
  <si>
    <t>Tunisia</t>
  </si>
  <si>
    <t>Argentina</t>
  </si>
  <si>
    <t>Copa América 2011</t>
  </si>
  <si>
    <t>Copa América 2015</t>
  </si>
  <si>
    <t>Copa América 2016</t>
  </si>
  <si>
    <t>Copa América 2004</t>
  </si>
  <si>
    <t>Copa América 2007</t>
  </si>
  <si>
    <t>Copa América 2019</t>
  </si>
  <si>
    <t>Copa América 2021</t>
  </si>
  <si>
    <t>Copa América 2024</t>
  </si>
  <si>
    <t>Brazil</t>
  </si>
  <si>
    <t>2020 Summer Olympics</t>
  </si>
  <si>
    <t>FIFA Confederations Cup 1999</t>
  </si>
  <si>
    <t>Copa América 1999</t>
  </si>
  <si>
    <t>Chile</t>
  </si>
  <si>
    <t>Colombia</t>
  </si>
  <si>
    <t>Ecuador</t>
  </si>
  <si>
    <t>Paraguay</t>
  </si>
  <si>
    <t>Peru</t>
  </si>
  <si>
    <t>Uruguay</t>
  </si>
  <si>
    <t>Japan</t>
  </si>
  <si>
    <t>AFC Asian Cup 2011</t>
  </si>
  <si>
    <t>AFC Asian Cup 2015</t>
  </si>
  <si>
    <t>Georgia</t>
  </si>
  <si>
    <t>AFC Asian Cup 2019</t>
  </si>
  <si>
    <t>Mexico</t>
  </si>
  <si>
    <t>CONCACAF Gold Cup 2005</t>
  </si>
  <si>
    <t>CONCACAF Gold Cup 2007</t>
  </si>
  <si>
    <t>CONCACAF Gold Cup 2009</t>
  </si>
  <si>
    <t>CONCACAF Gold Cup 2011</t>
  </si>
  <si>
    <t>CONCACAF Gold Cup 2015</t>
  </si>
  <si>
    <t>CONCACAF Gold Cup 2019</t>
  </si>
  <si>
    <t>CONCACAF Gold Cup 2023</t>
  </si>
  <si>
    <t>New Zealand</t>
  </si>
  <si>
    <t>Australia</t>
  </si>
  <si>
    <t>OFC Nations Cup 2012</t>
  </si>
  <si>
    <t>OFC Nations Cup 2016</t>
  </si>
  <si>
    <t>Northern Ireland</t>
  </si>
  <si>
    <t>Afghanistan</t>
  </si>
  <si>
    <t>Albania</t>
  </si>
  <si>
    <t>American Samoa</t>
  </si>
  <si>
    <t>Andorra</t>
  </si>
  <si>
    <t>Angola</t>
  </si>
  <si>
    <t>Antigua and Barbuda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</si>
  <si>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</si>
  <si>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</si>
  <si>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</si>
  <si>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</si>
  <si>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</si>
  <si>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</si>
  <si>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</si>
  <si>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</si>
  <si>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</si>
  <si>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</si>
  <si>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Bolivia</t>
  </si>
  <si>
    <t>Botswana</t>
  </si>
  <si>
    <t>British Virgin Islands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</si>
  <si>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</si>
  <si>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</si>
  <si>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</si>
  <si>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</si>
  <si>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</si>
  <si>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</si>
  <si>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</si>
  <si>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Chad</t>
  </si>
  <si>
    <t>China</t>
  </si>
  <si>
    <t>Comoros</t>
  </si>
  <si>
    <t>Congo</t>
  </si>
  <si>
    <t>Cook Islands</t>
  </si>
  <si>
    <t>Costa Rica</t>
  </si>
  <si>
    <t>Cuba</t>
  </si>
  <si>
    <t>Cyprus</t>
  </si>
  <si>
    <t>Djibouti</t>
  </si>
  <si>
    <t>Dominica</t>
  </si>
  <si>
    <t>Dominican Republic</t>
  </si>
  <si>
    <t>DR Congo</t>
  </si>
  <si>
    <t>East Timor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</si>
  <si>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</si>
  <si>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</si>
  <si>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</si>
  <si>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</si>
  <si>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</si>
  <si>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</si>
  <si>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</si>
  <si>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</si>
  <si>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Gambia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</si>
  <si>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</si>
  <si>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</si>
  <si>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</si>
  <si>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</si>
  <si>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</si>
  <si>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</si>
  <si>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</si>
  <si>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</si>
  <si>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</si>
  <si>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</si>
  <si>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</si>
  <si>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</si>
  <si>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</si>
  <si>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</si>
  <si>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</si>
  <si>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</si>
  <si>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</si>
  <si>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</si>
  <si>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</si>
  <si>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</si>
  <si>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</si>
  <si>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</si>
  <si>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</si>
  <si>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</si>
  <si>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</si>
  <si>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</si>
  <si>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</si>
  <si>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</si>
  <si>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</si>
  <si>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</si>
  <si>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</si>
  <si>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</si>
  <si>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</si>
  <si>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</si>
  <si>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</si>
  <si>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</si>
  <si>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</si>
  <si>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</si>
  <si>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</si>
  <si>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</si>
  <si>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</si>
  <si>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</si>
  <si>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</si>
  <si>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</si>
  <si>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</si>
  <si>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Korea</t>
  </si>
  <si>
    <t>Oman</t>
  </si>
  <si>
    <t>Pakistan</t>
  </si>
  <si>
    <t>Palestine</t>
  </si>
  <si>
    <t>Panama</t>
  </si>
  <si>
    <t>Puerto Rico</t>
  </si>
  <si>
    <t>Qatar</t>
  </si>
  <si>
    <t>Romania</t>
  </si>
  <si>
    <t>Rwanda</t>
  </si>
  <si>
    <t>Saint Kitts and Nevis</t>
  </si>
  <si>
    <t>Saint Lucia</t>
  </si>
  <si>
    <t>Saint Vincent and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</si>
  <si>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</si>
  <si>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</si>
  <si>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</si>
  <si>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</si>
  <si>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</si>
  <si>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</si>
  <si>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</si>
  <si>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</si>
  <si>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</si>
  <si>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</si>
  <si>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South Korea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</si>
  <si>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</si>
  <si>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</si>
  <si>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</si>
  <si>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</si>
  <si>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</si>
  <si>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</si>
  <si>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</si>
  <si>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</si>
  <si>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Tonga</t>
  </si>
  <si>
    <t>Trinidad and Tobago</t>
  </si>
  <si>
    <t>Turkmenistan</t>
  </si>
  <si>
    <t>Uganda</t>
  </si>
  <si>
    <t>United States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</si>
  <si>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</si>
  <si>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</si>
  <si>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</si>
  <si>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</si>
  <si>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</si>
  <si>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</si>
  <si>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</si>
  <si>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</si>
  <si>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https://upload.wikimedia.org/wikipedia/commons/thumb/c/cd/Flag_of_Afghanistan_%282013%E2%80%932021%29.svg/188px-Flag_of_Afghanistan_%282013%E2%80%932021%29.svg.png</t>
  </si>
  <si>
    <t>https://upload.wikimedia.org/wikipedia/commons/thumb/3/36/Flag_of_Albania.svg/188px-Flag_of_Albania.svg.png</t>
  </si>
  <si>
    <t>https://upload.wikimedia.org/wikipedia/commons/thumb/7/77/Flag_of_Algeria.svg/188px-Flag_of_Algeria.svg.png</t>
  </si>
  <si>
    <t>https://upload.wikimedia.org/wikipedia/commons/thumb/8/87/Flag_of_American_Samoa.svg/195px-Flag_of_American_Samoa.svg.png</t>
  </si>
  <si>
    <t>https://upload.wikimedia.org/wikipedia/commons/thumb/1/19/Flag_of_Andorra.svg/188px-Flag_of_Andorra.svg.png</t>
  </si>
  <si>
    <t>https://upload.wikimedia.org/wikipedia/commons/thumb/9/9d/Flag_of_Angola.svg/188px-Flag_of_Angola.svg.png</t>
  </si>
  <si>
    <t>https://upload.wikimedia.org/wikipedia/commons/thumb/8/89/Flag_of_Antigua_and_Barbuda.svg/188px-Flag_of_Antigua_and_Barbuda.svg.png</t>
  </si>
  <si>
    <t>https://upload.wikimedia.org/wikipedia/commons/thumb/1/1a/Flag_of_Argentina.svg/188px-Flag_of_Argentina.svg.png</t>
  </si>
  <si>
    <t>https://upload.wikimedia.org/wikipedia/commons/thumb/2/2f/Flag_of_Armenia.svg/188px-Flag_of_Armenia.svg.png</t>
  </si>
  <si>
    <t>https://upload.wikimedia.org/wikipedia/commons/thumb/f/f6/Flag_of_Aruba.svg/188px-Flag_of_Aruba.svg.png</t>
  </si>
  <si>
    <t>https://upload.wikimedia.org/wikipedia/commons/thumb/8/88/Flag_of_Australia_%28converted%29.svg/188px-Flag_of_Australia_%28converted%29.svg.png</t>
  </si>
  <si>
    <t>https://upload.wikimedia.org/wikipedia/commons/thumb/4/41/Flag_of_Austria.svg/188px-Flag_of_Austria.svg.png</t>
  </si>
  <si>
    <t>https://upload.wikimedia.org/wikipedia/commons/thumb/d/dd/Flag_of_Azerbaijan.svg/188px-Flag_of_Azerbaijan.svg.png</t>
  </si>
  <si>
    <t>https://upload.wikimedia.org/wikipedia/commons/thumb/9/93/Flag_of_the_Bahamas.svg/188px-Flag_of_the_Bahamas.svg.png</t>
  </si>
  <si>
    <t>https://upload.wikimedia.org/wikipedia/commons/thumb/2/2c/Flag_of_Bahrain.svg/188px-Flag_of_Bahrain.svg.png</t>
  </si>
  <si>
    <t>https://upload.wikimedia.org/wikipedia/commons/thumb/f/f9/Flag_of_Bangladesh.svg/188px-Flag_of_Bangladesh.svg.png</t>
  </si>
  <si>
    <t>https://upload.wikimedia.org/wikipedia/commons/thumb/e/ef/Flag_of_Barbados.svg/188px-Flag_of_Barbados.svg.png</t>
  </si>
  <si>
    <t>https://upload.wikimedia.org/wikipedia/commons/thumb/8/85/Flag_of_Belarus.svg/188px-Flag_of_Belarus.svg.png</t>
  </si>
  <si>
    <t>https://upload.wikimedia.org/wikipedia/commons/thumb/6/65/Flag_of_Belgium.svg/188px-Flag_of_Belgium.svg.png</t>
  </si>
  <si>
    <t>https://upload.wikimedia.org/wikipedia/commons/thumb/e/e7/Flag_of_Belize.svg/188px-Flag_of_Belize.svg.png</t>
  </si>
  <si>
    <t>https://upload.wikimedia.org/wikipedia/commons/thumb/0/0a/Flag_of_Benin.svg/188px-Flag_of_Benin.svg.png</t>
  </si>
  <si>
    <t>https://upload.wikimedia.org/wikipedia/commons/thumb/b/bf/Flag_of_Bermuda.svg/195px-Flag_of_Bermuda.svg.png</t>
  </si>
  <si>
    <t>https://upload.wikimedia.org/wikipedia/commons/thumb/d/de/Flag_of_Bolivia_%28state%29.svg/188px-Flag_of_Bolivia_%28state%29.svg.png</t>
  </si>
  <si>
    <t>https://upload.wikimedia.org/wikipedia/commons/thumb/b/bf/Flag_of_Bosnia_and_Herzegovina.svg/195px-Flag_of_Bosnia_and_Herzegovina.svg.png</t>
  </si>
  <si>
    <t>https://upload.wikimedia.org/wikipedia/commons/thumb/f/fa/Flag_of_Botswana.svg/188px-Flag_of_Botswana.svg.png</t>
  </si>
  <si>
    <t>https://upload.wikimedia.org/wikipedia/en/thumb/0/05/Flag_of_Brazil.svg/188px-Flag_of_Brazil.svg.png</t>
  </si>
  <si>
    <t>https://upload.wikimedia.org/wikipedia/commons/thumb/4/42/Flag_of_the_British_Virgin_Islands.svg/195px-Flag_of_the_British_Virgin_Islands.svg.png</t>
  </si>
  <si>
    <t>https://upload.wikimedia.org/wikipedia/commons/thumb/9/9a/Flag_of_Bulgaria.svg/188px-Flag_of_Bulgaria.svg.png</t>
  </si>
  <si>
    <t>https://upload.wikimedia.org/wikipedia/commons/thumb/3/31/Flag_of_Burkina_Faso.svg/188px-Flag_of_Burkina_Faso.svg.png</t>
  </si>
  <si>
    <t>https://upload.wikimedia.org/wikipedia/commons/thumb/5/50/Flag_of_Burundi.svg/188px-Flag_of_Burundi.svg.png</t>
  </si>
  <si>
    <t>https://upload.wikimedia.org/wikipedia/commons/thumb/8/83/Flag_of_Cambodia.svg/188px-Flag_of_Cambodia.svg.png</t>
  </si>
  <si>
    <t>https://upload.wikimedia.org/wikipedia/commons/thumb/4/4f/Flag_of_Cameroon.svg/188px-Flag_of_Cameroon.svg.png</t>
  </si>
  <si>
    <t>https://upload.wikimedia.org/wikipedia/commons/thumb/d/d9/Flag_of_Canada_%28Pantone%29.svg/188px-Flag_of_Canada_%28Pantone%29.svg.png</t>
  </si>
  <si>
    <t>https://upload.wikimedia.org/wikipedia/commons/thumb/3/38/Flag_of_Cape_Verde.svg/188px-Flag_of_Cape_Verde.svg.png</t>
  </si>
  <si>
    <t>https://upload.wikimedia.org/wikipedia/commons/thumb/0/0f/Flag_of_the_Cayman_Islands.svg/195px-Flag_of_the_Cayman_Islands.svg.png</t>
  </si>
  <si>
    <t>https://upload.wikimedia.org/wikipedia/commons/thumb/4/4b/Flag_of_Chad.svg/188px-Flag_of_Chad.svg.png</t>
  </si>
  <si>
    <t>https://upload.wikimedia.org/wikipedia/commons/thumb/7/78/Flag_of_Chile.svg/188px-Flag_of_Chile.svg.png</t>
  </si>
  <si>
    <t>https://upload.wikimedia.org/wikipedia/commons/thumb/f/fa/Flag_of_the_People%27s_Republic_of_China.svg/188px-Flag_of_the_People%27s_Republic_of_China.svg.png</t>
  </si>
  <si>
    <t>https://upload.wikimedia.org/wikipedia/commons/thumb/2/21/Flag_of_Colombia.svg/188px-Flag_of_Colombia.svg.png</t>
  </si>
  <si>
    <t>https://upload.wikimedia.org/wikipedia/commons/thumb/9/94/Flag_of_the_Comoros.svg/188px-Flag_of_the_Comoros.svg.png</t>
  </si>
  <si>
    <t>https://upload.wikimedia.org/wikipedia/commons/thumb/9/92/Flag_of_the_Republic_of_the_Congo.svg/188px-Flag_of_the_Republic_of_the_Congo.svg.png</t>
  </si>
  <si>
    <t>https://upload.wikimedia.org/wikipedia/commons/thumb/3/35/Flag_of_the_Cook_Islands.svg/188px-Flag_of_the_Cook_Islands.svg.png</t>
  </si>
  <si>
    <t>https://upload.wikimedia.org/wikipedia/commons/thumb/f/f2/Flag_of_Costa_Rica.svg/188px-Flag_of_Costa_Rica.svg.png</t>
  </si>
  <si>
    <t>https://upload.wikimedia.org/wikipedia/commons/thumb/1/1b/Flag_of_Croatia.svg/188px-Flag_of_Croatia.svg.png</t>
  </si>
  <si>
    <t>https://upload.wikimedia.org/wikipedia/commons/thumb/b/bd/Flag_of_Cuba.svg/188px-Flag_of_Cuba.svg.png</t>
  </si>
  <si>
    <t>https://upload.wikimedia.org/wikipedia/commons/thumb/d/d4/Flag_of_Cyprus.svg/188px-Flag_of_Cyprus.svg.png</t>
  </si>
  <si>
    <t>https://upload.wikimedia.org/wikipedia/commons/thumb/c/cb/Flag_of_the_Czech_Republic.svg/188px-Flag_of_the_Czech_Republic.svg.png</t>
  </si>
  <si>
    <t>https://upload.wikimedia.org/wikipedia/commons/thumb/9/9c/Flag_of_Denmark.svg/180px-Flag_of_Denmark.svg.png</t>
  </si>
  <si>
    <t>https://upload.wikimedia.org/wikipedia/commons/thumb/3/34/Flag_of_Djibouti.svg/188px-Flag_of_Djibouti.svg.png</t>
  </si>
  <si>
    <t>https://upload.wikimedia.org/wikipedia/commons/thumb/c/c4/Flag_of_Dominica.svg/188px-Flag_of_Dominica.svg.png</t>
  </si>
  <si>
    <t>https://upload.wikimedia.org/wikipedia/commons/thumb/9/9f/Flag_of_the_Dominican_Republic.svg/188px-Flag_of_the_Dominican_Republic.svg.png</t>
  </si>
  <si>
    <t>https://upload.wikimedia.org/wikipedia/commons/thumb/6/6f/Flag_of_the_Democratic_Republic_of_the_Congo.svg/188px-Flag_of_the_Democratic_Republic_of_the_Congo.svg.png</t>
  </si>
  <si>
    <t>https://upload.wikimedia.org/wikipedia/commons/thumb/2/26/Flag_of_East_Timor.svg/188px-Flag_of_East_Timor.svg.png</t>
  </si>
  <si>
    <t>https://upload.wikimedia.org/wikipedia/commons/thumb/e/e8/Flag_of_Ecuador.svg/188px-Flag_of_Ecuador.svg.png</t>
  </si>
  <si>
    <t>https://upload.wikimedia.org/wikipedia/commons/thumb/f/fe/Flag_of_Egypt.svg/188px-Flag_of_Egypt.svg.png</t>
  </si>
  <si>
    <t>https://upload.wikimedia.org/wikipedia/commons/thumb/3/34/Flag_of_El_Salvador.svg/188px-Flag_of_El_Salvador.svg.png</t>
  </si>
  <si>
    <t>https://upload.wikimedia.org/wikipedia/commons/thumb/3/31/Flag_of_Equatorial_Guinea.svg/188px-Flag_of_Equatorial_Guinea.svg.png</t>
  </si>
  <si>
    <t>https://upload.wikimedia.org/wikipedia/commons/thumb/8/8f/Flag_of_Estonia.svg/188px-Flag_of_Estonia.svg.png</t>
  </si>
  <si>
    <t>https://upload.wikimedia.org/wikipedia/commons/thumb/f/fb/Flag_of_Eswatini.svg/1200px-Flag_of_Eswatini.svg.png</t>
  </si>
  <si>
    <t>https://upload.wikimedia.org/wikipedia/commons/thumb/7/71/Flag_of_Ethiopia.svg/188px-Flag_of_Ethiopia.svg.png</t>
  </si>
  <si>
    <t>https://upload.wikimedia.org/wikipedia/commons/thumb/b/ba/Flag_of_Fiji.svg/188px-Flag_of_Fiji.svg.png</t>
  </si>
  <si>
    <t>https://upload.wikimedia.org/wikipedia/commons/thumb/b/bc/Flag_of_Finland.svg/188px-Flag_of_Finland.svg.png</t>
  </si>
  <si>
    <t>https://upload.wikimedia.org/wikipedia/en/thumb/c/c3/Flag_of_France.svg/188px-Flag_of_France.svg.png</t>
  </si>
  <si>
    <t>https://upload.wikimedia.org/wikipedia/commons/thumb/0/04/Flag_of_Gabon.svg/188px-Flag_of_Gabon.svg.png</t>
  </si>
  <si>
    <t>https://upload.wikimedia.org/wikipedia/commons/thumb/7/77/Flag_of_The_Gambia.svg/188px-Flag_of_The_Gambia.svg.png</t>
  </si>
  <si>
    <t>https://upload.wikimedia.org/wikipedia/commons/thumb/0/0f/Flag_of_Georgia.svg/188px-Flag_of_Georgia.svg.png</t>
  </si>
  <si>
    <t>https://upload.wikimedia.org/wikipedia/en/thumb/b/ba/Flag_of_Germany.svg/188px-Flag_of_Germany.svg.png</t>
  </si>
  <si>
    <t>https://upload.wikimedia.org/wikipedia/commons/thumb/1/19/Flag_of_Ghana.svg/188px-Flag_of_Ghana.svg.png</t>
  </si>
  <si>
    <t>https://upload.wikimedia.org/wikipedia/commons/thumb/5/5c/Flag_of_Greece.svg/188px-Flag_of_Greece.svg.png</t>
  </si>
  <si>
    <t>https://upload.wikimedia.org/wikipedia/commons/thumb/b/bc/Flag_of_Grenada.svg/188px-Flag_of_Grenada.svg.png</t>
  </si>
  <si>
    <t>https://upload.wikimedia.org/wikipedia/commons/thumb/e/ec/Flag_of_Guatemala.svg/188px-Flag_of_Guatemala.svg.png</t>
  </si>
  <si>
    <t>https://upload.wikimedia.org/wikipedia/commons/thumb/e/ed/Flag_of_Guinea.svg/188px-Flag_of_Guinea.svg.png</t>
  </si>
  <si>
    <t>https://upload.wikimedia.org/wikipedia/commons/thumb/0/01/Flag_of_Guinea-Bissau.svg/188px-Flag_of_Guinea-Bissau.svg.png</t>
  </si>
  <si>
    <t>https://upload.wikimedia.org/wikipedia/commons/thumb/9/99/Flag_of_Guyana.svg/188px-Flag_of_Guyana.svg.png</t>
  </si>
  <si>
    <t>https://upload.wikimedia.org/wikipedia/commons/thumb/5/56/Flag_of_Haiti.svg/188px-Flag_of_Haiti.svg.png</t>
  </si>
  <si>
    <t>https://upload.wikimedia.org/wikipedia/commons/thumb/8/82/Flag_of_Honduras.svg/188px-Flag_of_Honduras.svg.png</t>
  </si>
  <si>
    <t>https://upload.wikimedia.org/wikipedia/commons/thumb/5/5b/Flag_of_Hong_Kong.svg/188px-Flag_of_Hong_Kong.svg.png</t>
  </si>
  <si>
    <t>https://upload.wikimedia.org/wikipedia/commons/thumb/c/c1/Flag_of_Hungary.svg/188px-Flag_of_Hungary.svg.png</t>
  </si>
  <si>
    <t>https://upload.wikimedia.org/wikipedia/commons/thumb/c/ce/Flag_of_Iceland.svg/188px-Flag_of_Iceland.svg.png</t>
  </si>
  <si>
    <t>https://upload.wikimedia.org/wikipedia/en/thumb/4/41/Flag_of_India.svg/188px-Flag_of_India.svg.png</t>
  </si>
  <si>
    <t>https://upload.wikimedia.org/wikipedia/commons/thumb/9/9f/Flag_of_Indonesia.svg/188px-Flag_of_Indonesia.svg.png</t>
  </si>
  <si>
    <t>https://upload.wikimedia.org/wikipedia/commons/thumb/c/ca/Flag_of_Iran.svg/188px-Flag_of_Iran.svg.png</t>
  </si>
  <si>
    <t>https://upload.wikimedia.org/wikipedia/commons/thumb/f/f6/Flag_of_Iraq.svg/188px-Flag_of_Iraq.svg.png</t>
  </si>
  <si>
    <t>https://upload.wikimedia.org/wikipedia/commons/thumb/4/45/Flag_of_Ireland.svg/195px-Flag_of_Ireland.svg.png</t>
  </si>
  <si>
    <t>https://upload.wikimedia.org/wikipedia/commons/thumb/d/d4/Flag_of_Israel.svg/188px-Flag_of_Israel.svg.png</t>
  </si>
  <si>
    <t>https://upload.wikimedia.org/wikipedia/en/thumb/0/03/Flag_of_Italy.svg/188px-Flag_of_Italy.svg.png</t>
  </si>
  <si>
    <t>https://upload.wikimedia.org/wikipedia/commons/thumb/f/fe/Flag_of_C%C3%B4te_d%27Ivoire.svg/188px-Flag_of_C%C3%B4te_d%27Ivoire.svg.png</t>
  </si>
  <si>
    <t>https://upload.wikimedia.org/wikipedia/commons/thumb/0/0a/Flag_of_Jamaica.svg/188px-Flag_of_Jamaica.svg.png</t>
  </si>
  <si>
    <t>https://upload.wikimedia.org/wikipedia/en/thumb/9/9e/Flag_of_Japan.svg/188px-Flag_of_Japan.svg.png</t>
  </si>
  <si>
    <t>https://upload.wikimedia.org/wikipedia/commons/thumb/c/c0/Flag_of_Jordan.svg/188px-Flag_of_Jordan.svg.png</t>
  </si>
  <si>
    <t>https://upload.wikimedia.org/wikipedia/commons/thumb/0/04/Flag_of_Kazakhstan_%28President_of_Kazakhstan_website%29.svg/203px-Flag_of_Kazakhstan_%28President_of_Kazakhstan_website%29.svg.png</t>
  </si>
  <si>
    <t>https://upload.wikimedia.org/wikipedia/commons/thumb/4/49/Flag_of_Kenya.svg/188px-Flag_of_Kenya.svg.png</t>
  </si>
  <si>
    <t>https://upload.wikimedia.org/wikipedia/commons/thumb/a/aa/Flag_of_Kuwait.svg/188px-Flag_of_Kuwait.svg.png</t>
  </si>
  <si>
    <t>https://upload.wikimedia.org/wikipedia/commons/thumb/c/c7/Flag_of_Kyrgyzstan.svg/188px-Flag_of_Kyrgyzstan.svg.png</t>
  </si>
  <si>
    <t>https://upload.wikimedia.org/wikipedia/commons/thumb/8/84/Flag_of_Latvia.svg/188px-Flag_of_Latvia.svg.png</t>
  </si>
  <si>
    <t>https://upload.wikimedia.org/wikipedia/commons/thumb/5/59/Flag_of_Lebanon.svg/188px-Flag_of_Lebanon.svg.png</t>
  </si>
  <si>
    <t>https://upload.wikimedia.org/wikipedia/commons/thumb/4/4a/Flag_of_Lesotho.svg/188px-Flag_of_Lesotho.svg.png</t>
  </si>
  <si>
    <t>https://upload.wikimedia.org/wikipedia/commons/thumb/b/b8/Flag_of_Liberia.svg/188px-Flag_of_Liberia.svg.png</t>
  </si>
  <si>
    <t>https://upload.wikimedia.org/wikipedia/commons/thumb/0/05/Flag_of_Libya.svg/188px-Flag_of_Libya.svg.png</t>
  </si>
  <si>
    <t>https://upload.wikimedia.org/wikipedia/commons/thumb/4/47/Flag_of_Liechtenstein.svg/188px-Flag_of_Liechtenstein.svg.png</t>
  </si>
  <si>
    <t>https://upload.wikimedia.org/wikipedia/commons/thumb/1/11/Flag_of_Lithuania.svg/188px-Flag_of_Lithuania.svg.png</t>
  </si>
  <si>
    <t>https://upload.wikimedia.org/wikipedia/commons/thumb/d/da/Flag_of_Luxembourg.svg/188px-Flag_of_Luxembourg.svg.png</t>
  </si>
  <si>
    <t>https://upload.wikimedia.org/wikipedia/commons/thumb/7/79/Flag_of_North_Macedonia.svg/188px-Flag_of_North_Macedonia.svg.png</t>
  </si>
  <si>
    <t>https://upload.wikimedia.org/wikipedia/commons/thumb/b/bc/Flag_of_Madagascar.svg/188px-Flag_of_Madagascar.svg.png</t>
  </si>
  <si>
    <t>https://upload.wikimedia.org/wikipedia/commons/thumb/d/d1/Flag_of_Malawi.svg/188px-Flag_of_Malawi.svg.png</t>
  </si>
  <si>
    <t>https://upload.wikimedia.org/wikipedia/commons/thumb/6/66/Flag_of_Malaysia.svg/188px-Flag_of_Malaysia.svg.png</t>
  </si>
  <si>
    <t>https://upload.wikimedia.org/wikipedia/commons/thumb/0/0f/Flag_of_Maldives.svg/188px-Flag_of_Maldives.svg.png</t>
  </si>
  <si>
    <t>https://upload.wikimedia.org/wikipedia/commons/thumb/9/92/Flag_of_Mali.svg/188px-Flag_of_Mali.svg.png</t>
  </si>
  <si>
    <t>https://upload.wikimedia.org/wikipedia/commons/thumb/7/73/Flag_of_Malta.svg/188px-Flag_of_Malta.svg.png</t>
  </si>
  <si>
    <t>https://upload.wikimedia.org/wikipedia/commons/thumb/f/fc/Flag_of_Mexico.svg/188px-Flag_of_Mexico.svg.png</t>
  </si>
  <si>
    <t>https://upload.wikimedia.org/wikipedia/commons/thumb/2/27/Flag_of_Moldova.svg/188px-Flag_of_Moldova.svg.png</t>
  </si>
  <si>
    <t>https://upload.wikimedia.org/wikipedia/commons/thumb/4/4c/Flag_of_Mongolia.svg/188px-Flag_of_Mongolia.svg.png</t>
  </si>
  <si>
    <t>https://upload.wikimedia.org/wikipedia/commons/thumb/6/64/Flag_of_Montenegro.svg/188px-Flag_of_Montenegro.svg.png</t>
  </si>
  <si>
    <t>https://upload.wikimedia.org/wikipedia/commons/thumb/2/2c/Flag_of_Morocco.svg/188px-Flag_of_Morocco.svg.png</t>
  </si>
  <si>
    <t>https://upload.wikimedia.org/wikipedia/commons/thumb/d/d0/Flag_of_Mozambique.svg/188px-Flag_of_Mozambique.svg.png</t>
  </si>
  <si>
    <t>https://upload.wikimedia.org/wikipedia/commons/thumb/8/8c/Flag_of_Myanmar.svg/188px-Flag_of_Myanmar.svg.png</t>
  </si>
  <si>
    <t>https://upload.wikimedia.org/wikipedia/commons/thumb/0/00/Flag_of_Namibia.svg/188px-Flag_of_Namibia.svg.png</t>
  </si>
  <si>
    <t>https://upload.wikimedia.org/wikipedia/commons/thumb/9/9b/Flag_of_Nepal.svg/143px-Flag_of_Nepal.svg.png</t>
  </si>
  <si>
    <t>https://upload.wikimedia.org/wikipedia/commons/thumb/2/20/Flag_of_the_Netherlands.svg/188px-Flag_of_the_Netherlands.svg.png</t>
  </si>
  <si>
    <t>https://upload.wikimedia.org/wikipedia/commons/thumb/3/3e/Flag_of_New_Zealand.svg/188px-Flag_of_New_Zealand.svg.png</t>
  </si>
  <si>
    <t>https://upload.wikimedia.org/wikipedia/commons/thumb/1/19/Flag_of_Nicaragua.svg/188px-Flag_of_Nicaragua.svg.png</t>
  </si>
  <si>
    <t>https://upload.wikimedia.org/wikipedia/commons/thumb/f/f4/Flag_of_Niger.svg/150px-Flag_of_Niger.svg.png</t>
  </si>
  <si>
    <t>https://upload.wikimedia.org/wikipedia/commons/thumb/7/79/Flag_of_Nigeria.svg/195px-Flag_of_Nigeria.svg.png</t>
  </si>
  <si>
    <t>https://upload.wikimedia.org/wikipedia/commons/thumb/5/51/Flag_of_North_Korea.svg/188px-Flag_of_North_Korea.svg.png</t>
  </si>
  <si>
    <t>https://upload.wikimedia.org/wikipedia/commons/thumb/d/d9/Flag_of_Norway.svg/188px-Flag_of_Norway.svg.png</t>
  </si>
  <si>
    <t>https://upload.wikimedia.org/wikipedia/commons/thumb/d/dd/Flag_of_Oman.svg/188px-Flag_of_Oman.svg.png</t>
  </si>
  <si>
    <t>https://upload.wikimedia.org/wikipedia/commons/thumb/3/32/Flag_of_Pakistan.svg/188px-Flag_of_Pakistan.svg.png</t>
  </si>
  <si>
    <t>https://upload.wikimedia.org/wikipedia/commons/thumb/0/00/Flag_of_Palestine.svg/188px-Flag_of_Palestine.svg.png</t>
  </si>
  <si>
    <t>https://upload.wikimedia.org/wikipedia/commons/thumb/a/ab/Flag_of_Panama.svg/188px-Flag_of_Panama.svg.png</t>
  </si>
  <si>
    <t>https://upload.wikimedia.org/wikipedia/commons/thumb/2/27/Flag_of_Paraguay.svg/188px-Flag_of_Paraguay.svg.png</t>
  </si>
  <si>
    <t>https://upload.wikimedia.org/wikipedia/commons/thumb/c/cf/Flag_of_Peru.svg/188px-Flag_of_Peru.svg.png</t>
  </si>
  <si>
    <t>https://upload.wikimedia.org/wikipedia/en/thumb/1/12/Flag_of_Poland.svg/188px-Flag_of_Poland.svg.png</t>
  </si>
  <si>
    <t>https://upload.wikimedia.org/wikipedia/commons/thumb/5/5c/Flag_of_Portugal.svg/188px-Flag_of_Portugal.svg.png</t>
  </si>
  <si>
    <t>https://upload.wikimedia.org/wikipedia/commons/thumb/2/28/Flag_of_Puerto_Rico.svg/188px-Flag_of_Puerto_Rico.svg.png</t>
  </si>
  <si>
    <t>https://upload.wikimedia.org/wikipedia/commons/thumb/6/65/Flag_of_Qatar.svg/203px-Flag_of_Qatar.svg.png</t>
  </si>
  <si>
    <t>https://upload.wikimedia.org/wikipedia/commons/thumb/7/73/Flag_of_Romania.svg/188px-Flag_of_Romania.svg.png</t>
  </si>
  <si>
    <t>https://upload.wikimedia.org/wikipedia/en/thumb/f/f3/Flag_of_Russia.svg/1920px-Flag_of_Russia.svg.png</t>
  </si>
  <si>
    <t>https://upload.wikimedia.org/wikipedia/commons/thumb/1/17/Flag_of_Rwanda.svg/188px-Flag_of_Rwanda.svg.png</t>
  </si>
  <si>
    <t>https://upload.wikimedia.org/wikipedia/commons/thumb/f/fe/Flag_of_Saint_Kitts_and_Nevis.svg/188px-Flag_of_Saint_Kitts_and_Nevis.svg.png</t>
  </si>
  <si>
    <t>https://upload.wikimedia.org/wikipedia/commons/thumb/9/9f/Flag_of_Saint_Lucia.svg/188px-Flag_of_Saint_Lucia.svg.png</t>
  </si>
  <si>
    <t>https://upload.wikimedia.org/wikipedia/commons/thumb/6/6d/Flag_of_Saint_Vincent_and_the_Grenadines.svg/188px-Flag_of_Saint_Vincent_and_the_Grenadines.svg.png</t>
  </si>
  <si>
    <t>https://upload.wikimedia.org/wikipedia/commons/thumb/3/31/Flag_of_Samoa.svg/188px-Flag_of_Samoa.svg.png</t>
  </si>
  <si>
    <t>https://upload.wikimedia.org/wikipedia/commons/thumb/b/b1/Flag_of_San_Marino.svg/188px-Flag_of_San_Marino.svg.png</t>
  </si>
  <si>
    <t>https://upload.wikimedia.org/wikipedia/commons/thumb/0/0d/Flag_of_Saudi_Arabia.svg/188px-Flag_of_Saudi_Arabia.svg.png</t>
  </si>
  <si>
    <t>https://upload.wikimedia.org/wikipedia/commons/thumb/f/fd/Flag_of_Senegal.svg/188px-Flag_of_Senegal.svg.png</t>
  </si>
  <si>
    <t>https://upload.wikimedia.org/wikipedia/commons/thumb/f/ff/Flag_of_Serbia.svg/188px-Flag_of_Serbia.svg.png</t>
  </si>
  <si>
    <t>https://upload.wikimedia.org/wikipedia/commons/thumb/f/fc/Flag_of_Seychelles.svg/188px-Flag_of_Seychelles.svg.png</t>
  </si>
  <si>
    <t>https://upload.wikimedia.org/wikipedia/commons/thumb/1/17/Flag_of_Sierra_Leone.svg/188px-Flag_of_Sierra_Leone.svg.png</t>
  </si>
  <si>
    <t>https://upload.wikimedia.org/wikipedia/commons/thumb/4/48/Flag_of_Singapore.svg/188px-Flag_of_Singapore.svg.png</t>
  </si>
  <si>
    <t>https://upload.wikimedia.org/wikipedia/commons/thumb/e/e6/Flag_of_Slovakia.svg/188px-Flag_of_Slovakia.svg.png</t>
  </si>
  <si>
    <t>https://upload.wikimedia.org/wikipedia/commons/thumb/f/f0/Flag_of_Slovenia.svg/188px-Flag_of_Slovenia.svg.png</t>
  </si>
  <si>
    <t>https://upload.wikimedia.org/wikipedia/commons/thumb/7/74/Flag_of_the_Solomon_Islands.svg/188px-Flag_of_the_Solomon_Islands.svg.png</t>
  </si>
  <si>
    <t>https://upload.wikimedia.org/wikipedia/commons/thumb/a/a0/Flag_of_Somalia.svg/188px-Flag_of_Somalia.svg.png</t>
  </si>
  <si>
    <t>https://upload.wikimedia.org/wikipedia/commons/thumb/a/af/Flag_of_South_Africa.svg/188px-Flag_of_South_Africa.svg.png</t>
  </si>
  <si>
    <t>https://upload.wikimedia.org/wikipedia/commons/thumb/0/09/Flag_of_South_Korea.svg/188px-Flag_of_South_Korea.svg.png</t>
  </si>
  <si>
    <t>https://upload.wikimedia.org/wikipedia/commons/thumb/8/89/Bandera_de_Espa%C3%B1a.svg/188px-Bandera_de_Espa%C3%B1a.svg.png</t>
  </si>
  <si>
    <t>https://upload.wikimedia.org/wikipedia/commons/thumb/1/11/Flag_of_Sri_Lanka.svg/188px-Flag_of_Sri_Lanka.svg.png</t>
  </si>
  <si>
    <t>https://upload.wikimedia.org/wikipedia/commons/thumb/0/01/Flag_of_Sudan.svg/188px-Flag_of_Sudan.svg.png</t>
  </si>
  <si>
    <t>https://upload.wikimedia.org/wikipedia/commons/thumb/6/60/Flag_of_Suriname.svg/188px-Flag_of_Suriname.svg.png</t>
  </si>
  <si>
    <t>https://upload.wikimedia.org/wikipedia/en/thumb/4/4c/Flag_of_Sweden.svg/188px-Flag_of_Sweden.svg.png</t>
  </si>
  <si>
    <t>https://upload.wikimedia.org/wikipedia/commons/thumb/0/08/Flag_of_Switzerland_%28Pantone%29.svg/188px-Flag_of_Switzerland_%28Pantone%29.svg.png</t>
  </si>
  <si>
    <t>https://upload.wikimedia.org/wikipedia/commons/thumb/5/53/Flag_of_Syria.svg/188px-Flag_of_Syria.svg.png</t>
  </si>
  <si>
    <t>https://upload.wikimedia.org/wikipedia/commons/thumb/7/72/Flag_of_the_Republic_of_China.svg/188px-Flag_of_the_Republic_of_China.svg.png</t>
  </si>
  <si>
    <t>https://upload.wikimedia.org/wikipedia/commons/thumb/d/d0/Flag_of_Tajikistan.svg/188px-Flag_of_Tajikistan.svg.png</t>
  </si>
  <si>
    <t>https://upload.wikimedia.org/wikipedia/commons/thumb/3/38/Flag_of_Tanzania.svg/188px-Flag_of_Tanzania.svg.png</t>
  </si>
  <si>
    <t>https://upload.wikimedia.org/wikipedia/commons/thumb/a/a9/Flag_of_Thailand.svg/188px-Flag_of_Thailand.svg.png</t>
  </si>
  <si>
    <t>https://upload.wikimedia.org/wikipedia/commons/thumb/6/68/Flag_of_Togo.svg/188px-Flag_of_Togo.svg.png</t>
  </si>
  <si>
    <t>https://upload.wikimedia.org/wikipedia/commons/thumb/9/9a/Flag_of_Tonga.svg/188px-Flag_of_Tonga.svg.png</t>
  </si>
  <si>
    <t>https://upload.wikimedia.org/wikipedia/commons/thumb/6/64/Flag_of_Trinidad_and_Tobago.svg/188px-Flag_of_Trinidad_and_Tobago.svg.png</t>
  </si>
  <si>
    <t>https://upload.wikimedia.org/wikipedia/commons/thumb/c/ce/Flag_of_Tunisia.svg/188px-Flag_of_Tunisia.svg.png</t>
  </si>
  <si>
    <t>https://upload.wikimedia.org/wikipedia/commons/thumb/b/b4/Flag_of_Turkey.svg/188px-Flag_of_Turkey.svg.png</t>
  </si>
  <si>
    <t>https://upload.wikimedia.org/wikipedia/commons/thumb/1/1b/Flag_of_Turkmenistan.svg/180px-Flag_of_Turkmenistan.svg.png</t>
  </si>
  <si>
    <t>https://upload.wikimedia.org/wikipedia/commons/thumb/4/4e/Flag_of_Uganda.svg/188px-Flag_of_Uganda.svg.png</t>
  </si>
  <si>
    <t>https://upload.wikimedia.org/wikipedia/commons/thumb/4/49/Flag_of_Ukraine.svg/188px-Flag_of_Ukraine.svg.png</t>
  </si>
  <si>
    <t>https://upload.wikimedia.org/wikipedia/commons/thumb/c/cb/Flag_of_the_United_Arab_Emirates.svg/188px-Flag_of_the_United_Arab_Emirates.svg.png</t>
  </si>
  <si>
    <t>https://upload.wikimedia.org/wikipedia/commons/thumb/a/a9/Flag_of_the_United_States_%28DoS_ECA_Color_Standard%29.svg/188px-Flag_of_the_United_States_%28DoS_ECA_Color_Standard%29.svg.png</t>
  </si>
  <si>
    <t>https://upload.wikimedia.org/wikipedia/commons/thumb/f/fe/Flag_of_Uruguay.svg/188px-Flag_of_Uruguay.svg.png</t>
  </si>
  <si>
    <t>https://upload.wikimedia.org/wikipedia/commons/thumb/8/84/Flag_of_Uzbekistan.svg/188px-Flag_of_Uzbekistan.svg.png</t>
  </si>
  <si>
    <t>https://upload.wikimedia.org/wikipedia/commons/thumb/b/bc/Flag_of_Vanuatu.svg/188px-Flag_of_Vanuatu.svg.png</t>
  </si>
  <si>
    <t>https://upload.wikimedia.org/wikipedia/commons/thumb/0/06/Flag_of_Venezuela.svg/188px-Flag_of_Venezuela.svg.png</t>
  </si>
  <si>
    <t>https://upload.wikimedia.org/wikipedia/commons/thumb/2/21/Flag_of_Vietnam.svg/188px-Flag_of_Vietnam.svg.png</t>
  </si>
  <si>
    <t>https://upload.wikimedia.org/wikipedia/commons/thumb/f/f8/Flag_of_the_United_States_Virgin_Islands.svg/188px-Flag_of_the_United_States_Virgin_Islands.svg.png</t>
  </si>
  <si>
    <t>https://upload.wikimedia.org/wikipedia/commons/thumb/8/89/Flag_of_Yemen.svg/188px-Flag_of_Yemen.svg.png</t>
  </si>
  <si>
    <t>https://upload.wikimedia.org/wikipedia/commons/thumb/0/06/Flag_of_Zambia.svg/188px-Flag_of_Zambia.svg.png</t>
  </si>
  <si>
    <t>https://upload.wikimedia.org/wikipedia/commons/thumb/6/6a/Flag_of_Zimbabwe.svg/188px-Flag_of_Zimbabwe.svg.png</t>
  </si>
  <si>
    <t>Scotland</t>
  </si>
  <si>
    <t>https://upload.wikimedia.org/wikipedia/en/thumb/b/be/Flag_of_England.svg/1920px-Flag_of_England.svg.png</t>
  </si>
  <si>
    <t>https://upload.wikimedia.org/wikipedia/commons/thumb/1/10/Flag_of_Scotland.svg/1920px-Flag_of_Scotland.svg.png</t>
  </si>
  <si>
    <t>https://upload.wikimedia.org/wikipedia/commons/thumb/d/dc/Flag_of_Wales.svg/188px-Flag_of_Wales.svg.png</t>
  </si>
  <si>
    <t>https://upload.wikimedia.org/wikipedia/commons/thumb/4/43/Flag_of_Northern_Ireland_%281953%E2%80%931972%29.svg/1920px-Flag_of_Northern_Ireland_%281953%E2%80%931972%29.svg.png</t>
  </si>
  <si>
    <t>Continent</t>
  </si>
  <si>
    <t>Europe</t>
  </si>
  <si>
    <t>South America</t>
  </si>
  <si>
    <t>Africa</t>
  </si>
  <si>
    <t>Asia</t>
  </si>
  <si>
    <t>Oceania</t>
  </si>
  <si>
    <t>North America</t>
  </si>
  <si>
    <t>Anguilla</t>
  </si>
  <si>
    <t>https://upload.wikimedia.org/wikipedia/commons/thumb/b/b4/Flag_of_Anguilla.svg/1920px-Flag_of_Anguilla.svg.png</t>
  </si>
  <si>
    <t>Montserrat</t>
  </si>
  <si>
    <t>https://upload.wikimedia.org/wikipedia/commons/thumb/d/d0/Flag_of_Montserrat.svg/1920px-Flag_of_Montserrat.svg.png</t>
  </si>
  <si>
    <t>Turks and Caicos Islands</t>
  </si>
  <si>
    <t>https://upload.wikimedia.org/wikipedia/commons/thumb/a/a0/Flag_of_the_Turks_and_Caicos_Islands.svg/1920px-Flag_of_the_Turks_and_Caicos_Islands.svg.png</t>
  </si>
  <si>
    <t>Macau</t>
  </si>
  <si>
    <t>https://upload.wikimedia.org/wikipedia/commons/thumb/6/63/Flag_of_Macau.svg/1920px-Flag_of_Macau.svg.png</t>
  </si>
  <si>
    <t>Faroe Islands</t>
  </si>
  <si>
    <t>https://upload.wikimedia.org/wikipedia/commons/thumb/3/3c/Flag_of_the_Faroe_Islands.svg/1280px-Flag_of_the_Faroe_Islands.svg.png</t>
  </si>
  <si>
    <t>New Caledonia</t>
  </si>
  <si>
    <t>Tahiti</t>
  </si>
  <si>
    <t>https://upload.wikimedia.org/wikipedia/commons/thumb/d/db/Flag_of_French_Polynesia.svg/1920px-Flag_of_French_Polynesia.svg.png</t>
  </si>
  <si>
    <t>https://upload.wikimedia.org/wikipedia/commons/thumb/6/66/Flag_of_FLNKS.svg/1920px-Flag_of_FLNKS.svg.png</t>
  </si>
  <si>
    <t>CONCACAF Gold Cup 2000</t>
  </si>
  <si>
    <t>CONCACAF Gold Cup 2002</t>
  </si>
  <si>
    <t>AFC Asian Cup 2000</t>
  </si>
  <si>
    <t>AFC Asian Cup 2004</t>
  </si>
  <si>
    <t>AFC Asian Cup 2007</t>
  </si>
  <si>
    <t>CONCACAF Gold Cup 2017</t>
  </si>
  <si>
    <t>CONCACAF Gold Cup 2021</t>
  </si>
  <si>
    <t>Not In Game</t>
  </si>
  <si>
    <t>Mauritania</t>
  </si>
  <si>
    <t>Mauritius</t>
  </si>
  <si>
    <t>https://upload.wikimedia.org/wikipedia/commons/thumb/4/43/Flag_of_Mauritania.svg/1920px-Flag_of_Mauritania.svg.png</t>
  </si>
  <si>
    <t>https://upload.wikimedia.org/wikipedia/commons/thumb/7/77/Flag_of_Mauritius.svg/1920px-Flag_of_Mauritius.svg.png</t>
  </si>
  <si>
    <t>CONCACAF Gold Cup 2013</t>
  </si>
  <si>
    <t>OFC Nations Cup 2004</t>
  </si>
  <si>
    <t>Copa América 2001</t>
  </si>
  <si>
    <t>OFC Nations Cup 2008</t>
  </si>
  <si>
    <t>OFC Nations Cup 2002</t>
  </si>
  <si>
    <t>OFC Nations Cup 2000</t>
  </si>
  <si>
    <t>Africa Cup of Nations 1998</t>
  </si>
  <si>
    <t>CONCACAF Gold Cup 1998</t>
  </si>
  <si>
    <t>Netherlands Antilles</t>
  </si>
  <si>
    <t>https://upload.wikimedia.org/wikipedia/commons/thumb/e/eb/Flag_of_the_Netherlands_Antilles_%281959%E2%80%931986%29.svg/1920px-Flag_of_the_Netherlands_Antilles_%281959%E2%80%931986%29.svg.png</t>
  </si>
  <si>
    <t>Position</t>
  </si>
  <si>
    <t>Total International Tournaments</t>
  </si>
  <si>
    <t>2024 Summer Olympics</t>
  </si>
  <si>
    <t>AFC Asian Cup 2023</t>
  </si>
  <si>
    <t>National Team Games</t>
  </si>
  <si>
    <t>National Team Goals</t>
  </si>
  <si>
    <t>OFC Nations Cup 2024</t>
  </si>
  <si>
    <t>Notes</t>
  </si>
  <si>
    <t>National Team Debut</t>
  </si>
  <si>
    <t>National Team Last Match</t>
  </si>
  <si>
    <t>Central African Republic</t>
  </si>
  <si>
    <t>Eritrea</t>
  </si>
  <si>
    <t>São Tomé</t>
  </si>
  <si>
    <t>Laos</t>
  </si>
  <si>
    <t>Philippines</t>
  </si>
  <si>
    <t>Papua New Guinea</t>
  </si>
  <si>
    <t>Curaçao</t>
  </si>
  <si>
    <t>https://upload.wikimedia.org/wikipedia/commons/thumb/6/6f/Flag_of_the_Central_African_Republic.svg/1920px-Flag_of_the_Central_African_Republic.svg.png</t>
  </si>
  <si>
    <t>https://upload.wikimedia.org/wikipedia/commons/thumb/2/29/Flag_of_Eritrea.svg/1920px-Flag_of_Eritrea.svg.png</t>
  </si>
  <si>
    <t>https://upload.wikimedia.org/wikipedia/commons/thumb/0/0a/Flag_of_S%C3%A3o_Tom%C3%A9_and_Pr%C3%ADncipe.svg/1920px-Flag_of_S%C3%A3o_Tom%C3%A9_and_Pr%C3%ADncipe.svg.png</t>
  </si>
  <si>
    <t>https://upload.wikimedia.org/wikipedia/commons/thumb/5/56/Flag_of_Laos.svg/1920px-Flag_of_Laos.svg.png</t>
  </si>
  <si>
    <t>https://upload.wikimedia.org/wikipedia/commons/thumb/9/99/Flag_of_the_Philippines.svg/1920px-Flag_of_the_Philippines.svg.png</t>
  </si>
  <si>
    <t>https://upload.wikimedia.org/wikipedia/commons/thumb/e/e3/Flag_of_Papua_New_Guinea.svg/1280px-Flag_of_Papua_New_Guinea.svg.png</t>
  </si>
  <si>
    <t>https://upload.wikimedia.org/wikipedia/commons/thumb/b/b1/Flag_of_Cura%C3%A7ao.svg/1920px-Flag_of_Cura%C3%A7ao.svg.png</t>
  </si>
  <si>
    <t>CONCACAF Gold Cup 2025</t>
  </si>
  <si>
    <t>UEFA Euro 1996</t>
  </si>
  <si>
    <t>FIFA Confederations Cup 1995</t>
  </si>
  <si>
    <t>FIFA World Cup 1994</t>
  </si>
  <si>
    <t>Tier</t>
  </si>
  <si>
    <t>FIFA 99 Rating</t>
  </si>
  <si>
    <t>FIFA 2003 Rating</t>
  </si>
  <si>
    <t>FIFA 11 Rating</t>
  </si>
  <si>
    <t>FIFA 07 Rating</t>
  </si>
  <si>
    <t>FIFA 15 Rating</t>
  </si>
  <si>
    <t>FIFA 19 Rating</t>
  </si>
  <si>
    <t>FIFA 99 League</t>
  </si>
  <si>
    <t>FIFA 19 League</t>
  </si>
  <si>
    <t>FIFA 15 League</t>
  </si>
  <si>
    <t>FIFA 11 League</t>
  </si>
  <si>
    <t>FIFA 07 League</t>
  </si>
  <si>
    <t>FIFA 2003 League</t>
  </si>
  <si>
    <t>Number Players FIFA 19</t>
  </si>
  <si>
    <t>Number Players FIFA 15</t>
  </si>
  <si>
    <t>Number Players FIFA 11</t>
  </si>
  <si>
    <t>Number Players FIFA 07</t>
  </si>
  <si>
    <t>Number Players FIFA 2003</t>
  </si>
  <si>
    <t>Number Players FIFA 99</t>
  </si>
  <si>
    <t>Number Teams FIFA 99</t>
  </si>
  <si>
    <t>Number Teams FIFA 2003</t>
  </si>
  <si>
    <t>Number Teams FIFA 07</t>
  </si>
  <si>
    <t>Number Teams FIFA 11</t>
  </si>
  <si>
    <t>Number Teams FIFA 15</t>
  </si>
  <si>
    <t>Number Teams FIFA 19</t>
  </si>
  <si>
    <t>Number Teams FIFA 96</t>
  </si>
  <si>
    <t>FIFA 96 League</t>
  </si>
  <si>
    <t>Number Players FIFA 96</t>
  </si>
  <si>
    <t>FIFA 96 Rating</t>
  </si>
  <si>
    <t>UEFA Euro 1992</t>
  </si>
  <si>
    <t>FIFA World Cup 1990</t>
  </si>
  <si>
    <t>Copa América 1987</t>
  </si>
  <si>
    <t>Copa América 1989</t>
  </si>
  <si>
    <t>Copa América 1997</t>
  </si>
  <si>
    <t>1988 Summer Olympics</t>
  </si>
  <si>
    <t>FIFA Confederations Cup 1997</t>
  </si>
  <si>
    <t>FIFA World Cup 1982</t>
  </si>
  <si>
    <t>UEFA Euro 1984</t>
  </si>
  <si>
    <t>UEFA Euro 1988</t>
  </si>
  <si>
    <t>FIFA World Cup 1986</t>
  </si>
  <si>
    <t>UEFA Euro 1980</t>
  </si>
  <si>
    <t>Africa Cup of Nations 1996</t>
  </si>
  <si>
    <t>Copa América 1995</t>
  </si>
  <si>
    <t>Copa América 1993</t>
  </si>
  <si>
    <t>FIFA 97 Rating</t>
  </si>
  <si>
    <t>FIFA 98 Rating</t>
  </si>
  <si>
    <t>FIFA 2000 Rating</t>
  </si>
  <si>
    <t>FIFA 2001 Rating</t>
  </si>
  <si>
    <t>FIFA 2002 Rating</t>
  </si>
  <si>
    <t>FIFA 08 Rating</t>
  </si>
  <si>
    <t>FIFA 09 Rating</t>
  </si>
  <si>
    <t>FIFA 10 Rating</t>
  </si>
  <si>
    <t>FIFA 12 Rating</t>
  </si>
  <si>
    <t>FIFA 13 Rating</t>
  </si>
  <si>
    <t>FIFA 14 Rating</t>
  </si>
  <si>
    <t>FIFA 16 Rating</t>
  </si>
  <si>
    <t>FIFA 17 Rating</t>
  </si>
  <si>
    <t>FIFA 18 Rating</t>
  </si>
  <si>
    <t>FIFA 20 Rating</t>
  </si>
  <si>
    <t>FIFA 21 Rating</t>
  </si>
  <si>
    <t>FIFA 22 Rating</t>
  </si>
  <si>
    <t>FIFA Career</t>
  </si>
  <si>
    <t>FIFA 23 Rating</t>
  </si>
  <si>
    <t>EA Sports FC 24 Rating</t>
  </si>
  <si>
    <t>EA Sports FC 25 Rating</t>
  </si>
  <si>
    <t>EA Sports FC 26 Rating</t>
  </si>
  <si>
    <t>FIFA 2004 Rating</t>
  </si>
  <si>
    <t>FIFA 2005 Rating</t>
  </si>
  <si>
    <t>FIFA 06 Rating</t>
  </si>
  <si>
    <t>FIFA 97 League</t>
  </si>
  <si>
    <t>FIFA 98 League</t>
  </si>
  <si>
    <t>FIFA 2000 League</t>
  </si>
  <si>
    <t>FIFA 2001 League</t>
  </si>
  <si>
    <t>FIFA 2002 League</t>
  </si>
  <si>
    <t>FIFA 2004 League</t>
  </si>
  <si>
    <t>FIFA 2005 League</t>
  </si>
  <si>
    <t>FIFA 06 League</t>
  </si>
  <si>
    <t>FIFA 08 League</t>
  </si>
  <si>
    <t>FIFA 09 League</t>
  </si>
  <si>
    <t>FIFA 10 League</t>
  </si>
  <si>
    <t>FIFA 12 League</t>
  </si>
  <si>
    <t>FIFA 13 League</t>
  </si>
  <si>
    <t>FIFA 14 League</t>
  </si>
  <si>
    <t>FIFA 16 League</t>
  </si>
  <si>
    <t>FIFA 17 League</t>
  </si>
  <si>
    <t>FIFA 18 League</t>
  </si>
  <si>
    <t>FIFA 20 League</t>
  </si>
  <si>
    <t>FIFA 21 League</t>
  </si>
  <si>
    <t>FIFA 22 League</t>
  </si>
  <si>
    <t>FIFA 23 League</t>
  </si>
  <si>
    <t>EA Sports FC 24 League</t>
  </si>
  <si>
    <t>EA Sports FC 25 League</t>
  </si>
  <si>
    <t>EA Sports FC 26 League</t>
  </si>
  <si>
    <t>Number Players FIFA 97</t>
  </si>
  <si>
    <t>Number Players FIFA 98</t>
  </si>
  <si>
    <t>Number Players FIFA 2000</t>
  </si>
  <si>
    <t>Number Players FIFA 2001</t>
  </si>
  <si>
    <t>Number Players FIFA 2002</t>
  </si>
  <si>
    <t>Number Players FIFA 2004</t>
  </si>
  <si>
    <t>Number Players FIFA 2005</t>
  </si>
  <si>
    <t>Number Players FIFA 06</t>
  </si>
  <si>
    <t>Number Players FIFA 08</t>
  </si>
  <si>
    <t>Number Players FIFA 09</t>
  </si>
  <si>
    <t>Number Players FIFA 10</t>
  </si>
  <si>
    <t>Number Players FIFA 12</t>
  </si>
  <si>
    <t>Number Players FIFA 13</t>
  </si>
  <si>
    <t>Number Players FIFA 14</t>
  </si>
  <si>
    <t>Number Players FIFA 16</t>
  </si>
  <si>
    <t>Number Players FIFA 17</t>
  </si>
  <si>
    <t>Number Players FIFA 18</t>
  </si>
  <si>
    <t>Number Players FIFA 20</t>
  </si>
  <si>
    <t>Number Players FIFA 21</t>
  </si>
  <si>
    <t>Number Players FIFA 22</t>
  </si>
  <si>
    <t>Number Players FIFA 23</t>
  </si>
  <si>
    <t>Number Players EA Sports FC 24</t>
  </si>
  <si>
    <t>Number Players EA Sports FC 25</t>
  </si>
  <si>
    <t>Number Players EA Sports FC 26</t>
  </si>
  <si>
    <t>Number Teams FIFA 97</t>
  </si>
  <si>
    <t>Number Teams FIFA 98</t>
  </si>
  <si>
    <t>Number Teams FIFA 2000</t>
  </si>
  <si>
    <t>Number Teams FIFA 2001</t>
  </si>
  <si>
    <t>Number Teams FIFA 2002</t>
  </si>
  <si>
    <t>Number Teams FIFA 2004</t>
  </si>
  <si>
    <t>Number Teams FIFA 2005</t>
  </si>
  <si>
    <t>Number Teams FIFA 06</t>
  </si>
  <si>
    <t>Number Teams FIFA 08</t>
  </si>
  <si>
    <t>Number Teams FIFA 09</t>
  </si>
  <si>
    <t>Number Teams FIFA 10</t>
  </si>
  <si>
    <t>Number Teams FIFA 12</t>
  </si>
  <si>
    <t>Number Teams FIFA 13</t>
  </si>
  <si>
    <t>Number Teams FIFA 14</t>
  </si>
  <si>
    <t>Number Teams FIFA 16</t>
  </si>
  <si>
    <t>Number Teams FIFA 17</t>
  </si>
  <si>
    <t>Number Teams FIFA 18</t>
  </si>
  <si>
    <t>Number Teams FIFA 20</t>
  </si>
  <si>
    <t>Number Teams FIFA 21</t>
  </si>
  <si>
    <t>Number Teams FIFA 22</t>
  </si>
  <si>
    <t>Number Teams FIFA 23</t>
  </si>
  <si>
    <t>Number Teams EA Sports FC 24</t>
  </si>
  <si>
    <t>Number Teams EA Sports FC 25</t>
  </si>
  <si>
    <t>Number Teams EA Sports FC 26</t>
  </si>
  <si>
    <t>Rating</t>
  </si>
  <si>
    <t>Team</t>
  </si>
  <si>
    <t>Team Country</t>
  </si>
  <si>
    <t>Brasileirão</t>
  </si>
  <si>
    <t>Atlético Mineiro</t>
  </si>
  <si>
    <t>Bahia</t>
  </si>
  <si>
    <t>Botafogo</t>
  </si>
  <si>
    <t>Corinthians</t>
  </si>
  <si>
    <t>Cruzeiro</t>
  </si>
  <si>
    <t>Flamengo</t>
  </si>
  <si>
    <t>Fluminense</t>
  </si>
  <si>
    <t>Grêmio</t>
  </si>
  <si>
    <t>Guarani</t>
  </si>
  <si>
    <t>Palmeiras</t>
  </si>
  <si>
    <t>Internacional</t>
  </si>
  <si>
    <t>Santos</t>
  </si>
  <si>
    <t>Sport Recife</t>
  </si>
  <si>
    <t>São Paulo</t>
  </si>
  <si>
    <t>Vasco da Gama</t>
  </si>
  <si>
    <t>Vitória</t>
  </si>
  <si>
    <t>Arsenal</t>
  </si>
  <si>
    <t>Aston Villa</t>
  </si>
  <si>
    <t>Premier League</t>
  </si>
  <si>
    <t>Blackburn Rovers</t>
  </si>
  <si>
    <t>Chelsea</t>
  </si>
  <si>
    <t>Coventry City</t>
  </si>
  <si>
    <t>Crystal Palace</t>
  </si>
  <si>
    <t>Everton</t>
  </si>
  <si>
    <t>Ipswich Town</t>
  </si>
  <si>
    <t>Leeds United</t>
  </si>
  <si>
    <t>Leicester City</t>
  </si>
  <si>
    <t>Liverpool</t>
  </si>
  <si>
    <t>Manchester City</t>
  </si>
  <si>
    <t>Manchester United</t>
  </si>
  <si>
    <t>Newcastle United</t>
  </si>
  <si>
    <t>Norwich City</t>
  </si>
  <si>
    <t>Nottingham Forest</t>
  </si>
  <si>
    <t>Queens Park Rangers</t>
  </si>
  <si>
    <t>Sheffield Wednesday</t>
  </si>
  <si>
    <t>Southampton</t>
  </si>
  <si>
    <t>Tottenham Hotspur</t>
  </si>
  <si>
    <t>West Ham United</t>
  </si>
  <si>
    <t>Wimbledon</t>
  </si>
  <si>
    <t>Liga Perdana</t>
  </si>
  <si>
    <t>Brunei</t>
  </si>
  <si>
    <t>Johor</t>
  </si>
  <si>
    <t>Kuala Lumpur</t>
  </si>
  <si>
    <t>Kedah</t>
  </si>
  <si>
    <t>Kelantan</t>
  </si>
  <si>
    <t>Malacca</t>
  </si>
  <si>
    <t>Negeri Sembilan</t>
  </si>
  <si>
    <t>Pahang</t>
  </si>
  <si>
    <t>Penang</t>
  </si>
  <si>
    <t>Perak</t>
  </si>
  <si>
    <t>Perlis</t>
  </si>
  <si>
    <t>Sabah</t>
  </si>
  <si>
    <t>Sarawak</t>
  </si>
  <si>
    <t>Selangor</t>
  </si>
  <si>
    <t>Terengganu</t>
  </si>
  <si>
    <t>LaLiga</t>
  </si>
  <si>
    <t>Albacete</t>
  </si>
  <si>
    <t>Atlético Madrid</t>
  </si>
  <si>
    <t>Barcelona</t>
  </si>
  <si>
    <t>Real Betis</t>
  </si>
  <si>
    <t>Athletic Club</t>
  </si>
  <si>
    <t>Celta Vigo</t>
  </si>
  <si>
    <t>Compostela</t>
  </si>
  <si>
    <t>Deportivo La Coruña</t>
  </si>
  <si>
    <t>Espanyol</t>
  </si>
  <si>
    <t>Sporting Gijón</t>
  </si>
  <si>
    <t>Logroñés</t>
  </si>
  <si>
    <t>Real Oviedo</t>
  </si>
  <si>
    <t>Real Madrid</t>
  </si>
  <si>
    <t>Real Sociedad</t>
  </si>
  <si>
    <t>Racing Santander</t>
  </si>
  <si>
    <t>Sevilla</t>
  </si>
  <si>
    <t>Tenerife</t>
  </si>
  <si>
    <t>Valencia</t>
  </si>
  <si>
    <t>Real Valladolid</t>
  </si>
  <si>
    <t>Real Zaragoza</t>
  </si>
  <si>
    <t>Extinct</t>
  </si>
  <si>
    <t>Ajax</t>
  </si>
  <si>
    <t>Eredivisie</t>
  </si>
  <si>
    <t>Dordrecht</t>
  </si>
  <si>
    <t>Twente</t>
  </si>
  <si>
    <t>Utrecht</t>
  </si>
  <si>
    <t>Volendam</t>
  </si>
  <si>
    <t>Feyenoord</t>
  </si>
  <si>
    <t>Go Ahead Eagles</t>
  </si>
  <si>
    <t>Groningen</t>
  </si>
  <si>
    <t>Heerenveen</t>
  </si>
  <si>
    <t>MVV Maastricht</t>
  </si>
  <si>
    <t>NAC Breda</t>
  </si>
  <si>
    <t>NEC Nijmegen</t>
  </si>
  <si>
    <t>PSV Eindhoven</t>
  </si>
  <si>
    <t>RKC Waalwijk</t>
  </si>
  <si>
    <t>Roda JC</t>
  </si>
  <si>
    <t>Sparta Rotterdam</t>
  </si>
  <si>
    <t>Vitesse</t>
  </si>
  <si>
    <t>Willem II</t>
  </si>
  <si>
    <t>Allsvenskan</t>
  </si>
  <si>
    <t>AIK</t>
  </si>
  <si>
    <t>Degerfors</t>
  </si>
  <si>
    <t>Djurgårdens</t>
  </si>
  <si>
    <t>IFK Göteborg</t>
  </si>
  <si>
    <t>Halmstads</t>
  </si>
  <si>
    <t>Hammarby</t>
  </si>
  <si>
    <t>Helsingborgs</t>
  </si>
  <si>
    <t>Malmö</t>
  </si>
  <si>
    <t>Norrköping</t>
  </si>
  <si>
    <t>Örebro</t>
  </si>
  <si>
    <t>Örgryte</t>
  </si>
  <si>
    <t>Östers</t>
  </si>
  <si>
    <t>Trelleborgs</t>
  </si>
  <si>
    <t>Västra Frölunda</t>
  </si>
  <si>
    <t>Ligue 1</t>
  </si>
  <si>
    <t>Auxerre</t>
  </si>
  <si>
    <t>Bastia</t>
  </si>
  <si>
    <t>Bordeaux</t>
  </si>
  <si>
    <t>Cannes</t>
  </si>
  <si>
    <t>Caen</t>
  </si>
  <si>
    <t>Metz</t>
  </si>
  <si>
    <t>Le Havre</t>
  </si>
  <si>
    <t>Lille</t>
  </si>
  <si>
    <t>Olympique Lyon</t>
  </si>
  <si>
    <t>Martigues</t>
  </si>
  <si>
    <t>Monaco</t>
  </si>
  <si>
    <t>Montpellier</t>
  </si>
  <si>
    <t>Nantes</t>
  </si>
  <si>
    <t>Nice</t>
  </si>
  <si>
    <t>Paris Saint-Germain</t>
  </si>
  <si>
    <t>Lens</t>
  </si>
  <si>
    <t>Stade Rennes</t>
  </si>
  <si>
    <t>Sochaux</t>
  </si>
  <si>
    <t>Saint-Étienne</t>
  </si>
  <si>
    <t>Strasbourg</t>
  </si>
  <si>
    <t>Serie A</t>
  </si>
  <si>
    <t>AC Milan</t>
  </si>
  <si>
    <t>Bari</t>
  </si>
  <si>
    <t>Brescia</t>
  </si>
  <si>
    <t>Cagliari</t>
  </si>
  <si>
    <t>Cremonese</t>
  </si>
  <si>
    <t>Fiorentina</t>
  </si>
  <si>
    <t>Foggia</t>
  </si>
  <si>
    <t>Genoa</t>
  </si>
  <si>
    <t>Inter Milan</t>
  </si>
  <si>
    <t>Juventus</t>
  </si>
  <si>
    <t>Lazio</t>
  </si>
  <si>
    <t>Napoli</t>
  </si>
  <si>
    <t>Padova</t>
  </si>
  <si>
    <t>Parma</t>
  </si>
  <si>
    <t>Reggiana</t>
  </si>
  <si>
    <t>Roma</t>
  </si>
  <si>
    <t>Sampdoria</t>
  </si>
  <si>
    <t>Torino</t>
  </si>
  <si>
    <t>Bundesliga</t>
  </si>
  <si>
    <t>1860 München</t>
  </si>
  <si>
    <t>Bayern München</t>
  </si>
  <si>
    <t>VfL Bochum</t>
  </si>
  <si>
    <t>Borussia Mönchengladbach</t>
  </si>
  <si>
    <t>Borussia Dortmund</t>
  </si>
  <si>
    <t>Dynamo Dresden</t>
  </si>
  <si>
    <t>MSV Duisburg</t>
  </si>
  <si>
    <t>Köln</t>
  </si>
  <si>
    <t>Eintracht Frankfurt</t>
  </si>
  <si>
    <t>Freiburg</t>
  </si>
  <si>
    <t>Hamburger</t>
  </si>
  <si>
    <t>Kaiserslautern</t>
  </si>
  <si>
    <t>Karlsruher</t>
  </si>
  <si>
    <t>Bayer Leverkusen</t>
  </si>
  <si>
    <t>Schalke 04</t>
  </si>
  <si>
    <t>VfB Stuttgart</t>
  </si>
  <si>
    <t>Uerdingen</t>
  </si>
  <si>
    <t>Werder Bremen</t>
  </si>
  <si>
    <t>Scottish Professional Football League</t>
  </si>
  <si>
    <t>Aberdeen</t>
  </si>
  <si>
    <t>Celtic</t>
  </si>
  <si>
    <t>Dundee United</t>
  </si>
  <si>
    <t>Falkirk</t>
  </si>
  <si>
    <t>Hibernian</t>
  </si>
  <si>
    <t>Kilmarnock</t>
  </si>
  <si>
    <t>Hearts</t>
  </si>
  <si>
    <t>Motherwell</t>
  </si>
  <si>
    <t>Partick Thistle</t>
  </si>
  <si>
    <t>Rangers</t>
  </si>
  <si>
    <t>América-RJ</t>
  </si>
  <si>
    <t>Bangu</t>
  </si>
  <si>
    <t>Boavista-RJ</t>
  </si>
  <si>
    <t>Criciúma</t>
  </si>
  <si>
    <t>Coritiba</t>
  </si>
  <si>
    <t>Madureira</t>
  </si>
  <si>
    <t>Campeonato Rio de Janeiro</t>
  </si>
  <si>
    <t>Regional</t>
  </si>
  <si>
    <t>Bolton Wanderers</t>
  </si>
  <si>
    <t>Middlesbrough</t>
  </si>
  <si>
    <t>Guingamp</t>
  </si>
  <si>
    <t>Gueugnon</t>
  </si>
  <si>
    <t>Fortuna Düsseldorf</t>
  </si>
  <si>
    <t>Hansa Rostock</t>
  </si>
  <si>
    <t>St. Pauli</t>
  </si>
  <si>
    <t>Atalanta</t>
  </si>
  <si>
    <t>Piacenza</t>
  </si>
  <si>
    <t>Udinese</t>
  </si>
  <si>
    <t>Vicenza</t>
  </si>
  <si>
    <t>De Graafschap</t>
  </si>
  <si>
    <t>Fortuna Sittard</t>
  </si>
  <si>
    <t>Raith Rovers</t>
  </si>
  <si>
    <t>Mérida</t>
  </si>
  <si>
    <t>Salamanca</t>
  </si>
  <si>
    <t>Rayo Vallecano</t>
  </si>
  <si>
    <t>Oddevold</t>
  </si>
  <si>
    <t>Umeå</t>
  </si>
  <si>
    <t>Barnsley</t>
  </si>
  <si>
    <t>Derby County</t>
  </si>
  <si>
    <t>Châteauroux</t>
  </si>
  <si>
    <t>Olympique Marseille</t>
  </si>
  <si>
    <t>Toulouse</t>
  </si>
  <si>
    <t>Arminia Bielefeld</t>
  </si>
  <si>
    <t>Hertha Berlin</t>
  </si>
  <si>
    <t>VfL Wolfsburg</t>
  </si>
  <si>
    <t>Bologna</t>
  </si>
  <si>
    <t>Empoli</t>
  </si>
  <si>
    <t>Lecce</t>
  </si>
  <si>
    <t>Dunfermline Athletic</t>
  </si>
  <si>
    <t>St. Johnstone</t>
  </si>
  <si>
    <t>Mallorca</t>
  </si>
  <si>
    <t>Elfsborg</t>
  </si>
  <si>
    <t>Ljungskile</t>
  </si>
  <si>
    <t>Västerås</t>
  </si>
  <si>
    <t>Belgian Pro League</t>
  </si>
  <si>
    <t>Eendracht Aalst</t>
  </si>
  <si>
    <t>Anderlecht</t>
  </si>
  <si>
    <t>Beveren</t>
  </si>
  <si>
    <t>Charleroi</t>
  </si>
  <si>
    <t>Club Brugge</t>
  </si>
  <si>
    <t>Beerschot</t>
  </si>
  <si>
    <t>Mouscron</t>
  </si>
  <si>
    <t>Genk</t>
  </si>
  <si>
    <t>Gent</t>
  </si>
  <si>
    <t>Harelbeke</t>
  </si>
  <si>
    <t>Kortrijk</t>
  </si>
  <si>
    <t>Lierse</t>
  </si>
  <si>
    <t>Lokeren</t>
  </si>
  <si>
    <t>Lommel</t>
  </si>
  <si>
    <t>Oostende</t>
  </si>
  <si>
    <t>Sint-Truiden</t>
  </si>
  <si>
    <t>Standard Liège</t>
  </si>
  <si>
    <t>Westerlo</t>
  </si>
  <si>
    <t>Juventude</t>
  </si>
  <si>
    <t>Portuguesa</t>
  </si>
  <si>
    <t>Charlton Athletic</t>
  </si>
  <si>
    <t>Lorient</t>
  </si>
  <si>
    <t>Nancy</t>
  </si>
  <si>
    <t>Nürnberg</t>
  </si>
  <si>
    <t>AZ Alkmaar</t>
  </si>
  <si>
    <t>Cambuur</t>
  </si>
  <si>
    <t>Perugia</t>
  </si>
  <si>
    <t>Salernitana</t>
  </si>
  <si>
    <t>Venezia</t>
  </si>
  <si>
    <t>Académica</t>
  </si>
  <si>
    <t>Alverca</t>
  </si>
  <si>
    <t>Liga Portugal</t>
  </si>
  <si>
    <t>Beira-Mar</t>
  </si>
  <si>
    <t>SL Benfica</t>
  </si>
  <si>
    <t>Boavista</t>
  </si>
  <si>
    <t>SC Braga</t>
  </si>
  <si>
    <t>Campomaiorense</t>
  </si>
  <si>
    <t>Estrela Amadora</t>
  </si>
  <si>
    <t>Farense</t>
  </si>
  <si>
    <t>Leça</t>
  </si>
  <si>
    <t>Marítimo</t>
  </si>
  <si>
    <t>FC Porto</t>
  </si>
  <si>
    <t>Rio Ave</t>
  </si>
  <si>
    <t>Salgueiros</t>
  </si>
  <si>
    <t>Sporting CP</t>
  </si>
  <si>
    <t>União Leiria</t>
  </si>
  <si>
    <t>Vitória Guimarães</t>
  </si>
  <si>
    <t>Vitória Setúbal</t>
  </si>
  <si>
    <t>Dundee FC</t>
  </si>
  <si>
    <t>Extremadura</t>
  </si>
  <si>
    <t>Deportivo Alavés</t>
  </si>
  <si>
    <t>Villarreal</t>
  </si>
  <si>
    <t>Häcken</t>
  </si>
  <si>
    <t>AEK Athens</t>
  </si>
  <si>
    <t>Super League 1</t>
  </si>
  <si>
    <t>Amica Wronki</t>
  </si>
  <si>
    <t>Ekstraklasa</t>
  </si>
  <si>
    <t>Anorthosis Famagusta</t>
  </si>
  <si>
    <t>Cyprus League by Stoiximan</t>
  </si>
  <si>
    <t>Apollon Limassol</t>
  </si>
  <si>
    <t>Beitar Jerusalem</t>
  </si>
  <si>
    <t>Israeli Premier League</t>
  </si>
  <si>
    <t>Beşiktaş</t>
  </si>
  <si>
    <t>Süper Lig</t>
  </si>
  <si>
    <t>Brøndby</t>
  </si>
  <si>
    <t>Danish Superliga</t>
  </si>
  <si>
    <t>Arsenal Kyiv</t>
  </si>
  <si>
    <t>Ukrainian Premier League</t>
  </si>
  <si>
    <t>Dinamo Zagreb</t>
  </si>
  <si>
    <t>SuperSport HNL</t>
  </si>
  <si>
    <t>Dynamo Moscow</t>
  </si>
  <si>
    <t>Russian Premier League</t>
  </si>
  <si>
    <t>Dynamo Kyiv</t>
  </si>
  <si>
    <t>Dinamo Tbilisi</t>
  </si>
  <si>
    <t>Erovnuli Liga</t>
  </si>
  <si>
    <t>København</t>
  </si>
  <si>
    <t>Košice</t>
  </si>
  <si>
    <t>Niké liga</t>
  </si>
  <si>
    <t>Zürich</t>
  </si>
  <si>
    <t>Swiss Super League</t>
  </si>
  <si>
    <t>Galatasaray</t>
  </si>
  <si>
    <t>Grasshopper</t>
  </si>
  <si>
    <t>Helsinki</t>
  </si>
  <si>
    <t>Veikkausliiga</t>
  </si>
  <si>
    <t>Hajduk Split</t>
  </si>
  <si>
    <t>Haka</t>
  </si>
  <si>
    <t>Jablonec</t>
  </si>
  <si>
    <t>Chance Liga</t>
  </si>
  <si>
    <t>ŁKS Łódź</t>
  </si>
  <si>
    <t>Lausanne-Sport</t>
  </si>
  <si>
    <t>Levski Sofia</t>
  </si>
  <si>
    <t>First Professional Football League</t>
  </si>
  <si>
    <t>Litex Lovech</t>
  </si>
  <si>
    <t>Lokomotiv Moscow</t>
  </si>
  <si>
    <t>MTK Budapest</t>
  </si>
  <si>
    <t>Nemzeti Bajnokság I</t>
  </si>
  <si>
    <t>Maccabi Haifa</t>
  </si>
  <si>
    <t>Maribor</t>
  </si>
  <si>
    <t>Slovenian PrvaLiga</t>
  </si>
  <si>
    <t>Liepājas Metalurgs</t>
  </si>
  <si>
    <t>Latvian Higher League</t>
  </si>
  <si>
    <t>Obilić</t>
  </si>
  <si>
    <t>Yugoslavia</t>
  </si>
  <si>
    <t>First League of FR Yugoslavia</t>
  </si>
  <si>
    <t>Olympiakos</t>
  </si>
  <si>
    <t>Panathinaikos</t>
  </si>
  <si>
    <t>Panionios</t>
  </si>
  <si>
    <t>Partizan Belgrade</t>
  </si>
  <si>
    <t>Crvena Zvezda</t>
  </si>
  <si>
    <t>Rapid București</t>
  </si>
  <si>
    <t>Liga I</t>
  </si>
  <si>
    <t>Rosenborg</t>
  </si>
  <si>
    <t>Eliteserien</t>
  </si>
  <si>
    <t>Rudar Velenje</t>
  </si>
  <si>
    <t>Ried</t>
  </si>
  <si>
    <t>Austrian Football Bundesliga</t>
  </si>
  <si>
    <t>Servette</t>
  </si>
  <si>
    <t>Skonto Riga</t>
  </si>
  <si>
    <t>Sparta Praha</t>
  </si>
  <si>
    <t>Spartak Moscow</t>
  </si>
  <si>
    <t>Spartak Trnava</t>
  </si>
  <si>
    <t>Steaua București</t>
  </si>
  <si>
    <t>Sturm Graz</t>
  </si>
  <si>
    <t>Újpest</t>
  </si>
  <si>
    <t>Vålerenga</t>
  </si>
  <si>
    <t>Varteks Varaždin</t>
  </si>
  <si>
    <t>Mechelen</t>
  </si>
  <si>
    <t>ASV Geel</t>
  </si>
  <si>
    <t>AB København</t>
  </si>
  <si>
    <t>Aarhus</t>
  </si>
  <si>
    <t>Aalborg</t>
  </si>
  <si>
    <t>Esbjerg</t>
  </si>
  <si>
    <t>Herfølge</t>
  </si>
  <si>
    <t>Lyngby</t>
  </si>
  <si>
    <t>Odense</t>
  </si>
  <si>
    <t>Silkeborg</t>
  </si>
  <si>
    <t>Vejle</t>
  </si>
  <si>
    <t>Viborg</t>
  </si>
  <si>
    <t>Bradford City</t>
  </si>
  <si>
    <t>Sunderland</t>
  </si>
  <si>
    <t>Watford</t>
  </si>
  <si>
    <t>Sedan</t>
  </si>
  <si>
    <t>Troyes</t>
  </si>
  <si>
    <t>SSV Ulm</t>
  </si>
  <si>
    <t>Unterhaching</t>
  </si>
  <si>
    <t>Apollon Smyrnis</t>
  </si>
  <si>
    <t>Aris Thessaloniki</t>
  </si>
  <si>
    <t>Ethnikos Asteras</t>
  </si>
  <si>
    <t>Iraklis</t>
  </si>
  <si>
    <t>Ionikos</t>
  </si>
  <si>
    <t>Kalamata</t>
  </si>
  <si>
    <t>Kavala</t>
  </si>
  <si>
    <t>OFI</t>
  </si>
  <si>
    <t>PAOK</t>
  </si>
  <si>
    <t>Panachaiki</t>
  </si>
  <si>
    <t>Paniliakos</t>
  </si>
  <si>
    <t>Proodeftiki</t>
  </si>
  <si>
    <t>Trikala</t>
  </si>
  <si>
    <t>Xanthi</t>
  </si>
  <si>
    <t>Den Bosch</t>
  </si>
  <si>
    <t>Bnei Yehuda</t>
  </si>
  <si>
    <t>Hapoel Rishon leZion</t>
  </si>
  <si>
    <t>Hapoel Jerusalem</t>
  </si>
  <si>
    <t>Hapoel Kfar Saba</t>
  </si>
  <si>
    <t>Hapoel Petah Tikva</t>
  </si>
  <si>
    <t>Hapoel Haifa</t>
  </si>
  <si>
    <t>Hapoel Tel Aviv</t>
  </si>
  <si>
    <t>Maccabi Herzliya</t>
  </si>
  <si>
    <t>Maccabi Netanya</t>
  </si>
  <si>
    <t>Maccabi Tel Aviv</t>
  </si>
  <si>
    <t>Ashdod</t>
  </si>
  <si>
    <t>Maccabi Petah Tikva</t>
  </si>
  <si>
    <t>Reggina</t>
  </si>
  <si>
    <t>Hellas Verona</t>
  </si>
  <si>
    <t>Major League Soccer</t>
  </si>
  <si>
    <t>Chicago Fire</t>
  </si>
  <si>
    <t>Colorado Rapids</t>
  </si>
  <si>
    <t>Columbus Crew</t>
  </si>
  <si>
    <t>DC United</t>
  </si>
  <si>
    <t>FC Dallas</t>
  </si>
  <si>
    <t>Sporting Kansas City</t>
  </si>
  <si>
    <t>Los Angeles Galaxy</t>
  </si>
  <si>
    <t>New York Red Bulls</t>
  </si>
  <si>
    <t>Miami Fusion</t>
  </si>
  <si>
    <t>New England Revolution</t>
  </si>
  <si>
    <t>San Jose Earthquakes</t>
  </si>
  <si>
    <t>Tampa Bay Mutiny</t>
  </si>
  <si>
    <t>Bodø/Glimt</t>
  </si>
  <si>
    <t>Kongsvinger</t>
  </si>
  <si>
    <t>Lillestrøm</t>
  </si>
  <si>
    <t>Molde</t>
  </si>
  <si>
    <t>Moss</t>
  </si>
  <si>
    <t>Odds</t>
  </si>
  <si>
    <t>Brann</t>
  </si>
  <si>
    <t>Stabæk</t>
  </si>
  <si>
    <t>Skeid</t>
  </si>
  <si>
    <t>Strømsgodset</t>
  </si>
  <si>
    <t>Tromsø</t>
  </si>
  <si>
    <t>Viking</t>
  </si>
  <si>
    <t>Málaga</t>
  </si>
  <si>
    <t>Numancia</t>
  </si>
  <si>
    <t>Kalmar</t>
  </si>
  <si>
    <t>Adanaspor</t>
  </si>
  <si>
    <t>Ankaragücü</t>
  </si>
  <si>
    <t>Altay</t>
  </si>
  <si>
    <t>Antalyaspor</t>
  </si>
  <si>
    <t>Bursaspor</t>
  </si>
  <si>
    <t>Denizlispor</t>
  </si>
  <si>
    <t>Erzurumspor</t>
  </si>
  <si>
    <t>Fenerbahçe</t>
  </si>
  <si>
    <t>Göztepe</t>
  </si>
  <si>
    <t>Gaziantepspor</t>
  </si>
  <si>
    <t>Gençlerbirliği</t>
  </si>
  <si>
    <t>İstanbulspor</t>
  </si>
  <si>
    <t>Kocaelispor</t>
  </si>
  <si>
    <t>Samsunspor</t>
  </si>
  <si>
    <t>Sakaryaspor</t>
  </si>
  <si>
    <t>Trabzonspor</t>
  </si>
  <si>
    <t>Vanspor</t>
  </si>
  <si>
    <t>Al-Ahly</t>
  </si>
  <si>
    <t>Egyptian Premier League</t>
  </si>
  <si>
    <t>Al-Ain</t>
  </si>
  <si>
    <t>UAE Pro League</t>
  </si>
  <si>
    <t>Al-Nasr</t>
  </si>
  <si>
    <t>Al-Wahda</t>
  </si>
  <si>
    <t>Al-Wasl</t>
  </si>
  <si>
    <t>CSKA Moscow</t>
  </si>
  <si>
    <t>Al-Masry</t>
  </si>
  <si>
    <t>Ismaily</t>
  </si>
  <si>
    <t>Al-Ittihad</t>
  </si>
  <si>
    <t>Roshn Saudi League</t>
  </si>
  <si>
    <t>Port Vale</t>
  </si>
  <si>
    <t>EFL Championship</t>
  </si>
  <si>
    <t>Rapid Wien</t>
  </si>
  <si>
    <t>Rijeka</t>
  </si>
  <si>
    <t>Slovan Bratislava</t>
  </si>
  <si>
    <t>Slavia Praha</t>
  </si>
  <si>
    <t>Teplice</t>
  </si>
  <si>
    <t>Zamalek</t>
  </si>
  <si>
    <t>Widzew Łódź</t>
  </si>
  <si>
    <t>Austria Wien</t>
  </si>
  <si>
    <t>RB Salzburg</t>
  </si>
  <si>
    <t>Grazer AK</t>
  </si>
  <si>
    <t>Tirol Innsbruck</t>
  </si>
  <si>
    <t>LASK Linz</t>
  </si>
  <si>
    <t>Bregenz</t>
  </si>
  <si>
    <t>Admira Wacker</t>
  </si>
  <si>
    <t>Royal Antwerp</t>
  </si>
  <si>
    <t>La Louvière</t>
  </si>
  <si>
    <t>Athletico Paranaense</t>
  </si>
  <si>
    <t>Midtjylland</t>
  </si>
  <si>
    <t>Sønderjyske</t>
  </si>
  <si>
    <t>Energie Cottbus</t>
  </si>
  <si>
    <t>PAS Giannina</t>
  </si>
  <si>
    <t>Athinaikos</t>
  </si>
  <si>
    <t>Hapoel Holon</t>
  </si>
  <si>
    <t>FC Seoul</t>
  </si>
  <si>
    <t>K-League 1</t>
  </si>
  <si>
    <t>Jeonbuk Hyundai Motors</t>
  </si>
  <si>
    <t>Jeonnam Dragons</t>
  </si>
  <si>
    <t>Pohang Steelers</t>
  </si>
  <si>
    <t>Busan IPark</t>
  </si>
  <si>
    <t>Seongnam</t>
  </si>
  <si>
    <t>Suwon Samsung Bluewings</t>
  </si>
  <si>
    <t>Ulsan Hyundai</t>
  </si>
  <si>
    <t>RBC Roosendaal</t>
  </si>
  <si>
    <t>Bryne</t>
  </si>
  <si>
    <t>Start</t>
  </si>
  <si>
    <t>Haugesund</t>
  </si>
  <si>
    <t>St. Mirren</t>
  </si>
  <si>
    <t>Las Palmas</t>
  </si>
  <si>
    <t>Osasuna</t>
  </si>
  <si>
    <t>GAIS</t>
  </si>
  <si>
    <t>GIF Sundsvall</t>
  </si>
  <si>
    <t>Kärnten</t>
  </si>
  <si>
    <t>Molenbeek</t>
  </si>
  <si>
    <t>Fulham</t>
  </si>
  <si>
    <t>Hapoel Beer-Sheva</t>
  </si>
  <si>
    <t>Maccabi Kiryat Gat</t>
  </si>
  <si>
    <t>Chievo Verona</t>
  </si>
  <si>
    <t>Lyn</t>
  </si>
  <si>
    <t>Sogndal</t>
  </si>
  <si>
    <t>Sigma Olomouc</t>
  </si>
  <si>
    <t>Wisła Kraków</t>
  </si>
  <si>
    <t>Livingston</t>
  </si>
  <si>
    <t>Young Boys</t>
  </si>
  <si>
    <t>Aarau</t>
  </si>
  <si>
    <t>Basel</t>
  </si>
  <si>
    <t>Luzern</t>
  </si>
  <si>
    <t>Lugano</t>
  </si>
  <si>
    <t>Sion</t>
  </si>
  <si>
    <t>St. Gallen</t>
  </si>
  <si>
    <t>Neuchâtel Xamax</t>
  </si>
  <si>
    <t>Pasching</t>
  </si>
  <si>
    <t>RAEC Mons</t>
  </si>
  <si>
    <t>Køge</t>
  </si>
  <si>
    <t>Nordsjælland</t>
  </si>
  <si>
    <t>Birmingham City</t>
  </si>
  <si>
    <t>West Bromwich Albion</t>
  </si>
  <si>
    <t>Ajaccio</t>
  </si>
  <si>
    <t>Hannover 96</t>
  </si>
  <si>
    <t>Como</t>
  </si>
  <si>
    <t>Modena</t>
  </si>
  <si>
    <t>Recreativo Huelva</t>
  </si>
  <si>
    <t>Landskrona BoIS</t>
  </si>
  <si>
    <t>Delémont</t>
  </si>
  <si>
    <t>Thun</t>
  </si>
  <si>
    <t>Wil</t>
  </si>
  <si>
    <t>Ligue 2</t>
  </si>
  <si>
    <t>Beauvais-Oise</t>
  </si>
  <si>
    <t>Elche</t>
  </si>
  <si>
    <t>LaLiga HyperMotion</t>
  </si>
  <si>
    <t>2. Bundesliga</t>
  </si>
  <si>
    <t>Greuther Fürth</t>
  </si>
  <si>
    <t>Le Mans</t>
  </si>
  <si>
    <t>Mainz 05</t>
  </si>
  <si>
    <t>Serie B</t>
  </si>
  <si>
    <t>Xerez</t>
  </si>
  <si>
    <t>Mattersburg</t>
  </si>
  <si>
    <t>Cercle Brugge</t>
  </si>
  <si>
    <t>Heusden-Zolder</t>
  </si>
  <si>
    <t>São Caetano</t>
  </si>
  <si>
    <t>Frem</t>
  </si>
  <si>
    <t>ADO Den Haag</t>
  </si>
  <si>
    <t>PEC Zwolle</t>
  </si>
  <si>
    <t>Portsmouth</t>
  </si>
  <si>
    <t>Wolverhampton</t>
  </si>
  <si>
    <t>Burnley</t>
  </si>
  <si>
    <t>Cardiff City</t>
  </si>
  <si>
    <t>Crewe Alexandra</t>
  </si>
  <si>
    <t>Gillingham</t>
  </si>
  <si>
    <t>Millwall</t>
  </si>
  <si>
    <t>Preston North End</t>
  </si>
  <si>
    <t>Reading</t>
  </si>
  <si>
    <t>Rotherham United</t>
  </si>
  <si>
    <t>Sheffield United</t>
  </si>
  <si>
    <t>Stoke City</t>
  </si>
  <si>
    <t>Walsall</t>
  </si>
  <si>
    <t>Wigan Athletic</t>
  </si>
  <si>
    <t>EFL League One</t>
  </si>
  <si>
    <t>Blackpool</t>
  </si>
  <si>
    <t>Bournemouth</t>
  </si>
  <si>
    <t>Brentford</t>
  </si>
  <si>
    <t>Brighton</t>
  </si>
  <si>
    <t>Bristol City</t>
  </si>
  <si>
    <t>Chesterfield</t>
  </si>
  <si>
    <t>Colchester United</t>
  </si>
  <si>
    <t>Grimsby Town</t>
  </si>
  <si>
    <t>Luton Town</t>
  </si>
  <si>
    <t>Notts County</t>
  </si>
  <si>
    <t>Oldham Athletic</t>
  </si>
  <si>
    <t>Peterborough United</t>
  </si>
  <si>
    <t>Plymouth Argyle</t>
  </si>
  <si>
    <t>Rushden &amp; Diamonds</t>
  </si>
  <si>
    <t>Stockport County</t>
  </si>
  <si>
    <t>Swindon Town</t>
  </si>
  <si>
    <t>Tranmere Rovers</t>
  </si>
  <si>
    <t>Wrexham</t>
  </si>
  <si>
    <t>Wycombe Wanderers</t>
  </si>
  <si>
    <t>EFL League Two</t>
  </si>
  <si>
    <t>Boston United</t>
  </si>
  <si>
    <t>Bristol Rovers</t>
  </si>
  <si>
    <t>Bury</t>
  </si>
  <si>
    <t>Cambridge United</t>
  </si>
  <si>
    <t>Carlisle United</t>
  </si>
  <si>
    <t>Cheltenham Town</t>
  </si>
  <si>
    <t>Darlington</t>
  </si>
  <si>
    <t>Doncaster Rovers</t>
  </si>
  <si>
    <t>Huddersfield Town</t>
  </si>
  <si>
    <t>Hull City</t>
  </si>
  <si>
    <t>Kidderminster Harriers</t>
  </si>
  <si>
    <t>Leyton Orient</t>
  </si>
  <si>
    <t>Lincoln City</t>
  </si>
  <si>
    <t>Macclesfield Town</t>
  </si>
  <si>
    <t>Mansfield Town</t>
  </si>
  <si>
    <t>Northampton Town</t>
  </si>
  <si>
    <t>Oxford United</t>
  </si>
  <si>
    <t>Rochdale</t>
  </si>
  <si>
    <t>Scunthorpe United</t>
  </si>
  <si>
    <t>Southend United</t>
  </si>
  <si>
    <t>Swansea City</t>
  </si>
  <si>
    <t>Torquay United</t>
  </si>
  <si>
    <t>Yeovil Town</t>
  </si>
  <si>
    <t>York City</t>
  </si>
  <si>
    <t>Jahn Regensburg</t>
  </si>
  <si>
    <t>Alemannia Aachen</t>
  </si>
  <si>
    <t>Erzgebirge Aue</t>
  </si>
  <si>
    <t>Union Berlin</t>
  </si>
  <si>
    <t>Rot-Weiß Oberhausen</t>
  </si>
  <si>
    <t>Rot-Weiß Ahlen</t>
  </si>
  <si>
    <t>Eintracht Trier</t>
  </si>
  <si>
    <t>VfL Osnabrück</t>
  </si>
  <si>
    <t>VfB Lübeck</t>
  </si>
  <si>
    <t>Wacker Burghausen</t>
  </si>
  <si>
    <t>Ancona</t>
  </si>
  <si>
    <t>Siena</t>
  </si>
  <si>
    <t>AlbinoLeffe</t>
  </si>
  <si>
    <t>Ascoli</t>
  </si>
  <si>
    <t>Avellino</t>
  </si>
  <si>
    <t>Livorno</t>
  </si>
  <si>
    <t>Messina</t>
  </si>
  <si>
    <t>Palermo</t>
  </si>
  <si>
    <t>Pescara</t>
  </si>
  <si>
    <t>Ternana</t>
  </si>
  <si>
    <t>Treviso</t>
  </si>
  <si>
    <t>Triestina</t>
  </si>
  <si>
    <t>Daegu</t>
  </si>
  <si>
    <t>Gimcheon Sangmu</t>
  </si>
  <si>
    <t>ASOA Valence</t>
  </si>
  <si>
    <t>Amiens</t>
  </si>
  <si>
    <t>Besançon</t>
  </si>
  <si>
    <t>Clermont Foot</t>
  </si>
  <si>
    <t>Créteil</t>
  </si>
  <si>
    <t>Grenoble</t>
  </si>
  <si>
    <t>Istres</t>
  </si>
  <si>
    <t>Stade Lavallois</t>
  </si>
  <si>
    <t>Chamois Niortais</t>
  </si>
  <si>
    <t>Rouen</t>
  </si>
  <si>
    <t>Angers</t>
  </si>
  <si>
    <t>Aalesund</t>
  </si>
  <si>
    <t>Belenenses</t>
  </si>
  <si>
    <t>Paços de Ferreira</t>
  </si>
  <si>
    <t>Gil Vicente</t>
  </si>
  <si>
    <t>Moreirense</t>
  </si>
  <si>
    <t>Nacional Madeira</t>
  </si>
  <si>
    <t>Real Murcia</t>
  </si>
  <si>
    <t>Algeciras</t>
  </si>
  <si>
    <t>Almería</t>
  </si>
  <si>
    <t>Cádiz</t>
  </si>
  <si>
    <t>Ciudad de Murcia</t>
  </si>
  <si>
    <t>Córdoba</t>
  </si>
  <si>
    <t>Eibar</t>
  </si>
  <si>
    <t>Leganés</t>
  </si>
  <si>
    <t>Polideportivo Ejido</t>
  </si>
  <si>
    <t>Getafe</t>
  </si>
  <si>
    <t>Levante</t>
  </si>
  <si>
    <t>Málaga B</t>
  </si>
  <si>
    <t>Terrassa</t>
  </si>
  <si>
    <t>Enköpings</t>
  </si>
  <si>
    <t>América</t>
  </si>
  <si>
    <t>Liga MX</t>
  </si>
  <si>
    <t>Boca Juniors</t>
  </si>
  <si>
    <t>Argentine Primera División</t>
  </si>
  <si>
    <t>Legia Warszawa</t>
  </si>
  <si>
    <t>Monterrey</t>
  </si>
  <si>
    <t>Polonia Warszawa</t>
  </si>
  <si>
    <t>River Plate</t>
  </si>
  <si>
    <t>Toluca</t>
  </si>
  <si>
    <t>Pumas UNAM</t>
  </si>
  <si>
    <t>Wacker Innsbruck</t>
  </si>
  <si>
    <t>Brussels</t>
  </si>
  <si>
    <t>Randers</t>
  </si>
  <si>
    <t>MK Dons</t>
  </si>
  <si>
    <t>Chester City</t>
  </si>
  <si>
    <t>Dijon</t>
  </si>
  <si>
    <t>Stade Brest</t>
  </si>
  <si>
    <t>Stade Reims</t>
  </si>
  <si>
    <t>Saarbrücken</t>
  </si>
  <si>
    <t>Rot-Weiß Erfurt</t>
  </si>
  <si>
    <t>Rot-Weiß Essen</t>
  </si>
  <si>
    <t>Arezzo</t>
  </si>
  <si>
    <t>Catania</t>
  </si>
  <si>
    <t>Catanzaro</t>
  </si>
  <si>
    <t>Cesena</t>
  </si>
  <si>
    <t>Crotone</t>
  </si>
  <si>
    <t>Incheon United</t>
  </si>
  <si>
    <t>Atlante</t>
  </si>
  <si>
    <t>Atlas</t>
  </si>
  <si>
    <t>Jaguares</t>
  </si>
  <si>
    <t>Cruz Azul</t>
  </si>
  <si>
    <t>Atlético Morelia</t>
  </si>
  <si>
    <t>Chivas Guadalajara</t>
  </si>
  <si>
    <t>Necaxa</t>
  </si>
  <si>
    <t>Pachuca</t>
  </si>
  <si>
    <t>Puebla</t>
  </si>
  <si>
    <t>Santos Laguna</t>
  </si>
  <si>
    <t>Dorados de Sinaloa</t>
  </si>
  <si>
    <t>Tecos</t>
  </si>
  <si>
    <t>Tigres UANL</t>
  </si>
  <si>
    <t>Veracruz</t>
  </si>
  <si>
    <t>Fredrikstad</t>
  </si>
  <si>
    <t>HamKam</t>
  </si>
  <si>
    <t>Estoril Praia</t>
  </si>
  <si>
    <t>Penafiel</t>
  </si>
  <si>
    <t>Inverness</t>
  </si>
  <si>
    <t>Pontevedra</t>
  </si>
  <si>
    <t>Racing Ferrol</t>
  </si>
  <si>
    <t>Gimnàstic Tarragona</t>
  </si>
  <si>
    <t>Lleida</t>
  </si>
  <si>
    <t>Schaffhausen</t>
  </si>
  <si>
    <t>Roeselare</t>
  </si>
  <si>
    <t>Zulte-Waregem</t>
  </si>
  <si>
    <t>AC Horsens</t>
  </si>
  <si>
    <t>Heracles Almelo</t>
  </si>
  <si>
    <t>Barnet</t>
  </si>
  <si>
    <t>Sètois</t>
  </si>
  <si>
    <t>Valenciennes</t>
  </si>
  <si>
    <t>Eintracht Braunschweig</t>
  </si>
  <si>
    <t>Kickers Offenbach</t>
  </si>
  <si>
    <t>Sportfreunde Siegen</t>
  </si>
  <si>
    <t>Paderborn</t>
  </si>
  <si>
    <t>Mantova</t>
  </si>
  <si>
    <t>Rimini</t>
  </si>
  <si>
    <t>San Luis</t>
  </si>
  <si>
    <t>Chivas USA</t>
  </si>
  <si>
    <t>Real Salt Lake</t>
  </si>
  <si>
    <t>Arka Gdynia</t>
  </si>
  <si>
    <t>Bełchatów</t>
  </si>
  <si>
    <t>Cracovia</t>
  </si>
  <si>
    <t>Górnik Łęczna</t>
  </si>
  <si>
    <t>Górnik Zabrze</t>
  </si>
  <si>
    <t>Dyskobolia Grodzisk Wielkopolski</t>
  </si>
  <si>
    <t>Korona Kielce</t>
  </si>
  <si>
    <t>Lech Poznań</t>
  </si>
  <si>
    <t>Odra Wodzisław Śląski</t>
  </si>
  <si>
    <t>Pogoń Szczecin</t>
  </si>
  <si>
    <t>Wisła Płock</t>
  </si>
  <si>
    <t>Zagłębie Lubin</t>
  </si>
  <si>
    <t>Naval 1º Maio</t>
  </si>
  <si>
    <t>Kaizer Chiefs</t>
  </si>
  <si>
    <t>Betway Premiership</t>
  </si>
  <si>
    <t>Orlando Pirates</t>
  </si>
  <si>
    <t>Shakhtar Donetsk</t>
  </si>
  <si>
    <t>Castellón</t>
  </si>
  <si>
    <t>Hércules</t>
  </si>
  <si>
    <t>Lorca Deportiva</t>
  </si>
  <si>
    <t>Real Madrid B</t>
  </si>
  <si>
    <t>Assyriska</t>
  </si>
  <si>
    <t>Gefle</t>
  </si>
  <si>
    <t>Yverdon-Sport</t>
  </si>
  <si>
    <t>Number Game Appearances</t>
  </si>
  <si>
    <t>Brasileirão Série B</t>
  </si>
  <si>
    <t>Brasileirão Série C</t>
  </si>
  <si>
    <t>Goiás</t>
  </si>
  <si>
    <t>Figueirense</t>
  </si>
  <si>
    <t>Ponte Preta</t>
  </si>
  <si>
    <t>Paraná</t>
  </si>
  <si>
    <t>Fortaleza</t>
  </si>
  <si>
    <t>Santa Cruz</t>
  </si>
  <si>
    <t>Excelsior</t>
  </si>
  <si>
    <t>Tours</t>
  </si>
  <si>
    <t>Libourne</t>
  </si>
  <si>
    <t>Augsburg</t>
  </si>
  <si>
    <t>TuS Koblenz</t>
  </si>
  <si>
    <t>Carl Zeiss Jena</t>
  </si>
  <si>
    <t>Spezia</t>
  </si>
  <si>
    <t>Frosinone</t>
  </si>
  <si>
    <t>Houston Dynamo</t>
  </si>
  <si>
    <t>Sandefjord</t>
  </si>
  <si>
    <t>Vecindario</t>
  </si>
  <si>
    <t>Ponferradina</t>
  </si>
  <si>
    <t>Hartlepool United</t>
  </si>
  <si>
    <t>Accrington Stanley</t>
  </si>
  <si>
    <t>Hereford United</t>
  </si>
  <si>
    <t>Manisaspor</t>
  </si>
  <si>
    <t>Kayserispor</t>
  </si>
  <si>
    <t>Sivasspor</t>
  </si>
  <si>
    <t>Kayseri Erciyesspor</t>
  </si>
  <si>
    <t>Çaykur Rizespor</t>
  </si>
  <si>
    <t>Konyaspor</t>
  </si>
  <si>
    <t>Ankaraspor</t>
  </si>
  <si>
    <t>Rheindorf Altach</t>
  </si>
  <si>
    <t>Jeju United</t>
  </si>
  <si>
    <t>Daejeon Citizen</t>
  </si>
  <si>
    <t>Gyeongnam</t>
  </si>
  <si>
    <t>Swiss Challenge League</t>
  </si>
  <si>
    <t>La Chaux-de-Fonds</t>
  </si>
  <si>
    <t>Desportivo Aves</t>
  </si>
  <si>
    <t>Querétaro</t>
  </si>
  <si>
    <t>Dender EH</t>
  </si>
  <si>
    <t>Náutico</t>
  </si>
  <si>
    <t>América de Natal</t>
  </si>
  <si>
    <t>VVV-Venlo</t>
  </si>
  <si>
    <t>Boulogne</t>
  </si>
  <si>
    <t>Hoffenheim</t>
  </si>
  <si>
    <t>Wehen Wiesbaden</t>
  </si>
  <si>
    <t>Grosseto</t>
  </si>
  <si>
    <t>Ravenna</t>
  </si>
  <si>
    <t>Pisa</t>
  </si>
  <si>
    <t>Toronto FC</t>
  </si>
  <si>
    <t>Gretna</t>
  </si>
  <si>
    <t>Brommapojkarna</t>
  </si>
  <si>
    <t>Morecambe</t>
  </si>
  <si>
    <t>Dagenham &amp; Redbridge</t>
  </si>
  <si>
    <t>Drogheda United</t>
  </si>
  <si>
    <t>Bohemian</t>
  </si>
  <si>
    <t>Cork City</t>
  </si>
  <si>
    <t>St. Patrick's Athletic</t>
  </si>
  <si>
    <t>Derry City</t>
  </si>
  <si>
    <t>Shamrock Rovers</t>
  </si>
  <si>
    <t>Sligo Rovers</t>
  </si>
  <si>
    <t>UCD</t>
  </si>
  <si>
    <t>Bray Wanderers</t>
  </si>
  <si>
    <t>Galway United</t>
  </si>
  <si>
    <t>Waterford</t>
  </si>
  <si>
    <t>Longford Town</t>
  </si>
  <si>
    <t>League of Ireland Men's Premier Division</t>
  </si>
  <si>
    <t>Ruch Chorzów</t>
  </si>
  <si>
    <t>Polonia Bytom</t>
  </si>
  <si>
    <t>Jagiellonia Białystok</t>
  </si>
  <si>
    <t>Zagłębie Sosnowiec</t>
  </si>
  <si>
    <t>Pierwsza liga</t>
  </si>
  <si>
    <t>Trzecia liga</t>
  </si>
  <si>
    <t>Czwarta liga</t>
  </si>
  <si>
    <t>Druga liga</t>
  </si>
  <si>
    <t>Medipol Başakşehir</t>
  </si>
  <si>
    <t>Kasımpaşa</t>
  </si>
  <si>
    <t>Haceteppe</t>
  </si>
  <si>
    <t>Austria Kärnten</t>
  </si>
  <si>
    <t>Leixões</t>
  </si>
  <si>
    <t>Mladá Boleslav</t>
  </si>
  <si>
    <t>Slovan Liberec</t>
  </si>
  <si>
    <t>Baník Ostrava</t>
  </si>
  <si>
    <t>Viktoria Plzeň</t>
  </si>
  <si>
    <t>Zbrojovka Brno</t>
  </si>
  <si>
    <t>Zlín</t>
  </si>
  <si>
    <t>Viktoria Žižkov</t>
  </si>
  <si>
    <t>Baník Most</t>
  </si>
  <si>
    <t>Kladno</t>
  </si>
  <si>
    <t>Dynamo České Budějovice</t>
  </si>
  <si>
    <t>Bohemians 1905</t>
  </si>
  <si>
    <t>Mamelodi Sundowns</t>
  </si>
  <si>
    <t>Melbourne Victory</t>
  </si>
  <si>
    <t>Sydney FC</t>
  </si>
  <si>
    <t>Adelaide United</t>
  </si>
  <si>
    <t>Brisbane Roar</t>
  </si>
  <si>
    <t>Central Coast Mariners</t>
  </si>
  <si>
    <t>Newcastle Jets</t>
  </si>
  <si>
    <t>Wellington Phoenix</t>
  </si>
  <si>
    <t>Perth Glory</t>
  </si>
  <si>
    <t>A-League</t>
  </si>
  <si>
    <t>Tubize-Braine</t>
  </si>
  <si>
    <t>Ipatinga</t>
  </si>
  <si>
    <t>Vannes</t>
  </si>
  <si>
    <t>Nîmes Olympique</t>
  </si>
  <si>
    <t>FSV Frankfurt</t>
  </si>
  <si>
    <t>Ingolstadt</t>
  </si>
  <si>
    <t>Sassuolo</t>
  </si>
  <si>
    <t>Cittadella</t>
  </si>
  <si>
    <t>Hamilton Academical</t>
  </si>
  <si>
    <t>Alicante</t>
  </si>
  <si>
    <t>Huesca</t>
  </si>
  <si>
    <t>Girona</t>
  </si>
  <si>
    <t>Shrewsbury Town</t>
  </si>
  <si>
    <t>Aldershot Town</t>
  </si>
  <si>
    <t>Exeter City</t>
  </si>
  <si>
    <t>Finn Harps</t>
  </si>
  <si>
    <t>Cobh Ramblers</t>
  </si>
  <si>
    <t>Śląsk Wrocław</t>
  </si>
  <si>
    <t>Piast Gliwice</t>
  </si>
  <si>
    <t>Lechia Gdańsk</t>
  </si>
  <si>
    <t>Eskişehirspor</t>
  </si>
  <si>
    <t>Kapfenberger</t>
  </si>
  <si>
    <t>Bellinzona</t>
  </si>
  <si>
    <t>Vaduz</t>
  </si>
  <si>
    <t>Trofense</t>
  </si>
  <si>
    <t>Příbram</t>
  </si>
  <si>
    <t>Indios de Ciudad Juárez</t>
  </si>
  <si>
    <t>Vestsjælland</t>
  </si>
  <si>
    <t>Hobro</t>
  </si>
  <si>
    <t>Helsingør</t>
  </si>
  <si>
    <t>Vendsyssel</t>
  </si>
  <si>
    <t>Hvidovre</t>
  </si>
  <si>
    <t>Fredericia</t>
  </si>
  <si>
    <t>Olhanense</t>
  </si>
  <si>
    <t>Portimonense</t>
  </si>
  <si>
    <t>Feirense</t>
  </si>
  <si>
    <t>Arouca</t>
  </si>
  <si>
    <t>União Madeira</t>
  </si>
  <si>
    <t>Tondela</t>
  </si>
  <si>
    <t>Chaves</t>
  </si>
  <si>
    <t>Santa Clara</t>
  </si>
  <si>
    <t>B-SAD</t>
  </si>
  <si>
    <t>Famalicão</t>
  </si>
  <si>
    <t>Vizela</t>
  </si>
  <si>
    <t>Casa Pia</t>
  </si>
  <si>
    <t>AVS SAD</t>
  </si>
  <si>
    <t>Granada</t>
  </si>
  <si>
    <t>Villarreal B</t>
  </si>
  <si>
    <t>Cartagena</t>
  </si>
  <si>
    <t>Real Unión Club</t>
  </si>
  <si>
    <t>Barcelona B</t>
  </si>
  <si>
    <t>Alcorcón</t>
  </si>
  <si>
    <t>Sabadell</t>
  </si>
  <si>
    <t>Alcoyano</t>
  </si>
  <si>
    <t>Guadalajara</t>
  </si>
  <si>
    <t>Mirandés</t>
  </si>
  <si>
    <t>Lugo</t>
  </si>
  <si>
    <t>Real Jaén</t>
  </si>
  <si>
    <t>Costa Brava</t>
  </si>
  <si>
    <t>Athletic Club B</t>
  </si>
  <si>
    <t>Reus</t>
  </si>
  <si>
    <t>Sevilla B</t>
  </si>
  <si>
    <t>UCAM Murcia</t>
  </si>
  <si>
    <t>Cultural Leonesa</t>
  </si>
  <si>
    <t>Lorca FC</t>
  </si>
  <si>
    <t>Rayo Majadahonda</t>
  </si>
  <si>
    <t>Fuenlabrada</t>
  </si>
  <si>
    <t>Ibiza</t>
  </si>
  <si>
    <t>Real Sociedad B</t>
  </si>
  <si>
    <t>Burgos</t>
  </si>
  <si>
    <t>Amorebieta</t>
  </si>
  <si>
    <t>Andorra FC</t>
  </si>
  <si>
    <t>Eldense</t>
  </si>
  <si>
    <t>Ceuta</t>
  </si>
  <si>
    <t>Arlésien</t>
  </si>
  <si>
    <t>Évian Thonon</t>
  </si>
  <si>
    <t>GFC Ajaccio</t>
  </si>
  <si>
    <t>Paris FC</t>
  </si>
  <si>
    <t>CA Bastia</t>
  </si>
  <si>
    <t>Orléans</t>
  </si>
  <si>
    <t>Red Star</t>
  </si>
  <si>
    <t>Bourg-en-Bresse</t>
  </si>
  <si>
    <t>Béziers</t>
  </si>
  <si>
    <t>Chambly-Oise</t>
  </si>
  <si>
    <t>Rodez Aveyron</t>
  </si>
  <si>
    <t>Pau</t>
  </si>
  <si>
    <t>Dunkerque</t>
  </si>
  <si>
    <t>Annecy</t>
  </si>
  <si>
    <t>Concarneau</t>
  </si>
  <si>
    <t>3. Liga</t>
  </si>
  <si>
    <t>Scottish Championship</t>
  </si>
  <si>
    <t>Scottish League Two</t>
  </si>
  <si>
    <t>Scottish League One</t>
  </si>
  <si>
    <t>Borussia Dortmund B</t>
  </si>
  <si>
    <t>Chemnitzer</t>
  </si>
  <si>
    <t>Bayern München B</t>
  </si>
  <si>
    <t>Elversberg</t>
  </si>
  <si>
    <t>VfR Aalen</t>
  </si>
  <si>
    <t>Waldhof Mannheim</t>
  </si>
  <si>
    <t>Werder Bremen B</t>
  </si>
  <si>
    <t>Preußen Münster</t>
  </si>
  <si>
    <t>Fortuna Köln</t>
  </si>
  <si>
    <t>Verl</t>
  </si>
  <si>
    <t>VfB Stuttgart B</t>
  </si>
  <si>
    <t>Schweinfurt 05</t>
  </si>
  <si>
    <t>Darmstadt</t>
  </si>
  <si>
    <t>VfB Oldenburg</t>
  </si>
  <si>
    <t>Peruvian Primera División</t>
  </si>
  <si>
    <t>Alianza Lima</t>
  </si>
  <si>
    <t>Magdeburg</t>
  </si>
  <si>
    <t>Primera Nacional</t>
  </si>
  <si>
    <t>Winterthur</t>
  </si>
  <si>
    <t>Freiburg B</t>
  </si>
  <si>
    <t>Meppen</t>
  </si>
  <si>
    <t>Sandhausen</t>
  </si>
  <si>
    <t>Holstein Kiel</t>
  </si>
  <si>
    <t>Zwickau</t>
  </si>
  <si>
    <t>Ferencváros</t>
  </si>
  <si>
    <t>Estudiantes</t>
  </si>
  <si>
    <t>Dinamo București</t>
  </si>
  <si>
    <t>Gallipoli</t>
  </si>
  <si>
    <t>Northern Fury</t>
  </si>
  <si>
    <t>Gold Coast United</t>
  </si>
  <si>
    <t>Wiener Neustädter</t>
  </si>
  <si>
    <t>Burton Albion</t>
  </si>
  <si>
    <t>Seattle Sounders</t>
  </si>
  <si>
    <t>Zenit</t>
  </si>
  <si>
    <t>Rubin Kazan</t>
  </si>
  <si>
    <t>Kuban Krasnodar</t>
  </si>
  <si>
    <t>Akhmat Grozny</t>
  </si>
  <si>
    <t>Krylia Sovetov Samara</t>
  </si>
  <si>
    <t>Amkar Perm</t>
  </si>
  <si>
    <t>Saturn Ramenskoye</t>
  </si>
  <si>
    <t>Moscow FC</t>
  </si>
  <si>
    <t>Rostov</t>
  </si>
  <si>
    <t>Tom Tomsk</t>
  </si>
  <si>
    <t>Spartak Nalchik</t>
  </si>
  <si>
    <t>Khimki</t>
  </si>
  <si>
    <t>Diyarbakirspor</t>
  </si>
  <si>
    <t>Avaí</t>
  </si>
  <si>
    <t>Santo André</t>
  </si>
  <si>
    <t>Grêmio Barueri</t>
  </si>
  <si>
    <t>Bohemians Praha</t>
  </si>
  <si>
    <t>Slovácko</t>
  </si>
  <si>
    <t>Gangwon</t>
  </si>
  <si>
    <t>Dundalk</t>
  </si>
  <si>
    <t>Eupen</t>
  </si>
  <si>
    <t>Ceará</t>
  </si>
  <si>
    <t>Atlético Clube Goianiense</t>
  </si>
  <si>
    <t>Ústí nad Labem</t>
  </si>
  <si>
    <t>Hradec Králové</t>
  </si>
  <si>
    <t>Stevenage</t>
  </si>
  <si>
    <t>Kardemir Karabükspor</t>
  </si>
  <si>
    <t>Bucaspor</t>
  </si>
  <si>
    <t>Åtvidabergs</t>
  </si>
  <si>
    <t>Mjällby</t>
  </si>
  <si>
    <t>Sibir Novosibirsk</t>
  </si>
  <si>
    <t>Anzhi Makhachkala</t>
  </si>
  <si>
    <t>Alanya</t>
  </si>
  <si>
    <t>Hønefoss</t>
  </si>
  <si>
    <t>Novara</t>
  </si>
  <si>
    <t>Portogruaro</t>
  </si>
  <si>
    <t>Varese</t>
  </si>
  <si>
    <t>Sporting Fingal</t>
  </si>
  <si>
    <t>Melbourne City</t>
  </si>
  <si>
    <t>Philadelphia Union</t>
  </si>
  <si>
    <t>Syrianska</t>
  </si>
  <si>
    <t>Vancouver Whitecaps</t>
  </si>
  <si>
    <t>Portland Timbers</t>
  </si>
  <si>
    <t>Volga Nizhny Novgorod</t>
  </si>
  <si>
    <t>Krasnodar</t>
  </si>
  <si>
    <t>Podbeskidzie Bielsko-Biała</t>
  </si>
  <si>
    <t>Sarpsborg</t>
  </si>
  <si>
    <t>Tijuana</t>
  </si>
  <si>
    <t>Nocerina</t>
  </si>
  <si>
    <t>Gubbio</t>
  </si>
  <si>
    <t>Juve Stabia</t>
  </si>
  <si>
    <t>AFC Wimbledon</t>
  </si>
  <si>
    <t>Crawley Town</t>
  </si>
  <si>
    <t>América Mineiro</t>
  </si>
  <si>
    <t>Oud-Heverlee Leuven</t>
  </si>
  <si>
    <t>Racing Club</t>
  </si>
  <si>
    <t>Gwangju</t>
  </si>
  <si>
    <t>Western Sydney Wanderers</t>
  </si>
  <si>
    <t>Wolfsberger</t>
  </si>
  <si>
    <t>Waasland-Beveren</t>
  </si>
  <si>
    <t>Virtus Lanciano</t>
  </si>
  <si>
    <t>Pro Vercelli</t>
  </si>
  <si>
    <t>León</t>
  </si>
  <si>
    <t>Sandnes Ulf</t>
  </si>
  <si>
    <t>Mordovia Saransk</t>
  </si>
  <si>
    <t>Ross County</t>
  </si>
  <si>
    <t>Al-Shabab</t>
  </si>
  <si>
    <t>Al-Hilal</t>
  </si>
  <si>
    <t>Al-Ahli</t>
  </si>
  <si>
    <t>Al-Nassr</t>
  </si>
  <si>
    <t>Al-Ettifaq</t>
  </si>
  <si>
    <t>Al-Fateh</t>
  </si>
  <si>
    <t>Al-Faisaly</t>
  </si>
  <si>
    <t>Al-Raed</t>
  </si>
  <si>
    <t>Hajer</t>
  </si>
  <si>
    <t>Najran</t>
  </si>
  <si>
    <t>Al-Taawoun</t>
  </si>
  <si>
    <t>Al-Shoalah</t>
  </si>
  <si>
    <t>Montréal CF</t>
  </si>
  <si>
    <t>Shelbourne</t>
  </si>
  <si>
    <t>Fleetwood Town</t>
  </si>
  <si>
    <t>Independiente</t>
  </si>
  <si>
    <t>Newell's Old Boys</t>
  </si>
  <si>
    <t>Vélez Sarsfield</t>
  </si>
  <si>
    <t>Colón</t>
  </si>
  <si>
    <t>San Lorenzo</t>
  </si>
  <si>
    <t>Tigre</t>
  </si>
  <si>
    <t>Lanús</t>
  </si>
  <si>
    <t>Arsenal de Sarandi</t>
  </si>
  <si>
    <t>Belgrano</t>
  </si>
  <si>
    <t>Rosario Central</t>
  </si>
  <si>
    <t>All Boys</t>
  </si>
  <si>
    <t>Argentinos Juniors</t>
  </si>
  <si>
    <t>Atlético Rafaela</t>
  </si>
  <si>
    <t>Godoy Cruz</t>
  </si>
  <si>
    <t>Olimpo</t>
  </si>
  <si>
    <t>Quilmes</t>
  </si>
  <si>
    <t>Gimnasia La Plata</t>
  </si>
  <si>
    <t>Grödig</t>
  </si>
  <si>
    <t>Newport County</t>
  </si>
  <si>
    <t>Limerick</t>
  </si>
  <si>
    <t>Trapani</t>
  </si>
  <si>
    <t>Carpi</t>
  </si>
  <si>
    <t>Latina</t>
  </si>
  <si>
    <t>Zawisza Bydgoszcz</t>
  </si>
  <si>
    <t>Ural Yekaterinburg</t>
  </si>
  <si>
    <t>Al-Nahdha</t>
  </si>
  <si>
    <t>Al-Orobah</t>
  </si>
  <si>
    <t>Liga BetPlay Dimayor</t>
  </si>
  <si>
    <t>Liga de Primera</t>
  </si>
  <si>
    <t>Atlético Nacional</t>
  </si>
  <si>
    <t>Deportes Tolima</t>
  </si>
  <si>
    <t>Independiente Santa Fe</t>
  </si>
  <si>
    <t>La Equidad</t>
  </si>
  <si>
    <t>Millonarios</t>
  </si>
  <si>
    <t>Once Caldas</t>
  </si>
  <si>
    <t>Deportivo Pasto</t>
  </si>
  <si>
    <t>Deportivo Cali</t>
  </si>
  <si>
    <t>Junior Barranquilla</t>
  </si>
  <si>
    <t>Águilas Doradas</t>
  </si>
  <si>
    <t>Boyacá Chicó</t>
  </si>
  <si>
    <t>Deportes Quindío</t>
  </si>
  <si>
    <t>Envigado</t>
  </si>
  <si>
    <t>Atlético Huila</t>
  </si>
  <si>
    <t>Cúcuta Deportivo</t>
  </si>
  <si>
    <t>Patriotas Boyacá</t>
  </si>
  <si>
    <t>Independiente Medellín</t>
  </si>
  <si>
    <t>Alianza</t>
  </si>
  <si>
    <t>Universidad de Chile</t>
  </si>
  <si>
    <t>Colo-Colo</t>
  </si>
  <si>
    <t>Universidad Católica</t>
  </si>
  <si>
    <t>Unión Española</t>
  </si>
  <si>
    <t>Cobreloa</t>
  </si>
  <si>
    <t>O'Higgins</t>
  </si>
  <si>
    <t>Huachipato</t>
  </si>
  <si>
    <t>Deportes Iquique</t>
  </si>
  <si>
    <t>Santiago Wanderers</t>
  </si>
  <si>
    <t>Antofagasta</t>
  </si>
  <si>
    <t>Unión La Calera</t>
  </si>
  <si>
    <t>Everton de Viña del Mar</t>
  </si>
  <si>
    <t>Rangers de Talca</t>
  </si>
  <si>
    <t>Palestino</t>
  </si>
  <si>
    <t>Cobresal</t>
  </si>
  <si>
    <t>Audax Italiano</t>
  </si>
  <si>
    <t>Ñublense</t>
  </si>
  <si>
    <t>Universidad de Concepción</t>
  </si>
  <si>
    <t>Defensa y Justicia</t>
  </si>
  <si>
    <t>Banfield</t>
  </si>
  <si>
    <t>Royal Excel Mouscron</t>
  </si>
  <si>
    <t>Barnechea</t>
  </si>
  <si>
    <t>San Marcos de Arica</t>
  </si>
  <si>
    <t>Fortaleza CEIF</t>
  </si>
  <si>
    <t>Uniautónoma</t>
  </si>
  <si>
    <t>Falkenbergs</t>
  </si>
  <si>
    <t>Balıkesirspor</t>
  </si>
  <si>
    <t>Akhisar Belediyespor</t>
  </si>
  <si>
    <t>Mersin İdman yurdu</t>
  </si>
  <si>
    <t>Torpedo Moscow</t>
  </si>
  <si>
    <t>Ufa</t>
  </si>
  <si>
    <t>Arsenal Tula</t>
  </si>
  <si>
    <t>Al-Khaleej</t>
  </si>
  <si>
    <t>Leones Negros UdeG</t>
  </si>
  <si>
    <t>Virtus Entella</t>
  </si>
  <si>
    <t>Athlone Town</t>
  </si>
  <si>
    <t>Heidenheim</t>
  </si>
  <si>
    <t>San Luis de Quillota</t>
  </si>
  <si>
    <t>RB Leipzig</t>
  </si>
  <si>
    <t>Würzburger Kickers</t>
  </si>
  <si>
    <t>Orlando City</t>
  </si>
  <si>
    <t>New York City FC</t>
  </si>
  <si>
    <t>Mjøndalen</t>
  </si>
  <si>
    <t>Bruk-Bet Termalica Nieciecza</t>
  </si>
  <si>
    <t>Nueva Chicago</t>
  </si>
  <si>
    <t>Crucero del Norte</t>
  </si>
  <si>
    <t>Atlético San Martín</t>
  </si>
  <si>
    <t>Atlético Unión</t>
  </si>
  <si>
    <t>Temperley</t>
  </si>
  <si>
    <t>Aldosivi</t>
  </si>
  <si>
    <t>Atlético Sarmiento</t>
  </si>
  <si>
    <t>Huracán</t>
  </si>
  <si>
    <t>Al-Qadsiah</t>
  </si>
  <si>
    <t>Cortuluá</t>
  </si>
  <si>
    <t>Jaguares de Córdoba</t>
  </si>
  <si>
    <t>J1 League</t>
  </si>
  <si>
    <t>SPAL</t>
  </si>
  <si>
    <t>Benevento</t>
  </si>
  <si>
    <t>Jönköpings Södra</t>
  </si>
  <si>
    <t>Östersunds</t>
  </si>
  <si>
    <t>Wexford</t>
  </si>
  <si>
    <t>Orenburg</t>
  </si>
  <si>
    <t>Alanyaspor</t>
  </si>
  <si>
    <t>St. Pölten</t>
  </si>
  <si>
    <t>Suwon FC</t>
  </si>
  <si>
    <t>Deportes Temuco</t>
  </si>
  <si>
    <t>Atlético Bucaramanga</t>
  </si>
  <si>
    <t>Urawa Red Diamonds</t>
  </si>
  <si>
    <t>Sanfrecce Hiroshima</t>
  </si>
  <si>
    <t>Kawasaki Frontale</t>
  </si>
  <si>
    <t>Gamba Osaka</t>
  </si>
  <si>
    <t>Kashima Antlers</t>
  </si>
  <si>
    <t>Tokyo FC</t>
  </si>
  <si>
    <t>Vissel Kobe</t>
  </si>
  <si>
    <t>Kashiwa Reysol</t>
  </si>
  <si>
    <t>Sagan Tosu</t>
  </si>
  <si>
    <t>Yokohama F. Marinos</t>
  </si>
  <si>
    <t>Shonan Bellmare</t>
  </si>
  <si>
    <t>Vegalta Sendai</t>
  </si>
  <si>
    <t>Omiya Ardija</t>
  </si>
  <si>
    <t>Júbilo Iwata</t>
  </si>
  <si>
    <t>Nagoya Grampus</t>
  </si>
  <si>
    <t>Albirex Niigata</t>
  </si>
  <si>
    <t>Ventforet Kofu</t>
  </si>
  <si>
    <t>Avispa Fukuoka</t>
  </si>
  <si>
    <t>Al-Batin</t>
  </si>
  <si>
    <t>Patronato</t>
  </si>
  <si>
    <t>Talleres</t>
  </si>
  <si>
    <t>Atlético Tucumán</t>
  </si>
  <si>
    <t>Minnesota United</t>
  </si>
  <si>
    <t>Atlanta United</t>
  </si>
  <si>
    <t>Kristiansund</t>
  </si>
  <si>
    <t>Sirius</t>
  </si>
  <si>
    <t>Eskilstuna</t>
  </si>
  <si>
    <t>Forest Green Rovers</t>
  </si>
  <si>
    <t>Sandecja Nowy Sącz</t>
  </si>
  <si>
    <t>Tosno</t>
  </si>
  <si>
    <t>SKA Khabarovsk</t>
  </si>
  <si>
    <t>Yeni Malatyaspor</t>
  </si>
  <si>
    <t>Curicó Unido</t>
  </si>
  <si>
    <t>Tigres</t>
  </si>
  <si>
    <t>América de Cali</t>
  </si>
  <si>
    <t>Lobos BUAP</t>
  </si>
  <si>
    <t>Consadole Sapporo</t>
  </si>
  <si>
    <t>Shimizu S-Pulse</t>
  </si>
  <si>
    <t>Cerezo Osaka</t>
  </si>
  <si>
    <t>Ohod Club</t>
  </si>
  <si>
    <t>Al-Fayha</t>
  </si>
  <si>
    <t>Chacarita Juniors</t>
  </si>
  <si>
    <t>Hallescher</t>
  </si>
  <si>
    <t>Sonnenhof Großaspach</t>
  </si>
  <si>
    <t>Sportfreunde Lotte</t>
  </si>
  <si>
    <t>Los Angeles FC</t>
  </si>
  <si>
    <t>Emmen</t>
  </si>
  <si>
    <t>Cosenza</t>
  </si>
  <si>
    <t>Ranheim</t>
  </si>
  <si>
    <t>Dalkurd</t>
  </si>
  <si>
    <t>Miedź Legnica</t>
  </si>
  <si>
    <t>TSV Hartberg</t>
  </si>
  <si>
    <t>Leones</t>
  </si>
  <si>
    <t>V-Varen Nagasaki</t>
  </si>
  <si>
    <t>Al-Hazem</t>
  </si>
  <si>
    <t>San Martín de Tucumán</t>
  </si>
  <si>
    <t>Chinese Super League</t>
  </si>
  <si>
    <t>Guangzhou FC</t>
  </si>
  <si>
    <t>Beijing Guoan</t>
  </si>
  <si>
    <t>Shanghai Port</t>
  </si>
  <si>
    <t>Shandong Taishan</t>
  </si>
  <si>
    <t>Hebei FC</t>
  </si>
  <si>
    <t>Shanghai Shenhua</t>
  </si>
  <si>
    <t>Guangzhou City</t>
  </si>
  <si>
    <t>Changchun Yatai</t>
  </si>
  <si>
    <t>Beijing Renhe</t>
  </si>
  <si>
    <t>Guizhou FC</t>
  </si>
  <si>
    <t>Tianjin Tianhai</t>
  </si>
  <si>
    <t>Jiangsu FC</t>
  </si>
  <si>
    <t>Chongqing Dangdai Lifan</t>
  </si>
  <si>
    <t>Dalian Professional</t>
  </si>
  <si>
    <t>Henan FC</t>
  </si>
  <si>
    <t>Tianjin Jinmen Tiger</t>
  </si>
  <si>
    <t>Note: As of August 2018</t>
  </si>
  <si>
    <t>Pordenone</t>
  </si>
  <si>
    <t>Cincinnati FC</t>
  </si>
  <si>
    <t>Salford City</t>
  </si>
  <si>
    <t>Raków Częstochowa</t>
  </si>
  <si>
    <t>Gaziantep</t>
  </si>
  <si>
    <t>WSG Tirol</t>
  </si>
  <si>
    <t>Cluj</t>
  </si>
  <si>
    <t>Universitatea Craiova</t>
  </si>
  <si>
    <t>Viitorul</t>
  </si>
  <si>
    <t>Astra Giurgiu</t>
  </si>
  <si>
    <t>Gaz Metan Mediaş</t>
  </si>
  <si>
    <t>Sepsi OSK</t>
  </si>
  <si>
    <t>Politehnica Iași</t>
  </si>
  <si>
    <t>Botoşani</t>
  </si>
  <si>
    <t>Voluntari</t>
  </si>
  <si>
    <t>Hermannstadt</t>
  </si>
  <si>
    <t>Chindia Târgovişte</t>
  </si>
  <si>
    <t>Academica Clinceni</t>
  </si>
  <si>
    <t>Coquimbo Unido</t>
  </si>
  <si>
    <t>Unión Magdalena</t>
  </si>
  <si>
    <t>Juárez</t>
  </si>
  <si>
    <t>Oita Trinita</t>
  </si>
  <si>
    <t>Matsumoto Yamaga</t>
  </si>
  <si>
    <t>Damac</t>
  </si>
  <si>
    <t>Al-Adalah</t>
  </si>
  <si>
    <t>Abha</t>
  </si>
  <si>
    <t>Western United</t>
  </si>
  <si>
    <t>Shenzhen FC</t>
  </si>
  <si>
    <t>Wuhan Yangtze River</t>
  </si>
  <si>
    <t>Viktoria Köln</t>
  </si>
  <si>
    <t>Monza</t>
  </si>
  <si>
    <t>Nashville SC</t>
  </si>
  <si>
    <t>Inter Miami</t>
  </si>
  <si>
    <t>Varbergs BoIS</t>
  </si>
  <si>
    <t>Barrow</t>
  </si>
  <si>
    <t>Harrogate Town</t>
  </si>
  <si>
    <t>Stal Mielec</t>
  </si>
  <si>
    <t>Warta Poznań</t>
  </si>
  <si>
    <t>Fatih Karagümrük</t>
  </si>
  <si>
    <t>Hatayspor</t>
  </si>
  <si>
    <t>Argeș</t>
  </si>
  <si>
    <t>UTA Arad</t>
  </si>
  <si>
    <t>División de Honor</t>
  </si>
  <si>
    <t>Club Olimpia</t>
  </si>
  <si>
    <t>Libertad</t>
  </si>
  <si>
    <t>Guaraní</t>
  </si>
  <si>
    <t>Nacional Asunción</t>
  </si>
  <si>
    <t>Club River Plate</t>
  </si>
  <si>
    <t>Sol de América</t>
  </si>
  <si>
    <t>Sportivo Luqueño</t>
  </si>
  <si>
    <t>Liga AUF Uruguaya</t>
  </si>
  <si>
    <t>Nacional Montevideo</t>
  </si>
  <si>
    <t>Peñarol</t>
  </si>
  <si>
    <t>Fénix</t>
  </si>
  <si>
    <t>Liverpool Uruguay</t>
  </si>
  <si>
    <t>Atlético River Plate</t>
  </si>
  <si>
    <t>Plaza Colonia</t>
  </si>
  <si>
    <t>Mazatlán</t>
  </si>
  <si>
    <t>Atlético de San Luis</t>
  </si>
  <si>
    <t>Yokohama FC</t>
  </si>
  <si>
    <t>Macarthur</t>
  </si>
  <si>
    <t>Central Cordoba</t>
  </si>
  <si>
    <t>Cangzhou Mighty Lions</t>
  </si>
  <si>
    <t>División Profesional de Fútbol Boliviano</t>
  </si>
  <si>
    <t>Liga Pro Ecuador Serie A</t>
  </si>
  <si>
    <t>Liga FUTVE</t>
  </si>
  <si>
    <t>Bolívar</t>
  </si>
  <si>
    <t>Jorge Wilstermann</t>
  </si>
  <si>
    <t>Always Ready</t>
  </si>
  <si>
    <t>Blooming</t>
  </si>
  <si>
    <t>Oriente Petrolero</t>
  </si>
  <si>
    <t>Nacional Potosí</t>
  </si>
  <si>
    <t>LDU Quito</t>
  </si>
  <si>
    <t>Independiente del Valle</t>
  </si>
  <si>
    <t>Barcelona de Guayaquil</t>
  </si>
  <si>
    <t>Emelec</t>
  </si>
  <si>
    <t>Delfín</t>
  </si>
  <si>
    <t>Aucas</t>
  </si>
  <si>
    <t>El Nacional</t>
  </si>
  <si>
    <t>Universidad Católica del Ecuador</t>
  </si>
  <si>
    <t>Caracas</t>
  </si>
  <si>
    <t>Mineros de Guayana</t>
  </si>
  <si>
    <t>Estudiantes de Mérida</t>
  </si>
  <si>
    <t>Aragua</t>
  </si>
  <si>
    <t>Zamora</t>
  </si>
  <si>
    <t>Llaneros de Guanare</t>
  </si>
  <si>
    <t>Deportivo Binacional</t>
  </si>
  <si>
    <t>FBC Melgar</t>
  </si>
  <si>
    <t>Sport Huancayo</t>
  </si>
  <si>
    <t>Cusco</t>
  </si>
  <si>
    <t>Atlético Grau</t>
  </si>
  <si>
    <t>Türkgücü München</t>
  </si>
  <si>
    <t>Seraing</t>
  </si>
  <si>
    <t>Union Saint-Gilloise</t>
  </si>
  <si>
    <t>Austin FC</t>
  </si>
  <si>
    <t>National League</t>
  </si>
  <si>
    <t>Sutton United</t>
  </si>
  <si>
    <t>Radomiak Radom</t>
  </si>
  <si>
    <t>Giresunspor</t>
  </si>
  <si>
    <t>Adana Demirspor</t>
  </si>
  <si>
    <t>Austria Klagenfurt</t>
  </si>
  <si>
    <t>APOEL</t>
  </si>
  <si>
    <t>Mioveni</t>
  </si>
  <si>
    <t>Universitatea Craiova 1948</t>
  </si>
  <si>
    <t>Farul Constanța</t>
  </si>
  <si>
    <t>Cerro Porteño</t>
  </si>
  <si>
    <t>Guaireña</t>
  </si>
  <si>
    <t>12 de Octubre</t>
  </si>
  <si>
    <t>Cerro Largo</t>
  </si>
  <si>
    <t>Rentistas</t>
  </si>
  <si>
    <t>Montevideo City Torque</t>
  </si>
  <si>
    <t>Tokushima Vortis</t>
  </si>
  <si>
    <t>Al-Tai</t>
  </si>
  <si>
    <t>The Strongest</t>
  </si>
  <si>
    <t>Guabirá</t>
  </si>
  <si>
    <t>Palmaflor del Trópico</t>
  </si>
  <si>
    <t>Macará</t>
  </si>
  <si>
    <t>Guayaquil City</t>
  </si>
  <si>
    <t>Deportivo La Guaira</t>
  </si>
  <si>
    <t>Metropolitanos</t>
  </si>
  <si>
    <t>Deportivo Táchira</t>
  </si>
  <si>
    <t>Academia Puerto Cabello</t>
  </si>
  <si>
    <t>Sporting Cristal</t>
  </si>
  <si>
    <t>Carlos A. Mannucci</t>
  </si>
  <si>
    <t>Universitario de Deportes</t>
  </si>
  <si>
    <t>Universidad Técnica de Cajamarca</t>
  </si>
  <si>
    <t>TSV Havelse</t>
  </si>
  <si>
    <t>Viktoria 1889 Berlin</t>
  </si>
  <si>
    <t>Indian Super League</t>
  </si>
  <si>
    <t>Mohun Bagan Super Giant</t>
  </si>
  <si>
    <t>Goa</t>
  </si>
  <si>
    <t>Bengaluru</t>
  </si>
  <si>
    <t>SC Delhi</t>
  </si>
  <si>
    <t>Chennaiyin</t>
  </si>
  <si>
    <t>Mumbai City</t>
  </si>
  <si>
    <t>Kerala Blasters</t>
  </si>
  <si>
    <t>Jamshedpur</t>
  </si>
  <si>
    <t>Odisha</t>
  </si>
  <si>
    <t>NorthEast United</t>
  </si>
  <si>
    <t>East Bengal</t>
  </si>
  <si>
    <t>Südtirol</t>
  </si>
  <si>
    <t>Charlotte FC</t>
  </si>
  <si>
    <t>Jerv</t>
  </si>
  <si>
    <t>Värnamo</t>
  </si>
  <si>
    <t>Ümraniyespor</t>
  </si>
  <si>
    <t>Austria Lustenau</t>
  </si>
  <si>
    <t>Universitatea Cluj</t>
  </si>
  <si>
    <t>Petrolul 52</t>
  </si>
  <si>
    <t>General Bernardino Caballero</t>
  </si>
  <si>
    <t>Montevideo Wanderers</t>
  </si>
  <si>
    <t>Barracas Central</t>
  </si>
  <si>
    <t>Platense</t>
  </si>
  <si>
    <t>Meizhou Hakka</t>
  </si>
  <si>
    <t>Zhejiang FC</t>
  </si>
  <si>
    <t>Chengdu Rongcheng</t>
  </si>
  <si>
    <t>Wuhan Three Towns</t>
  </si>
  <si>
    <t>Royal Pari</t>
  </si>
  <si>
    <t>Independiente Petrolero</t>
  </si>
  <si>
    <t>9 de Octubre</t>
  </si>
  <si>
    <t>Mushuc Runa</t>
  </si>
  <si>
    <t>Inter de Barinas</t>
  </si>
  <si>
    <t>Cienciano</t>
  </si>
  <si>
    <t>Ayacucho</t>
  </si>
  <si>
    <t>Sport Boys</t>
  </si>
  <si>
    <t>Bayreuth</t>
  </si>
  <si>
    <t>Almere City</t>
  </si>
  <si>
    <t>FeralpiSalò</t>
  </si>
  <si>
    <t>Lecco</t>
  </si>
  <si>
    <t>St. Louis City</t>
  </si>
  <si>
    <t>Puszcza Niepołomice</t>
  </si>
  <si>
    <t>Pendikspor</t>
  </si>
  <si>
    <t>Blau-Weiß Linz</t>
  </si>
  <si>
    <t>Stade Lausanne-Ouchy</t>
  </si>
  <si>
    <t>Oțelul Galați</t>
  </si>
  <si>
    <t>Magallanes</t>
  </si>
  <si>
    <t>Deportivo Pereira</t>
  </si>
  <si>
    <t>Sportivo Ameliano</t>
  </si>
  <si>
    <t>Tacuary</t>
  </si>
  <si>
    <t>Danubio</t>
  </si>
  <si>
    <t>Defensor Sporting</t>
  </si>
  <si>
    <t>Al-Riyadh</t>
  </si>
  <si>
    <t>Al-Akhdoud</t>
  </si>
  <si>
    <t>Atlético Central Córdoba</t>
  </si>
  <si>
    <t>Nantong Zhiyun</t>
  </si>
  <si>
    <t>Qingdao FC</t>
  </si>
  <si>
    <t>Qingdao Hainiu</t>
  </si>
  <si>
    <t>Deportivo Cuenca</t>
  </si>
  <si>
    <t>Monagas</t>
  </si>
  <si>
    <t>Universidad César Vallejo</t>
  </si>
  <si>
    <t>Punjab</t>
  </si>
  <si>
    <t>Carrarese</t>
  </si>
  <si>
    <t>KFUM-Kameratene Oslo</t>
  </si>
  <si>
    <t>Bromley</t>
  </si>
  <si>
    <t>GKS Katowice</t>
  </si>
  <si>
    <t>Motor Lublin</t>
  </si>
  <si>
    <t>Bodrumspor</t>
  </si>
  <si>
    <t>Eyüpspor</t>
  </si>
  <si>
    <t>Azerbaijan Premier League</t>
  </si>
  <si>
    <t>Qarabağ</t>
  </si>
  <si>
    <t>Unirea Slobozia</t>
  </si>
  <si>
    <t>Buzău</t>
  </si>
  <si>
    <t>Sportivo Trinidense</t>
  </si>
  <si>
    <t>Racing Club Montevideo</t>
  </si>
  <si>
    <t>Al-Kholood</t>
  </si>
  <si>
    <t>Auckland FC</t>
  </si>
  <si>
    <t>Deportivo Riestra</t>
  </si>
  <si>
    <t>Independiente Rivadavia</t>
  </si>
  <si>
    <t>Shenzhen Peng City</t>
  </si>
  <si>
    <t>Qingdao West Coast</t>
  </si>
  <si>
    <t>Universitario de Vinto</t>
  </si>
  <si>
    <t>Real Tomayapo</t>
  </si>
  <si>
    <t>Técnico Universitario</t>
  </si>
  <si>
    <t>Deportivo Garcilaso</t>
  </si>
  <si>
    <t>Asociación Deportiva Tarma</t>
  </si>
  <si>
    <t>Rayo Zuliano</t>
  </si>
  <si>
    <t>Carabobo</t>
  </si>
  <si>
    <t>Hannover 96 B</t>
  </si>
  <si>
    <t>Mohammedan</t>
  </si>
  <si>
    <t>RAAL La Louvière</t>
  </si>
  <si>
    <t>Telstar</t>
  </si>
  <si>
    <t>San Diego FC</t>
  </si>
  <si>
    <t>Anyang</t>
  </si>
  <si>
    <t>Metaloglobus București</t>
  </si>
  <si>
    <t>Csíkszereda Miercurea Ciuc</t>
  </si>
  <si>
    <t>Boston River</t>
  </si>
  <si>
    <t>Neom</t>
  </si>
  <si>
    <t>Al-Najma</t>
  </si>
  <si>
    <t>Dalian Yingbo</t>
  </si>
  <si>
    <t>Yunnan Yukun</t>
  </si>
  <si>
    <t>San Antonio Bulo Bulo</t>
  </si>
  <si>
    <t>Gualberto Villarroel</t>
  </si>
  <si>
    <t>United Tigers</t>
  </si>
  <si>
    <t>Hoffenheim B</t>
  </si>
  <si>
    <t>Joinville</t>
  </si>
  <si>
    <t>Chapecoense</t>
  </si>
  <si>
    <t>Note: As of 25 September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</si>
</sst>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4" fillId="0" borderId="0" xfId="0" applyFont="1"/>
    <xf numFmtId="0" fontId="3" fillId="0" borderId="0" xfId="0" applyFont="1"/>
    <xf numFmtId="10" fontId="4" fillId="0" borderId="0" xfId="0" applyNumberFormat="1" applyFont="1"/>
  </cellXfs>
  <cellStyles count="2">
    <cellStyle name="Hiperligação" xfId="1" builtinId="8"/>
    <cellStyle name="Normal" xfId="0" builtinId="0"/>
  </cellStyles>
  <dxfs count="462"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20/07/relationships/rdRichValueWebImage" Target="richData/rdRichValueWebImag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b/b4/Flag_of_Turkey.svg/188px-Flag_of_Turkey.svg.png" TargetMode="External"/><Relationship Id="rId299" Type="http://schemas.openxmlformats.org/officeDocument/2006/relationships/hyperlink" Target="https://upload.wikimedia.org/wikipedia/commons/thumb/0/00/Flag_of_Palestine.svg/188px-Flag_of_Palestine.svg.png" TargetMode="External"/><Relationship Id="rId21" Type="http://schemas.openxmlformats.org/officeDocument/2006/relationships/hyperlink" Target="https://upload.wikimedia.org/wikipedia/en/thumb/0/03/Flag_of_Italy.svg/188px-Flag_of_Italy.svg.png" TargetMode="External"/><Relationship Id="rId63" Type="http://schemas.openxmlformats.org/officeDocument/2006/relationships/hyperlink" Target="https://upload.wikimedia.org/wikipedia/commons/thumb/4/49/Flag_of_Ukraine.svg/188px-Flag_of_Ukraine.svg.png" TargetMode="External"/><Relationship Id="rId159" Type="http://schemas.openxmlformats.org/officeDocument/2006/relationships/hyperlink" Target="https://upload.wikimedia.org/wikipedia/commons/thumb/1/17/Flag_of_Sierra_Leone.svg/188px-Flag_of_Sierra_Leone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9/9f/Flag_of_Indonesia.svg/188px-Flag_of_Indonesia.svg.png" TargetMode="External"/><Relationship Id="rId377" Type="http://schemas.openxmlformats.org/officeDocument/2006/relationships/hyperlink" Target="https://upload.wikimedia.org/wikipedia/commons/thumb/9/94/Flag_of_the_Comoros.svg/188px-Flag_of_the_Comoros.svg.png" TargetMode="External"/><Relationship Id="rId5" Type="http://schemas.openxmlformats.org/officeDocument/2006/relationships/hyperlink" Target="https://upload.wikimedia.org/wikipedia/commons/thumb/2/20/Flag_of_the_Netherlands.svg/188px-Flag_of_the_Netherlands.svg.png" TargetMode="External"/><Relationship Id="rId181" Type="http://schemas.openxmlformats.org/officeDocument/2006/relationships/hyperlink" Target="https://upload.wikimedia.org/wikipedia/commons/thumb/d/d9/Flag_of_Canada_%28Pantone%29.svg/188px-Flag_of_Canada_%28Pantone%29.svg.png" TargetMode="External"/><Relationship Id="rId237" Type="http://schemas.openxmlformats.org/officeDocument/2006/relationships/hyperlink" Target="https://upload.wikimedia.org/wikipedia/commons/thumb/8/84/Flag_of_Latvia.svg/188px-Flag_of_Latvia.svg.png" TargetMode="External"/><Relationship Id="rId402" Type="http://schemas.openxmlformats.org/officeDocument/2006/relationships/image" Target="../media/image201.png"/><Relationship Id="rId279" Type="http://schemas.openxmlformats.org/officeDocument/2006/relationships/hyperlink" Target="https://upload.wikimedia.org/wikipedia/commons/thumb/d/da/Flag_of_Luxembourg.svg/188px-Flag_of_Luxembourg.svg.png" TargetMode="External"/><Relationship Id="rId43" Type="http://schemas.openxmlformats.org/officeDocument/2006/relationships/hyperlink" Target="https://upload.wikimedia.org/wikipedia/en/thumb/f/f3/Flag_of_Russia.svg/1920px-Flag_of_Russia.svg.png" TargetMode="External"/><Relationship Id="rId139" Type="http://schemas.openxmlformats.org/officeDocument/2006/relationships/hyperlink" Target="https://upload.wikimedia.org/wikipedia/commons/thumb/0/05/Flag_of_Libya.svg/188px-Flag_of_Libya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a/ab/Flag_of_Panama.svg/188px-Flag_of_Panama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f/f9/Flag_of_Bangladesh.svg/188px-Flag_of_Bangladesh.svg.png" TargetMode="External"/><Relationship Id="rId357" Type="http://schemas.openxmlformats.org/officeDocument/2006/relationships/hyperlink" Target="https://upload.wikimedia.org/wikipedia/commons/thumb/0/01/Flag_of_Guinea-Bissau.svg/188px-Flag_of_Guinea-Bissau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0/04/Flag_of_Gabon.svg/188px-Flag_of_Gabon.svg.png" TargetMode="External"/><Relationship Id="rId217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399" Type="http://schemas.openxmlformats.org/officeDocument/2006/relationships/hyperlink" Target="https://upload.wikimedia.org/wikipedia/commons/thumb/1/19/Flag_of_Andorra.svg/188px-Flag_of_Andorra.svg.png" TargetMode="External"/><Relationship Id="rId259" Type="http://schemas.openxmlformats.org/officeDocument/2006/relationships/hyperlink" Target="https://upload.wikimedia.org/wikipedia/commons/thumb/2/28/Flag_of_Puerto_Rico.svg/188px-Flag_of_Puerto_Rico.svg.png" TargetMode="External"/><Relationship Id="rId23" Type="http://schemas.openxmlformats.org/officeDocument/2006/relationships/hyperlink" Target="https://upload.wikimedia.org/wikipedia/commons/thumb/c/cb/Flag_of_the_Czech_Republic.svg/188px-Flag_of_the_Czech_Republic.svg.png" TargetMode="External"/><Relationship Id="rId119" Type="http://schemas.openxmlformats.org/officeDocument/2006/relationships/hyperlink" Target="https://upload.wikimedia.org/wikipedia/commons/thumb/8/84/Flag_of_Uzbekistan.svg/188px-Flag_of_Uzbekistan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6/64/Flag_of_Montenegro.svg/188px-Flag_of_Montenegro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9/99/Flag_of_the_Philippines.svg/1920px-Flag_of_the_Philippines.svg.png" TargetMode="External"/><Relationship Id="rId337" Type="http://schemas.openxmlformats.org/officeDocument/2006/relationships/hyperlink" Target="https://upload.wikimedia.org/wikipedia/commons/thumb/9/9b/Flag_of_Nepal.svg/143px-Flag_of_Nepal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c/ce/Flag_of_Iceland.svg/188px-Flag_of_Iceland.svg.png" TargetMode="External"/><Relationship Id="rId379" Type="http://schemas.openxmlformats.org/officeDocument/2006/relationships/hyperlink" Target="https://upload.wikimedia.org/wikipedia/commons/thumb/8/87/Flag_of_American_Samoa.svg/195px-Flag_of_American_Samoa.svg.png" TargetMode="External"/><Relationship Id="rId7" Type="http://schemas.openxmlformats.org/officeDocument/2006/relationships/hyperlink" Target="https://upload.wikimedia.org/wikipedia/commons/thumb/6/65/Flag_of_Belgium.svg/188px-Flag_of_Belgium.svg.png" TargetMode="External"/><Relationship Id="rId183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39" Type="http://schemas.openxmlformats.org/officeDocument/2006/relationships/hyperlink" Target="https://upload.wikimedia.org/wikipedia/commons/thumb/5/59/Flag_of_Lebanon.svg/188px-Flag_of_Lebanon.svg.png" TargetMode="External"/><Relationship Id="rId390" Type="http://schemas.openxmlformats.org/officeDocument/2006/relationships/image" Target="../media/image195.png"/><Relationship Id="rId404" Type="http://schemas.openxmlformats.org/officeDocument/2006/relationships/image" Target="../media/image202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e/e8/Flag_of_Ecuador.svg/188px-Flag_of_Ecuador.svg.png" TargetMode="External"/><Relationship Id="rId87" Type="http://schemas.openxmlformats.org/officeDocument/2006/relationships/hyperlink" Target="https://upload.wikimedia.org/wikipedia/commons/thumb/f/ff/Flag_of_Serbia.svg/188px-Flag_of_Serbia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1/17/Flag_of_Rwanda.svg/188px-Flag_of_Rwanda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4/4a/Flag_of_Lesotho.svg/188px-Flag_of_Lesotho.svg.png" TargetMode="External"/><Relationship Id="rId359" Type="http://schemas.openxmlformats.org/officeDocument/2006/relationships/hyperlink" Target="https://upload.wikimedia.org/wikipedia/commons/thumb/2/26/Flag_of_East_Timor.svg/188px-Flag_of_East_Timor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0/06/Flag_of_Zambia.svg/188px-Flag_of_Zambia.svg.png" TargetMode="External"/><Relationship Id="rId163" Type="http://schemas.openxmlformats.org/officeDocument/2006/relationships/hyperlink" Target="https://upload.wikimedia.org/wikipedia/commons/thumb/6/68/Flag_of_Togo.svg/188px-Flag_of_Togo.svg.png" TargetMode="External"/><Relationship Id="rId219" Type="http://schemas.openxmlformats.org/officeDocument/2006/relationships/hyperlink" Target="https://upload.wikimedia.org/wikipedia/commons/thumb/5/51/Flag_of_North_Korea.svg/188px-Flag_of_North_Korea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en/thumb/1/12/Flag_of_Poland.svg/188px-Flag_of_Poland.svg.png" TargetMode="External"/><Relationship Id="rId67" Type="http://schemas.openxmlformats.org/officeDocument/2006/relationships/hyperlink" Target="https://upload.wikimedia.org/wikipedia/commons/thumb/c/c1/Flag_of_Hungary.svg/188px-Flag_of_Hungary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2/29/Flag_of_Eritrea.svg/1920px-Flag_of_Eritrea.svg.png" TargetMode="External"/><Relationship Id="rId241" Type="http://schemas.openxmlformats.org/officeDocument/2006/relationships/hyperlink" Target="https://upload.wikimedia.org/wikipedia/commons/thumb/8/89/Flag_of_Antigua_and_Barbuda.svg/188px-Flag_of_Antigua_and_Barbuda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9/9f/Flag_of_Saint_Lucia.svg/188px-Flag_of_Saint_Lucia.svg.png" TargetMode="External"/><Relationship Id="rId339" Type="http://schemas.openxmlformats.org/officeDocument/2006/relationships/hyperlink" Target="https://upload.wikimedia.org/wikipedia/commons/thumb/1/11/Flag_of_Sri_Lanka.svg/188px-Flag_of_Sri_Lanka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1/10/Flag_of_Scotland.svg/1920px-Flag_of_Scotland.svg.png" TargetMode="External"/><Relationship Id="rId143" Type="http://schemas.openxmlformats.org/officeDocument/2006/relationships/hyperlink" Target="https://upload.wikimedia.org/wikipedia/commons/thumb/c/c0/Flag_of_Jordan.svg/188px-Flag_of_Jordan.svg.png" TargetMode="External"/><Relationship Id="rId185" Type="http://schemas.openxmlformats.org/officeDocument/2006/relationships/hyperlink" Target="https://upload.wikimedia.org/wikipedia/commons/thumb/e/ec/Flag_of_Guatemala.svg/188px-Flag_of_Guatemala.svg.png" TargetMode="External"/><Relationship Id="rId350" Type="http://schemas.openxmlformats.org/officeDocument/2006/relationships/image" Target="../media/image175.png"/><Relationship Id="rId406" Type="http://schemas.openxmlformats.org/officeDocument/2006/relationships/image" Target="../media/image203.png"/><Relationship Id="rId9" Type="http://schemas.openxmlformats.org/officeDocument/2006/relationships/hyperlink" Target="https://upload.wikimedia.org/wikipedia/commons/thumb/5/5c/Flag_of_Portugal.svg/188px-Flag_of_Portugal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f/fe/Flag_of_C%C3%B4te_d%27Ivoire.svg/188px-Flag_of_C%C3%B4te_d%27Ivoire.svg.png" TargetMode="External"/><Relationship Id="rId89" Type="http://schemas.openxmlformats.org/officeDocument/2006/relationships/hyperlink" Target="https://upload.wikimedia.org/wikipedia/commons/thumb/8/82/Flag_of_Honduras.svg/188px-Flag_of_Honduras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b/bc/Flag_of_Madagascar.svg/188px-Flag_of_Madagascar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6/65/Flag_of_Qatar.svg/203px-Flag_of_Qatar.svg.png" TargetMode="External"/><Relationship Id="rId263" Type="http://schemas.openxmlformats.org/officeDocument/2006/relationships/hyperlink" Target="https://upload.wikimedia.org/wikipedia/commons/thumb/0/00/Flag_of_Namibia.svg/188px-Flag_of_Namibia.svg.png" TargetMode="External"/><Relationship Id="rId319" Type="http://schemas.openxmlformats.org/officeDocument/2006/relationships/hyperlink" Target="https://upload.wikimedia.org/wikipedia/commons/thumb/4/4b/Flag_of_Chad.svg/188px-Flag_of_Chad.svg.png" TargetMode="External"/><Relationship Id="rId58" Type="http://schemas.openxmlformats.org/officeDocument/2006/relationships/image" Target="../media/image29.png"/><Relationship Id="rId123" Type="http://schemas.openxmlformats.org/officeDocument/2006/relationships/hyperlink" Target="https://upload.wikimedia.org/wikipedia/commons/thumb/f/fe/Flag_of_Egypt.svg/188px-Flag_of_Egypt.svg.png" TargetMode="External"/><Relationship Id="rId330" Type="http://schemas.openxmlformats.org/officeDocument/2006/relationships/image" Target="../media/image165.png"/><Relationship Id="rId165" Type="http://schemas.openxmlformats.org/officeDocument/2006/relationships/hyperlink" Target="https://upload.wikimedia.org/wikipedia/commons/thumb/3/34/Flag_of_El_Salvador.svg/188px-Flag_of_El_Salvador.svg.png" TargetMode="External"/><Relationship Id="rId372" Type="http://schemas.openxmlformats.org/officeDocument/2006/relationships/image" Target="../media/image186.png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27" Type="http://schemas.openxmlformats.org/officeDocument/2006/relationships/hyperlink" Target="https://upload.wikimedia.org/wikipedia/commons/thumb/f/f2/Flag_of_Costa_Rica.svg/188px-Flag_of_Costa_Rica.svg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upload.wikimedia.org/wikipedia/commons/thumb/9/92/Flag_of_Mali.svg/188px-Flag_of_Mali.svg.png" TargetMode="External"/><Relationship Id="rId113" Type="http://schemas.openxmlformats.org/officeDocument/2006/relationships/hyperlink" Target="https://upload.wikimedia.org/wikipedia/commons/thumb/0/09/Flag_of_South_Korea.svg/188px-Flag_of_South_Korea.svg.png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f/fd/Flag_of_Senegal.svg/188px-Flag_of_Senegal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3/31/Flag_of_Equatorial_Guinea.svg/188px-Flag_of_Equatorial_Guinea.svg.png" TargetMode="External"/><Relationship Id="rId341" Type="http://schemas.openxmlformats.org/officeDocument/2006/relationships/hyperlink" Target="https://upload.wikimedia.org/wikipedia/commons/thumb/5/56/Flag_of_Laos.svg/1920px-Flag_of_Laos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f/fc/Flag_of_Seychelles.svg/188px-Flag_of_Seychelles.svg.png" TargetMode="External"/><Relationship Id="rId201" Type="http://schemas.openxmlformats.org/officeDocument/2006/relationships/hyperlink" Target="https://upload.wikimedia.org/wikipedia/commons/thumb/f/fa/Flag_of_Botswana.svg/188px-Flag_of_Botswana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b/bc/Flag_of_Grenada.svg/188px-Flag_of_Grenada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e/e7/Flag_of_Belize.svg/188px-Flag_of_Belize.svg.png" TargetMode="External"/><Relationship Id="rId17" Type="http://schemas.openxmlformats.org/officeDocument/2006/relationships/hyperlink" Target="https://upload.wikimedia.org/wikipedia/commons/thumb/d/dc/Flag_of_Wales.svg/188px-Flag_of_Wales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d/d9/Flag_of_Norway.svg/188px-Flag_of_Norway.svg.png" TargetMode="External"/><Relationship Id="rId103" Type="http://schemas.openxmlformats.org/officeDocument/2006/relationships/hyperlink" Target="https://upload.wikimedia.org/wikipedia/commons/thumb/4/4f/Flag_of_Cameroon.svg/188px-Flag_of_Cameroon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4/45/Flag_of_Ireland.svg/195px-Flag_of_Ireland.svg.png" TargetMode="External"/><Relationship Id="rId145" Type="http://schemas.openxmlformats.org/officeDocument/2006/relationships/hyperlink" Target="https://upload.wikimedia.org/wikipedia/commons/thumb/8/85/Flag_of_Belarus.svg/188px-Flag_of_Belarus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6/66/Flag_of_FLNKS.svg/1920px-Flag_of_FLNKS.svg.png" TargetMode="External"/><Relationship Id="rId331" Type="http://schemas.openxmlformats.org/officeDocument/2006/relationships/hyperlink" Target="https://upload.wikimedia.org/wikipedia/commons/thumb/3/32/Flag_of_Pakistan.svg/188px-Flag_of_Pakistan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9/93/Flag_of_the_Bahamas.svg/188px-Flag_of_the_Bahamas.svg.png" TargetMode="External"/><Relationship Id="rId394" Type="http://schemas.openxmlformats.org/officeDocument/2006/relationships/image" Target="../media/image197.png"/><Relationship Id="rId408" Type="http://schemas.openxmlformats.org/officeDocument/2006/relationships/image" Target="../media/image204.png"/><Relationship Id="rId1" Type="http://schemas.openxmlformats.org/officeDocument/2006/relationships/hyperlink" Target="https://upload.wikimedia.org/wikipedia/commons/thumb/8/89/Bandera_de_Espa%C3%B1a.svg/188px-Bandera_de_Espa%C3%B1a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2/2c/Flag_of_Bahrain.svg/188px-Flag_of_Bahrain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f/fe/Flag_of_Saint_Kitts_and_Nevis.svg/188px-Flag_of_Saint_Kitts_and_Nevis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3/36/Flag_of_Albania.svg/188px-Flag_of_Albania.svg.png" TargetMode="External"/><Relationship Id="rId135" Type="http://schemas.openxmlformats.org/officeDocument/2006/relationships/hyperlink" Target="https://upload.wikimedia.org/wikipedia/commons/thumb/a/af/Flag_of_South_Africa.svg/188px-Flag_of_South_Africa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7/79/Flag_of_North_Macedonia.svg/188px-Flag_of_North_Macedonia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6/66/Flag_of_Malaysia.svg/188px-Flag_of_Malaysi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b/ba/Flag_of_Fiji.svg/188px-Flag_of_Fiji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a/aa/Flag_of_Kuwait.svg/188px-Flag_of_Kuwait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b/bf/Flag_of_Bosnia_and_Herzegovina.svg/195px-Flag_of_Bosnia_and_Herzegovina.svg.png" TargetMode="External"/><Relationship Id="rId265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e/e6/Flag_of_Slovakia.svg/188px-Flag_of_Slovakia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2/21/Flag_of_Vietnam.svg/188px-Flag_of_Vietnam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f/fb/Flag_of_Eswatini.svg/1200px-Flag_of_Eswatini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3/34/Flag_of_Djibouti.svg/188px-Flag_of_Djibouti.svg.png" TargetMode="External"/><Relationship Id="rId409" Type="http://schemas.openxmlformats.org/officeDocument/2006/relationships/hyperlink" Target="https://upload.wikimedia.org/wikipedia/commons/thumb/7/77/Flag_of_Mauritius.svg/1920px-Flag_of_Mauritius.svg.png" TargetMode="External"/><Relationship Id="rId71" Type="http://schemas.openxmlformats.org/officeDocument/2006/relationships/hyperlink" Target="https://upload.wikimedia.org/wikipedia/commons/thumb/7/73/Flag_of_Romania.svg/188px-Flag_of_Romania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0/0d/Flag_of_Saudi_Arabia.svg/188px-Flag_of_Saudi_Arabia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en/thumb/0/05/Flag_of_Brazil.svg/188px-Flag_of_Brazil.svg.png" TargetMode="External"/><Relationship Id="rId255" Type="http://schemas.openxmlformats.org/officeDocument/2006/relationships/hyperlink" Target="https://upload.wikimedia.org/wikipedia/commons/thumb/3/38/Flag_of_Tanzania.svg/188px-Flag_of_Tanzania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3/3e/Flag_of_New_Zealand.svg/188px-Flag_of_New_Zealand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6/64/Flag_of_Trinidad_and_Tobago.svg/188px-Flag_of_Trinidad_and_Tobago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7/74/Flag_of_the_Solomon_Islands.svg/188px-Flag_of_the_Solomon_Islands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8/89/Flag_of_Yemen.svg/188px-Flag_of_Yemen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9/9c/Flag_of_Denmark.svg/180px-Flag_of_Denmark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6/60/Flag_of_Suriname.svg/188px-Flag_of_Suriname.svg.png" TargetMode="External"/><Relationship Id="rId203" Type="http://schemas.openxmlformats.org/officeDocument/2006/relationships/hyperlink" Target="https://upload.wikimedia.org/wikipedia/commons/thumb/7/71/Flag_of_Ethiopia.svg/188px-Flag_of_Ethiopia.svg.png" TargetMode="External"/><Relationship Id="rId385" Type="http://schemas.openxmlformats.org/officeDocument/2006/relationships/hyperlink" Target="https://upload.wikimedia.org/wikipedia/commons/thumb/e/e3/Flag_of_Papua_New_Guinea.svg/1280px-Flag_of_Papua_New_Guinea.svg.png" TargetMode="External"/><Relationship Id="rId19" Type="http://schemas.openxmlformats.org/officeDocument/2006/relationships/hyperlink" Target="https://upload.wikimedia.org/wikipedia/commons/thumb/1/1b/Flag_of_Croatia.svg/188px-Flag_of_Croatia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2/27/Flag_of_Moldova.svg/188px-Flag_of_Moldova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5/5b/Flag_of_Hong_Kong.svg/188px-Flag_of_Hong_Kong.svg.png" TargetMode="External"/><Relationship Id="rId410" Type="http://schemas.openxmlformats.org/officeDocument/2006/relationships/image" Target="../media/image205.png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c/ca/Flag_of_Iran.svg/188px-Flag_of_Iran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5/56/Flag_of_Haiti.svg/188px-Flag_of_Haiti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f/f6/Flag_of_Aruba.svg/188px-Flag_of_Aruba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f/fc/Flag_of_Mexico.svg/188px-Flag_of_Mexico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f/f0/Flag_of_Slovenia.svg/188px-Flag_of_Slovenia.svg.png" TargetMode="External"/><Relationship Id="rId189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375" Type="http://schemas.openxmlformats.org/officeDocument/2006/relationships/hyperlink" Target="https://upload.wikimedia.org/wikipedia/commons/thumb/0/0f/Flag_of_the_Cayman_Islands.svg/195px-Flag_of_the_Cayman_Islands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b/ba/Flag_of_Germany.svg/188px-Flag_of_Germany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d/d1/Flag_of_Malawi.svg/188px-Flag_of_Malawi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298" Type="http://schemas.openxmlformats.org/officeDocument/2006/relationships/image" Target="../media/image149.png"/><Relationship Id="rId400" Type="http://schemas.openxmlformats.org/officeDocument/2006/relationships/image" Target="../media/image200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e/ed/Flag_of_Guinea.svg/188px-Flag_of_Guinea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7/77/Flag_of_The_Gambia.svg/188px-Flag_of_The_Gambi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0/06/Flag_of_Venezuela.svg/188px-Flag_of_Venezuela.svg.png" TargetMode="External"/><Relationship Id="rId179" Type="http://schemas.openxmlformats.org/officeDocument/2006/relationships/hyperlink" Target="https://upload.wikimedia.org/wikipedia/commons/thumb/b/bd/Flag_of_Cuba.svg/188px-Flag_of_Cuba.svg.png" TargetMode="External"/><Relationship Id="rId365" Type="http://schemas.openxmlformats.org/officeDocument/2006/relationships/hyperlink" Target="https://upload.wikimedia.org/wikipedia/commons/thumb/4/4c/Flag_of_Mongolia.svg/188px-Flag_of_Mongolia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0/0a/Flag_of_Benin.svg/188px-Flag_of_Benin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7/73/Flag_of_Malta.svg/188px-Flag_of_Malta.svg.png" TargetMode="External"/><Relationship Id="rId288" Type="http://schemas.openxmlformats.org/officeDocument/2006/relationships/image" Target="../media/image144.png"/><Relationship Id="rId411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d/d4/Flag_of_Israel.svg/188px-Flag_of_Israel.svg.png" TargetMode="External"/><Relationship Id="rId313" Type="http://schemas.openxmlformats.org/officeDocument/2006/relationships/hyperlink" Target="https://upload.wikimedia.org/wikipedia/commons/thumb/1/19/Flag_of_Nicaragua.svg/188px-Flag_of_Nicaragua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2/21/Flag_of_Colombia.svg/188px-Flag_of_Colombia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7/77/Flag_of_Algeria.svg/188px-Flag_of_Algeria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8/8f/Flag_of_Estonia.svg/188px-Flag_of_Estoni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b/b1/Flag_of_Cura%C3%A7ao.svg/1920px-Flag_of_Cura%C3%A7ao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5/Flag_of_the_Cook_Islands.svg/188px-Flag_of_the_Cook_Islands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d/d0/Flag_of_Mozambique.svg/188px-Flag_of_Mozambique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4/49/Flag_of_Kenya.svg/188px-Flag_of_Kenya.svg.png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upload.wikimedia.org/wikipedia/commons/thumb/b/b4/Flag_of_Anguilla.svg/1920px-Flag_of_Anguilla.svg.png" TargetMode="External"/><Relationship Id="rId303" Type="http://schemas.openxmlformats.org/officeDocument/2006/relationships/hyperlink" Target="https://upload.wikimedia.org/wikipedia/commons/thumb/0/0f/Flag_of_Maldives.svg/188px-Flag_of_Maldives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3/3c/Flag_of_the_Faroe_Islands.svg/1280px-Flag_of_the_Faroe_Islands.svg.png" TargetMode="External"/><Relationship Id="rId38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191" Type="http://schemas.openxmlformats.org/officeDocument/2006/relationships/hyperlink" Target="https://upload.wikimedia.org/wikipedia/commons/thumb/d/dd/Flag_of_Oman.svg/188px-Flag_of_Oman.svg.png" TargetMode="External"/><Relationship Id="rId205" Type="http://schemas.openxmlformats.org/officeDocument/2006/relationships/hyperlink" Target="https://upload.wikimedia.org/wikipedia/commons/thumb/b/b8/Flag_of_Liberia.svg/188px-Flag_of_Liberia.svg.png" TargetMode="External"/><Relationship Id="rId247" Type="http://schemas.openxmlformats.org/officeDocument/2006/relationships/hyperlink" Target="https://upload.wikimedia.org/wikipedia/commons/thumb/d/d4/Flag_of_Cyprus.svg/188px-Flag_of_Cyprus.svg.png" TargetMode="External"/><Relationship Id="rId412" Type="http://schemas.openxmlformats.org/officeDocument/2006/relationships/image" Target="../media/image206.png"/><Relationship Id="rId107" Type="http://schemas.openxmlformats.org/officeDocument/2006/relationships/hyperlink" Target="https://upload.wikimedia.org/wikipedia/commons/thumb/c/ce/Flag_of_Tunisia.svg/188px-Flag_of_Tunisia.svg.png" TargetMode="External"/><Relationship Id="rId289" Type="http://schemas.openxmlformats.org/officeDocument/2006/relationships/hyperlink" Target="https://upload.wikimedia.org/wikipedia/en/thumb/4/41/Flag_of_India.svg/188px-Flag_of_India.svg.png" TargetMode="External"/><Relationship Id="rId11" Type="http://schemas.openxmlformats.org/officeDocument/2006/relationships/hyperlink" Target="https://upload.wikimedia.org/wikipedia/en/thumb/4/4c/Flag_of_Sweden.svg/188px-Flag_of_Sweden.svg.png" TargetMode="External"/><Relationship Id="rId53" Type="http://schemas.openxmlformats.org/officeDocument/2006/relationships/hyperlink" Target="https://upload.wikimedia.org/wikipedia/commons/thumb/7/78/Flag_of_Chile.svg/188px-Flag_of_Chile.svg.png" TargetMode="External"/><Relationship Id="rId149" Type="http://schemas.openxmlformats.org/officeDocument/2006/relationships/hyperlink" Target="https://upload.wikimedia.org/wikipedia/commons/thumb/2/2c/Flag_of_Morocco.svg/188px-Flag_of_Morocco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c/c4/Flag_of_Dominica.svg/188px-Flag_of_Dominica.svg.png" TargetMode="External"/><Relationship Id="rId367" Type="http://schemas.openxmlformats.org/officeDocument/2006/relationships/hyperlink" Target="https://upload.wikimedia.org/wikipedia/commons/thumb/3/31/Flag_of_Samoa.svg/188px-Flag_of_Samoa.svg.png" TargetMode="External"/><Relationship Id="rId171" Type="http://schemas.openxmlformats.org/officeDocument/2006/relationships/hyperlink" Target="https://upload.wikimedia.org/wikipedia/commons/thumb/9/9f/Flag_of_the_Dominican_Republic.svg/188px-Flag_of_the_Dominican_Republic.svg.png" TargetMode="External"/><Relationship Id="rId227" Type="http://schemas.openxmlformats.org/officeDocument/2006/relationships/hyperlink" Target="https://upload.wikimedia.org/wikipedia/commons/thumb/d/d0/Flag_of_Tajikistan.svg/188px-Flag_of_Tajikistan.svg.png" TargetMode="External"/><Relationship Id="rId269" Type="http://schemas.openxmlformats.org/officeDocument/2006/relationships/hyperlink" Target="https://upload.wikimedia.org/wikipedia/commons/thumb/0/01/Flag_of_Sudan.svg/188px-Flag_of_Sudan.svg.png" TargetMode="External"/><Relationship Id="rId33" Type="http://schemas.openxmlformats.org/officeDocument/2006/relationships/hyperlink" Target="https://upload.wikimedia.org/wikipedia/commons/thumb/1/1a/Flag_of_Argentina.svg/188px-Flag_of_Argentina.svg.png" TargetMode="External"/><Relationship Id="rId129" Type="http://schemas.openxmlformats.org/officeDocument/2006/relationships/hyperlink" Target="https://upload.wikimedia.org/wikipedia/commons/thumb/d/de/Flag_of_Bolivia_%28state%29.svg/188px-Flag_of_Bolivia_%28state%29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7/79/Flag_of_Nigeria.svg/195px-Flag_of_Nigeria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403" Type="http://schemas.openxmlformats.org/officeDocument/2006/relationships/hyperlink" Target="https://upload.wikimedia.org/wikipedia/commons/thumb/b/b1/Flag_of_San_Marino.svg/188px-Flag_of_San_Marino.svg.png" TargetMode="External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e/ef/Flag_of_Barbados.svg/188px-Flag_of_Barbados.svg.png" TargetMode="External"/><Relationship Id="rId305" Type="http://schemas.openxmlformats.org/officeDocument/2006/relationships/hyperlink" Target="https://upload.wikimedia.org/wikipedia/commons/thumb/d/db/Flag_of_French_Polynesia.svg/1920px-Flag_of_French_Polynesia.svg.png" TargetMode="External"/><Relationship Id="rId347" Type="http://schemas.openxmlformats.org/officeDocument/2006/relationships/hyperlink" Target="https://upload.wikimedia.org/wikipedia/commons/thumb/7/72/Flag_of_the_Republic_of_China.svg/188px-Flag_of_the_Republic_of_China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0/0a/Flag_of_Jamaica.svg/188px-Flag_of_Jamaica.svg.png" TargetMode="External"/><Relationship Id="rId389" Type="http://schemas.openxmlformats.org/officeDocument/2006/relationships/hyperlink" Target="https://upload.wikimedia.org/wikipedia/commons/thumb/8/83/Flag_of_Cambodia.svg/188px-Flag_of_Cambodia.svg.png" TargetMode="External"/><Relationship Id="rId193" Type="http://schemas.openxmlformats.org/officeDocument/2006/relationships/hyperlink" Target="https://upload.wikimedia.org/wikipedia/commons/thumb/0/0f/Flag_of_Georgia.svg/188px-Flag_of_Georgia.svg.png" TargetMode="External"/><Relationship Id="rId207" Type="http://schemas.openxmlformats.org/officeDocument/2006/relationships/hyperlink" Target="https://upload.wikimedia.org/wikipedia/commons/thumb/f/f6/Flag_of_Iraq.svg/188px-Flag_of_Iraq.svg.png" TargetMode="External"/><Relationship Id="rId249" Type="http://schemas.openxmlformats.org/officeDocument/2006/relationships/hyperlink" Target="https://upload.wikimedia.org/wikipedia/commons/thumb/1/1b/Flag_of_Turkmenistan.svg/180px-Flag_of_Turkmenistan.svg.png" TargetMode="External"/><Relationship Id="rId13" Type="http://schemas.openxmlformats.org/officeDocument/2006/relationships/hyperlink" Target="https://upload.wikimedia.org/wikipedia/en/thumb/b/be/Flag_of_England.svg/1920px-Flag_of_England.svg.png" TargetMode="External"/><Relationship Id="rId109" Type="http://schemas.openxmlformats.org/officeDocument/2006/relationships/hyperlink" Target="https://upload.wikimedia.org/wikipedia/commons/thumb/9/9a/Flag_of_Bulgaria.svg/188px-Flag_of_Bulgaria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c/cf/Flag_of_Peru.svg/188px-Flag_of_Peru.svg.png" TargetMode="External"/><Relationship Id="rId97" Type="http://schemas.openxmlformats.org/officeDocument/2006/relationships/hyperlink" Target="https://upload.wikimedia.org/wikipedia/commons/thumb/3/31/Flag_of_Burkina_Faso.svg/188px-Flag_of_Burkina_Faso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c/c7/Flag_of_Kyrgyzstan.svg/188px-Flag_of_Kyrgyzstan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b/bc/Flag_of_Finland.svg/188px-Flag_of_Finland.svg.png" TargetMode="External"/><Relationship Id="rId327" Type="http://schemas.openxmlformats.org/officeDocument/2006/relationships/hyperlink" Target="https://upload.wikimedia.org/wikipedia/commons/thumb/8/8c/Flag_of_Myanmar.svg/188px-Flag_of_Myanmar.svg.png" TargetMode="External"/><Relationship Id="rId369" Type="http://schemas.openxmlformats.org/officeDocument/2006/relationships/hyperlink" Target="https://upload.wikimedia.org/wikipedia/commons/thumb/9/9a/Flag_of_Tonga.svg/188px-Flag_of_Tonga.svg.png" TargetMode="External"/><Relationship Id="rId173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229" Type="http://schemas.openxmlformats.org/officeDocument/2006/relationships/hyperlink" Target="https://upload.wikimedia.org/wikipedia/commons/thumb/d/dd/Flag_of_Azerbaijan.svg/188px-Flag_of_Azerbaijan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commons/thumb/5/5c/Flag_of_Greece.svg/188px-Flag_of_Greece.svg.png" TargetMode="External"/><Relationship Id="rId77" Type="http://schemas.openxmlformats.org/officeDocument/2006/relationships/hyperlink" Target="https://upload.wikimedia.org/wikipedia/commons/thumb/3/38/Flag_of_Cape_Verde.svg/188px-Flag_of_Cape_Verde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a/a0/Flag_of_Somalia.svg/188px-Flag_of_Somalia.svg.png" TargetMode="External"/><Relationship Id="rId405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251" Type="http://schemas.openxmlformats.org/officeDocument/2006/relationships/hyperlink" Target="https://upload.wikimedia.org/wikipedia/commons/thumb/5/50/Flag_of_Burundi.svg/188px-Flag_of_Burundi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5/53/Flag_of_Syria.svg/188px-Flag_of_Syria.svg.png" TargetMode="External"/><Relationship Id="rId307" Type="http://schemas.openxmlformats.org/officeDocument/2006/relationships/hyperlink" Target="https://upload.wikimedia.org/wikipedia/commons/thumb/4/48/Flag_of_Singapore.svg/188px-Flag_of_Singapore.svg.png" TargetMode="External"/><Relationship Id="rId349" Type="http://schemas.openxmlformats.org/officeDocument/2006/relationships/hyperlink" Target="https://upload.wikimedia.org/wikipedia/commons/thumb/b/bc/Flag_of_Vanuatu.svg/188px-Flag_of_Vanuatu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4/41/Flag_of_Austria.svg/188px-Flag_of_Austria.svg.png" TargetMode="External"/><Relationship Id="rId153" Type="http://schemas.openxmlformats.org/officeDocument/2006/relationships/hyperlink" Target="https://upload.wikimedia.org/wikipedia/commons/thumb/4/4e/Flag_of_Uganda.svg/188px-Flag_of_Uganda.svg.png" TargetMode="External"/><Relationship Id="rId195" Type="http://schemas.openxmlformats.org/officeDocument/2006/relationships/hyperlink" Target="https://upload.wikimedia.org/wikipedia/commons/thumb/9/9d/Flag_of_Angola.svg/188px-Flag_of_Angola.svg.png" TargetMode="External"/><Relationship Id="rId209" Type="http://schemas.openxmlformats.org/officeDocument/2006/relationships/hyperlink" Target="https://upload.wikimedia.org/wikipedia/commons/thumb/f/f4/Flag_of_Niger.svg/150px-Flag_of_Niger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en/thumb/c/c3/Flag_of_France.svg/188px-Flag_of_France.svg.png" TargetMode="External"/><Relationship Id="rId57" Type="http://schemas.openxmlformats.org/officeDocument/2006/relationships/hyperlink" Target="https://upload.wikimedia.org/wikipedia/commons/thumb/1/19/Flag_of_Ghana.svg/188px-Flag_of_Ghana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2/27/Flag_of_Paraguay.svg/188px-Flag_of_Paraguay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6/6a/Flag_of_Zimbabwe.svg/188px-Flag_of_Zimbabwe.svg.png" TargetMode="External"/><Relationship Id="rId273" Type="http://schemas.openxmlformats.org/officeDocument/2006/relationships/hyperlink" Target="https://upload.wikimedia.org/wikipedia/commons/thumb/a/a9/Flag_of_Thailand.svg/188px-Flag_of_Thailand.svg.png" TargetMode="External"/><Relationship Id="rId329" Type="http://schemas.openxmlformats.org/officeDocument/2006/relationships/hyperlink" Target="https://upload.wikimedia.org/wikipedia/commons/thumb/0/0a/Flag_of_S%C3%A3o_Tom%C3%A9_and_Pr%C3%ADncipe.svg/1920px-Flag_of_S%C3%A3o_Tom%C3%A9_and_Pr%C3%ADncipe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2/2f/Flag_of_Armenia.svg/188px-Flag_of_Armenia.svg.png" TargetMode="External"/><Relationship Id="rId175" Type="http://schemas.openxmlformats.org/officeDocument/2006/relationships/hyperlink" Target="https://upload.wikimedia.org/wikipedia/commons/thumb/6/6f/Flag_of_the_Central_African_Republic.svg/1920px-Flag_of_the_Central_African_Republic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37" Type="http://schemas.openxmlformats.org/officeDocument/2006/relationships/hyperlink" Target="https://upload.wikimedia.org/wikipedia/commons/thumb/f/fe/Flag_of_Uruguay.svg/188px-Flag_of_Uruguay.svg.png" TargetMode="External"/><Relationship Id="rId79" Type="http://schemas.openxmlformats.org/officeDocument/2006/relationships/hyperlink" Target="https://upload.wikimedia.org/wikipedia/en/thumb/9/9e/Flag_of_Japan.svg/188px-Flag_of_Japan.svg.png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d/d0/Flag_of_Montserrat.svg/1920px-Flag_of_Montserrat.svg.png" TargetMode="External"/><Relationship Id="rId393" Type="http://schemas.openxmlformats.org/officeDocument/2006/relationships/hyperlink" Target="https://upload.wikimedia.org/wikipedia/commons/thumb/6/63/Flag_of_Macau.svg/1920px-Flag_of_Macau.svg.png" TargetMode="External"/><Relationship Id="rId407" Type="http://schemas.openxmlformats.org/officeDocument/2006/relationships/hyperlink" Target="https://upload.wikimedia.org/wikipedia/commons/thumb/4/43/Flag_of_Mauritania.svg/1920px-Flag_of_Mauritania.svg.png" TargetMode="External"/><Relationship Id="rId211" Type="http://schemas.openxmlformats.org/officeDocument/2006/relationships/hyperlink" Target="https://upload.wikimedia.org/wikipedia/commons/thumb/1/11/Flag_of_Lithuania.svg/188px-Flag_of_Lithuania.svg.png" TargetMode="External"/><Relationship Id="rId253" Type="http://schemas.openxmlformats.org/officeDocument/2006/relationships/hyperlink" Target="https://upload.wikimedia.org/wikipedia/commons/thumb/9/99/Flag_of_Guyana.svg/188px-Flag_of_Guyana.svg.png" TargetMode="External"/><Relationship Id="rId295" Type="http://schemas.openxmlformats.org/officeDocument/2006/relationships/hyperlink" Target="https://upload.wikimedia.org/wikipedia/commons/thumb/4/47/Flag_of_Liechtenstein.svg/188px-Flag_of_Liechtenstein.svg.png" TargetMode="External"/><Relationship Id="rId309" Type="http://schemas.openxmlformats.org/officeDocument/2006/relationships/hyperlink" Target="https://upload.wikimedia.org/wikipedia/commons/thumb/b/bf/Flag_of_Bermuda.svg/195px-Flag_of_Bermuda.svg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</webImagesSrd>
</file>

<file path=xl/richData/rdrichvalue.xml><?xml version="1.0" encoding="utf-8"?>
<rvData xmlns="http://schemas.microsoft.com/office/spreadsheetml/2017/richdata" count="206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  <rv s="0">
    <v>199</v>
    <v>1</v>
    <v>0</v>
    <v>1</v>
    <v>1</v>
  </rv>
  <rv s="0">
    <v>200</v>
    <v>1</v>
    <v>0</v>
    <v>1</v>
    <v>1</v>
  </rv>
  <rv s="0">
    <v>201</v>
    <v>1</v>
    <v>0</v>
    <v>1</v>
    <v>1</v>
  </rv>
  <rv s="0">
    <v>202</v>
    <v>1</v>
    <v>0</v>
    <v>1</v>
    <v>1</v>
  </rv>
  <rv s="0">
    <v>203</v>
    <v>1</v>
    <v>0</v>
    <v>1</v>
    <v>1</v>
  </rv>
  <rv s="0">
    <v>204</v>
    <v>1</v>
    <v>0</v>
    <v>1</v>
    <v>1</v>
  </rv>
  <rv s="0">
    <v>205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J2" totalsRowShown="0" dataDxfId="461">
  <autoFilter ref="A1:EJ2" xr:uid="{EFE01862-7712-4B95-AB17-44312383458C}"/>
  <tableColumns count="140">
    <tableColumn id="1" xr3:uid="{45DD2C62-7C3E-42FD-99E1-1C11CC08F3BC}" name="Player" dataDxfId="460"/>
    <tableColumn id="2" xr3:uid="{5ED8160B-1FE1-4B36-9C43-B84B769D915A}" name="Country" dataDxfId="459"/>
    <tableColumn id="114" xr3:uid="{13547A39-C22B-4920-9664-C60C2494701A}" name="FIFA 96 Rating" dataDxfId="458"/>
    <tableColumn id="131" xr3:uid="{E1E40CDA-37FE-4168-9B31-5D0243CF71DB}" name="FIFA 97 Rating" dataDxfId="457"/>
    <tableColumn id="132" xr3:uid="{4A668FCA-C579-43B1-9499-122C9567DBA2}" name="FIFA 98 Rating" dataDxfId="456"/>
    <tableColumn id="104" xr3:uid="{4877725E-9280-428A-858D-7F39031D185A}" name="FIFA 99 Rating" dataDxfId="455"/>
    <tableColumn id="133" xr3:uid="{9DD07C87-9980-4F32-8667-1302214F4BA3}" name="FIFA 2000 Rating" dataDxfId="454"/>
    <tableColumn id="134" xr3:uid="{52FE232F-5EBF-4A7C-9BEE-1808F6D5D5E3}" name="FIFA 2001 Rating" dataDxfId="453"/>
    <tableColumn id="135" xr3:uid="{0853D693-BF0E-4D3A-8D96-1894CE857649}" name="FIFA 2002 Rating" dataDxfId="452"/>
    <tableColumn id="106" xr3:uid="{72C438C2-860E-4186-AA03-A171418CA48D}" name="FIFA 2003 Rating" dataDxfId="451"/>
    <tableColumn id="153" xr3:uid="{8BF7A28A-7265-415D-84C5-FF7873BE964F}" name="FIFA 2004 Rating" dataDxfId="450"/>
    <tableColumn id="154" xr3:uid="{849CAA4C-E1D9-4905-87C8-6D25FC9FAE6A}" name="FIFA 2005 Rating" dataDxfId="449"/>
    <tableColumn id="155" xr3:uid="{4186D934-2762-4644-A2E2-C59BD1FAD1FE}" name="FIFA 06 Rating" dataDxfId="448"/>
    <tableColumn id="94" xr3:uid="{811BEBA5-05F0-43E2-ACD7-30037F742D95}" name="FIFA 07 Rating" dataDxfId="447"/>
    <tableColumn id="136" xr3:uid="{BB53B2C5-8421-409F-ADD5-025EEC281215}" name="FIFA 08 Rating" dataDxfId="446"/>
    <tableColumn id="137" xr3:uid="{EA713338-994D-4DB9-82D9-753472A1A40A}" name="FIFA 09 Rating" dataDxfId="445"/>
    <tableColumn id="138" xr3:uid="{EA67F1E1-8E64-436B-9407-D053BA3FF9C5}" name="FIFA 10 Rating" dataDxfId="444"/>
    <tableColumn id="98" xr3:uid="{2956F261-2B35-4CA6-BA01-21B8B7F7BB44}" name="FIFA 11 Rating" dataDxfId="443"/>
    <tableColumn id="139" xr3:uid="{AA4ED23B-4F54-4A14-9603-4DEF37EE6B09}" name="FIFA 12 Rating" dataDxfId="442"/>
    <tableColumn id="140" xr3:uid="{F5E127C1-7BFE-4021-8DD4-276DDE8C8B3D}" name="FIFA 13 Rating" dataDxfId="441"/>
    <tableColumn id="141" xr3:uid="{3867A573-4F57-4FA3-94B7-C80558EC65D8}" name="FIFA 14 Rating" dataDxfId="440"/>
    <tableColumn id="99" xr3:uid="{2ADCE18A-57CD-43FC-843B-7536DBE2475A}" name="FIFA 15 Rating" dataDxfId="439"/>
    <tableColumn id="142" xr3:uid="{D5714A4E-8816-48A0-BC0B-F3D622965E7D}" name="FIFA 16 Rating" dataDxfId="438"/>
    <tableColumn id="143" xr3:uid="{2E6E1F93-54D4-4EF8-80F7-BD9EDCDD7711}" name="FIFA 17 Rating" dataDxfId="437"/>
    <tableColumn id="144" xr3:uid="{0ACEF23F-2A98-463B-A958-9B072E77B991}" name="FIFA 18 Rating" dataDxfId="436"/>
    <tableColumn id="109" xr3:uid="{1A090ED3-3275-4369-8AFE-6F6F317D7B7D}" name="FIFA 19 Rating" dataDxfId="435"/>
    <tableColumn id="145" xr3:uid="{3A61E5E4-2697-4278-94B7-DEBE2138D859}" name="FIFA 20 Rating" dataDxfId="434"/>
    <tableColumn id="146" xr3:uid="{4D173046-5A8A-424C-8B1C-9976677EC493}" name="FIFA 21 Rating" dataDxfId="433"/>
    <tableColumn id="147" xr3:uid="{08230B46-55CC-4BD5-AC46-3AB2EB5194F5}" name="FIFA 22 Rating" dataDxfId="432"/>
    <tableColumn id="149" xr3:uid="{DC61CF6F-1B99-4CC1-A2D5-70807CD38EF7}" name="FIFA 23 Rating" dataDxfId="431"/>
    <tableColumn id="150" xr3:uid="{2474DE93-1EB5-4A5A-954D-C6C387D97B1F}" name="EA Sports FC 24 Rating" dataDxfId="430"/>
    <tableColumn id="151" xr3:uid="{2CAB6124-6FA2-4F38-9689-144765FDC059}" name="EA Sports FC 25 Rating" dataDxfId="429"/>
    <tableColumn id="152" xr3:uid="{6CDDF2C9-F689-42DF-894A-1A2FBF8C537E}" name="EA Sports FC 26 Rating" dataDxfId="428"/>
    <tableColumn id="148" xr3:uid="{0CE0792F-E795-41EC-9D5E-512E0F1D1961}" name="FIFA Career" dataDxfId="427"/>
    <tableColumn id="91" xr3:uid="{3F4479F5-540D-48A8-B392-F496F2209E61}" name="National Team Debut" dataDxfId="426"/>
    <tableColumn id="92" xr3:uid="{6766763B-AAC5-49E6-9D5C-837357FFCB3A}" name="National Team Last Match" dataDxfId="425"/>
    <tableColumn id="24" xr3:uid="{B89EC6A3-1E0B-4C97-B518-78E5627EE4C0}" name="National Team Games" dataDxfId="424"/>
    <tableColumn id="83" xr3:uid="{10019A4E-04BE-4D43-9C59-0E42CA5B70C2}" name="National Team Goals" dataDxfId="423"/>
    <tableColumn id="124" xr3:uid="{6E504C3B-B62B-421A-B2AB-EF1E9F68C1AC}" name="FIFA World Cup 1982" dataDxfId="422"/>
    <tableColumn id="127" xr3:uid="{C3063E06-4CC8-4E4D-A396-30F94171E469}" name="FIFA World Cup 1986" dataDxfId="421"/>
    <tableColumn id="118" xr3:uid="{AA76777C-EE04-4BA5-833A-8326BA41342B}" name="FIFA World Cup 1990" dataDxfId="420"/>
    <tableColumn id="103" xr3:uid="{78D8CD6C-4A88-4292-9C39-61AFF13A8D38}" name="FIFA World Cup 1994" dataDxfId="419"/>
    <tableColumn id="26" xr3:uid="{CB5FAC0C-3E82-47D3-8DE1-2283B3E426FC}" name="FIFA World Cup 1998" dataDxfId="418"/>
    <tableColumn id="18" xr3:uid="{968A5B6D-D405-4D9B-A33C-4F107E7FB50B}" name="FIFA World Cup 2002" dataDxfId="417"/>
    <tableColumn id="14" xr3:uid="{2B01C866-6E3B-4328-81D5-582E5D17C266}" name="FIFA World Cup 2006" dataDxfId="416"/>
    <tableColumn id="12" xr3:uid="{A5040B35-C7BD-4B82-9E04-9FDB9D191928}" name="FIFA World Cup 2010" dataDxfId="415"/>
    <tableColumn id="8" xr3:uid="{F662187D-6D8B-48C3-8ED8-00FBBB4BD9AE}" name="FIFA World Cup 2014" dataDxfId="414"/>
    <tableColumn id="9" xr3:uid="{0944639E-2C65-40B2-9FAB-244C9D50C9A1}" name="FIFA World Cup 2018" dataDxfId="413"/>
    <tableColumn id="10" xr3:uid="{9801BBFD-E719-4C58-8F8D-D5C3B5AF60DF}" name="FIFA World Cup 2022" dataDxfId="412"/>
    <tableColumn id="128" xr3:uid="{3116C3EF-A154-40CC-AF46-31974EEF796F}" name="UEFA Euro 1980" dataDxfId="411"/>
    <tableColumn id="125" xr3:uid="{E5A79A7E-5E1E-4183-A129-F23E10A31C68}" name="UEFA Euro 1984" dataDxfId="410"/>
    <tableColumn id="126" xr3:uid="{4A6A8FBA-01C6-4C54-8F45-57DBEAD002DC}" name="UEFA Euro 1988" dataDxfId="409"/>
    <tableColumn id="117" xr3:uid="{B594F519-1990-4B2D-9370-A83CFD92CC0D}" name="UEFA Euro 1992" dataDxfId="408"/>
    <tableColumn id="101" xr3:uid="{2B210BEE-564A-4AA9-991C-EADC5EDD43C1}" name="UEFA Euro 1996" dataDxfId="407"/>
    <tableColumn id="22" xr3:uid="{4F95E0D0-00C1-45AC-89F4-176E570DC03C}" name="UEFA Euro 2000" dataDxfId="406"/>
    <tableColumn id="15" xr3:uid="{DA350053-C9C9-4AF0-ACD3-51B82C1F5603}" name="UEFA Euro 2004" dataDxfId="405"/>
    <tableColumn id="3" xr3:uid="{B642C12B-152B-48A3-8022-C6215C5D626E}" name="UEFA Euro 2008" dataDxfId="404"/>
    <tableColumn id="4" xr3:uid="{3069F38E-D8FD-4869-B6E2-378E6E22BE51}" name="UEFA Euro 2012" dataDxfId="403"/>
    <tableColumn id="5" xr3:uid="{648210D7-66EA-43CE-B069-E69208094F4C}" name="UEFA Euro 2016" dataDxfId="402"/>
    <tableColumn id="6" xr3:uid="{97DE189B-94B6-4729-ABFC-79867DDCFE74}" name="UEFA Euro 2020" dataDxfId="401"/>
    <tableColumn id="7" xr3:uid="{3F2B67C1-3889-4502-AE18-54A49A2B8538}" name="UEFA Euro 2024" dataDxfId="400"/>
    <tableColumn id="119" xr3:uid="{C5DAEEE9-4E60-4964-9105-F0B45CA47063}" name="Copa América 1987" dataDxfId="399"/>
    <tableColumn id="120" xr3:uid="{EE1B7C79-4F96-4657-AB3C-5CA9D8957FB1}" name="Copa América 1989" dataDxfId="398"/>
    <tableColumn id="111" xr3:uid="{1233860B-A48A-4971-B8ED-B1D8D19FC31A}" name="Copa América 1993" dataDxfId="397"/>
    <tableColumn id="130" xr3:uid="{F04B8979-F539-41C3-9612-514580A5F529}" name="Copa América 1995" dataDxfId="396"/>
    <tableColumn id="121" xr3:uid="{8C6572A7-7527-490E-BA12-09131518A946}" name="Copa América 1997" dataDxfId="395"/>
    <tableColumn id="54" xr3:uid="{9D4EFCA9-CAD0-4FFD-B6FE-B1C895683681}" name="Copa América 1999" dataDxfId="394"/>
    <tableColumn id="76" xr3:uid="{0CB94074-7FCA-4440-BB62-F460E56214C3}" name="Copa América 2001" dataDxfId="393"/>
    <tableColumn id="47" xr3:uid="{EEFF1D18-8DD5-4D79-BAD8-3A152E6A0D46}" name="Copa América 2004" dataDxfId="392"/>
    <tableColumn id="48" xr3:uid="{550E66FC-EFEE-4A0A-A255-9DAB1A9BA507}" name="Copa América 2007" dataDxfId="391"/>
    <tableColumn id="44" xr3:uid="{B37AF754-87C1-43AC-BB8E-F721461FCF11}" name="Copa América 2011" dataDxfId="390"/>
    <tableColumn id="45" xr3:uid="{EE336B9C-7B10-4A26-BCB2-262CB06D4B48}" name="Copa América 2015" dataDxfId="389"/>
    <tableColumn id="46" xr3:uid="{847CEDCB-284D-4664-B60C-F041B6F7D926}" name="Copa América 2016" dataDxfId="388"/>
    <tableColumn id="49" xr3:uid="{B3217A3C-4343-497E-92FF-C274F7A76E60}" name="Copa América 2019" dataDxfId="387"/>
    <tableColumn id="50" xr3:uid="{B36EAA9D-D971-4932-9B3A-8C4C02B3A625}" name="Copa América 2021" dataDxfId="386"/>
    <tableColumn id="51" xr3:uid="{9662313C-B221-4EFF-BAB7-9CB731FEDA7A}" name="Copa América 2024" dataDxfId="385"/>
    <tableColumn id="129" xr3:uid="{5B86BF58-0899-41C0-B2F5-CB4CD3D48A1D}" name="Africa Cup of Nations 1996" dataDxfId="384"/>
    <tableColumn id="80" xr3:uid="{E65DC562-1288-488B-AA2F-2E3D0C2E9828}" name="Africa Cup of Nations 1998" dataDxfId="383"/>
    <tableColumn id="38" xr3:uid="{82B75A2D-105A-41C9-B63C-EBFD38F10675}" name="Africa Cup of Nations 2000" dataDxfId="382"/>
    <tableColumn id="39" xr3:uid="{15B49D0F-186D-4E45-836F-BCE33746A931}" name="Africa Cup of Nations 2002" dataDxfId="381"/>
    <tableColumn id="40" xr3:uid="{B19D504E-56C9-40D4-A174-269B1BFEAB8F}" name="Africa Cup of Nations 2004" dataDxfId="380"/>
    <tableColumn id="41" xr3:uid="{9F5C7E4B-A061-423C-9672-D7EF18C8A530}" name="Africa Cup of Nations 2006" dataDxfId="379"/>
    <tableColumn id="42" xr3:uid="{C532097D-4F8C-465C-B2B9-83135887C227}" name="Africa Cup of Nations 2008" dataDxfId="378"/>
    <tableColumn id="35" xr3:uid="{9B7D2449-53F0-4CFB-A50D-022E38EDD034}" name="Africa Cup of Nations 2010" dataDxfId="377"/>
    <tableColumn id="43" xr3:uid="{568A7580-8940-4AA5-BE6E-3C84421B9A2C}" name="Africa Cup of Nations 2012" dataDxfId="376"/>
    <tableColumn id="29" xr3:uid="{9034F9E2-D118-4C1D-A355-12FB5DFBE289}" name="Africa Cup of Nations 2013" dataDxfId="375"/>
    <tableColumn id="30" xr3:uid="{EF0C02DC-B105-4CD5-8188-F146149C70CF}" name="Africa Cup of Nations 2015" dataDxfId="374"/>
    <tableColumn id="34" xr3:uid="{1C284E6B-9B08-48E3-8745-BA8515918B9E}" name="Africa Cup of Nations 2017" dataDxfId="373"/>
    <tableColumn id="31" xr3:uid="{03AD61BE-2342-4C30-A933-01061411D6E1}" name="Africa Cup of Nations 2019" dataDxfId="372"/>
    <tableColumn id="32" xr3:uid="{D572A8AF-93B2-4771-90B3-CD7B6B2CB9F6}" name="Africa Cup of Nations 2021" dataDxfId="371"/>
    <tableColumn id="33" xr3:uid="{61389539-62CA-400E-932F-6429258E708A}" name="Africa Cup of Nations 2023" dataDxfId="370"/>
    <tableColumn id="81" xr3:uid="{C7075A5C-1E5E-4B26-8644-32A7A930ED8D}" name="CONCACAF Gold Cup 1998" dataDxfId="369"/>
    <tableColumn id="67" xr3:uid="{A14B09E7-4B96-412D-B0AB-73B50680BEB8}" name="CONCACAF Gold Cup 2000" dataDxfId="368"/>
    <tableColumn id="68" xr3:uid="{CB601092-1E16-4220-9779-F7804E1DFD6E}" name="CONCACAF Gold Cup 2002" dataDxfId="367"/>
    <tableColumn id="28" xr3:uid="{B1D82A33-4E4A-44E2-96E1-D9C550C113EF}" name="CONCACAF Gold Cup 2003" dataDxfId="366"/>
    <tableColumn id="58" xr3:uid="{02B7D5AF-8211-4E87-A6CA-8644E46AE350}" name="CONCACAF Gold Cup 2005" dataDxfId="365"/>
    <tableColumn id="59" xr3:uid="{3E108478-50E1-46EF-B5D8-B0683D97B212}" name="CONCACAF Gold Cup 2007" dataDxfId="364"/>
    <tableColumn id="60" xr3:uid="{5516F488-E04D-4DBF-A052-FFF43665256F}" name="CONCACAF Gold Cup 2009" dataDxfId="363"/>
    <tableColumn id="61" xr3:uid="{BA713929-228F-4E09-9655-12A27EBF44C0}" name="CONCACAF Gold Cup 2011" dataDxfId="362"/>
    <tableColumn id="74" xr3:uid="{CEAFC5EA-1FB4-4D63-9CE1-77A2EA2EE313}" name="CONCACAF Gold Cup 2013" dataDxfId="361"/>
    <tableColumn id="62" xr3:uid="{A37270F9-A66B-4425-B421-5C03EF5E2DB9}" name="CONCACAF Gold Cup 2015" dataDxfId="360"/>
    <tableColumn id="72" xr3:uid="{40221C71-230D-4F04-989B-B2B6EBB0D7A0}" name="CONCACAF Gold Cup 2017" dataDxfId="359"/>
    <tableColumn id="63" xr3:uid="{6F1F9F85-8D31-46D3-985F-FB4172FE4C95}" name="CONCACAF Gold Cup 2019" dataDxfId="358"/>
    <tableColumn id="73" xr3:uid="{B022FB59-150F-4033-975E-3C0E5C7008E9}" name="CONCACAF Gold Cup 2021" dataDxfId="357"/>
    <tableColumn id="64" xr3:uid="{667672E7-09B4-4B83-992F-260D4DC78D97}" name="CONCACAF Gold Cup 2023" dataDxfId="356"/>
    <tableColumn id="100" xr3:uid="{2A63907B-33B2-4AB2-9DFD-5850C9F799ED}" name="CONCACAF Gold Cup 2025" dataDxfId="355"/>
    <tableColumn id="69" xr3:uid="{C9D87AE9-CCD6-4971-A045-AF8BB3651078}" name="AFC Asian Cup 2000" dataDxfId="354"/>
    <tableColumn id="70" xr3:uid="{4951FC32-D1C7-4B49-A20A-05D7E87746EB}" name="AFC Asian Cup 2004" dataDxfId="353"/>
    <tableColumn id="71" xr3:uid="{45A16BB3-EA60-4CAA-8926-60EC65ED5248}" name="AFC Asian Cup 2007" dataDxfId="352"/>
    <tableColumn id="55" xr3:uid="{BA84A407-6776-45A7-A517-02EB5A9F255C}" name="AFC Asian Cup 2011" dataDxfId="351"/>
    <tableColumn id="56" xr3:uid="{1F1087E4-68D5-4B29-A5F2-7A25DC10A2C4}" name="AFC Asian Cup 2015" dataDxfId="350"/>
    <tableColumn id="57" xr3:uid="{E8ABA432-43A6-41EC-816D-1A302A5977D5}" name="AFC Asian Cup 2019" dataDxfId="349"/>
    <tableColumn id="82" xr3:uid="{FC1DE84B-DAFD-4B41-8152-0298DD992FAB}" name="AFC Asian Cup 2023" dataDxfId="348"/>
    <tableColumn id="79" xr3:uid="{1E4630BD-95FD-4098-8B88-4B3E86981758}" name="OFC Nations Cup 2000" dataDxfId="347"/>
    <tableColumn id="78" xr3:uid="{F3424001-493B-4CE8-9124-B91940514FCF}" name="OFC Nations Cup 2002" dataDxfId="346"/>
    <tableColumn id="75" xr3:uid="{CF00B10A-0F65-4F1F-BB35-1624774BF641}" name="OFC Nations Cup 2004" dataDxfId="345"/>
    <tableColumn id="77" xr3:uid="{25DCC918-DE38-4421-82E6-8B8EF26B6D74}" name="OFC Nations Cup 2008" dataDxfId="344"/>
    <tableColumn id="65" xr3:uid="{19A9879F-9EB6-4B71-BD59-50BD0614026B}" name="OFC Nations Cup 2012" dataDxfId="343"/>
    <tableColumn id="66" xr3:uid="{731A565E-4972-4BA4-A4D6-D5ED3AC772D6}" name="OFC Nations Cup 2016" dataDxfId="342"/>
    <tableColumn id="84" xr3:uid="{EEC397E0-3A3F-45B2-A507-785429DD9F4D}" name="OFC Nations Cup 2024" dataDxfId="341"/>
    <tableColumn id="102" xr3:uid="{9CB3EDBE-5432-4A7E-A231-1A179CEEF092}" name="FIFA Confederations Cup 1995" dataDxfId="340"/>
    <tableColumn id="123" xr3:uid="{57B21CCA-7970-4D8A-9DCE-3F5445AA286A}" name="FIFA Confederations Cup 1997" dataDxfId="339"/>
    <tableColumn id="53" xr3:uid="{86C9448C-1ED7-4F60-9988-4846C308BF05}" name="FIFA Confederations Cup 1999" dataDxfId="338"/>
    <tableColumn id="37" xr3:uid="{A3B67DD7-35A6-4C5E-950C-55E6B3D82583}" name="FIFA Confederations Cup 2001" dataDxfId="337"/>
    <tableColumn id="36" xr3:uid="{E8D10577-E57A-49A2-85D3-5B4A605E34D2}" name="FIFA Confederations Cup 2003" dataDxfId="336"/>
    <tableColumn id="17" xr3:uid="{2601AD2B-9F18-4390-BA57-C111FE625675}" name="FIFA Confederations Cup 2005" dataDxfId="335"/>
    <tableColumn id="20" xr3:uid="{6095039C-98F6-4E49-BBBB-619DA790F3EE}" name="FIFA Confederations Cup 2009" dataDxfId="334"/>
    <tableColumn id="21" xr3:uid="{A792DDE0-903F-4698-8099-59503F4D1333}" name="FIFA Confederations Cup 2013" dataDxfId="333"/>
    <tableColumn id="11" xr3:uid="{684440AD-B827-4077-978D-8B1CDB4A55CD}" name="FIFA Confederations Cup 2017" dataDxfId="332"/>
    <tableColumn id="122" xr3:uid="{96C834F2-24C2-48DD-8243-4ED28438207A}" name="1988 Summer Olympics" dataDxfId="331"/>
    <tableColumn id="27" xr3:uid="{AE13A67C-D2E4-4C88-A3B3-0BCE1156E872}" name="1996 Summer Olympics" dataDxfId="330"/>
    <tableColumn id="19" xr3:uid="{0963EEDB-92E5-43AE-B5DA-3B7DEF93CA87}" name="2000 Summer Olympics" dataDxfId="329"/>
    <tableColumn id="13" xr3:uid="{003DC55B-3E6A-4549-94A3-80C2D3DFCD73}" name="2004 Summer Olympics" dataDxfId="328"/>
    <tableColumn id="16" xr3:uid="{B24CBEC7-F8F6-48A3-9750-2028CF30FDE6}" name="2008 Summer Olympics" dataDxfId="327"/>
    <tableColumn id="23" xr3:uid="{67AB336D-781A-47A9-A546-1E058FDE208F}" name="2012 Summer Olympics" dataDxfId="326"/>
    <tableColumn id="25" xr3:uid="{B3C1A4A5-A6F0-4671-B2B8-F4EF50846CAF}" name="2016 Summer Olympics" dataDxfId="325"/>
    <tableColumn id="52" xr3:uid="{B7ED9752-E2B4-4B3D-8C6E-9BD7302B3183}" name="2020 Summer Olympics" dataDxfId="324"/>
    <tableColumn id="88" xr3:uid="{9AFAEC00-84DA-4805-9C32-6A85EF052DFA}" name="2024 Summer Olympics" dataDxfId="323"/>
    <tableColumn id="87" xr3:uid="{7EFF10B9-1904-42BC-9B35-17AF6224F19B}" name="Total International Tournaments" dataDxfId="322">
      <calculatedColumnFormula>COUNTIF(Tabela1[[#This Row],[FIFA World Cup 1982]:[2024 Summer Olympics]],"Yes")</calculatedColumnFormula>
    </tableColumn>
    <tableColumn id="85" xr3:uid="{BD4411D7-2835-4790-8522-3E7AED314BC2}" name="Notes" dataDxfId="3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M1409" totalsRowShown="0" dataDxfId="320">
  <autoFilter ref="A1:BM1409" xr:uid="{9B6505AB-A5DD-4D95-AC4E-61525CC9AAB8}"/>
  <sortState xmlns:xlrd2="http://schemas.microsoft.com/office/spreadsheetml/2017/richdata2" ref="A2:BM1409">
    <sortCondition ref="B1:B1409"/>
  </sortState>
  <tableColumns count="65">
    <tableColumn id="1" xr3:uid="{3C0468BE-8281-499F-8CD2-E83026C0E02C}" name="Club" dataDxfId="319"/>
    <tableColumn id="2" xr3:uid="{CAD836CE-C9A0-4EB0-BB8B-1EF53179D773}" name="Country" dataDxfId="318"/>
    <tableColumn id="15" xr3:uid="{FD1CE1F2-EA3A-467C-B133-DA2FCDFBCA96}" name="FIFA 96 League" dataDxfId="317"/>
    <tableColumn id="17" xr3:uid="{EDC9AD67-6AF8-4E1A-9D68-9288D6D4BFA7}" name="FIFA 97 League" dataDxfId="316"/>
    <tableColumn id="18" xr3:uid="{5AC06E84-B77B-41DF-9323-6E38D3F5E2BC}" name="FIFA 98 League" dataDxfId="315"/>
    <tableColumn id="3" xr3:uid="{EDB7CB8F-EFE3-4832-BE68-80DE63CAED30}" name="FIFA 99 League" dataDxfId="314"/>
    <tableColumn id="19" xr3:uid="{DE2C4090-2C1E-4BC7-8F28-C8C9D2133911}" name="FIFA 2000 League" dataDxfId="313"/>
    <tableColumn id="20" xr3:uid="{7D1B7B22-A697-4F4E-9289-DFC6330648A8}" name="FIFA 2001 League" dataDxfId="312"/>
    <tableColumn id="21" xr3:uid="{89B9A154-9265-49E1-87D6-C04484478C6E}" name="FIFA 2002 League" dataDxfId="311"/>
    <tableColumn id="10" xr3:uid="{077AE58F-8FFF-4848-A298-163A11926C15}" name="FIFA 2003 League" dataDxfId="310"/>
    <tableColumn id="22" xr3:uid="{6C346B0B-28B2-4699-8204-C7F5EE1CD0B4}" name="FIFA 2004 League" dataDxfId="309"/>
    <tableColumn id="23" xr3:uid="{29651E2F-4C6E-4406-B862-B4B70EEEB7E0}" name="FIFA 2005 League" dataDxfId="308"/>
    <tableColumn id="24" xr3:uid="{9F77070D-5D5D-454F-8835-9AA4D98054EE}" name="FIFA 06 League" dataDxfId="307"/>
    <tableColumn id="11" xr3:uid="{5D0AA824-7305-4C8C-8132-AEAAD45567D4}" name="FIFA 07 League" dataDxfId="306"/>
    <tableColumn id="25" xr3:uid="{4769481C-0EDC-4EE7-A149-C05958EC1B76}" name="FIFA 08 League" dataDxfId="305"/>
    <tableColumn id="26" xr3:uid="{8C6236B5-F667-4C82-8D2F-94A3DCBE8CFA}" name="FIFA 09 League" dataDxfId="304"/>
    <tableColumn id="27" xr3:uid="{B1BA4753-15FE-41C3-84E0-AC808CC3485C}" name="FIFA 10 League" dataDxfId="303"/>
    <tableColumn id="12" xr3:uid="{1B45048E-0D5B-46F8-8489-9CC89528567D}" name="FIFA 11 League" dataDxfId="302"/>
    <tableColumn id="28" xr3:uid="{1B71C953-A9C1-4609-8698-6400BAE86620}" name="FIFA 12 League" dataDxfId="301"/>
    <tableColumn id="29" xr3:uid="{37F6E29B-D08F-45CE-BEE1-070A8CA6146C}" name="FIFA 13 League" dataDxfId="300"/>
    <tableColumn id="30" xr3:uid="{4063B160-B731-4AB2-89D1-18CC3B8AE797}" name="FIFA 14 League" dataDxfId="299"/>
    <tableColumn id="13" xr3:uid="{ADA111AF-3A82-4F79-8461-2597F89A8FA8}" name="FIFA 15 League" dataDxfId="298"/>
    <tableColumn id="31" xr3:uid="{54B4BE46-7F29-4968-B90F-5939F52EA41C}" name="FIFA 16 League" dataDxfId="297"/>
    <tableColumn id="32" xr3:uid="{F334C7D6-EE6D-4BD4-A5AB-35E8CB5EF255}" name="FIFA 17 League" dataDxfId="296"/>
    <tableColumn id="33" xr3:uid="{E7B59C9B-177E-43B3-AC12-424AFDCE8096}" name="FIFA 18 League" dataDxfId="295"/>
    <tableColumn id="9" xr3:uid="{C43B2548-0AB6-4018-B555-80362799B4D9}" name="FIFA 19 League" dataDxfId="294"/>
    <tableColumn id="34" xr3:uid="{E43C2301-CD16-4E5F-A5C8-E63795E618EC}" name="FIFA 20 League" dataDxfId="293"/>
    <tableColumn id="35" xr3:uid="{12DE215F-D357-4992-B35F-F083F6DA405E}" name="FIFA 21 League" dataDxfId="292"/>
    <tableColumn id="36" xr3:uid="{F9855D7C-882F-426A-88C5-21BAE1943E74}" name="FIFA 22 League" dataDxfId="291"/>
    <tableColumn id="37" xr3:uid="{7B7A2D98-F947-4DB2-83F3-E0113EA99EC7}" name="FIFA 23 League" dataDxfId="290"/>
    <tableColumn id="38" xr3:uid="{6E0861FE-6F10-4F8D-819E-1F3A935B3695}" name="EA Sports FC 24 League" dataDxfId="289"/>
    <tableColumn id="39" xr3:uid="{34104785-5BEC-476C-BC77-5BCDAFEAF107}" name="EA Sports FC 25 League" dataDxfId="288"/>
    <tableColumn id="40" xr3:uid="{61A90C6D-542C-467F-ABF9-9F91ECEF0152}" name="EA Sports FC 26 League" dataDxfId="287"/>
    <tableColumn id="16" xr3:uid="{53D5D7EC-DB74-4204-A846-1C658D815A40}" name="Number Players FIFA 96" dataDxfId="286"/>
    <tableColumn id="41" xr3:uid="{137BB5AA-B82E-4091-A5FF-6FBB9BBA170C}" name="Number Players FIFA 97" dataDxfId="285"/>
    <tableColumn id="42" xr3:uid="{361FB77D-E6A3-45C0-99AA-816E377A57F3}" name="Number Players FIFA 98" dataDxfId="284"/>
    <tableColumn id="5" xr3:uid="{D459AB18-454B-4998-9648-6D7558734687}" name="Number Players FIFA 99" dataDxfId="283"/>
    <tableColumn id="43" xr3:uid="{F1BA6997-8DB2-4918-9354-76EA3B320761}" name="Number Players FIFA 2000" dataDxfId="282"/>
    <tableColumn id="44" xr3:uid="{58371C94-16C3-49A8-B51A-EFBDA7A62C2A}" name="Number Players FIFA 2001" dataDxfId="281"/>
    <tableColumn id="45" xr3:uid="{97444B6C-119D-417A-919B-6F5A8F20225A}" name="Number Players FIFA 2002" dataDxfId="280"/>
    <tableColumn id="4" xr3:uid="{3F68A965-7D85-46C8-B6AC-CE067A8F7285}" name="Number Players FIFA 2003" dataDxfId="279"/>
    <tableColumn id="46" xr3:uid="{B752EF2F-8286-423D-A9A6-184E93808FFE}" name="Number Players FIFA 2004" dataDxfId="278"/>
    <tableColumn id="47" xr3:uid="{E522FC8C-451B-4D62-BDD2-A4D45941ED38}" name="Number Players FIFA 2005" dataDxfId="277"/>
    <tableColumn id="48" xr3:uid="{03C1121A-4301-4E20-8C41-A1376487B6BC}" name="Number Players FIFA 06" dataDxfId="276"/>
    <tableColumn id="6" xr3:uid="{9FDB76D4-97A9-4413-BC5E-882F1046FA12}" name="Number Players FIFA 07" dataDxfId="275"/>
    <tableColumn id="49" xr3:uid="{817E1155-98DD-4837-84DB-5A9C8DB92692}" name="Number Players FIFA 08" dataDxfId="274"/>
    <tableColumn id="50" xr3:uid="{909CB42B-B333-4300-B84D-F479CFE04DEB}" name="Number Players FIFA 09" dataDxfId="273"/>
    <tableColumn id="51" xr3:uid="{FD69D563-87B2-4695-BE7A-75F17E5DF3CD}" name="Number Players FIFA 10" dataDxfId="272"/>
    <tableColumn id="7" xr3:uid="{3C66F7E8-8E64-447B-8CEA-C7C1BE130582}" name="Number Players FIFA 11" dataDxfId="271"/>
    <tableColumn id="52" xr3:uid="{B4FF1024-8258-4546-AEEE-4947BECF2E8B}" name="Number Players FIFA 12" dataDxfId="270"/>
    <tableColumn id="53" xr3:uid="{3DE3702D-8595-4FC1-83DD-CFBFECE51D8A}" name="Number Players FIFA 13" dataDxfId="269"/>
    <tableColumn id="54" xr3:uid="{7F8EC610-E22F-4133-8C21-9CA8A4F0AD84}" name="Number Players FIFA 14" dataDxfId="268"/>
    <tableColumn id="8" xr3:uid="{0A4C4604-1956-4103-AB25-2E727E0DEF7D}" name="Number Players FIFA 15" dataDxfId="267"/>
    <tableColumn id="55" xr3:uid="{95C2BFFC-D7A4-4247-A306-09193FEAAB11}" name="Number Players FIFA 16" dataDxfId="266"/>
    <tableColumn id="56" xr3:uid="{0A77CE39-CE35-4A05-A41C-68D4F3838EBA}" name="Number Players FIFA 17" dataDxfId="265"/>
    <tableColumn id="57" xr3:uid="{ACA93B5A-81B5-4209-87F5-9C767D4FDEAD}" name="Number Players FIFA 18" dataDxfId="264"/>
    <tableColumn id="14" xr3:uid="{BBE3A27D-269E-4866-B7FB-E795B387FE09}" name="Number Players FIFA 19" dataDxfId="263"/>
    <tableColumn id="58" xr3:uid="{A06AC369-6717-4959-A644-C17E7555DFF8}" name="Number Players FIFA 20" dataDxfId="262"/>
    <tableColumn id="59" xr3:uid="{52B017E6-68AE-4353-9D43-5C4D83E21CEE}" name="Number Players FIFA 21" dataDxfId="261"/>
    <tableColumn id="60" xr3:uid="{2E8604DD-FBD5-4DCB-8299-F4C96322C2BD}" name="Number Players FIFA 22" dataDxfId="260"/>
    <tableColumn id="61" xr3:uid="{95EB9859-AEAA-4051-9C77-51E136A19AF8}" name="Number Players FIFA 23" dataDxfId="259"/>
    <tableColumn id="62" xr3:uid="{457CF154-8543-4636-BB99-7BD266F0CB78}" name="Number Players EA Sports FC 24" dataDxfId="258"/>
    <tableColumn id="63" xr3:uid="{CCF70E85-AC15-4B98-B210-B5564B2E7AAE}" name="Number Players EA Sports FC 25" dataDxfId="257"/>
    <tableColumn id="64" xr3:uid="{773648F8-7C39-462C-B0CA-53A1F63AC03C}" name="Number Players EA Sports FC 26" dataDxfId="256"/>
    <tableColumn id="65" xr3:uid="{4F067057-225A-469D-9A30-E146A4AEC0F9}" name="Number Game Appearances" dataDxfId="255">
      <calculatedColumnFormula>COUNTA(Tabela2[[#This Row],[FIFA 96 League]:[EA Sports FC 26 League]])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9857E1-EDD3-4A1D-BDAD-0BFF3419E08C}" name="Tabela3" displayName="Tabela3" ref="A1:AH77" totalsRowShown="0" dataDxfId="254">
  <autoFilter ref="A1:AH77" xr:uid="{859857E1-EDD3-4A1D-BDAD-0BFF3419E08C}"/>
  <sortState xmlns:xlrd2="http://schemas.microsoft.com/office/spreadsheetml/2017/richdata2" ref="A2:AH77">
    <sortCondition ref="B1:B77"/>
  </sortState>
  <tableColumns count="34">
    <tableColumn id="1" xr3:uid="{B5BCB95F-B831-4DB9-8BEC-D5904E9E0DDD}" name="League" dataDxfId="253"/>
    <tableColumn id="2" xr3:uid="{FAE3FC7F-DBC5-482E-B810-F5BFC9CFCA4B}" name="Country" dataDxfId="252"/>
    <tableColumn id="9" xr3:uid="{2A2EC4C5-152F-49DA-B9B2-B7498CEA373B}" name="Tier" dataDxfId="251"/>
    <tableColumn id="17" xr3:uid="{FD49E7C1-2008-467B-8847-374936333932}" name="Number Teams FIFA 96" dataDxfId="250">
      <calculatedColumnFormula>COUNTIF(Tabela2[FIFA 96 League],Tabela3[[#This Row],[League]])</calculatedColumnFormula>
    </tableColumn>
    <tableColumn id="10" xr3:uid="{F8DE706F-E760-4599-963D-DAD0ACA86068}" name="Number Teams FIFA 97" dataDxfId="249">
      <calculatedColumnFormula>COUNTIF(Tabela2[FIFA 97 League],Tabela3[[#This Row],[League]])</calculatedColumnFormula>
    </tableColumn>
    <tableColumn id="11" xr3:uid="{2682DD55-C100-4FF0-81E0-4C267A50D9AA}" name="Number Teams FIFA 98" dataDxfId="248">
      <calculatedColumnFormula>COUNTIF(Tabela2[FIFA 98 League],Tabela3[[#This Row],[League]])</calculatedColumnFormula>
    </tableColumn>
    <tableColumn id="3" xr3:uid="{84A689D7-0ABA-475D-B412-2DB525342C5C}" name="Number Teams FIFA 99" dataDxfId="247">
      <calculatedColumnFormula>COUNTIF(Tabela2[FIFA 99 League],Tabela3[[#This Row],[League]])</calculatedColumnFormula>
    </tableColumn>
    <tableColumn id="12" xr3:uid="{34376DAB-A54B-4571-BE5C-8B787C6F826B}" name="Number Teams FIFA 2000" dataDxfId="246">
      <calculatedColumnFormula>COUNTIF(Tabela2[FIFA 2000 League],Tabela3[[#This Row],[League]])</calculatedColumnFormula>
    </tableColumn>
    <tableColumn id="13" xr3:uid="{8A286218-FD72-497A-A32F-3D5470E39391}" name="Number Teams FIFA 2001" dataDxfId="245">
      <calculatedColumnFormula>COUNTIF(Tabela2[FIFA 2001 League],Tabela3[[#This Row],[League]])</calculatedColumnFormula>
    </tableColumn>
    <tableColumn id="14" xr3:uid="{64CF425D-E125-4008-BA46-A507EB566573}" name="Number Teams FIFA 2002" dataDxfId="244">
      <calculatedColumnFormula>COUNTIF(Tabela2[FIFA 2002 League],Tabela3[[#This Row],[League]])</calculatedColumnFormula>
    </tableColumn>
    <tableColumn id="4" xr3:uid="{020D71FC-3183-44DC-874E-53D4C9B33B20}" name="Number Teams FIFA 2003" dataDxfId="243">
      <calculatedColumnFormula>COUNTIF(Tabela2[FIFA 2003 League],Tabela3[[#This Row],[League]])</calculatedColumnFormula>
    </tableColumn>
    <tableColumn id="15" xr3:uid="{72A2CAD8-CA1B-49CD-9E3F-71968CE72112}" name="Number Teams FIFA 2004" dataDxfId="242">
      <calculatedColumnFormula>COUNTIF(Tabela2[FIFA 2004 League],Tabela3[[#This Row],[League]])</calculatedColumnFormula>
    </tableColumn>
    <tableColumn id="16" xr3:uid="{DBEEA727-F577-4A2C-928C-E7A966F34A3C}" name="Number Teams FIFA 2005" dataDxfId="241">
      <calculatedColumnFormula>COUNTIF(Tabela2[FIFA 2005 League],Tabela3[[#This Row],[League]])</calculatedColumnFormula>
    </tableColumn>
    <tableColumn id="18" xr3:uid="{FE1E696B-D911-47AC-94AF-AFDCDEAA2253}" name="Number Teams FIFA 06" dataDxfId="240">
      <calculatedColumnFormula>COUNTIF(Tabela2[FIFA 06 League],Tabela3[[#This Row],[League]])</calculatedColumnFormula>
    </tableColumn>
    <tableColumn id="5" xr3:uid="{5E32972E-4B9F-47E9-8B50-1BC429D1AF6E}" name="Number Teams FIFA 07" dataDxfId="239">
      <calculatedColumnFormula>COUNTIF(Tabela2[FIFA 07 League],Tabela3[[#This Row],[League]])</calculatedColumnFormula>
    </tableColumn>
    <tableColumn id="19" xr3:uid="{94C15B7D-825C-4A13-8267-4711C77C0260}" name="Number Teams FIFA 08" dataDxfId="238">
      <calculatedColumnFormula>COUNTIF(Tabela2[FIFA 08 League],Tabela3[[#This Row],[League]])</calculatedColumnFormula>
    </tableColumn>
    <tableColumn id="20" xr3:uid="{B3E7B526-0B88-474E-99E9-A521D375DDD2}" name="Number Teams FIFA 09" dataDxfId="237">
      <calculatedColumnFormula>COUNTIF(Tabela2[FIFA 09 League],Tabela3[[#This Row],[League]])</calculatedColumnFormula>
    </tableColumn>
    <tableColumn id="21" xr3:uid="{745A1D48-8A40-4A8D-8640-4EF34282BA58}" name="Number Teams FIFA 10" dataDxfId="236">
      <calculatedColumnFormula>COUNTIF(Tabela2[FIFA 10 League],Tabela3[[#This Row],[League]])</calculatedColumnFormula>
    </tableColumn>
    <tableColumn id="6" xr3:uid="{0CED10F2-1ABF-40F4-917F-F8420C5A462B}" name="Number Teams FIFA 11" dataDxfId="235">
      <calculatedColumnFormula>COUNTIF(Tabela2[FIFA 11 League],Tabela3[[#This Row],[League]])</calculatedColumnFormula>
    </tableColumn>
    <tableColumn id="22" xr3:uid="{9A050C45-4948-49FC-9D78-5BB91B3E709F}" name="Number Teams FIFA 12" dataDxfId="234">
      <calculatedColumnFormula>COUNTIF(Tabela2[FIFA 12 League],Tabela3[[#This Row],[League]])</calculatedColumnFormula>
    </tableColumn>
    <tableColumn id="23" xr3:uid="{69270BBA-9390-4C41-9D85-BBF629F34B52}" name="Number Teams FIFA 13" dataDxfId="233">
      <calculatedColumnFormula>COUNTIF(Tabela2[FIFA 13 League],Tabela3[[#This Row],[League]])</calculatedColumnFormula>
    </tableColumn>
    <tableColumn id="24" xr3:uid="{B53A3BA8-0194-4FB5-95F2-C01549C5DAB0}" name="Number Teams FIFA 14" dataDxfId="232">
      <calculatedColumnFormula>COUNTIF(Tabela2[FIFA 14 League],Tabela3[[#This Row],[League]])</calculatedColumnFormula>
    </tableColumn>
    <tableColumn id="7" xr3:uid="{FC7ADC90-906D-44DB-BA6A-2D468585A4F1}" name="Number Teams FIFA 15" dataDxfId="231">
      <calculatedColumnFormula>COUNTIF(Tabela2[FIFA 15 League],Tabela3[[#This Row],[League]])</calculatedColumnFormula>
    </tableColumn>
    <tableColumn id="25" xr3:uid="{8BE6011C-6E27-4C1F-B8C4-4D8712A1F7F1}" name="Number Teams FIFA 16" dataDxfId="230">
      <calculatedColumnFormula>COUNTIF(Tabela2[FIFA 16 League],Tabela3[[#This Row],[League]])</calculatedColumnFormula>
    </tableColumn>
    <tableColumn id="26" xr3:uid="{4E0F0A4D-B21C-4C24-B733-D0BA6DDF2544}" name="Number Teams FIFA 17" dataDxfId="229">
      <calculatedColumnFormula>COUNTIF(Tabela2[FIFA 17 League],Tabela3[[#This Row],[League]])</calculatedColumnFormula>
    </tableColumn>
    <tableColumn id="27" xr3:uid="{FA7035E4-0180-4B3D-8A8D-07117575CE8C}" name="Number Teams FIFA 18" dataDxfId="228">
      <calculatedColumnFormula>COUNTIF(Tabela2[FIFA 18 League],Tabela3[[#This Row],[League]])</calculatedColumnFormula>
    </tableColumn>
    <tableColumn id="8" xr3:uid="{C75CD788-ADF4-4A7D-834A-A9F380ADFC49}" name="Number Teams FIFA 19" dataDxfId="227">
      <calculatedColumnFormula>COUNTIF(Tabela2[FIFA 19 League],Tabela3[[#This Row],[League]])</calculatedColumnFormula>
    </tableColumn>
    <tableColumn id="28" xr3:uid="{C4247D07-289C-4826-813E-3FC074B5EB0D}" name="Number Teams FIFA 20" dataDxfId="226">
      <calculatedColumnFormula>COUNTIF(Tabela2[FIFA 20 League],Tabela3[[#This Row],[League]])</calculatedColumnFormula>
    </tableColumn>
    <tableColumn id="29" xr3:uid="{F5E70401-1F52-4F3C-BB96-597401191134}" name="Number Teams FIFA 21" dataDxfId="225">
      <calculatedColumnFormula>COUNTIF(Tabela2[FIFA 21 League],Tabela3[[#This Row],[League]])</calculatedColumnFormula>
    </tableColumn>
    <tableColumn id="30" xr3:uid="{DA9574AE-1A38-42B8-8C35-EB16C97F5C26}" name="Number Teams FIFA 22" dataDxfId="224">
      <calculatedColumnFormula>COUNTIF(Tabela2[FIFA 22 League],Tabela3[[#This Row],[League]])</calculatedColumnFormula>
    </tableColumn>
    <tableColumn id="31" xr3:uid="{DD51F69A-78CB-4657-BC57-4B65A869563F}" name="Number Teams FIFA 23" dataDxfId="223">
      <calculatedColumnFormula>COUNTIF(Tabela2[FIFA 23 League],Tabela3[[#This Row],[League]])</calculatedColumnFormula>
    </tableColumn>
    <tableColumn id="32" xr3:uid="{B026FC31-5981-46E7-8540-FEC37807866A}" name="Number Teams EA Sports FC 24" dataDxfId="222">
      <calculatedColumnFormula>COUNTIF(Tabela2[EA Sports FC 24 League],Tabela3[[#This Row],[League]])</calculatedColumnFormula>
    </tableColumn>
    <tableColumn id="33" xr3:uid="{7BD4F701-F53F-4210-A954-FCAC7F81ED34}" name="Number Teams EA Sports FC 25" dataDxfId="221">
      <calculatedColumnFormula>COUNTIF(Tabela2[EA Sports FC 25 League],Tabela3[[#This Row],[League]])</calculatedColumnFormula>
    </tableColumn>
    <tableColumn id="34" xr3:uid="{40131E4F-331C-484E-B9BA-A227C04D077F}" name="Number Teams EA Sports FC 26" dataDxfId="220">
      <calculatedColumnFormula>COUNTIF(Tabela2[EA Sports FC 26 League],Tabela3[[#This Row],[League]])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327B-B2EB-46FF-A483-2B417B86C16B}" name="Tabela4" displayName="Tabela4" ref="A1:E207" totalsRowShown="0">
  <autoFilter ref="A1:E207" xr:uid="{4418327B-B2EB-46FF-A483-2B417B86C16B}"/>
  <tableColumns count="5">
    <tableColumn id="1" xr3:uid="{01D705C6-2AE8-4725-864D-2B7A5F0BAAEF}" name="National Team" dataDxfId="219"/>
    <tableColumn id="4" xr3:uid="{92C84F83-CF5B-4AC6-B440-2ABED3DD5818}" name="Flag" dataDxfId="218">
      <calculatedColumnFormula>IF(ISBLANK(Tabela4[[#This Row],[Flag Link]]), "", _xlfn.IMAGE(Tabela4[[#This Row],[Flag Link]],1,1))</calculatedColumnFormula>
    </tableColumn>
    <tableColumn id="6" xr3:uid="{A79146A1-16D8-4678-AA9E-964ECF6CAABD}" name="Continent" dataDxfId="217"/>
    <tableColumn id="5" xr3:uid="{E55D4610-865A-4046-9707-DBDBF8BD8638}" name="Flag Link"/>
    <tableColumn id="7" xr3:uid="{4A57EB0E-3024-428E-BC95-78520838A520}" name="Not In Game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8A05E9-EE21-4799-93B6-0339CB83C78E}" name="Tabela5" displayName="Tabela5" ref="A1:F2" insertRow="1" totalsRowShown="0" dataDxfId="216">
  <autoFilter ref="A1:F2" xr:uid="{C38A05E9-EE21-4799-93B6-0339CB83C78E}"/>
  <tableColumns count="6">
    <tableColumn id="1" xr3:uid="{392243C2-CE69-432F-AC91-3C88EA0F6903}" name="Player" dataDxfId="215"/>
    <tableColumn id="2" xr3:uid="{B633EB5C-0239-43D5-9001-274D4B6449E7}" name="Country" dataDxfId="214"/>
    <tableColumn id="159" xr3:uid="{E6DDCB84-2999-4C5A-8D63-6E6508097C8A}" name="Position" dataDxfId="213"/>
    <tableColumn id="114" xr3:uid="{49BF7D8F-1000-4A51-A690-FAB869FFCFDA}" name="Rating" dataDxfId="212"/>
    <tableColumn id="156" xr3:uid="{BF1BF78A-1594-4F4A-8C95-2E85D054C160}" name="Team" dataDxfId="211"/>
    <tableColumn id="157" xr3:uid="{4A92DF97-C9C8-4B51-92A9-9556C824CF77}" name="Team Country" dataDxfId="210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C2FC3F4-4B8C-4874-A77F-B17029939F4B}" name="Tabela6" displayName="Tabela6" ref="A1:F2" insertRow="1" totalsRowShown="0" dataDxfId="209">
  <autoFilter ref="A1:F2" xr:uid="{5C2FC3F4-4B8C-4874-A77F-B17029939F4B}"/>
  <tableColumns count="6">
    <tableColumn id="1" xr3:uid="{440A2F90-87B3-4710-BE6D-9CE5BEAFC075}" name="Player" dataDxfId="208"/>
    <tableColumn id="2" xr3:uid="{933BF45D-0E44-40F3-B62A-F3D99B81C0A4}" name="Country" dataDxfId="207"/>
    <tableColumn id="159" xr3:uid="{EB960EB9-4790-4860-AFDF-76CF407F01C9}" name="Position" dataDxfId="206"/>
    <tableColumn id="114" xr3:uid="{3091053C-A198-433E-881A-63E196E9397B}" name="Rating" dataDxfId="205"/>
    <tableColumn id="156" xr3:uid="{01C7734B-C30D-4DFB-9B01-75F387770987}" name="Team" dataDxfId="204"/>
    <tableColumn id="157" xr3:uid="{0ABD6F9A-EB71-49A8-A84F-A96809B737B7}" name="Team Country" dataDxfId="203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4A71E2-95B7-49DF-AA75-2A2EA1DE9570}" name="Tabela7" displayName="Tabela7" ref="A1:F2" insertRow="1" totalsRowShown="0" dataDxfId="202">
  <autoFilter ref="A1:F2" xr:uid="{E34A71E2-95B7-49DF-AA75-2A2EA1DE9570}"/>
  <tableColumns count="6">
    <tableColumn id="1" xr3:uid="{A6992582-75F4-45EE-B7DA-D04EB34C63D6}" name="Player" dataDxfId="201"/>
    <tableColumn id="2" xr3:uid="{F628B76C-F3AB-451A-961F-307E0F25BD8C}" name="Country" dataDxfId="200"/>
    <tableColumn id="159" xr3:uid="{6D484457-1CCB-4FF9-96C6-1BB9A48CC055}" name="Position" dataDxfId="199"/>
    <tableColumn id="114" xr3:uid="{F762619D-68AE-4B7C-A66F-C18667A1365A}" name="Rating" dataDxfId="198"/>
    <tableColumn id="156" xr3:uid="{1B83DAE4-3566-481A-AA59-BF038F85FAF1}" name="Team" dataDxfId="197"/>
    <tableColumn id="157" xr3:uid="{DBA8FCAE-6173-4175-9429-89CD5759B920}" name="Team Country" dataDxfId="196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1418ED-5EDA-423E-8278-3ED7F254D3A1}" name="Tabela8" displayName="Tabela8" ref="A1:F2" insertRow="1" totalsRowShown="0" dataDxfId="195">
  <autoFilter ref="A1:F2" xr:uid="{0D1418ED-5EDA-423E-8278-3ED7F254D3A1}"/>
  <tableColumns count="6">
    <tableColumn id="1" xr3:uid="{CC28CA33-8DBC-44D0-B3FA-4E818780B434}" name="Player" dataDxfId="194"/>
    <tableColumn id="2" xr3:uid="{BAD700E0-6856-4E34-81A2-0C3F6BF7817A}" name="Country" dataDxfId="193"/>
    <tableColumn id="159" xr3:uid="{DA961BC2-0518-4455-964D-F9273D3FF974}" name="Position" dataDxfId="192"/>
    <tableColumn id="114" xr3:uid="{D2D5AACC-D9B3-4E26-A0E5-01D1DEE453C2}" name="Rating" dataDxfId="191"/>
    <tableColumn id="156" xr3:uid="{5313D7E6-606E-408D-A6E9-7CFF9D377681}" name="Team" dataDxfId="190"/>
    <tableColumn id="157" xr3:uid="{2759AEE9-C070-4AAA-9F11-4A474A3FBEE7}" name="Team Country" dataDxfId="189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4794CB3-AC00-4298-B2F3-B306374C8A4D}" name="Tabela9" displayName="Tabela9" ref="A1:F2" insertRow="1" totalsRowShown="0" dataDxfId="188">
  <autoFilter ref="A1:F2" xr:uid="{34794CB3-AC00-4298-B2F3-B306374C8A4D}"/>
  <tableColumns count="6">
    <tableColumn id="1" xr3:uid="{7A0C12B1-7BC2-48A2-90AA-259BB853A830}" name="Player" dataDxfId="187"/>
    <tableColumn id="2" xr3:uid="{500B07D4-6466-4CA8-9A4A-1EF96B632D72}" name="Country" dataDxfId="186"/>
    <tableColumn id="159" xr3:uid="{306952E8-7B5B-4B27-B26F-24E96D94C082}" name="Position" dataDxfId="185"/>
    <tableColumn id="114" xr3:uid="{747F1F3E-031F-4923-B59B-9140CFE9147A}" name="Rating" dataDxfId="184"/>
    <tableColumn id="156" xr3:uid="{D615C0A4-1DEE-4557-8689-9E2C671A4F91}" name="Team" dataDxfId="183"/>
    <tableColumn id="157" xr3:uid="{0FA36E43-8937-444F-9478-CCE58ED0BB8D}" name="Team Country" dataDxfId="182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28A8568-84D7-43B4-BC74-D1C28AFBFC6C}" name="Tabela10" displayName="Tabela10" ref="A1:F2" insertRow="1" totalsRowShown="0" dataDxfId="181">
  <autoFilter ref="A1:F2" xr:uid="{328A8568-84D7-43B4-BC74-D1C28AFBFC6C}"/>
  <tableColumns count="6">
    <tableColumn id="1" xr3:uid="{EB503342-825F-4E7E-AC59-CE12662BCE9E}" name="Player" dataDxfId="180"/>
    <tableColumn id="2" xr3:uid="{096A8CD1-3E25-4181-ACD0-33A5D478BA10}" name="Country" dataDxfId="179"/>
    <tableColumn id="159" xr3:uid="{74708332-5C38-491A-B189-4142723270E2}" name="Position" dataDxfId="178"/>
    <tableColumn id="114" xr3:uid="{FCCB8DE4-587A-4193-A1E9-02A6AD0C3AB0}" name="Rating" dataDxfId="177"/>
    <tableColumn id="156" xr3:uid="{D31569E7-40D9-4D11-B67F-3CA43E241A96}" name="Team" dataDxfId="176"/>
    <tableColumn id="157" xr3:uid="{57053119-2568-4F4E-A882-DA009B048B7E}" name="Team Country" dataDxfId="175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EC12EF-5F2E-4DBE-8485-B51127771BB4}" name="Tabela11" displayName="Tabela11" ref="A1:F2" insertRow="1" totalsRowShown="0" dataDxfId="174">
  <autoFilter ref="A1:F2" xr:uid="{5DEC12EF-5F2E-4DBE-8485-B51127771BB4}"/>
  <tableColumns count="6">
    <tableColumn id="1" xr3:uid="{F45BF9E0-865A-437B-BAC9-3B04077E42A5}" name="Player" dataDxfId="173"/>
    <tableColumn id="2" xr3:uid="{1F40C8ED-3753-4920-B229-C027C41B403A}" name="Country" dataDxfId="172"/>
    <tableColumn id="159" xr3:uid="{BE962023-6C7D-4308-A637-99202E158693}" name="Position" dataDxfId="171"/>
    <tableColumn id="114" xr3:uid="{0FD3C812-A116-498F-88A8-44025457E3ED}" name="Rating" dataDxfId="170"/>
    <tableColumn id="156" xr3:uid="{8A1C36C9-50F1-40BE-8068-68B9B3BA3954}" name="Team" dataDxfId="169"/>
    <tableColumn id="157" xr3:uid="{D0327EC4-8B0D-4214-AB37-6D92B9CB3A9A}" name="Team Country" dataDxfId="168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3FD35E8-AD97-477B-835A-76B731B3E5A2}" name="Tabela12" displayName="Tabela12" ref="A1:F2" insertRow="1" totalsRowShown="0" dataDxfId="167">
  <autoFilter ref="A1:F2" xr:uid="{13FD35E8-AD97-477B-835A-76B731B3E5A2}"/>
  <tableColumns count="6">
    <tableColumn id="1" xr3:uid="{51BE6BB9-4E87-4BDC-9994-222B0F20E03B}" name="Player" dataDxfId="166"/>
    <tableColumn id="2" xr3:uid="{49004648-8AE9-47E3-908F-9DDC01E7EF7F}" name="Country" dataDxfId="165"/>
    <tableColumn id="159" xr3:uid="{6F8BAF6B-712F-4F4D-9C6F-7CB2D4ADF33C}" name="Position" dataDxfId="164"/>
    <tableColumn id="114" xr3:uid="{AD67A352-9E28-4DE1-B8AF-37B28C389A5B}" name="Rating" dataDxfId="163"/>
    <tableColumn id="156" xr3:uid="{34BF122F-9771-4952-B76A-8E7AF162087C}" name="Team" dataDxfId="162"/>
    <tableColumn id="157" xr3:uid="{A37E8924-BA58-4497-B153-204D19150FE1}" name="Team Country" dataDxfId="161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62F413C-E192-49C5-A95A-1A671777B092}" name="Tabela13" displayName="Tabela13" ref="A1:F2" insertRow="1" totalsRowShown="0" dataDxfId="160">
  <autoFilter ref="A1:F2" xr:uid="{062F413C-E192-49C5-A95A-1A671777B092}"/>
  <tableColumns count="6">
    <tableColumn id="1" xr3:uid="{4333FED7-B16D-4999-B809-14873A2324DB}" name="Player" dataDxfId="159"/>
    <tableColumn id="2" xr3:uid="{F638AF81-CB02-403F-B418-B607EE87D4D7}" name="Country" dataDxfId="158"/>
    <tableColumn id="159" xr3:uid="{6A6F2DCA-12AA-4944-91BC-E3DF476CB1D9}" name="Position" dataDxfId="157"/>
    <tableColumn id="114" xr3:uid="{3EDB63B5-AF72-45E6-8638-2B59F40D504A}" name="Rating" dataDxfId="156"/>
    <tableColumn id="156" xr3:uid="{30E753D2-5346-4DE7-8EB3-6018D13809B5}" name="Team" dataDxfId="155"/>
    <tableColumn id="157" xr3:uid="{2E1A8685-AA88-4049-BDDF-461ADF5E6FB3}" name="Team Country" dataDxfId="154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C14FBDE-80E8-4895-93EF-2C321700FF8B}" name="Tabela14" displayName="Tabela14" ref="A1:F2" insertRow="1" totalsRowShown="0" dataDxfId="153">
  <autoFilter ref="A1:F2" xr:uid="{4C14FBDE-80E8-4895-93EF-2C321700FF8B}"/>
  <tableColumns count="6">
    <tableColumn id="1" xr3:uid="{3BC61702-4517-42C2-8944-D30575C60542}" name="Player" dataDxfId="152"/>
    <tableColumn id="2" xr3:uid="{56664E20-7EAA-479F-89A3-F5537E873C6F}" name="Country" dataDxfId="151"/>
    <tableColumn id="159" xr3:uid="{8207D3AB-C31F-4DD1-8C08-5D6B0AD3B52C}" name="Position" dataDxfId="150"/>
    <tableColumn id="114" xr3:uid="{FBF46811-AC8D-4B7E-8CD9-A2C63D0F2445}" name="Rating" dataDxfId="149"/>
    <tableColumn id="156" xr3:uid="{DFA66C71-C06C-4DEA-A675-7315483ECF05}" name="Team" dataDxfId="148"/>
    <tableColumn id="157" xr3:uid="{2395AEA7-F020-48FA-A930-FF9117A94FA6}" name="Team Country" dataDxfId="147"/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C85B623-79A9-4045-8C6B-05BBE041862D}" name="Tabela15" displayName="Tabela15" ref="A1:F2" insertRow="1" totalsRowShown="0" dataDxfId="146">
  <autoFilter ref="A1:F2" xr:uid="{7C85B623-79A9-4045-8C6B-05BBE041862D}"/>
  <tableColumns count="6">
    <tableColumn id="1" xr3:uid="{16F9C5EC-7C0C-4F62-AD6B-0EC0933EF126}" name="Player" dataDxfId="145"/>
    <tableColumn id="2" xr3:uid="{7687E96E-F523-40A0-8B2A-3C4ED5D449E1}" name="Country" dataDxfId="144"/>
    <tableColumn id="159" xr3:uid="{3D8A49A0-20C5-4CE4-8D91-3A7ED7206876}" name="Position" dataDxfId="143"/>
    <tableColumn id="114" xr3:uid="{4691B3B0-C69D-49F4-B13E-E955941B46D3}" name="Rating" dataDxfId="142"/>
    <tableColumn id="156" xr3:uid="{E48FE128-6E0D-483E-94C1-9FF7881ABC8E}" name="Team" dataDxfId="141"/>
    <tableColumn id="157" xr3:uid="{1B1D2D8C-541B-40C9-A4BC-551E6E0F2FE5}" name="Team Country" dataDxfId="140"/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5E1AE7B-732C-466C-A15C-2A619091F8C4}" name="Tabela16" displayName="Tabela16" ref="A1:F2" insertRow="1" totalsRowShown="0" dataDxfId="139">
  <autoFilter ref="A1:F2" xr:uid="{85E1AE7B-732C-466C-A15C-2A619091F8C4}"/>
  <tableColumns count="6">
    <tableColumn id="1" xr3:uid="{7F94C730-DFD3-497C-9662-15DF0DBCFCC9}" name="Player" dataDxfId="138"/>
    <tableColumn id="2" xr3:uid="{9373D15D-0658-4CCF-92B6-673D05715873}" name="Country" dataDxfId="137"/>
    <tableColumn id="159" xr3:uid="{C57B0466-0206-48E1-B67F-E040BE133074}" name="Position" dataDxfId="136"/>
    <tableColumn id="114" xr3:uid="{97625135-AAD9-418D-81B2-0A5B54D3587F}" name="Rating" dataDxfId="135"/>
    <tableColumn id="156" xr3:uid="{BBB6377A-CD56-4B07-A0DD-E4B1B9CF5685}" name="Team" dataDxfId="134"/>
    <tableColumn id="157" xr3:uid="{118D1DD1-AE84-4C86-B8C0-828756F7AD53}" name="Team Country" dataDxfId="133"/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E398F86-3FDB-4F95-A237-3C7638879C61}" name="Tabela17" displayName="Tabela17" ref="A1:F2" insertRow="1" totalsRowShown="0" dataDxfId="132">
  <autoFilter ref="A1:F2" xr:uid="{1E398F86-3FDB-4F95-A237-3C7638879C61}"/>
  <tableColumns count="6">
    <tableColumn id="1" xr3:uid="{9418655A-FD26-452C-B16B-C62B78CA6FEB}" name="Player" dataDxfId="131"/>
    <tableColumn id="2" xr3:uid="{87F359B6-02EE-4725-988C-B3E8CCF73688}" name="Country" dataDxfId="130"/>
    <tableColumn id="159" xr3:uid="{829EC217-F85F-4AE6-A44F-49A1613217B3}" name="Position" dataDxfId="129"/>
    <tableColumn id="114" xr3:uid="{9F47DDF9-82EF-4FFA-ADB6-3809F8DE10F7}" name="Rating" dataDxfId="128"/>
    <tableColumn id="156" xr3:uid="{764960DC-C415-4401-9372-3915653FFC5B}" name="Team" dataDxfId="127"/>
    <tableColumn id="157" xr3:uid="{B187A9EF-A158-4B90-9A34-36958EAD9CDF}" name="Team Country" dataDxfId="126"/>
  </tableColumns>
  <tableStyleInfo name="TableStyleLight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E7C4DF2-7CC8-4266-A571-F78548749C6B}" name="Tabela18" displayName="Tabela18" ref="A1:F2" insertRow="1" totalsRowShown="0" dataDxfId="125">
  <autoFilter ref="A1:F2" xr:uid="{AE7C4DF2-7CC8-4266-A571-F78548749C6B}"/>
  <tableColumns count="6">
    <tableColumn id="1" xr3:uid="{909FC5E4-67DE-401F-8F99-0C3D58ADF057}" name="Player" dataDxfId="124"/>
    <tableColumn id="2" xr3:uid="{6DD8E9AF-50B1-4B36-807C-4C75D8605C2C}" name="Country" dataDxfId="123"/>
    <tableColumn id="159" xr3:uid="{9CDDE4AF-B9EF-49FD-A321-134F50E0E998}" name="Position" dataDxfId="122"/>
    <tableColumn id="114" xr3:uid="{75499DF5-94F4-4FC4-8431-BF912682F3AB}" name="Rating" dataDxfId="121"/>
    <tableColumn id="156" xr3:uid="{601360BE-7484-4761-9F5E-8FFBDAC9CC9F}" name="Team" dataDxfId="120"/>
    <tableColumn id="157" xr3:uid="{74AC5736-197A-451D-AFC1-1B95D8219017}" name="Team Country" dataDxfId="119"/>
  </tableColumns>
  <tableStyleInfo name="TableStyleLight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C37614E-E29A-4E3F-9618-517A56DFF70C}" name="Tabela19" displayName="Tabela19" ref="A1:F2" insertRow="1" totalsRowShown="0" dataDxfId="118">
  <autoFilter ref="A1:F2" xr:uid="{5C37614E-E29A-4E3F-9618-517A56DFF70C}"/>
  <tableColumns count="6">
    <tableColumn id="1" xr3:uid="{F4E81F56-2BD8-4FAE-B72B-96933BBD8BA8}" name="Player" dataDxfId="117"/>
    <tableColumn id="2" xr3:uid="{0E56D6A9-A35E-41A0-AA96-91E36A64092D}" name="Country" dataDxfId="116"/>
    <tableColumn id="159" xr3:uid="{9A337456-F2BF-4723-B719-AA2299349B5E}" name="Position" dataDxfId="115"/>
    <tableColumn id="114" xr3:uid="{F584C3B5-1A64-4152-95FC-5D4E90D97867}" name="Rating" dataDxfId="114"/>
    <tableColumn id="156" xr3:uid="{8A4E4821-17F2-49FB-9F96-BAF0F90107F7}" name="Team" dataDxfId="113"/>
    <tableColumn id="157" xr3:uid="{31978CEA-FDF4-4922-AA7A-507F02BEEA5A}" name="Team Country" dataDxfId="112"/>
  </tableColumns>
  <tableStyleInfo name="TableStyleLight1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88544F7-502B-416A-ADD3-F75E2D266FAD}" name="Tabela20" displayName="Tabela20" ref="A1:F2" insertRow="1" totalsRowShown="0" dataDxfId="111">
  <autoFilter ref="A1:F2" xr:uid="{E88544F7-502B-416A-ADD3-F75E2D266FAD}"/>
  <tableColumns count="6">
    <tableColumn id="1" xr3:uid="{DB774755-1121-433C-9BD0-A5C8E6D462D9}" name="Player" dataDxfId="110"/>
    <tableColumn id="2" xr3:uid="{C9974EF6-8566-4109-B441-08F6E3FF86AB}" name="Country" dataDxfId="109"/>
    <tableColumn id="159" xr3:uid="{51E69C38-9A67-4CA6-B828-BFF99AA35676}" name="Position" dataDxfId="108"/>
    <tableColumn id="114" xr3:uid="{F5D4B6C5-A3D9-4C98-B7D7-882EF69C6610}" name="Rating" dataDxfId="107"/>
    <tableColumn id="156" xr3:uid="{7C96B534-CB2D-4370-B5A1-5C0E4442146A}" name="Team" dataDxfId="106"/>
    <tableColumn id="157" xr3:uid="{E914C1DB-E845-4504-A2E8-158215C71B11}" name="Team Country" dataDxfId="105"/>
  </tableColumns>
  <tableStyleInfo name="TableStyleLight1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EE80195-A90E-4F5E-8A21-3559A7E84A5B}" name="Tabela21" displayName="Tabela21" ref="A1:F2" insertRow="1" totalsRowShown="0" dataDxfId="104">
  <autoFilter ref="A1:F2" xr:uid="{4EE80195-A90E-4F5E-8A21-3559A7E84A5B}"/>
  <tableColumns count="6">
    <tableColumn id="1" xr3:uid="{3AD244F2-E5B2-442C-AB5E-00377ECB53D4}" name="Player" dataDxfId="103"/>
    <tableColumn id="2" xr3:uid="{93B89AAF-766A-4456-AB95-71400C3D8B3B}" name="Country" dataDxfId="102"/>
    <tableColumn id="159" xr3:uid="{48A3D069-3776-4AAE-87E7-81CC0A89FCBE}" name="Position" dataDxfId="101"/>
    <tableColumn id="114" xr3:uid="{A3DFE961-19FD-42B9-982C-67659AC1D884}" name="Rating" dataDxfId="100"/>
    <tableColumn id="156" xr3:uid="{FAB194FF-47D7-4D50-8422-972CDBE22E49}" name="Team" dataDxfId="99"/>
    <tableColumn id="157" xr3:uid="{D0235593-2A20-4525-9FDB-7A71521BBE31}" name="Team Country" dataDxfId="98"/>
  </tableColumns>
  <tableStyleInfo name="TableStyleLight1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60DF4AF-2576-490A-B49F-A7EAD7C07DF9}" name="Tabela22" displayName="Tabela22" ref="A1:F2" insertRow="1" totalsRowShown="0" dataDxfId="97">
  <autoFilter ref="A1:F2" xr:uid="{B60DF4AF-2576-490A-B49F-A7EAD7C07DF9}"/>
  <tableColumns count="6">
    <tableColumn id="1" xr3:uid="{ED80DA1C-92DF-46EF-851A-8ACAA0BBC810}" name="Player" dataDxfId="96"/>
    <tableColumn id="2" xr3:uid="{72C66AC4-A2FA-4B3A-89F9-5D921B22F427}" name="Country" dataDxfId="95"/>
    <tableColumn id="159" xr3:uid="{442FC539-BC65-4BAF-AA5E-6665E402ADE5}" name="Position" dataDxfId="94"/>
    <tableColumn id="114" xr3:uid="{1201593F-7445-48AC-B3FA-9719124C37F3}" name="Rating" dataDxfId="93"/>
    <tableColumn id="156" xr3:uid="{91439E19-A057-4502-BFC3-E67A6B5F1098}" name="Team" dataDxfId="92"/>
    <tableColumn id="157" xr3:uid="{8214794A-A048-4755-8704-8EE55D23D48E}" name="Team Country" dataDxfId="91"/>
  </tableColumns>
  <tableStyleInfo name="TableStyleLight1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7330EC5-780D-4A9B-9030-8B6757FF50E0}" name="Tabela23" displayName="Tabela23" ref="A1:F2" insertRow="1" totalsRowShown="0" dataDxfId="90">
  <autoFilter ref="A1:F2" xr:uid="{87330EC5-780D-4A9B-9030-8B6757FF50E0}"/>
  <tableColumns count="6">
    <tableColumn id="1" xr3:uid="{09485821-CB10-4869-9D12-90D381EE6ACB}" name="Player" dataDxfId="89"/>
    <tableColumn id="2" xr3:uid="{9EC0B614-CEDF-4B8E-9B4E-86F844D69585}" name="Country" dataDxfId="88"/>
    <tableColumn id="159" xr3:uid="{70738754-F2A1-47FE-A459-6DFA12323CD9}" name="Position" dataDxfId="87"/>
    <tableColumn id="114" xr3:uid="{4F61D8DD-E504-4404-87AA-340A5836C7BB}" name="Rating" dataDxfId="86"/>
    <tableColumn id="156" xr3:uid="{B68E4865-3451-421D-A4BB-B464A6D3C250}" name="Team" dataDxfId="85"/>
    <tableColumn id="157" xr3:uid="{88E05630-4D60-42BA-82F2-8A30569DD22C}" name="Team Country" dataDxfId="84"/>
  </tableColumns>
  <tableStyleInfo name="TableStyleLight1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F32D76A-5A75-41F1-B229-1C5CE12673D3}" name="Tabela24" displayName="Tabela24" ref="A1:F2" insertRow="1" totalsRowShown="0" dataDxfId="83">
  <autoFilter ref="A1:F2" xr:uid="{CF32D76A-5A75-41F1-B229-1C5CE12673D3}"/>
  <tableColumns count="6">
    <tableColumn id="1" xr3:uid="{48A821E1-88CE-43EA-8D48-5B583A1F5E3A}" name="Player" dataDxfId="82"/>
    <tableColumn id="2" xr3:uid="{F90B1E1A-E252-4C82-AFE2-12D772716476}" name="Country" dataDxfId="81"/>
    <tableColumn id="159" xr3:uid="{1EE0849C-DA22-40F2-901A-3FD148369DA1}" name="Position" dataDxfId="80"/>
    <tableColumn id="114" xr3:uid="{44BB178F-AD48-4F4B-A3C7-ADC3841BF8B6}" name="Rating" dataDxfId="79"/>
    <tableColumn id="156" xr3:uid="{4AF59CE3-FEEC-4E62-A5D9-E19BBCCEC4F8}" name="Team" dataDxfId="78"/>
    <tableColumn id="157" xr3:uid="{8095FEE5-319A-4CD5-8CB4-6F5FBD5B1CC3}" name="Team Country" dataDxfId="77"/>
  </tableColumns>
  <tableStyleInfo name="TableStyleLight1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8B8F24C-0F36-4960-90DD-FFE673630F49}" name="Tabela25" displayName="Tabela25" ref="A1:F2" insertRow="1" totalsRowShown="0" dataDxfId="76">
  <autoFilter ref="A1:F2" xr:uid="{B8B8F24C-0F36-4960-90DD-FFE673630F49}"/>
  <tableColumns count="6">
    <tableColumn id="1" xr3:uid="{29A37DB7-C979-47C0-82C1-A5A8609F64D3}" name="Player" dataDxfId="75"/>
    <tableColumn id="2" xr3:uid="{0FFFC347-871C-4509-8461-EAE53E177CEB}" name="Country" dataDxfId="74"/>
    <tableColumn id="159" xr3:uid="{6350D62C-E609-4390-B7AD-929A9E00E2AE}" name="Position" dataDxfId="73"/>
    <tableColumn id="114" xr3:uid="{787F8D9B-503C-4004-B179-35FCEF394766}" name="Rating" dataDxfId="72"/>
    <tableColumn id="156" xr3:uid="{3EA3BD15-82DA-45F8-AFCE-E652A18F4103}" name="Team" dataDxfId="71"/>
    <tableColumn id="157" xr3:uid="{86BAEE59-8323-49BE-866F-11AD5BE61084}" name="Team Country" dataDxfId="70"/>
  </tableColumns>
  <tableStyleInfo name="TableStyleLight1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F2B113E-C8D9-4B45-99DF-704E7E1467A9}" name="Tabela26" displayName="Tabela26" ref="A1:F2" insertRow="1" totalsRowShown="0" dataDxfId="69">
  <autoFilter ref="A1:F2" xr:uid="{4F2B113E-C8D9-4B45-99DF-704E7E1467A9}"/>
  <tableColumns count="6">
    <tableColumn id="1" xr3:uid="{6E7FA7D2-276C-4046-AA4D-6560D74C8B08}" name="Player" dataDxfId="68"/>
    <tableColumn id="2" xr3:uid="{53EA484B-D6E8-49C7-8C5B-DA1C686812FE}" name="Country" dataDxfId="67"/>
    <tableColumn id="159" xr3:uid="{2934796E-E092-4DFB-9BD7-9B8EB804738E}" name="Position" dataDxfId="66"/>
    <tableColumn id="114" xr3:uid="{79A4B29D-4F09-4D66-9DF2-E9F214A5549C}" name="Rating" dataDxfId="65"/>
    <tableColumn id="156" xr3:uid="{64AFB34B-6639-4788-AD6B-9840E0565637}" name="Team" dataDxfId="64"/>
    <tableColumn id="157" xr3:uid="{5A9DB16A-B301-42EB-A513-F2D6506D3806}" name="Team Country" dataDxfId="63"/>
  </tableColumns>
  <tableStyleInfo name="TableStyleLight1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CC709EA-F4F6-4999-BA33-553E2B87375E}" name="Tabela27" displayName="Tabela27" ref="A1:F2" insertRow="1" totalsRowShown="0" dataDxfId="62">
  <autoFilter ref="A1:F2" xr:uid="{CCC709EA-F4F6-4999-BA33-553E2B87375E}"/>
  <tableColumns count="6">
    <tableColumn id="1" xr3:uid="{C8CBE4C5-C847-4CAD-B247-F00135C638FE}" name="Player" dataDxfId="61"/>
    <tableColumn id="2" xr3:uid="{67E4BA48-B122-41F8-9710-46AD06CB19A9}" name="Country" dataDxfId="60"/>
    <tableColumn id="159" xr3:uid="{C1A2B9B6-134D-445B-85D6-436859C6D79F}" name="Position" dataDxfId="59"/>
    <tableColumn id="114" xr3:uid="{AB3A6C14-81DE-4A03-B933-41DE1B1FD26C}" name="Rating" dataDxfId="58"/>
    <tableColumn id="156" xr3:uid="{ECAFE0D4-9AF4-41EC-9ED8-063B6A73C02E}" name="Team" dataDxfId="57"/>
    <tableColumn id="157" xr3:uid="{5795859B-AE97-49C2-9CB9-4382515C81AA}" name="Team Country" dataDxfId="56"/>
  </tableColumns>
  <tableStyleInfo name="TableStyleLight1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4582658-9665-4C9E-BF2F-9629B56F5ADD}" name="Tabela28" displayName="Tabela28" ref="A1:F2" insertRow="1" totalsRowShown="0" dataDxfId="55">
  <autoFilter ref="A1:F2" xr:uid="{74582658-9665-4C9E-BF2F-9629B56F5ADD}"/>
  <tableColumns count="6">
    <tableColumn id="1" xr3:uid="{E50255C6-82EA-44E1-B641-ABFA830820DF}" name="Player" dataDxfId="54"/>
    <tableColumn id="2" xr3:uid="{4430172D-BA29-44A0-8DEA-1DEDFA12669D}" name="Country" dataDxfId="53"/>
    <tableColumn id="159" xr3:uid="{07E183AD-9A7E-4C87-B8BA-23469C6F11F7}" name="Position" dataDxfId="52"/>
    <tableColumn id="114" xr3:uid="{3ECDE6A3-A6FC-4118-BF0D-43E888B9AA7E}" name="Rating" dataDxfId="51"/>
    <tableColumn id="156" xr3:uid="{A4E779EC-271B-4D30-A072-5F6885A26827}" name="Team" dataDxfId="50"/>
    <tableColumn id="157" xr3:uid="{E2EB5340-B41C-44B4-87BC-7191656E7B20}" name="Team Country" dataDxfId="49"/>
  </tableColumns>
  <tableStyleInfo name="TableStyleLight1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274DE12-916A-48B8-ADBC-15D28B6769FF}" name="Tabela29" displayName="Tabela29" ref="A1:F2" insertRow="1" totalsRowShown="0" dataDxfId="48">
  <autoFilter ref="A1:F2" xr:uid="{E274DE12-916A-48B8-ADBC-15D28B6769FF}"/>
  <tableColumns count="6">
    <tableColumn id="1" xr3:uid="{9610EA3C-521E-48C4-A29C-DC85DFA9F545}" name="Player" dataDxfId="47"/>
    <tableColumn id="2" xr3:uid="{5165FEB1-EAE0-4C53-9A07-F171AD8A473F}" name="Country" dataDxfId="46"/>
    <tableColumn id="159" xr3:uid="{BB32768E-64A0-4CF8-BB1F-267B08FC1A9F}" name="Position" dataDxfId="45"/>
    <tableColumn id="114" xr3:uid="{5EF661D2-A863-4A85-8A86-252AFF3A14D8}" name="Rating" dataDxfId="44"/>
    <tableColumn id="156" xr3:uid="{48DBA3C6-2223-4155-A852-912940E1E60B}" name="Team" dataDxfId="43"/>
    <tableColumn id="157" xr3:uid="{1E2989CE-62C7-4D3A-B6AE-D4C6F5206E34}" name="Team Country" dataDxfId="42"/>
  </tableColumns>
  <tableStyleInfo name="TableStyleLight1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4E5DDF8F-E727-4A8F-A3B8-379E81737CF6}" name="Tabela30" displayName="Tabela30" ref="A1:F2" insertRow="1" totalsRowShown="0" dataDxfId="41">
  <autoFilter ref="A1:F2" xr:uid="{4E5DDF8F-E727-4A8F-A3B8-379E81737CF6}"/>
  <tableColumns count="6">
    <tableColumn id="1" xr3:uid="{D9364F5D-D991-40A2-A065-4B9E2947CD04}" name="Player" dataDxfId="40"/>
    <tableColumn id="2" xr3:uid="{F5FFA07D-03C0-442C-9C86-42EC704019A1}" name="Country" dataDxfId="39"/>
    <tableColumn id="159" xr3:uid="{45176FBC-96F7-47FA-AE42-AF173F2CBA9E}" name="Position" dataDxfId="38"/>
    <tableColumn id="114" xr3:uid="{F55AFD18-83F8-4FEA-B865-CF0C21557F43}" name="Rating" dataDxfId="37"/>
    <tableColumn id="156" xr3:uid="{114CF30D-1DFA-48EC-A7DD-F8E755C0CB8D}" name="Team" dataDxfId="36"/>
    <tableColumn id="157" xr3:uid="{86FA1F6E-178E-4693-A11D-2F0AC3436BA4}" name="Team Country" dataDxfId="35"/>
  </tableColumns>
  <tableStyleInfo name="TableStyleLight1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C4650F48-F79F-4DB1-AF1B-FAAD156F0B07}" name="Tabela31" displayName="Tabela31" ref="A1:F2" insertRow="1" totalsRowShown="0" dataDxfId="34">
  <autoFilter ref="A1:F2" xr:uid="{C4650F48-F79F-4DB1-AF1B-FAAD156F0B07}"/>
  <tableColumns count="6">
    <tableColumn id="1" xr3:uid="{6DFB1FE9-0039-408D-B702-A8AB4489AD1C}" name="Player" dataDxfId="33"/>
    <tableColumn id="2" xr3:uid="{78B2B29E-6B57-433E-9792-E2EC3E3C35DC}" name="Country" dataDxfId="32"/>
    <tableColumn id="159" xr3:uid="{5AF97419-72F3-4897-BA18-9ACC9F4A6D40}" name="Position" dataDxfId="31"/>
    <tableColumn id="114" xr3:uid="{8424EEE1-D7A7-427F-BFF1-0ACB71CFBD18}" name="Rating" dataDxfId="30"/>
    <tableColumn id="156" xr3:uid="{72FE43E1-16E6-457A-8515-E1788F62C996}" name="Team" dataDxfId="29"/>
    <tableColumn id="157" xr3:uid="{D5690C93-E40F-4A56-9D00-8A3C0C1D6257}" name="Team Country" dataDxfId="28"/>
  </tableColumns>
  <tableStyleInfo name="TableStyleLight1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D433D88-B548-4DB0-AE9B-9EECDECAFB69}" name="Tabela32" displayName="Tabela32" ref="A1:F2" insertRow="1" totalsRowShown="0" dataDxfId="27">
  <autoFilter ref="A1:F2" xr:uid="{BD433D88-B548-4DB0-AE9B-9EECDECAFB69}"/>
  <tableColumns count="6">
    <tableColumn id="1" xr3:uid="{D085B6A2-ADF4-41B4-B717-0298420B3B2B}" name="Player" dataDxfId="26"/>
    <tableColumn id="2" xr3:uid="{56E4EF6A-E117-444C-82AD-0EB7872314DF}" name="Country" dataDxfId="25"/>
    <tableColumn id="159" xr3:uid="{E52C35AD-CC04-432A-BDAF-16319FFE174E}" name="Position" dataDxfId="24"/>
    <tableColumn id="114" xr3:uid="{11FD3941-7546-48AF-B115-CB6A635694D7}" name="Rating" dataDxfId="23"/>
    <tableColumn id="156" xr3:uid="{11210FC3-862C-4B77-9D6A-FBB831C3A871}" name="Team" dataDxfId="22"/>
    <tableColumn id="157" xr3:uid="{A0002EED-2A7D-47ED-9061-DDFF828B7827}" name="Team Country" dataDxfId="21"/>
  </tableColumns>
  <tableStyleInfo name="TableStyleLight1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CC42FF53-947F-4655-B474-278EF44F7581}" name="Tabela33" displayName="Tabela33" ref="A1:F2" insertRow="1" totalsRowShown="0" dataDxfId="20">
  <autoFilter ref="A1:F2" xr:uid="{CC42FF53-947F-4655-B474-278EF44F7581}"/>
  <tableColumns count="6">
    <tableColumn id="1" xr3:uid="{AAA682B9-5DCF-43DE-87F5-18F5AC2038E1}" name="Player" dataDxfId="19"/>
    <tableColumn id="2" xr3:uid="{1DD56E7D-5095-46B1-B802-2269CC82B3F7}" name="Country" dataDxfId="18"/>
    <tableColumn id="159" xr3:uid="{1778F74E-75A6-4724-A7CF-5769C6259326}" name="Position" dataDxfId="17"/>
    <tableColumn id="114" xr3:uid="{DF15A13D-F26B-48E3-AC63-587967920B3C}" name="Rating" dataDxfId="16"/>
    <tableColumn id="156" xr3:uid="{BC9A031C-969F-4A52-80CE-1D83178F2781}" name="Team" dataDxfId="15"/>
    <tableColumn id="157" xr3:uid="{555FBDDA-002B-44EE-970D-38122A056B4D}" name="Team Country" dataDxfId="14"/>
  </tableColumns>
  <tableStyleInfo name="TableStyleLight1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5C0EA08-A10A-4E9B-8135-C9324ABEC227}" name="Tabela34" displayName="Tabela34" ref="A1:F2" insertRow="1" totalsRowShown="0" dataDxfId="13">
  <autoFilter ref="A1:F2" xr:uid="{05C0EA08-A10A-4E9B-8135-C9324ABEC227}"/>
  <tableColumns count="6">
    <tableColumn id="1" xr3:uid="{95E15FFF-B843-479C-B265-063766090AE9}" name="Player" dataDxfId="12"/>
    <tableColumn id="2" xr3:uid="{740CD308-2689-4241-88D9-976FD48D2CB9}" name="Country" dataDxfId="11"/>
    <tableColumn id="159" xr3:uid="{4B06770F-A9FE-420B-9E80-7DFA50E5C6A9}" name="Position" dataDxfId="10"/>
    <tableColumn id="114" xr3:uid="{C2DFC0BA-3A92-43FD-A1B0-1BB450528641}" name="Rating" dataDxfId="9"/>
    <tableColumn id="156" xr3:uid="{2D878ED4-C636-4AD9-B2AB-684CF6029AC0}" name="Team" dataDxfId="8"/>
    <tableColumn id="157" xr3:uid="{ABC9CBF2-BCF1-4BA2-B954-320EFDB854A4}" name="Team Country" dataDxfId="7"/>
  </tableColumns>
  <tableStyleInfo name="TableStyleLight1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201887D0-C1D9-453A-9F68-2213C77D4E7B}" name="Tabela35" displayName="Tabela35" ref="A1:F2" insertRow="1" totalsRowShown="0" dataDxfId="6">
  <autoFilter ref="A1:F2" xr:uid="{201887D0-C1D9-453A-9F68-2213C77D4E7B}"/>
  <tableColumns count="6">
    <tableColumn id="1" xr3:uid="{047DE49C-216E-40CC-A8E1-4202536D5992}" name="Player" dataDxfId="5"/>
    <tableColumn id="2" xr3:uid="{3396A989-C805-4F2B-86F7-33522EEE24B6}" name="Country" dataDxfId="4"/>
    <tableColumn id="159" xr3:uid="{E6965BFF-AECE-42A4-900A-CDB3357D57E9}" name="Position" dataDxfId="3"/>
    <tableColumn id="114" xr3:uid="{A1EF617E-18E9-456C-9C17-47D92F022154}" name="Rating" dataDxfId="2"/>
    <tableColumn id="156" xr3:uid="{9EF83CA7-3A1E-4F9D-A777-503D6D24B168}" name="Team" dataDxfId="1"/>
    <tableColumn id="157" xr3:uid="{59EF09D6-743B-43FD-8E34-4B0BF72163BB}" name="Team Country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Flag_of_Macau.svg/1920px-Flag_of_Macau.svg.png" TargetMode="External"/><Relationship Id="rId13" Type="http://schemas.openxmlformats.org/officeDocument/2006/relationships/hyperlink" Target="https://upload.wikimedia.org/wikipedia/commons/thumb/7/77/Flag_of_Mauritius.svg/1920px-Flag_of_Mauritius.svg.png" TargetMode="External"/><Relationship Id="rId18" Type="http://schemas.openxmlformats.org/officeDocument/2006/relationships/hyperlink" Target="https://upload.wikimedia.org/wikipedia/commons/thumb/5/56/Flag_of_Laos.svg/1920px-Flag_of_Laos.svg.png" TargetMode="External"/><Relationship Id="rId3" Type="http://schemas.openxmlformats.org/officeDocument/2006/relationships/hyperlink" Target="https://upload.wikimedia.org/wikipedia/commons/thumb/d/dc/Flag_of_Wales.svg/188px-Flag_of_Wales.svg.png" TargetMode="External"/><Relationship Id="rId21" Type="http://schemas.openxmlformats.org/officeDocument/2006/relationships/hyperlink" Target="https://upload.wikimedia.org/wikipedia/commons/thumb/b/b1/Flag_of_Cura%C3%A7ao.svg/1920px-Flag_of_Cura%C3%A7ao.svg.png" TargetMode="External"/><Relationship Id="rId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12" Type="http://schemas.openxmlformats.org/officeDocument/2006/relationships/hyperlink" Target="https://upload.wikimedia.org/wikipedia/commons/thumb/4/43/Flag_of_Mauritania.svg/1920px-Flag_of_Mauritania.svg.png" TargetMode="External"/><Relationship Id="rId17" Type="http://schemas.openxmlformats.org/officeDocument/2006/relationships/hyperlink" Target="https://upload.wikimedia.org/wikipedia/commons/thumb/0/0a/Flag_of_S%C3%A3o_Tom%C3%A9_and_Pr%C3%ADncipe.svg/1920px-Flag_of_S%C3%A3o_Tom%C3%A9_and_Pr%C3%ADncipe.svg.png" TargetMode="External"/><Relationship Id="rId2" Type="http://schemas.openxmlformats.org/officeDocument/2006/relationships/hyperlink" Target="https://upload.wikimedia.org/wikipedia/commons/thumb/1/10/Flag_of_Scotland.svg/1920px-Flag_of_Scotland.svg.png" TargetMode="External"/><Relationship Id="rId16" Type="http://schemas.openxmlformats.org/officeDocument/2006/relationships/hyperlink" Target="https://upload.wikimedia.org/wikipedia/commons/thumb/2/29/Flag_of_Eritrea.svg/1920px-Flag_of_Eritrea.svg.png" TargetMode="External"/><Relationship Id="rId20" Type="http://schemas.openxmlformats.org/officeDocument/2006/relationships/hyperlink" Target="https://upload.wikimedia.org/wikipedia/commons/thumb/e/e3/Flag_of_Papua_New_Guinea.svg/1280px-Flag_of_Papua_New_Guinea.svg.png" TargetMode="External"/><Relationship Id="rId1" Type="http://schemas.openxmlformats.org/officeDocument/2006/relationships/hyperlink" Target="https://upload.wikimedia.org/wikipedia/en/thumb/b/be/Flag_of_England.svg/1920px-Flag_of_England.svg.png" TargetMode="External"/><Relationship Id="rId6" Type="http://schemas.openxmlformats.org/officeDocument/2006/relationships/hyperlink" Target="https://upload.wikimedia.org/wikipedia/commons/thumb/d/d0/Flag_of_Montserrat.svg/1920px-Flag_of_Montserrat.svg.png" TargetMode="External"/><Relationship Id="rId11" Type="http://schemas.openxmlformats.org/officeDocument/2006/relationships/hyperlink" Target="https://upload.wikimedia.org/wikipedia/commons/thumb/6/66/Flag_of_FLNKS.svg/1920px-Flag_of_FLNKS.svg.png" TargetMode="External"/><Relationship Id="rId5" Type="http://schemas.openxmlformats.org/officeDocument/2006/relationships/hyperlink" Target="https://upload.wikimedia.org/wikipedia/commons/thumb/b/b4/Flag_of_Anguilla.svg/1920px-Flag_of_Anguilla.svg.png" TargetMode="External"/><Relationship Id="rId15" Type="http://schemas.openxmlformats.org/officeDocument/2006/relationships/hyperlink" Target="https://upload.wikimedia.org/wikipedia/commons/thumb/6/6f/Flag_of_the_Central_African_Republic.svg/1920px-Flag_of_the_Central_African_Republic.svg.png" TargetMode="External"/><Relationship Id="rId23" Type="http://schemas.openxmlformats.org/officeDocument/2006/relationships/table" Target="../tables/table4.xml"/><Relationship Id="rId10" Type="http://schemas.openxmlformats.org/officeDocument/2006/relationships/hyperlink" Target="https://upload.wikimedia.org/wikipedia/commons/thumb/d/db/Flag_of_French_Polynesia.svg/1920px-Flag_of_French_Polynesia.svg.png" TargetMode="External"/><Relationship Id="rId19" Type="http://schemas.openxmlformats.org/officeDocument/2006/relationships/hyperlink" Target="https://upload.wikimedia.org/wikipedia/commons/thumb/9/99/Flag_of_the_Philippines.svg/1920px-Flag_of_the_Philippines.svg.png" TargetMode="External"/><Relationship Id="rId4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9" Type="http://schemas.openxmlformats.org/officeDocument/2006/relationships/hyperlink" Target="https://upload.wikimedia.org/wikipedia/commons/thumb/3/3c/Flag_of_the_Faroe_Islands.svg/1280px-Flag_of_the_Faroe_Islands.svg.png" TargetMode="External"/><Relationship Id="rId14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22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4"/>
  <sheetViews>
    <sheetView tabSelected="1" workbookViewId="0">
      <selection activeCell="B4" sqref="B4"/>
    </sheetView>
  </sheetViews>
  <sheetFormatPr defaultRowHeight="14.4" x14ac:dyDescent="0.3"/>
  <cols>
    <col min="1" max="1" width="24.109375" bestFit="1" customWidth="1"/>
    <col min="2" max="2" width="20.6640625" bestFit="1" customWidth="1"/>
    <col min="3" max="3" width="15" bestFit="1" customWidth="1"/>
    <col min="4" max="5" width="15" customWidth="1"/>
    <col min="6" max="6" width="15" bestFit="1" customWidth="1"/>
    <col min="7" max="7" width="17.109375" bestFit="1" customWidth="1"/>
    <col min="8" max="9" width="17.109375" customWidth="1"/>
    <col min="10" max="10" width="17.109375" bestFit="1" customWidth="1"/>
    <col min="11" max="12" width="17.109375" customWidth="1"/>
    <col min="13" max="14" width="15" bestFit="1" customWidth="1"/>
    <col min="15" max="17" width="15" customWidth="1"/>
    <col min="18" max="18" width="15" bestFit="1" customWidth="1"/>
    <col min="19" max="21" width="15" customWidth="1"/>
    <col min="22" max="22" width="15" bestFit="1" customWidth="1"/>
    <col min="23" max="25" width="15" customWidth="1"/>
    <col min="26" max="26" width="15" bestFit="1" customWidth="1"/>
    <col min="27" max="30" width="15" customWidth="1"/>
    <col min="31" max="33" width="22.109375" bestFit="1" customWidth="1"/>
    <col min="34" max="34" width="64.6640625" bestFit="1" customWidth="1"/>
    <col min="35" max="35" width="21.21875" bestFit="1" customWidth="1"/>
    <col min="36" max="36" width="25.44140625" bestFit="1" customWidth="1"/>
    <col min="37" max="37" width="21.77734375" bestFit="1" customWidth="1"/>
    <col min="38" max="38" width="20.6640625" bestFit="1" customWidth="1"/>
    <col min="39" max="40" width="20.6640625" customWidth="1"/>
    <col min="41" max="41" width="20.77734375" bestFit="1" customWidth="1"/>
    <col min="42" max="42" width="20.6640625" customWidth="1"/>
    <col min="43" max="49" width="20.6640625" bestFit="1" customWidth="1"/>
    <col min="50" max="51" width="16.5546875" bestFit="1" customWidth="1"/>
    <col min="52" max="52" width="16.5546875" customWidth="1"/>
    <col min="53" max="61" width="16.5546875" bestFit="1" customWidth="1"/>
    <col min="62" max="63" width="19.5546875" bestFit="1" customWidth="1"/>
    <col min="64" max="65" width="19.5546875" customWidth="1"/>
    <col min="66" max="67" width="19.5546875" bestFit="1" customWidth="1"/>
    <col min="68" max="68" width="19.5546875" customWidth="1"/>
    <col min="69" max="72" width="19.5546875" bestFit="1" customWidth="1"/>
    <col min="73" max="76" width="19.5546875" customWidth="1"/>
    <col min="77" max="84" width="25.77734375" bestFit="1" customWidth="1"/>
    <col min="85" max="85" width="25.77734375" customWidth="1"/>
    <col min="86" max="86" width="25.77734375" bestFit="1" customWidth="1"/>
    <col min="87" max="91" width="25.77734375" customWidth="1"/>
    <col min="92" max="95" width="25.44140625" bestFit="1" customWidth="1"/>
    <col min="96" max="106" width="25.44140625" customWidth="1"/>
    <col min="107" max="110" width="19.88671875" bestFit="1" customWidth="1"/>
    <col min="111" max="113" width="19.88671875" customWidth="1"/>
    <col min="114" max="116" width="21.88671875" bestFit="1" customWidth="1"/>
    <col min="117" max="117" width="21.88671875" customWidth="1"/>
    <col min="118" max="119" width="21.88671875" bestFit="1" customWidth="1"/>
    <col min="120" max="120" width="21.88671875" customWidth="1"/>
    <col min="121" max="121" width="28.77734375" bestFit="1" customWidth="1"/>
    <col min="122" max="122" width="28.77734375" customWidth="1"/>
    <col min="123" max="126" width="28.77734375" bestFit="1" customWidth="1"/>
    <col min="127" max="128" width="28.77734375" customWidth="1"/>
    <col min="129" max="129" width="28.77734375" bestFit="1" customWidth="1"/>
    <col min="130" max="135" width="23.109375" bestFit="1" customWidth="1"/>
    <col min="136" max="138" width="23.109375" customWidth="1"/>
    <col min="139" max="139" width="30.88671875" bestFit="1" customWidth="1"/>
    <col min="140" max="140" width="40" bestFit="1" customWidth="1"/>
  </cols>
  <sheetData>
    <row r="1" spans="1:140" x14ac:dyDescent="0.3">
      <c r="A1" t="s">
        <v>0</v>
      </c>
      <c r="B1" t="s">
        <v>35</v>
      </c>
      <c r="C1" t="s">
        <v>547</v>
      </c>
      <c r="D1" t="s">
        <v>563</v>
      </c>
      <c r="E1" t="s">
        <v>564</v>
      </c>
      <c r="F1" t="s">
        <v>520</v>
      </c>
      <c r="G1" t="s">
        <v>565</v>
      </c>
      <c r="H1" t="s">
        <v>566</v>
      </c>
      <c r="I1" t="s">
        <v>567</v>
      </c>
      <c r="J1" t="s">
        <v>521</v>
      </c>
      <c r="K1" t="s">
        <v>585</v>
      </c>
      <c r="L1" t="s">
        <v>586</v>
      </c>
      <c r="M1" t="s">
        <v>587</v>
      </c>
      <c r="N1" t="s">
        <v>523</v>
      </c>
      <c r="O1" t="s">
        <v>568</v>
      </c>
      <c r="P1" t="s">
        <v>569</v>
      </c>
      <c r="Q1" t="s">
        <v>570</v>
      </c>
      <c r="R1" t="s">
        <v>522</v>
      </c>
      <c r="S1" t="s">
        <v>571</v>
      </c>
      <c r="T1" t="s">
        <v>572</v>
      </c>
      <c r="U1" t="s">
        <v>573</v>
      </c>
      <c r="V1" t="s">
        <v>524</v>
      </c>
      <c r="W1" t="s">
        <v>574</v>
      </c>
      <c r="X1" t="s">
        <v>575</v>
      </c>
      <c r="Y1" t="s">
        <v>576</v>
      </c>
      <c r="Z1" t="s">
        <v>525</v>
      </c>
      <c r="AA1" t="s">
        <v>577</v>
      </c>
      <c r="AB1" t="s">
        <v>578</v>
      </c>
      <c r="AC1" t="s">
        <v>579</v>
      </c>
      <c r="AD1" t="s">
        <v>581</v>
      </c>
      <c r="AE1" t="s">
        <v>582</v>
      </c>
      <c r="AF1" t="s">
        <v>583</v>
      </c>
      <c r="AG1" t="s">
        <v>584</v>
      </c>
      <c r="AH1" t="s">
        <v>580</v>
      </c>
      <c r="AI1" t="s">
        <v>499</v>
      </c>
      <c r="AJ1" t="s">
        <v>500</v>
      </c>
      <c r="AK1" t="s">
        <v>495</v>
      </c>
      <c r="AL1" t="s">
        <v>496</v>
      </c>
      <c r="AM1" t="s">
        <v>555</v>
      </c>
      <c r="AN1" t="s">
        <v>558</v>
      </c>
      <c r="AO1" t="s">
        <v>549</v>
      </c>
      <c r="AP1" t="s">
        <v>518</v>
      </c>
      <c r="AQ1" t="s">
        <v>52</v>
      </c>
      <c r="AR1" t="s">
        <v>29</v>
      </c>
      <c r="AS1" t="s">
        <v>19</v>
      </c>
      <c r="AT1" t="s">
        <v>14</v>
      </c>
      <c r="AU1" t="s">
        <v>8</v>
      </c>
      <c r="AV1" t="s">
        <v>9</v>
      </c>
      <c r="AW1" t="s">
        <v>10</v>
      </c>
      <c r="AX1" t="s">
        <v>559</v>
      </c>
      <c r="AY1" t="s">
        <v>556</v>
      </c>
      <c r="AZ1" t="s">
        <v>557</v>
      </c>
      <c r="BA1" t="s">
        <v>548</v>
      </c>
      <c r="BB1" t="s">
        <v>516</v>
      </c>
      <c r="BC1" t="s">
        <v>33</v>
      </c>
      <c r="BD1" t="s">
        <v>20</v>
      </c>
      <c r="BE1" t="s">
        <v>3</v>
      </c>
      <c r="BF1" t="s">
        <v>4</v>
      </c>
      <c r="BG1" t="s">
        <v>5</v>
      </c>
      <c r="BH1" t="s">
        <v>6</v>
      </c>
      <c r="BI1" t="s">
        <v>7</v>
      </c>
      <c r="BJ1" t="s">
        <v>550</v>
      </c>
      <c r="BK1" t="s">
        <v>551</v>
      </c>
      <c r="BL1" t="s">
        <v>562</v>
      </c>
      <c r="BM1" t="s">
        <v>561</v>
      </c>
      <c r="BN1" t="s">
        <v>552</v>
      </c>
      <c r="BO1" t="s">
        <v>96</v>
      </c>
      <c r="BP1" t="s">
        <v>483</v>
      </c>
      <c r="BQ1" t="s">
        <v>88</v>
      </c>
      <c r="BR1" t="s">
        <v>89</v>
      </c>
      <c r="BS1" t="s">
        <v>85</v>
      </c>
      <c r="BT1" t="s">
        <v>86</v>
      </c>
      <c r="BU1" t="s">
        <v>87</v>
      </c>
      <c r="BV1" t="s">
        <v>90</v>
      </c>
      <c r="BW1" t="s">
        <v>91</v>
      </c>
      <c r="BX1" t="s">
        <v>92</v>
      </c>
      <c r="BY1" t="s">
        <v>560</v>
      </c>
      <c r="BZ1" t="s">
        <v>487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67</v>
      </c>
      <c r="CG1" t="s">
        <v>76</v>
      </c>
      <c r="CH1" t="s">
        <v>59</v>
      </c>
      <c r="CI1" t="s">
        <v>60</v>
      </c>
      <c r="CJ1" t="s">
        <v>66</v>
      </c>
      <c r="CK1" t="s">
        <v>61</v>
      </c>
      <c r="CL1" t="s">
        <v>62</v>
      </c>
      <c r="CM1" t="s">
        <v>63</v>
      </c>
      <c r="CN1" t="s">
        <v>488</v>
      </c>
      <c r="CO1" t="s">
        <v>469</v>
      </c>
      <c r="CP1" t="s">
        <v>470</v>
      </c>
      <c r="CQ1" t="s">
        <v>54</v>
      </c>
      <c r="CR1" t="s">
        <v>109</v>
      </c>
      <c r="CS1" t="s">
        <v>110</v>
      </c>
      <c r="CT1" t="s">
        <v>111</v>
      </c>
      <c r="CU1" t="s">
        <v>112</v>
      </c>
      <c r="CV1" t="s">
        <v>481</v>
      </c>
      <c r="CW1" t="s">
        <v>113</v>
      </c>
      <c r="CX1" t="s">
        <v>474</v>
      </c>
      <c r="CY1" t="s">
        <v>114</v>
      </c>
      <c r="CZ1" t="s">
        <v>475</v>
      </c>
      <c r="DA1" t="s">
        <v>115</v>
      </c>
      <c r="DB1" t="s">
        <v>515</v>
      </c>
      <c r="DC1" t="s">
        <v>471</v>
      </c>
      <c r="DD1" t="s">
        <v>472</v>
      </c>
      <c r="DE1" t="s">
        <v>473</v>
      </c>
      <c r="DF1" t="s">
        <v>104</v>
      </c>
      <c r="DG1" t="s">
        <v>105</v>
      </c>
      <c r="DH1" t="s">
        <v>107</v>
      </c>
      <c r="DI1" t="s">
        <v>494</v>
      </c>
      <c r="DJ1" t="s">
        <v>486</v>
      </c>
      <c r="DK1" t="s">
        <v>485</v>
      </c>
      <c r="DL1" t="s">
        <v>482</v>
      </c>
      <c r="DM1" t="s">
        <v>484</v>
      </c>
      <c r="DN1" t="s">
        <v>118</v>
      </c>
      <c r="DO1" t="s">
        <v>119</v>
      </c>
      <c r="DP1" t="s">
        <v>497</v>
      </c>
      <c r="DQ1" t="s">
        <v>517</v>
      </c>
      <c r="DR1" t="s">
        <v>554</v>
      </c>
      <c r="DS1" t="s">
        <v>95</v>
      </c>
      <c r="DT1" t="s">
        <v>69</v>
      </c>
      <c r="DU1" t="s">
        <v>68</v>
      </c>
      <c r="DV1" t="s">
        <v>28</v>
      </c>
      <c r="DW1" t="s">
        <v>31</v>
      </c>
      <c r="DX1" t="s">
        <v>32</v>
      </c>
      <c r="DY1" t="s">
        <v>11</v>
      </c>
      <c r="DZ1" t="s">
        <v>553</v>
      </c>
      <c r="EA1" t="s">
        <v>53</v>
      </c>
      <c r="EB1" t="s">
        <v>30</v>
      </c>
      <c r="EC1" t="s">
        <v>16</v>
      </c>
      <c r="ED1" t="s">
        <v>26</v>
      </c>
      <c r="EE1" t="s">
        <v>40</v>
      </c>
      <c r="EF1" t="s">
        <v>51</v>
      </c>
      <c r="EG1" t="s">
        <v>94</v>
      </c>
      <c r="EH1" t="s">
        <v>493</v>
      </c>
      <c r="EI1" t="s">
        <v>492</v>
      </c>
      <c r="EJ1" t="s">
        <v>498</v>
      </c>
    </row>
    <row r="2" spans="1:14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>
        <f>COUNTIF(Tabela1[[#This Row],[FIFA World Cup 1982]:[2024 Summer Olympics]],"Yes")</f>
        <v>0</v>
      </c>
      <c r="EJ2" s="2"/>
    </row>
    <row r="3" spans="1:14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</row>
    <row r="4" spans="1:140" x14ac:dyDescent="0.3">
      <c r="AM4" s="2">
        <f>COUNTIF(Tabela1[FIFA World Cup 1982],"Yes")</f>
        <v>0</v>
      </c>
      <c r="AN4" s="2">
        <f>COUNTIF(Tabela1[FIFA World Cup 1986],"Yes")</f>
        <v>0</v>
      </c>
      <c r="AO4" s="2">
        <f>COUNTIF(Tabela1[FIFA World Cup 1990],"Yes")</f>
        <v>0</v>
      </c>
      <c r="AP4" s="2">
        <f>COUNTIF(Tabela1[FIFA World Cup 1994],"Yes")</f>
        <v>0</v>
      </c>
      <c r="AQ4" s="2">
        <f>COUNTIF(Tabela1[FIFA World Cup 1998],"Yes")</f>
        <v>0</v>
      </c>
      <c r="AR4" s="2">
        <f>COUNTIF(Tabela1[FIFA World Cup 2002],"Yes")</f>
        <v>0</v>
      </c>
      <c r="AS4" s="2">
        <f>COUNTIF(Tabela1[FIFA World Cup 2006],"Yes")</f>
        <v>0</v>
      </c>
      <c r="AT4" s="2">
        <f>COUNTIF(Tabela1[FIFA World Cup 2010],"Yes")</f>
        <v>0</v>
      </c>
      <c r="AU4" s="2">
        <f>COUNTIF(Tabela1[FIFA World Cup 2014],"Yes")</f>
        <v>0</v>
      </c>
      <c r="AV4" s="2">
        <f>COUNTIF(Tabela1[FIFA World Cup 2018],"Yes")</f>
        <v>0</v>
      </c>
      <c r="AW4" s="2">
        <f>COUNTIF(Tabela1[FIFA World Cup 2022],"Yes")</f>
        <v>0</v>
      </c>
      <c r="AX4" s="2">
        <f>COUNTIF(Tabela1[UEFA Euro 1980],"Yes")</f>
        <v>0</v>
      </c>
      <c r="AY4" s="2">
        <f>COUNTIF(Tabela1[UEFA Euro 1984],"Yes")</f>
        <v>0</v>
      </c>
      <c r="AZ4" s="2">
        <f>COUNTIF(Tabela1[UEFA Euro 1988],"Yes")</f>
        <v>0</v>
      </c>
      <c r="BA4" s="2">
        <f>COUNTIF(Tabela1[UEFA Euro 1992],"Yes")</f>
        <v>0</v>
      </c>
      <c r="BB4" s="2">
        <f>COUNTIF(Tabela1[UEFA Euro 1996],"Yes")</f>
        <v>0</v>
      </c>
      <c r="BC4" s="2">
        <f>COUNTIF(Tabela1[UEFA Euro 2000],"Yes")</f>
        <v>0</v>
      </c>
      <c r="BD4" s="2">
        <f>COUNTIF(Tabela1[UEFA Euro 2004],"Yes")</f>
        <v>0</v>
      </c>
      <c r="BE4" s="2">
        <f>COUNTIF(Tabela1[UEFA Euro 2008],"Yes")</f>
        <v>0</v>
      </c>
      <c r="BF4" s="2">
        <f>COUNTIF(Tabela1[UEFA Euro 2012],"Yes")</f>
        <v>0</v>
      </c>
      <c r="BG4" s="2">
        <f>COUNTIF(Tabela1[UEFA Euro 2016],"Yes")</f>
        <v>0</v>
      </c>
      <c r="BH4" s="2">
        <f>COUNTIF(Tabela1[UEFA Euro 2020],"Yes")</f>
        <v>0</v>
      </c>
      <c r="BI4" s="2">
        <f>COUNTIF(Tabela1[UEFA Euro 2024],"Yes")</f>
        <v>0</v>
      </c>
      <c r="BJ4" s="2">
        <f>COUNTIF(Tabela1[Copa América 1987],"Yes")</f>
        <v>0</v>
      </c>
      <c r="BK4" s="2">
        <f>COUNTIF(Tabela1[Copa América 1989],"Yes")</f>
        <v>0</v>
      </c>
      <c r="BL4" s="2">
        <f>COUNTIF(Tabela1[Copa América 1993],"Yes")</f>
        <v>0</v>
      </c>
      <c r="BM4" s="2">
        <f>COUNTIF(Tabela1[Copa América 1995],"Yes")</f>
        <v>0</v>
      </c>
      <c r="BN4" s="2">
        <f>COUNTIF(Tabela1[Copa América 1997],"Yes")</f>
        <v>0</v>
      </c>
      <c r="BO4" s="2">
        <f>COUNTIF(Tabela1[Copa América 1999],"Yes")</f>
        <v>0</v>
      </c>
      <c r="BP4" s="2">
        <f>COUNTIF(Tabela1[Copa América 2001],"Yes")</f>
        <v>0</v>
      </c>
      <c r="BQ4" s="2">
        <f>COUNTIF(Tabela1[Copa América 2004],"Yes")</f>
        <v>0</v>
      </c>
      <c r="BR4" s="2">
        <f>COUNTIF(Tabela1[Copa América 2007],"Yes")</f>
        <v>0</v>
      </c>
      <c r="BS4" s="2">
        <f>COUNTIF(Tabela1[Copa América 2011],"Yes")</f>
        <v>0</v>
      </c>
      <c r="BT4" s="2">
        <f>COUNTIF(Tabela1[Copa América 2015],"Yes")</f>
        <v>0</v>
      </c>
      <c r="BU4" s="2">
        <f>COUNTIF(Tabela1[Copa América 2016],"Yes")</f>
        <v>0</v>
      </c>
      <c r="BV4" s="2">
        <f>COUNTIF(Tabela1[Copa América 2019],"Yes")</f>
        <v>0</v>
      </c>
      <c r="BW4" s="2">
        <f>COUNTIF(Tabela1[Copa América 2021],"Yes")</f>
        <v>0</v>
      </c>
      <c r="BX4" s="2">
        <f>COUNTIF(Tabela1[Copa América 2024],"Yes")</f>
        <v>0</v>
      </c>
      <c r="BY4" s="2">
        <f>COUNTIF(Tabela1[Africa Cup of Nations 1996],"Yes")</f>
        <v>0</v>
      </c>
      <c r="BZ4" s="2">
        <f>COUNTIF(Tabela1[Africa Cup of Nations 1998],"Yes")</f>
        <v>0</v>
      </c>
      <c r="CA4" s="2">
        <f>COUNTIF(Tabela1[Africa Cup of Nations 2000],"Yes")</f>
        <v>0</v>
      </c>
      <c r="CB4" s="2">
        <f>COUNTIF(Tabela1[Africa Cup of Nations 2002],"Yes")</f>
        <v>0</v>
      </c>
      <c r="CC4" s="2">
        <f>COUNTIF(Tabela1[Africa Cup of Nations 2004],"Yes")</f>
        <v>0</v>
      </c>
      <c r="CD4" s="2">
        <f>COUNTIF(Tabela1[Africa Cup of Nations 2006],"Yes")</f>
        <v>0</v>
      </c>
      <c r="CE4" s="2">
        <f>COUNTIF(Tabela1[Africa Cup of Nations 2008],"Yes")</f>
        <v>0</v>
      </c>
      <c r="CF4" s="2">
        <f>COUNTIF(Tabela1[Africa Cup of Nations 2010],"Yes")</f>
        <v>0</v>
      </c>
      <c r="CG4" s="2">
        <f>COUNTIF(Tabela1[Africa Cup of Nations 2012],"Yes")</f>
        <v>0</v>
      </c>
      <c r="CH4" s="2">
        <f>COUNTIF(Tabela1[Africa Cup of Nations 2013],"Yes")</f>
        <v>0</v>
      </c>
      <c r="CI4" s="2">
        <f>COUNTIF(Tabela1[Africa Cup of Nations 2015],"Yes")</f>
        <v>0</v>
      </c>
      <c r="CJ4" s="2">
        <f>COUNTIF(Tabela1[Africa Cup of Nations 2017],"Yes")</f>
        <v>0</v>
      </c>
      <c r="CK4" s="2">
        <f>COUNTIF(Tabela1[Africa Cup of Nations 2019],"Yes")</f>
        <v>0</v>
      </c>
      <c r="CL4" s="2">
        <f>COUNTIF(Tabela1[Africa Cup of Nations 2021],"Yes")</f>
        <v>0</v>
      </c>
      <c r="CM4" s="2">
        <f>COUNTIF(Tabela1[Africa Cup of Nations 2023],"Yes")</f>
        <v>0</v>
      </c>
      <c r="CN4" s="2">
        <f>COUNTIF(Tabela1[CONCACAF Gold Cup 1998],"Yes")</f>
        <v>0</v>
      </c>
      <c r="CO4" s="2">
        <f>COUNTIF(Tabela1[CONCACAF Gold Cup 2000],"Yes")</f>
        <v>0</v>
      </c>
      <c r="CP4" s="2">
        <f>COUNTIF(Tabela1[CONCACAF Gold Cup 2002],"Yes")</f>
        <v>0</v>
      </c>
      <c r="CQ4" s="2">
        <f>COUNTIF(Tabela1[CONCACAF Gold Cup 2003],"Yes")</f>
        <v>0</v>
      </c>
      <c r="CR4" s="2">
        <f>COUNTIF(Tabela1[CONCACAF Gold Cup 2005],"Yes")</f>
        <v>0</v>
      </c>
      <c r="CS4" s="2">
        <f>COUNTIF(Tabela1[CONCACAF Gold Cup 2007],"Yes")</f>
        <v>0</v>
      </c>
      <c r="CT4" s="2">
        <f>COUNTIF(Tabela1[CONCACAF Gold Cup 2009],"Yes")</f>
        <v>0</v>
      </c>
      <c r="CU4" s="2">
        <f>COUNTIF(Tabela1[CONCACAF Gold Cup 2011],"Yes")</f>
        <v>0</v>
      </c>
      <c r="CV4" s="2">
        <f>COUNTIF(Tabela1[CONCACAF Gold Cup 2013],"Yes")</f>
        <v>0</v>
      </c>
      <c r="CW4" s="2">
        <f>COUNTIF(Tabela1[CONCACAF Gold Cup 2015],"Yes")</f>
        <v>0</v>
      </c>
      <c r="CX4" s="2">
        <f>COUNTIF(Tabela1[CONCACAF Gold Cup 2017],"Yes")</f>
        <v>0</v>
      </c>
      <c r="CY4" s="2">
        <f>COUNTIF(Tabela1[CONCACAF Gold Cup 2019],"Yes")</f>
        <v>0</v>
      </c>
      <c r="CZ4" s="2">
        <f>COUNTIF(Tabela1[CONCACAF Gold Cup 2021],"Yes")</f>
        <v>0</v>
      </c>
      <c r="DA4" s="2">
        <f>COUNTIF(Tabela1[CONCACAF Gold Cup 2023],"Yes")</f>
        <v>0</v>
      </c>
      <c r="DB4" s="2">
        <f>COUNTIF(Tabela1[CONCACAF Gold Cup 2025],"Yes")</f>
        <v>0</v>
      </c>
      <c r="DC4" s="2">
        <f>COUNTIF(Tabela1[AFC Asian Cup 2000],"Yes")</f>
        <v>0</v>
      </c>
      <c r="DD4" s="2">
        <f>COUNTIF(Tabela1[AFC Asian Cup 2004],"Yes")</f>
        <v>0</v>
      </c>
      <c r="DE4" s="2">
        <f>COUNTIF(Tabela1[AFC Asian Cup 2007],"Yes")</f>
        <v>0</v>
      </c>
      <c r="DF4" s="2">
        <f>COUNTIF(Tabela1[AFC Asian Cup 2011],"Yes")</f>
        <v>0</v>
      </c>
      <c r="DG4" s="2">
        <f>COUNTIF(Tabela1[AFC Asian Cup 2015],"Yes")</f>
        <v>0</v>
      </c>
      <c r="DH4" s="2">
        <f>COUNTIF(Tabela1[AFC Asian Cup 2019],"Yes")</f>
        <v>0</v>
      </c>
      <c r="DI4" s="2">
        <f>COUNTIF(Tabela1[AFC Asian Cup 2023],"Yes")</f>
        <v>0</v>
      </c>
      <c r="DJ4" s="2">
        <f>COUNTIF(Tabela1[OFC Nations Cup 2000],"Yes")</f>
        <v>0</v>
      </c>
      <c r="DK4" s="2">
        <f>COUNTIF(Tabela1[OFC Nations Cup 2002],"Yes")</f>
        <v>0</v>
      </c>
      <c r="DL4" s="2">
        <f>COUNTIF(Tabela1[OFC Nations Cup 2004],"Yes")</f>
        <v>0</v>
      </c>
      <c r="DM4" s="2">
        <f>COUNTIF(Tabela1[OFC Nations Cup 2008],"Yes")</f>
        <v>0</v>
      </c>
      <c r="DN4" s="2">
        <f>COUNTIF(Tabela1[OFC Nations Cup 2012],"Yes")</f>
        <v>0</v>
      </c>
      <c r="DO4" s="2">
        <f>COUNTIF(Tabela1[OFC Nations Cup 2016],"Yes")</f>
        <v>0</v>
      </c>
      <c r="DP4" s="2">
        <f>COUNTIF(Tabela1[OFC Nations Cup 2024],"Yes")</f>
        <v>0</v>
      </c>
      <c r="DQ4" s="2">
        <f>COUNTIF(Tabela1[FIFA Confederations Cup 1995],"Yes")</f>
        <v>0</v>
      </c>
      <c r="DR4" s="2">
        <f>COUNTIF(Tabela1[FIFA Confederations Cup 1997],"Yes")</f>
        <v>0</v>
      </c>
      <c r="DS4" s="2">
        <f>COUNTIF(Tabela1[FIFA Confederations Cup 1999],"Yes")</f>
        <v>0</v>
      </c>
      <c r="DT4" s="2">
        <f>COUNTIF(Tabela1[FIFA Confederations Cup 2001],"Yes")</f>
        <v>0</v>
      </c>
      <c r="DU4" s="2">
        <f>COUNTIF(Tabela1[FIFA Confederations Cup 2003],"Yes")</f>
        <v>0</v>
      </c>
      <c r="DV4" s="2">
        <f>COUNTIF(Tabela1[FIFA Confederations Cup 2005],"Yes")</f>
        <v>0</v>
      </c>
      <c r="DW4" s="2">
        <f>COUNTIF(Tabela1[FIFA Confederations Cup 2009],"Yes")</f>
        <v>0</v>
      </c>
      <c r="DX4" s="2">
        <f>COUNTIF(Tabela1[FIFA Confederations Cup 2013],"Yes")</f>
        <v>0</v>
      </c>
      <c r="DY4" s="2">
        <f>COUNTIF(Tabela1[FIFA Confederations Cup 2017],"Yes")</f>
        <v>0</v>
      </c>
      <c r="DZ4" s="2">
        <f>COUNTIF(Tabela1[1988 Summer Olympics],"Yes")</f>
        <v>0</v>
      </c>
      <c r="EA4" s="2">
        <f>COUNTIF(Tabela1[1996 Summer Olympics],"Yes")</f>
        <v>0</v>
      </c>
      <c r="EB4" s="2">
        <f>COUNTIF(Tabela1[2000 Summer Olympics],"Yes")</f>
        <v>0</v>
      </c>
      <c r="EC4" s="2">
        <f>COUNTIF(Tabela1[2004 Summer Olympics],"Yes")</f>
        <v>0</v>
      </c>
      <c r="ED4" s="2">
        <f>COUNTIF(Tabela1[2008 Summer Olympics],"Yes")</f>
        <v>0</v>
      </c>
      <c r="EE4" s="2">
        <f>COUNTIF(Tabela1[2012 Summer Olympics],"Yes")</f>
        <v>0</v>
      </c>
      <c r="EF4" s="2">
        <f>COUNTIF(Tabela1[2016 Summer Olympics],"Yes")</f>
        <v>0</v>
      </c>
      <c r="EG4" s="2">
        <f>COUNTIF(Tabela1[2020 Summer Olympics],"Yes")</f>
        <v>0</v>
      </c>
      <c r="EH4" s="2">
        <f>COUNTIF(Tabela1[2024 Summer Olympics],"Yes")</f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M1416"/>
  <sheetViews>
    <sheetView topLeftCell="A1405" zoomScaleNormal="100" workbookViewId="0">
      <pane xSplit="12144" topLeftCell="W1" activePane="topRight"/>
      <selection activeCell="B1411" sqref="B1411"/>
      <selection pane="topRight" activeCell="W1413" sqref="W1413"/>
    </sheetView>
  </sheetViews>
  <sheetFormatPr defaultRowHeight="14.4" x14ac:dyDescent="0.3"/>
  <cols>
    <col min="1" max="1" width="30.21875" bestFit="1" customWidth="1"/>
    <col min="2" max="2" width="19" bestFit="1" customWidth="1"/>
    <col min="3" max="14" width="32.5546875" bestFit="1" customWidth="1"/>
    <col min="15" max="33" width="35.77734375" bestFit="1" customWidth="1"/>
    <col min="34" max="34" width="23.21875" bestFit="1" customWidth="1"/>
    <col min="35" max="36" width="23.21875" customWidth="1"/>
    <col min="37" max="37" width="23.21875" bestFit="1" customWidth="1"/>
    <col min="38" max="41" width="25.33203125" bestFit="1" customWidth="1"/>
    <col min="42" max="43" width="25.33203125" customWidth="1"/>
    <col min="44" max="45" width="23.21875" bestFit="1" customWidth="1"/>
    <col min="46" max="48" width="23.21875" customWidth="1"/>
    <col min="49" max="49" width="23.21875" bestFit="1" customWidth="1"/>
    <col min="50" max="52" width="23.21875" customWidth="1"/>
    <col min="53" max="53" width="23.21875" bestFit="1" customWidth="1"/>
    <col min="54" max="56" width="23.21875" customWidth="1"/>
    <col min="57" max="61" width="23.21875" bestFit="1" customWidth="1"/>
    <col min="62" max="64" width="30.33203125" bestFit="1" customWidth="1"/>
    <col min="65" max="65" width="27.109375" bestFit="1" customWidth="1"/>
  </cols>
  <sheetData>
    <row r="1" spans="1:65" x14ac:dyDescent="0.3">
      <c r="A1" t="s">
        <v>34</v>
      </c>
      <c r="B1" t="s">
        <v>35</v>
      </c>
      <c r="C1" t="s">
        <v>545</v>
      </c>
      <c r="D1" t="s">
        <v>588</v>
      </c>
      <c r="E1" t="s">
        <v>589</v>
      </c>
      <c r="F1" t="s">
        <v>526</v>
      </c>
      <c r="G1" t="s">
        <v>590</v>
      </c>
      <c r="H1" t="s">
        <v>591</v>
      </c>
      <c r="I1" t="s">
        <v>592</v>
      </c>
      <c r="J1" t="s">
        <v>531</v>
      </c>
      <c r="K1" t="s">
        <v>593</v>
      </c>
      <c r="L1" t="s">
        <v>594</v>
      </c>
      <c r="M1" t="s">
        <v>595</v>
      </c>
      <c r="N1" t="s">
        <v>530</v>
      </c>
      <c r="O1" t="s">
        <v>596</v>
      </c>
      <c r="P1" t="s">
        <v>597</v>
      </c>
      <c r="Q1" t="s">
        <v>598</v>
      </c>
      <c r="R1" t="s">
        <v>529</v>
      </c>
      <c r="S1" t="s">
        <v>599</v>
      </c>
      <c r="T1" t="s">
        <v>600</v>
      </c>
      <c r="U1" t="s">
        <v>601</v>
      </c>
      <c r="V1" t="s">
        <v>528</v>
      </c>
      <c r="W1" t="s">
        <v>602</v>
      </c>
      <c r="X1" t="s">
        <v>603</v>
      </c>
      <c r="Y1" t="s">
        <v>604</v>
      </c>
      <c r="Z1" t="s">
        <v>527</v>
      </c>
      <c r="AA1" t="s">
        <v>605</v>
      </c>
      <c r="AB1" t="s">
        <v>606</v>
      </c>
      <c r="AC1" t="s">
        <v>607</v>
      </c>
      <c r="AD1" t="s">
        <v>608</v>
      </c>
      <c r="AE1" t="s">
        <v>609</v>
      </c>
      <c r="AF1" t="s">
        <v>610</v>
      </c>
      <c r="AG1" t="s">
        <v>611</v>
      </c>
      <c r="AH1" t="s">
        <v>546</v>
      </c>
      <c r="AI1" t="s">
        <v>612</v>
      </c>
      <c r="AJ1" t="s">
        <v>613</v>
      </c>
      <c r="AK1" t="s">
        <v>537</v>
      </c>
      <c r="AL1" t="s">
        <v>614</v>
      </c>
      <c r="AM1" t="s">
        <v>615</v>
      </c>
      <c r="AN1" t="s">
        <v>616</v>
      </c>
      <c r="AO1" t="s">
        <v>536</v>
      </c>
      <c r="AP1" t="s">
        <v>617</v>
      </c>
      <c r="AQ1" t="s">
        <v>618</v>
      </c>
      <c r="AR1" t="s">
        <v>619</v>
      </c>
      <c r="AS1" t="s">
        <v>535</v>
      </c>
      <c r="AT1" t="s">
        <v>620</v>
      </c>
      <c r="AU1" t="s">
        <v>621</v>
      </c>
      <c r="AV1" t="s">
        <v>622</v>
      </c>
      <c r="AW1" t="s">
        <v>534</v>
      </c>
      <c r="AX1" t="s">
        <v>623</v>
      </c>
      <c r="AY1" t="s">
        <v>624</v>
      </c>
      <c r="AZ1" t="s">
        <v>625</v>
      </c>
      <c r="BA1" t="s">
        <v>533</v>
      </c>
      <c r="BB1" t="s">
        <v>626</v>
      </c>
      <c r="BC1" t="s">
        <v>627</v>
      </c>
      <c r="BD1" t="s">
        <v>628</v>
      </c>
      <c r="BE1" t="s">
        <v>532</v>
      </c>
      <c r="BF1" t="s">
        <v>629</v>
      </c>
      <c r="BG1" t="s">
        <v>630</v>
      </c>
      <c r="BH1" t="s">
        <v>631</v>
      </c>
      <c r="BI1" t="s">
        <v>632</v>
      </c>
      <c r="BJ1" t="s">
        <v>633</v>
      </c>
      <c r="BK1" t="s">
        <v>634</v>
      </c>
      <c r="BL1" t="s">
        <v>635</v>
      </c>
      <c r="BM1" t="s">
        <v>1420</v>
      </c>
    </row>
    <row r="2" spans="1:65" x14ac:dyDescent="0.3">
      <c r="A2" s="3" t="s">
        <v>1592</v>
      </c>
      <c r="B2" s="3" t="s">
        <v>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 t="s">
        <v>1201</v>
      </c>
      <c r="AE2" s="3" t="s">
        <v>1201</v>
      </c>
      <c r="AF2" s="3"/>
      <c r="AG2" s="3" t="s">
        <v>1201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>
        <f>COUNTA(Tabela2[[#This Row],[FIFA 96 League]:[EA Sports FC 26 League]])</f>
        <v>3</v>
      </c>
    </row>
    <row r="3" spans="1:65" x14ac:dyDescent="0.3">
      <c r="A3" s="3" t="s">
        <v>1824</v>
      </c>
      <c r="B3" s="3" t="s">
        <v>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 t="s">
        <v>1332</v>
      </c>
      <c r="X3" s="3" t="s">
        <v>1332</v>
      </c>
      <c r="Y3" s="3"/>
      <c r="Z3" s="3" t="s">
        <v>1332</v>
      </c>
      <c r="AA3" s="3" t="s">
        <v>1332</v>
      </c>
      <c r="AB3" s="3" t="s">
        <v>1332</v>
      </c>
      <c r="AC3" s="3" t="s">
        <v>1332</v>
      </c>
      <c r="AD3" s="3" t="s">
        <v>1332</v>
      </c>
      <c r="AE3" s="3"/>
      <c r="AF3" s="3"/>
      <c r="AG3" s="3" t="s">
        <v>1332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>
        <f>COUNTA(Tabela2[[#This Row],[FIFA 96 League]:[EA Sports FC 26 League]])</f>
        <v>8</v>
      </c>
    </row>
    <row r="4" spans="1:65" x14ac:dyDescent="0.3">
      <c r="A4" s="3" t="s">
        <v>1738</v>
      </c>
      <c r="B4" s="3" t="s">
        <v>84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 t="s">
        <v>1332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f>COUNTA(Tabela2[[#This Row],[FIFA 96 League]:[EA Sports FC 26 League]])</f>
        <v>1</v>
      </c>
    </row>
    <row r="5" spans="1:65" x14ac:dyDescent="0.3">
      <c r="A5" s="3" t="s">
        <v>1739</v>
      </c>
      <c r="B5" s="3" t="s">
        <v>84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 t="s">
        <v>1332</v>
      </c>
      <c r="V5" s="3"/>
      <c r="W5" s="3" t="s">
        <v>1332</v>
      </c>
      <c r="X5" s="3"/>
      <c r="Y5" s="3" t="s">
        <v>1332</v>
      </c>
      <c r="Z5" s="3" t="s">
        <v>1332</v>
      </c>
      <c r="AA5" s="3" t="s">
        <v>1332</v>
      </c>
      <c r="AB5" s="3" t="s">
        <v>1332</v>
      </c>
      <c r="AC5" s="3" t="s">
        <v>1332</v>
      </c>
      <c r="AD5" s="3" t="s">
        <v>1332</v>
      </c>
      <c r="AE5" s="3" t="s">
        <v>1332</v>
      </c>
      <c r="AF5" s="3" t="s">
        <v>1332</v>
      </c>
      <c r="AG5" s="3" t="s">
        <v>1332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>
        <f>COUNTA(Tabela2[[#This Row],[FIFA 96 League]:[EA Sports FC 26 League]])</f>
        <v>11</v>
      </c>
    </row>
    <row r="6" spans="1:65" x14ac:dyDescent="0.3">
      <c r="A6" s="3" t="s">
        <v>1735</v>
      </c>
      <c r="B6" s="3" t="s">
        <v>84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1332</v>
      </c>
      <c r="V6" s="3" t="s">
        <v>1332</v>
      </c>
      <c r="W6" s="3" t="s">
        <v>1332</v>
      </c>
      <c r="X6" s="3" t="s">
        <v>1332</v>
      </c>
      <c r="Y6" s="3" t="s">
        <v>1332</v>
      </c>
      <c r="Z6" s="3"/>
      <c r="AA6" s="3" t="s">
        <v>1332</v>
      </c>
      <c r="AB6" s="3" t="s">
        <v>1332</v>
      </c>
      <c r="AC6" s="3" t="s">
        <v>1332</v>
      </c>
      <c r="AD6" s="3" t="s">
        <v>1332</v>
      </c>
      <c r="AE6" s="3" t="s">
        <v>1332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f>COUNTA(Tabela2[[#This Row],[FIFA 96 League]:[EA Sports FC 26 League]])</f>
        <v>10</v>
      </c>
    </row>
    <row r="7" spans="1:65" x14ac:dyDescent="0.3">
      <c r="A7" s="3" t="s">
        <v>2098</v>
      </c>
      <c r="B7" s="3" t="s">
        <v>84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 t="s">
        <v>1332</v>
      </c>
      <c r="AF7" s="3" t="s">
        <v>1332</v>
      </c>
      <c r="AG7" s="3" t="s">
        <v>1332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>
        <f>COUNTA(Tabela2[[#This Row],[FIFA 96 League]:[EA Sports FC 26 League]])</f>
        <v>3</v>
      </c>
    </row>
    <row r="8" spans="1:65" x14ac:dyDescent="0.3">
      <c r="A8" s="3" t="s">
        <v>1740</v>
      </c>
      <c r="B8" s="3" t="s">
        <v>84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 t="s">
        <v>1332</v>
      </c>
      <c r="V8" s="3" t="s">
        <v>1332</v>
      </c>
      <c r="W8" s="3" t="s">
        <v>1332</v>
      </c>
      <c r="X8" s="3" t="s">
        <v>1332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>
        <f>COUNTA(Tabela2[[#This Row],[FIFA 96 League]:[EA Sports FC 26 League]])</f>
        <v>4</v>
      </c>
    </row>
    <row r="9" spans="1:65" x14ac:dyDescent="0.3">
      <c r="A9" s="3" t="s">
        <v>1821</v>
      </c>
      <c r="B9" s="3" t="s">
        <v>84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 t="s">
        <v>1332</v>
      </c>
      <c r="X9" s="3" t="s">
        <v>1332</v>
      </c>
      <c r="Y9" s="3" t="s">
        <v>1332</v>
      </c>
      <c r="Z9" s="3" t="s">
        <v>1332</v>
      </c>
      <c r="AA9" s="3"/>
      <c r="AB9" s="3"/>
      <c r="AC9" s="3"/>
      <c r="AD9" s="3"/>
      <c r="AE9" s="3"/>
      <c r="AF9" s="3"/>
      <c r="AG9" s="3" t="s">
        <v>1332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>
        <f>COUNTA(Tabela2[[#This Row],[FIFA 96 League]:[EA Sports FC 26 League]])</f>
        <v>5</v>
      </c>
    </row>
    <row r="10" spans="1:65" x14ac:dyDescent="0.3">
      <c r="A10" s="3" t="s">
        <v>1825</v>
      </c>
      <c r="B10" s="3" t="s">
        <v>84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 t="s">
        <v>1332</v>
      </c>
      <c r="X10" s="3" t="s">
        <v>1332</v>
      </c>
      <c r="Y10" s="3"/>
      <c r="Z10" s="3"/>
      <c r="AA10" s="3"/>
      <c r="AB10" s="3"/>
      <c r="AC10" s="3" t="s">
        <v>1332</v>
      </c>
      <c r="AD10" s="3" t="s">
        <v>1332</v>
      </c>
      <c r="AE10" s="3" t="s">
        <v>1332</v>
      </c>
      <c r="AF10" s="3" t="s">
        <v>1332</v>
      </c>
      <c r="AG10" s="3" t="s">
        <v>1332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f>COUNTA(Tabela2[[#This Row],[FIFA 96 League]:[EA Sports FC 26 League]])</f>
        <v>7</v>
      </c>
    </row>
    <row r="11" spans="1:65" x14ac:dyDescent="0.3">
      <c r="A11" s="3" t="s">
        <v>1863</v>
      </c>
      <c r="B11" s="3" t="s">
        <v>84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1332</v>
      </c>
      <c r="Y11" s="3" t="s">
        <v>1332</v>
      </c>
      <c r="Z11" s="3" t="s">
        <v>1332</v>
      </c>
      <c r="AA11" s="3" t="s">
        <v>1332</v>
      </c>
      <c r="AB11" s="3" t="s">
        <v>1332</v>
      </c>
      <c r="AC11" s="3" t="s">
        <v>1332</v>
      </c>
      <c r="AD11" s="3" t="s">
        <v>1332</v>
      </c>
      <c r="AE11" s="3" t="s">
        <v>1332</v>
      </c>
      <c r="AF11" s="3" t="s">
        <v>1332</v>
      </c>
      <c r="AG11" s="3" t="s">
        <v>1332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>
        <f>COUNTA(Tabela2[[#This Row],[FIFA 96 League]:[EA Sports FC 26 League]])</f>
        <v>10</v>
      </c>
    </row>
    <row r="12" spans="1:65" x14ac:dyDescent="0.3">
      <c r="A12" s="3" t="s">
        <v>1822</v>
      </c>
      <c r="B12" s="3" t="s">
        <v>84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 t="s">
        <v>1332</v>
      </c>
      <c r="X12" s="3" t="s">
        <v>1332</v>
      </c>
      <c r="Y12" s="3" t="s">
        <v>1332</v>
      </c>
      <c r="Z12" s="3" t="s">
        <v>1332</v>
      </c>
      <c r="AA12" s="3" t="s">
        <v>1332</v>
      </c>
      <c r="AB12" s="3" t="s">
        <v>1332</v>
      </c>
      <c r="AC12" s="3" t="s">
        <v>1332</v>
      </c>
      <c r="AD12" s="3" t="s">
        <v>1332</v>
      </c>
      <c r="AE12" s="3" t="s">
        <v>1332</v>
      </c>
      <c r="AF12" s="3" t="s">
        <v>1332</v>
      </c>
      <c r="AG12" s="3" t="s">
        <v>1332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>
        <f>COUNTA(Tabela2[[#This Row],[FIFA 96 League]:[EA Sports FC 26 League]])</f>
        <v>11</v>
      </c>
    </row>
    <row r="13" spans="1:65" x14ac:dyDescent="0.3">
      <c r="A13" s="3" t="s">
        <v>1794</v>
      </c>
      <c r="B13" s="3" t="s">
        <v>84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 t="s">
        <v>1332</v>
      </c>
      <c r="W13" s="3" t="s">
        <v>1332</v>
      </c>
      <c r="X13" s="3" t="s">
        <v>1332</v>
      </c>
      <c r="Y13" s="3" t="s">
        <v>1332</v>
      </c>
      <c r="Z13" s="3" t="s">
        <v>1332</v>
      </c>
      <c r="AA13" s="3" t="s">
        <v>1332</v>
      </c>
      <c r="AB13" s="3" t="s">
        <v>1332</v>
      </c>
      <c r="AC13" s="3" t="s">
        <v>1332</v>
      </c>
      <c r="AD13" s="3" t="s">
        <v>1332</v>
      </c>
      <c r="AE13" s="3" t="s">
        <v>1332</v>
      </c>
      <c r="AF13" s="3" t="s">
        <v>1332</v>
      </c>
      <c r="AG13" s="3" t="s">
        <v>1332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>
        <f>COUNTA(Tabela2[[#This Row],[FIFA 96 League]:[EA Sports FC 26 League]])</f>
        <v>12</v>
      </c>
    </row>
    <row r="14" spans="1:65" x14ac:dyDescent="0.3">
      <c r="A14" s="3" t="s">
        <v>2066</v>
      </c>
      <c r="B14" s="3" t="s">
        <v>84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 t="s">
        <v>1332</v>
      </c>
      <c r="AE14" s="3" t="s">
        <v>1332</v>
      </c>
      <c r="AF14" s="3" t="s">
        <v>1332</v>
      </c>
      <c r="AG14" s="3" t="s">
        <v>1332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f>COUNTA(Tabela2[[#This Row],[FIFA 96 League]:[EA Sports FC 26 League]])</f>
        <v>4</v>
      </c>
    </row>
    <row r="15" spans="1:65" x14ac:dyDescent="0.3">
      <c r="A15" s="3" t="s">
        <v>1736</v>
      </c>
      <c r="B15" s="3" t="s">
        <v>84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 t="s">
        <v>1332</v>
      </c>
      <c r="V15" s="3" t="s">
        <v>1332</v>
      </c>
      <c r="W15" s="3" t="s">
        <v>1332</v>
      </c>
      <c r="X15" s="3" t="s">
        <v>1332</v>
      </c>
      <c r="Y15" s="3" t="s">
        <v>1332</v>
      </c>
      <c r="Z15" s="3" t="s">
        <v>1332</v>
      </c>
      <c r="AA15" s="3"/>
      <c r="AB15" s="3"/>
      <c r="AC15" s="3"/>
      <c r="AD15" s="3"/>
      <c r="AE15" s="3" t="s">
        <v>1332</v>
      </c>
      <c r="AF15" s="3" t="s">
        <v>1332</v>
      </c>
      <c r="AG15" s="3" t="s">
        <v>1332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>
        <f>COUNTA(Tabela2[[#This Row],[FIFA 96 League]:[EA Sports FC 26 League]])</f>
        <v>9</v>
      </c>
    </row>
    <row r="16" spans="1:65" x14ac:dyDescent="0.3">
      <c r="A16" s="3" t="s">
        <v>1331</v>
      </c>
      <c r="B16" s="3" t="s">
        <v>84</v>
      </c>
      <c r="C16" s="3"/>
      <c r="D16" s="3"/>
      <c r="E16" s="3"/>
      <c r="F16" s="3"/>
      <c r="G16" s="3"/>
      <c r="H16" s="3"/>
      <c r="I16" s="3"/>
      <c r="J16" s="3"/>
      <c r="K16" s="3" t="s">
        <v>1332</v>
      </c>
      <c r="L16" s="3" t="s">
        <v>1332</v>
      </c>
      <c r="M16" s="3" t="s">
        <v>1332</v>
      </c>
      <c r="N16" s="3" t="s">
        <v>1332</v>
      </c>
      <c r="O16" s="3" t="s">
        <v>1332</v>
      </c>
      <c r="P16" s="3" t="s">
        <v>1332</v>
      </c>
      <c r="Q16" s="3" t="s">
        <v>1332</v>
      </c>
      <c r="R16" s="3" t="s">
        <v>1332</v>
      </c>
      <c r="S16" s="3" t="s">
        <v>1332</v>
      </c>
      <c r="T16" s="3" t="s">
        <v>1332</v>
      </c>
      <c r="U16" s="3" t="s">
        <v>1332</v>
      </c>
      <c r="V16" s="3" t="s">
        <v>1332</v>
      </c>
      <c r="W16" s="3" t="s">
        <v>1332</v>
      </c>
      <c r="X16" s="3" t="s">
        <v>1332</v>
      </c>
      <c r="Y16" s="3" t="s">
        <v>1332</v>
      </c>
      <c r="Z16" s="3" t="s">
        <v>1332</v>
      </c>
      <c r="AA16" s="3" t="s">
        <v>1332</v>
      </c>
      <c r="AB16" s="3" t="s">
        <v>1332</v>
      </c>
      <c r="AC16" s="3" t="s">
        <v>1332</v>
      </c>
      <c r="AD16" s="3" t="s">
        <v>1332</v>
      </c>
      <c r="AE16" s="3" t="s">
        <v>1332</v>
      </c>
      <c r="AF16" s="3" t="s">
        <v>1332</v>
      </c>
      <c r="AG16" s="3" t="s">
        <v>1332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>
        <f>COUNTA(Tabela2[[#This Row],[FIFA 96 League]:[EA Sports FC 26 League]])</f>
        <v>23</v>
      </c>
    </row>
    <row r="17" spans="1:65" x14ac:dyDescent="0.3">
      <c r="A17" s="3" t="s">
        <v>1977</v>
      </c>
      <c r="B17" s="3" t="s">
        <v>84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1332</v>
      </c>
      <c r="AC17" s="3" t="s">
        <v>1332</v>
      </c>
      <c r="AD17" s="3" t="s">
        <v>1332</v>
      </c>
      <c r="AE17" s="3" t="s">
        <v>1332</v>
      </c>
      <c r="AF17" s="3" t="s">
        <v>1332</v>
      </c>
      <c r="AG17" s="3" t="s">
        <v>1332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>
        <f>COUNTA(Tabela2[[#This Row],[FIFA 96 League]:[EA Sports FC 26 League]])</f>
        <v>6</v>
      </c>
    </row>
    <row r="18" spans="1:65" x14ac:dyDescent="0.3">
      <c r="A18" s="3" t="s">
        <v>1883</v>
      </c>
      <c r="B18" s="3" t="s">
        <v>84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 t="s">
        <v>1332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>
        <f>COUNTA(Tabela2[[#This Row],[FIFA 96 League]:[EA Sports FC 26 League]])</f>
        <v>1</v>
      </c>
    </row>
    <row r="19" spans="1:65" x14ac:dyDescent="0.3">
      <c r="A19" s="3" t="s">
        <v>1731</v>
      </c>
      <c r="B19" s="3" t="s">
        <v>84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1332</v>
      </c>
      <c r="V19" s="3"/>
      <c r="W19" s="3" t="s">
        <v>1332</v>
      </c>
      <c r="X19" s="3" t="s">
        <v>1332</v>
      </c>
      <c r="Y19" s="3" t="s">
        <v>1332</v>
      </c>
      <c r="Z19" s="3" t="s">
        <v>1332</v>
      </c>
      <c r="AA19" s="3" t="s">
        <v>1332</v>
      </c>
      <c r="AB19" s="3" t="s">
        <v>1332</v>
      </c>
      <c r="AC19" s="3" t="s">
        <v>1332</v>
      </c>
      <c r="AD19" s="3" t="s">
        <v>1332</v>
      </c>
      <c r="AE19" s="3" t="s">
        <v>1332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>
        <f>COUNTA(Tabela2[[#This Row],[FIFA 96 League]:[EA Sports FC 26 League]])</f>
        <v>10</v>
      </c>
    </row>
    <row r="20" spans="1:65" x14ac:dyDescent="0.3">
      <c r="A20" s="3" t="s">
        <v>1820</v>
      </c>
      <c r="B20" s="3" t="s">
        <v>84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 t="s">
        <v>1332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>
        <f>COUNTA(Tabela2[[#This Row],[FIFA 96 League]:[EA Sports FC 26 League]])</f>
        <v>1</v>
      </c>
    </row>
    <row r="21" spans="1:65" x14ac:dyDescent="0.3">
      <c r="A21" s="3" t="s">
        <v>1793</v>
      </c>
      <c r="B21" s="3" t="s">
        <v>84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 t="s">
        <v>1332</v>
      </c>
      <c r="W21" s="3" t="s">
        <v>1332</v>
      </c>
      <c r="X21" s="3" t="s">
        <v>1332</v>
      </c>
      <c r="Y21" s="3" t="s">
        <v>1332</v>
      </c>
      <c r="Z21" s="3" t="s">
        <v>1332</v>
      </c>
      <c r="AA21" s="3" t="s">
        <v>1332</v>
      </c>
      <c r="AB21" s="3" t="s">
        <v>1332</v>
      </c>
      <c r="AC21" s="3" t="s">
        <v>1332</v>
      </c>
      <c r="AD21" s="3" t="s">
        <v>1332</v>
      </c>
      <c r="AE21" s="3" t="s">
        <v>1332</v>
      </c>
      <c r="AF21" s="3" t="s">
        <v>1332</v>
      </c>
      <c r="AG21" s="3" t="s">
        <v>1332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>
        <f>COUNTA(Tabela2[[#This Row],[FIFA 96 League]:[EA Sports FC 26 League]])</f>
        <v>12</v>
      </c>
    </row>
    <row r="22" spans="1:65" x14ac:dyDescent="0.3">
      <c r="A22" s="3" t="s">
        <v>2121</v>
      </c>
      <c r="B22" s="3" t="s">
        <v>84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 t="s">
        <v>1332</v>
      </c>
      <c r="AG22" s="3" t="s">
        <v>1332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>
        <f>COUNTA(Tabela2[[#This Row],[FIFA 96 League]:[EA Sports FC 26 League]])</f>
        <v>2</v>
      </c>
    </row>
    <row r="23" spans="1:65" x14ac:dyDescent="0.3">
      <c r="A23" s="3" t="s">
        <v>1639</v>
      </c>
      <c r="B23" s="3" t="s">
        <v>84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1332</v>
      </c>
      <c r="V23" s="3" t="s">
        <v>1332</v>
      </c>
      <c r="W23" s="3" t="s">
        <v>1332</v>
      </c>
      <c r="X23" s="3" t="s">
        <v>1332</v>
      </c>
      <c r="Y23" s="3" t="s">
        <v>1332</v>
      </c>
      <c r="Z23" s="3" t="s">
        <v>1332</v>
      </c>
      <c r="AA23" s="3" t="s">
        <v>1332</v>
      </c>
      <c r="AB23" s="3" t="s">
        <v>1332</v>
      </c>
      <c r="AC23" s="3" t="s">
        <v>1332</v>
      </c>
      <c r="AD23" s="3" t="s">
        <v>1332</v>
      </c>
      <c r="AE23" s="3" t="s">
        <v>1332</v>
      </c>
      <c r="AF23" s="3" t="s">
        <v>1332</v>
      </c>
      <c r="AG23" s="3" t="s">
        <v>1332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>
        <f>COUNTA(Tabela2[[#This Row],[FIFA 96 League]:[EA Sports FC 26 League]])</f>
        <v>13</v>
      </c>
    </row>
    <row r="24" spans="1:65" x14ac:dyDescent="0.3">
      <c r="A24" s="3" t="s">
        <v>1744</v>
      </c>
      <c r="B24" s="3" t="s">
        <v>84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1332</v>
      </c>
      <c r="V24" s="3" t="s">
        <v>1332</v>
      </c>
      <c r="W24" s="3" t="s">
        <v>1332</v>
      </c>
      <c r="X24" s="3" t="s">
        <v>1332</v>
      </c>
      <c r="Y24" s="3" t="s">
        <v>1332</v>
      </c>
      <c r="Z24" s="3" t="s">
        <v>1332</v>
      </c>
      <c r="AA24" s="3" t="s">
        <v>1332</v>
      </c>
      <c r="AB24" s="3" t="s">
        <v>1332</v>
      </c>
      <c r="AC24" s="3" t="s">
        <v>1332</v>
      </c>
      <c r="AD24" s="3" t="s">
        <v>1332</v>
      </c>
      <c r="AE24" s="3" t="s">
        <v>1332</v>
      </c>
      <c r="AF24" s="3" t="s">
        <v>1332</v>
      </c>
      <c r="AG24" s="3" t="s">
        <v>1332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>
        <f>COUNTA(Tabela2[[#This Row],[FIFA 96 League]:[EA Sports FC 26 League]])</f>
        <v>13</v>
      </c>
    </row>
    <row r="25" spans="1:65" x14ac:dyDescent="0.3">
      <c r="A25" s="3" t="s">
        <v>1741</v>
      </c>
      <c r="B25" s="3" t="s">
        <v>84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1332</v>
      </c>
      <c r="V25" s="3" t="s">
        <v>1332</v>
      </c>
      <c r="W25" s="3" t="s">
        <v>1332</v>
      </c>
      <c r="X25" s="3" t="s">
        <v>1332</v>
      </c>
      <c r="Y25" s="3" t="s">
        <v>1332</v>
      </c>
      <c r="Z25" s="3" t="s">
        <v>1332</v>
      </c>
      <c r="AA25" s="3" t="s">
        <v>1332</v>
      </c>
      <c r="AB25" s="3" t="s">
        <v>1332</v>
      </c>
      <c r="AC25" s="3" t="s">
        <v>1332</v>
      </c>
      <c r="AD25" s="3" t="s">
        <v>1332</v>
      </c>
      <c r="AE25" s="3" t="s">
        <v>1332</v>
      </c>
      <c r="AF25" s="3" t="s">
        <v>1332</v>
      </c>
      <c r="AG25" s="3" t="s">
        <v>1332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>
        <f>COUNTA(Tabela2[[#This Row],[FIFA 96 League]:[EA Sports FC 26 League]])</f>
        <v>13</v>
      </c>
    </row>
    <row r="26" spans="1:65" x14ac:dyDescent="0.3">
      <c r="A26" s="3" t="s">
        <v>1826</v>
      </c>
      <c r="B26" s="3" t="s">
        <v>84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 t="s">
        <v>1332</v>
      </c>
      <c r="X26" s="3" t="s">
        <v>1332</v>
      </c>
      <c r="Y26" s="3" t="s">
        <v>1332</v>
      </c>
      <c r="Z26" s="3" t="s">
        <v>1332</v>
      </c>
      <c r="AA26" s="3" t="s">
        <v>1332</v>
      </c>
      <c r="AB26" s="3" t="s">
        <v>1332</v>
      </c>
      <c r="AC26" s="3" t="s">
        <v>1332</v>
      </c>
      <c r="AD26" s="3" t="s">
        <v>1332</v>
      </c>
      <c r="AE26" s="3" t="s">
        <v>1332</v>
      </c>
      <c r="AF26" s="3" t="s">
        <v>1332</v>
      </c>
      <c r="AG26" s="3" t="s">
        <v>1332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>
        <f>COUNTA(Tabela2[[#This Row],[FIFA 96 League]:[EA Sports FC 26 League]])</f>
        <v>11</v>
      </c>
    </row>
    <row r="27" spans="1:65" x14ac:dyDescent="0.3">
      <c r="A27" s="3" t="s">
        <v>1728</v>
      </c>
      <c r="B27" s="3" t="s">
        <v>84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 t="s">
        <v>1631</v>
      </c>
      <c r="V27" s="3" t="s">
        <v>1332</v>
      </c>
      <c r="W27" s="3" t="s">
        <v>1332</v>
      </c>
      <c r="X27" s="3" t="s">
        <v>1332</v>
      </c>
      <c r="Y27" s="3" t="s">
        <v>1332</v>
      </c>
      <c r="Z27" s="3" t="s">
        <v>1332</v>
      </c>
      <c r="AA27" s="3" t="s">
        <v>1332</v>
      </c>
      <c r="AB27" s="3" t="s">
        <v>1332</v>
      </c>
      <c r="AC27" s="3" t="s">
        <v>1332</v>
      </c>
      <c r="AD27" s="3" t="s">
        <v>1332</v>
      </c>
      <c r="AE27" s="3" t="s">
        <v>1332</v>
      </c>
      <c r="AF27" s="3" t="s">
        <v>1332</v>
      </c>
      <c r="AG27" s="3" t="s">
        <v>1332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f>COUNTA(Tabela2[[#This Row],[FIFA 96 League]:[EA Sports FC 26 League]])</f>
        <v>13</v>
      </c>
    </row>
    <row r="28" spans="1:65" x14ac:dyDescent="0.3">
      <c r="A28" s="3" t="s">
        <v>2122</v>
      </c>
      <c r="B28" s="3" t="s">
        <v>84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 t="s">
        <v>1332</v>
      </c>
      <c r="AG28" s="3" t="s">
        <v>1332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>
        <f>COUNTA(Tabela2[[#This Row],[FIFA 96 League]:[EA Sports FC 26 League]])</f>
        <v>2</v>
      </c>
    </row>
    <row r="29" spans="1:65" x14ac:dyDescent="0.3">
      <c r="A29" s="3" t="s">
        <v>1734</v>
      </c>
      <c r="B29" s="3" t="s">
        <v>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 t="s">
        <v>1332</v>
      </c>
      <c r="V29" s="3" t="s">
        <v>1332</v>
      </c>
      <c r="W29" s="3" t="s">
        <v>1332</v>
      </c>
      <c r="X29" s="3" t="s">
        <v>1332</v>
      </c>
      <c r="Y29" s="3" t="s">
        <v>1332</v>
      </c>
      <c r="Z29" s="3" t="s">
        <v>1332</v>
      </c>
      <c r="AA29" s="3" t="s">
        <v>1332</v>
      </c>
      <c r="AB29" s="3" t="s">
        <v>1332</v>
      </c>
      <c r="AC29" s="3" t="s">
        <v>1332</v>
      </c>
      <c r="AD29" s="3" t="s">
        <v>1332</v>
      </c>
      <c r="AE29" s="3" t="s">
        <v>1332</v>
      </c>
      <c r="AF29" s="3" t="s">
        <v>1332</v>
      </c>
      <c r="AG29" s="3" t="s">
        <v>1332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>
        <f>COUNTA(Tabela2[[#This Row],[FIFA 96 League]:[EA Sports FC 26 League]])</f>
        <v>13</v>
      </c>
    </row>
    <row r="30" spans="1:65" x14ac:dyDescent="0.3">
      <c r="A30" s="3" t="s">
        <v>1729</v>
      </c>
      <c r="B30" s="3" t="s">
        <v>84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 t="s">
        <v>1332</v>
      </c>
      <c r="V30" s="3" t="s">
        <v>1332</v>
      </c>
      <c r="W30" s="3" t="s">
        <v>1332</v>
      </c>
      <c r="X30" s="3" t="s">
        <v>1332</v>
      </c>
      <c r="Y30" s="3" t="s">
        <v>1332</v>
      </c>
      <c r="Z30" s="3" t="s">
        <v>1332</v>
      </c>
      <c r="AA30" s="3" t="s">
        <v>1332</v>
      </c>
      <c r="AB30" s="3" t="s">
        <v>1332</v>
      </c>
      <c r="AC30" s="3" t="s">
        <v>1332</v>
      </c>
      <c r="AD30" s="3" t="s">
        <v>1332</v>
      </c>
      <c r="AE30" s="3" t="s">
        <v>1332</v>
      </c>
      <c r="AF30" s="3" t="s">
        <v>1332</v>
      </c>
      <c r="AG30" s="3" t="s">
        <v>1332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>
        <f>COUNTA(Tabela2[[#This Row],[FIFA 96 League]:[EA Sports FC 26 League]])</f>
        <v>13</v>
      </c>
    </row>
    <row r="31" spans="1:65" x14ac:dyDescent="0.3">
      <c r="A31" s="3" t="s">
        <v>1819</v>
      </c>
      <c r="B31" s="3" t="s">
        <v>84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 t="s">
        <v>1332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>
        <f>COUNTA(Tabela2[[#This Row],[FIFA 96 League]:[EA Sports FC 26 League]])</f>
        <v>1</v>
      </c>
    </row>
    <row r="32" spans="1:65" x14ac:dyDescent="0.3">
      <c r="A32" s="3" t="s">
        <v>1742</v>
      </c>
      <c r="B32" s="3" t="s">
        <v>84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 t="s">
        <v>1332</v>
      </c>
      <c r="V32" s="3" t="s">
        <v>1332</v>
      </c>
      <c r="W32" s="3" t="s">
        <v>1332</v>
      </c>
      <c r="X32" s="3" t="s">
        <v>1332</v>
      </c>
      <c r="Y32" s="3" t="s">
        <v>1332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>
        <f>COUNTA(Tabela2[[#This Row],[FIFA 96 League]:[EA Sports FC 26 League]])</f>
        <v>5</v>
      </c>
    </row>
    <row r="33" spans="1:65" x14ac:dyDescent="0.3">
      <c r="A33" s="3" t="s">
        <v>1861</v>
      </c>
      <c r="B33" s="3" t="s">
        <v>84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1332</v>
      </c>
      <c r="Y33" s="3" t="s">
        <v>1332</v>
      </c>
      <c r="Z33" s="3" t="s">
        <v>1332</v>
      </c>
      <c r="AA33" s="3" t="s">
        <v>1332</v>
      </c>
      <c r="AB33" s="3" t="s">
        <v>1332</v>
      </c>
      <c r="AC33" s="3" t="s">
        <v>1332</v>
      </c>
      <c r="AD33" s="3" t="s">
        <v>1332</v>
      </c>
      <c r="AE33" s="3" t="s">
        <v>1332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>
        <f>COUNTA(Tabela2[[#This Row],[FIFA 96 League]:[EA Sports FC 26 League]])</f>
        <v>8</v>
      </c>
    </row>
    <row r="34" spans="1:65" x14ac:dyDescent="0.3">
      <c r="A34" s="3" t="s">
        <v>2067</v>
      </c>
      <c r="B34" s="3" t="s">
        <v>84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 t="s">
        <v>1332</v>
      </c>
      <c r="AE34" s="3" t="s">
        <v>1332</v>
      </c>
      <c r="AF34" s="3" t="s">
        <v>1332</v>
      </c>
      <c r="AG34" s="3" t="s">
        <v>1332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>
        <f>COUNTA(Tabela2[[#This Row],[FIFA 96 League]:[EA Sports FC 26 League]])</f>
        <v>4</v>
      </c>
    </row>
    <row r="35" spans="1:65" x14ac:dyDescent="0.3">
      <c r="A35" s="3" t="s">
        <v>1743</v>
      </c>
      <c r="B35" s="3" t="s">
        <v>84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 t="s">
        <v>1332</v>
      </c>
      <c r="V35" s="3" t="s">
        <v>1332</v>
      </c>
      <c r="W35" s="3" t="s">
        <v>1332</v>
      </c>
      <c r="X35" s="3" t="s">
        <v>1332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>
        <f>COUNTA(Tabela2[[#This Row],[FIFA 96 League]:[EA Sports FC 26 League]])</f>
        <v>4</v>
      </c>
    </row>
    <row r="36" spans="1:65" x14ac:dyDescent="0.3">
      <c r="A36" s="3" t="s">
        <v>1702</v>
      </c>
      <c r="B36" s="3" t="s">
        <v>84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1332</v>
      </c>
      <c r="T36" s="3" t="s">
        <v>1332</v>
      </c>
      <c r="U36" s="3" t="s">
        <v>1332</v>
      </c>
      <c r="V36" s="3" t="s">
        <v>1332</v>
      </c>
      <c r="W36" s="3" t="s">
        <v>1332</v>
      </c>
      <c r="X36" s="3" t="s">
        <v>1332</v>
      </c>
      <c r="Y36" s="3" t="s">
        <v>1332</v>
      </c>
      <c r="Z36" s="3" t="s">
        <v>1332</v>
      </c>
      <c r="AA36" s="3" t="s">
        <v>1332</v>
      </c>
      <c r="AB36" s="3" t="s">
        <v>1332</v>
      </c>
      <c r="AC36" s="3" t="s">
        <v>1332</v>
      </c>
      <c r="AD36" s="3" t="s">
        <v>1332</v>
      </c>
      <c r="AE36" s="3" t="s">
        <v>1332</v>
      </c>
      <c r="AF36" s="3" t="s">
        <v>1332</v>
      </c>
      <c r="AG36" s="3" t="s">
        <v>1332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>
        <f>COUNTA(Tabela2[[#This Row],[FIFA 96 League]:[EA Sports FC 26 League]])</f>
        <v>15</v>
      </c>
    </row>
    <row r="37" spans="1:65" x14ac:dyDescent="0.3">
      <c r="A37" s="3" t="s">
        <v>1336</v>
      </c>
      <c r="B37" s="3" t="s">
        <v>84</v>
      </c>
      <c r="C37" s="3"/>
      <c r="D37" s="3"/>
      <c r="E37" s="3"/>
      <c r="F37" s="3"/>
      <c r="G37" s="3"/>
      <c r="H37" s="3"/>
      <c r="I37" s="3"/>
      <c r="J37" s="3"/>
      <c r="K37" s="3" t="s">
        <v>1332</v>
      </c>
      <c r="L37" s="3" t="s">
        <v>1332</v>
      </c>
      <c r="M37" s="3" t="s">
        <v>1332</v>
      </c>
      <c r="N37" s="3" t="s">
        <v>1332</v>
      </c>
      <c r="O37" s="3" t="s">
        <v>1332</v>
      </c>
      <c r="P37" s="3" t="s">
        <v>1332</v>
      </c>
      <c r="Q37" s="3" t="s">
        <v>1332</v>
      </c>
      <c r="R37" s="3" t="s">
        <v>1332</v>
      </c>
      <c r="S37" s="3" t="s">
        <v>1631</v>
      </c>
      <c r="T37" s="3" t="s">
        <v>1332</v>
      </c>
      <c r="U37" s="3" t="s">
        <v>1332</v>
      </c>
      <c r="V37" s="3" t="s">
        <v>1332</v>
      </c>
      <c r="W37" s="3" t="s">
        <v>1332</v>
      </c>
      <c r="X37" s="3" t="s">
        <v>1332</v>
      </c>
      <c r="Y37" s="3" t="s">
        <v>1332</v>
      </c>
      <c r="Z37" s="3" t="s">
        <v>1332</v>
      </c>
      <c r="AA37" s="3" t="s">
        <v>1332</v>
      </c>
      <c r="AB37" s="3" t="s">
        <v>1332</v>
      </c>
      <c r="AC37" s="3" t="s">
        <v>1332</v>
      </c>
      <c r="AD37" s="3" t="s">
        <v>1332</v>
      </c>
      <c r="AE37" s="3" t="s">
        <v>1332</v>
      </c>
      <c r="AF37" s="3" t="s">
        <v>1332</v>
      </c>
      <c r="AG37" s="3" t="s">
        <v>1332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>
        <f>COUNTA(Tabela2[[#This Row],[FIFA 96 League]:[EA Sports FC 26 League]])</f>
        <v>23</v>
      </c>
    </row>
    <row r="38" spans="1:65" x14ac:dyDescent="0.3">
      <c r="A38" s="3" t="s">
        <v>1737</v>
      </c>
      <c r="B38" s="3" t="s">
        <v>84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 t="s">
        <v>1332</v>
      </c>
      <c r="V38" s="3" t="s">
        <v>1332</v>
      </c>
      <c r="W38" s="3" t="s">
        <v>1332</v>
      </c>
      <c r="X38" s="3" t="s">
        <v>1332</v>
      </c>
      <c r="Y38" s="3" t="s">
        <v>1332</v>
      </c>
      <c r="Z38" s="3" t="s">
        <v>1332</v>
      </c>
      <c r="AA38" s="3" t="s">
        <v>1332</v>
      </c>
      <c r="AB38" s="3" t="s">
        <v>1332</v>
      </c>
      <c r="AC38" s="3" t="s">
        <v>1332</v>
      </c>
      <c r="AD38" s="3" t="s">
        <v>1332</v>
      </c>
      <c r="AE38" s="3" t="s">
        <v>1332</v>
      </c>
      <c r="AF38" s="3" t="s">
        <v>1332</v>
      </c>
      <c r="AG38" s="3" t="s">
        <v>1332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>
        <f>COUNTA(Tabela2[[#This Row],[FIFA 96 League]:[EA Sports FC 26 League]])</f>
        <v>13</v>
      </c>
    </row>
    <row r="39" spans="1:65" x14ac:dyDescent="0.3">
      <c r="A39" s="3" t="s">
        <v>1732</v>
      </c>
      <c r="B39" s="3" t="s">
        <v>84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 t="s">
        <v>1332</v>
      </c>
      <c r="V39" s="3" t="s">
        <v>1332</v>
      </c>
      <c r="W39" s="3" t="s">
        <v>1332</v>
      </c>
      <c r="X39" s="3" t="s">
        <v>1332</v>
      </c>
      <c r="Y39" s="3" t="s">
        <v>1332</v>
      </c>
      <c r="Z39" s="3" t="s">
        <v>1332</v>
      </c>
      <c r="AA39" s="3" t="s">
        <v>1332</v>
      </c>
      <c r="AB39" s="3" t="s">
        <v>1332</v>
      </c>
      <c r="AC39" s="3" t="s">
        <v>1332</v>
      </c>
      <c r="AD39" s="3" t="s">
        <v>1332</v>
      </c>
      <c r="AE39" s="3" t="s">
        <v>1332</v>
      </c>
      <c r="AF39" s="3" t="s">
        <v>1332</v>
      </c>
      <c r="AG39" s="3" t="s">
        <v>1332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>
        <f>COUNTA(Tabela2[[#This Row],[FIFA 96 League]:[EA Sports FC 26 League]])</f>
        <v>13</v>
      </c>
    </row>
    <row r="40" spans="1:65" x14ac:dyDescent="0.3">
      <c r="A40" s="3" t="s">
        <v>1897</v>
      </c>
      <c r="B40" s="3" t="s">
        <v>84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 t="s">
        <v>1332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>
        <f>COUNTA(Tabela2[[#This Row],[FIFA 96 League]:[EA Sports FC 26 League]])</f>
        <v>1</v>
      </c>
    </row>
    <row r="41" spans="1:65" x14ac:dyDescent="0.3">
      <c r="A41" s="3" t="s">
        <v>1862</v>
      </c>
      <c r="B41" s="3" t="s">
        <v>84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 t="s">
        <v>1332</v>
      </c>
      <c r="Y41" s="3" t="s">
        <v>1332</v>
      </c>
      <c r="Z41" s="3" t="s">
        <v>1332</v>
      </c>
      <c r="AA41" s="3" t="s">
        <v>1332</v>
      </c>
      <c r="AB41" s="3" t="s">
        <v>1332</v>
      </c>
      <c r="AC41" s="3" t="s">
        <v>1332</v>
      </c>
      <c r="AD41" s="3" t="s">
        <v>1332</v>
      </c>
      <c r="AE41" s="3" t="s">
        <v>1332</v>
      </c>
      <c r="AF41" s="3" t="s">
        <v>1332</v>
      </c>
      <c r="AG41" s="3" t="s">
        <v>1332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>
        <f>COUNTA(Tabela2[[#This Row],[FIFA 96 League]:[EA Sports FC 26 League]])</f>
        <v>10</v>
      </c>
    </row>
    <row r="42" spans="1:65" x14ac:dyDescent="0.3">
      <c r="A42" s="3" t="s">
        <v>1823</v>
      </c>
      <c r="B42" s="3" t="s">
        <v>84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 t="s">
        <v>1332</v>
      </c>
      <c r="X42" s="3" t="s">
        <v>1332</v>
      </c>
      <c r="Y42" s="3" t="s">
        <v>1332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>
        <f>COUNTA(Tabela2[[#This Row],[FIFA 96 League]:[EA Sports FC 26 League]])</f>
        <v>3</v>
      </c>
    </row>
    <row r="43" spans="1:65" x14ac:dyDescent="0.3">
      <c r="A43" s="3" t="s">
        <v>1733</v>
      </c>
      <c r="B43" s="3" t="s">
        <v>84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 t="s">
        <v>1332</v>
      </c>
      <c r="V43" s="3" t="s">
        <v>1332</v>
      </c>
      <c r="W43" s="3" t="s">
        <v>1332</v>
      </c>
      <c r="X43" s="3" t="s">
        <v>1332</v>
      </c>
      <c r="Y43" s="3" t="s">
        <v>1332</v>
      </c>
      <c r="Z43" s="3" t="s">
        <v>1332</v>
      </c>
      <c r="AA43" s="3" t="s">
        <v>1332</v>
      </c>
      <c r="AB43" s="3" t="s">
        <v>1332</v>
      </c>
      <c r="AC43" s="3" t="s">
        <v>1332</v>
      </c>
      <c r="AD43" s="3" t="s">
        <v>1332</v>
      </c>
      <c r="AE43" s="3" t="s">
        <v>1332</v>
      </c>
      <c r="AF43" s="3" t="s">
        <v>1332</v>
      </c>
      <c r="AG43" s="3" t="s">
        <v>1332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>
        <f>COUNTA(Tabela2[[#This Row],[FIFA 96 League]:[EA Sports FC 26 League]])</f>
        <v>13</v>
      </c>
    </row>
    <row r="44" spans="1:65" x14ac:dyDescent="0.3">
      <c r="A44" s="3" t="s">
        <v>1730</v>
      </c>
      <c r="B44" s="3" t="s">
        <v>84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 t="s">
        <v>1332</v>
      </c>
      <c r="V44" s="3" t="s">
        <v>1332</v>
      </c>
      <c r="W44" s="3" t="s">
        <v>1332</v>
      </c>
      <c r="X44" s="3" t="s">
        <v>1332</v>
      </c>
      <c r="Y44" s="3" t="s">
        <v>1332</v>
      </c>
      <c r="Z44" s="3" t="s">
        <v>1332</v>
      </c>
      <c r="AA44" s="3" t="s">
        <v>1332</v>
      </c>
      <c r="AB44" s="3" t="s">
        <v>1332</v>
      </c>
      <c r="AC44" s="3" t="s">
        <v>1332</v>
      </c>
      <c r="AD44" s="3" t="s">
        <v>1332</v>
      </c>
      <c r="AE44" s="3" t="s">
        <v>1332</v>
      </c>
      <c r="AF44" s="3" t="s">
        <v>1332</v>
      </c>
      <c r="AG44" s="3" t="s">
        <v>1332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>
        <f>COUNTA(Tabela2[[#This Row],[FIFA 96 League]:[EA Sports FC 26 League]])</f>
        <v>13</v>
      </c>
    </row>
    <row r="45" spans="1:65" x14ac:dyDescent="0.3">
      <c r="A45" s="3" t="s">
        <v>1514</v>
      </c>
      <c r="B45" s="3" t="s">
        <v>117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1520</v>
      </c>
      <c r="P45" s="3" t="s">
        <v>1520</v>
      </c>
      <c r="Q45" s="3" t="s">
        <v>1520</v>
      </c>
      <c r="R45" s="3" t="s">
        <v>1520</v>
      </c>
      <c r="S45" s="3" t="s">
        <v>1520</v>
      </c>
      <c r="T45" s="3" t="s">
        <v>1520</v>
      </c>
      <c r="U45" s="3" t="s">
        <v>1520</v>
      </c>
      <c r="V45" s="3" t="s">
        <v>1520</v>
      </c>
      <c r="W45" s="3" t="s">
        <v>1520</v>
      </c>
      <c r="X45" s="3" t="s">
        <v>1520</v>
      </c>
      <c r="Y45" s="3" t="s">
        <v>1520</v>
      </c>
      <c r="Z45" s="3" t="s">
        <v>1520</v>
      </c>
      <c r="AA45" s="3" t="s">
        <v>1520</v>
      </c>
      <c r="AB45" s="3" t="s">
        <v>1520</v>
      </c>
      <c r="AC45" s="3" t="s">
        <v>1520</v>
      </c>
      <c r="AD45" s="3" t="s">
        <v>1520</v>
      </c>
      <c r="AE45" s="3" t="s">
        <v>1520</v>
      </c>
      <c r="AF45" s="3" t="s">
        <v>1520</v>
      </c>
      <c r="AG45" s="3" t="s">
        <v>1520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>
        <f>COUNTA(Tabela2[[#This Row],[FIFA 96 League]:[EA Sports FC 26 League]])</f>
        <v>19</v>
      </c>
    </row>
    <row r="46" spans="1:65" x14ac:dyDescent="0.3">
      <c r="A46" s="3" t="s">
        <v>1515</v>
      </c>
      <c r="B46" s="3" t="s">
        <v>117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1520</v>
      </c>
      <c r="P46" s="3" t="s">
        <v>1520</v>
      </c>
      <c r="Q46" s="3" t="s">
        <v>1520</v>
      </c>
      <c r="R46" s="3" t="s">
        <v>1520</v>
      </c>
      <c r="S46" s="3" t="s">
        <v>1520</v>
      </c>
      <c r="T46" s="3" t="s">
        <v>1520</v>
      </c>
      <c r="U46" s="3" t="s">
        <v>1520</v>
      </c>
      <c r="V46" s="3" t="s">
        <v>1520</v>
      </c>
      <c r="W46" s="3" t="s">
        <v>1520</v>
      </c>
      <c r="X46" s="3" t="s">
        <v>1520</v>
      </c>
      <c r="Y46" s="3" t="s">
        <v>1520</v>
      </c>
      <c r="Z46" s="3" t="s">
        <v>1520</v>
      </c>
      <c r="AA46" s="3" t="s">
        <v>1520</v>
      </c>
      <c r="AB46" s="3" t="s">
        <v>1520</v>
      </c>
      <c r="AC46" s="3" t="s">
        <v>1520</v>
      </c>
      <c r="AD46" s="3" t="s">
        <v>1520</v>
      </c>
      <c r="AE46" s="3" t="s">
        <v>1520</v>
      </c>
      <c r="AF46" s="3" t="s">
        <v>1520</v>
      </c>
      <c r="AG46" s="3" t="s">
        <v>1520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>
        <f>COUNTA(Tabela2[[#This Row],[FIFA 96 League]:[EA Sports FC 26 League]])</f>
        <v>19</v>
      </c>
    </row>
    <row r="47" spans="1:65" x14ac:dyDescent="0.3">
      <c r="A47" s="3" t="s">
        <v>1516</v>
      </c>
      <c r="B47" s="3" t="s">
        <v>117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1520</v>
      </c>
      <c r="P47" s="3" t="s">
        <v>1520</v>
      </c>
      <c r="Q47" s="3" t="s">
        <v>1520</v>
      </c>
      <c r="R47" s="3" t="s">
        <v>1520</v>
      </c>
      <c r="S47" s="3" t="s">
        <v>1520</v>
      </c>
      <c r="T47" s="3" t="s">
        <v>1520</v>
      </c>
      <c r="U47" s="3" t="s">
        <v>1520</v>
      </c>
      <c r="V47" s="3" t="s">
        <v>1520</v>
      </c>
      <c r="W47" s="3" t="s">
        <v>1520</v>
      </c>
      <c r="X47" s="3" t="s">
        <v>1520</v>
      </c>
      <c r="Y47" s="3" t="s">
        <v>1520</v>
      </c>
      <c r="Z47" s="3" t="s">
        <v>1520</v>
      </c>
      <c r="AA47" s="3" t="s">
        <v>1520</v>
      </c>
      <c r="AB47" s="3" t="s">
        <v>1520</v>
      </c>
      <c r="AC47" s="3" t="s">
        <v>1520</v>
      </c>
      <c r="AD47" s="3" t="s">
        <v>1520</v>
      </c>
      <c r="AE47" s="3" t="s">
        <v>1520</v>
      </c>
      <c r="AF47" s="3" t="s">
        <v>1520</v>
      </c>
      <c r="AG47" s="3" t="s">
        <v>1520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>
        <f>COUNTA(Tabela2[[#This Row],[FIFA 96 League]:[EA Sports FC 26 League]])</f>
        <v>19</v>
      </c>
    </row>
    <row r="48" spans="1:65" x14ac:dyDescent="0.3">
      <c r="A48" s="3" t="s">
        <v>1643</v>
      </c>
      <c r="B48" s="3" t="s">
        <v>117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 t="s">
        <v>1520</v>
      </c>
      <c r="R48" s="3" t="s">
        <v>1520</v>
      </c>
      <c r="S48" s="3" t="s">
        <v>1520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>
        <f>COUNTA(Tabela2[[#This Row],[FIFA 96 League]:[EA Sports FC 26 League]])</f>
        <v>3</v>
      </c>
    </row>
    <row r="49" spans="1:65" x14ac:dyDescent="0.3">
      <c r="A49" s="3" t="s">
        <v>1976</v>
      </c>
      <c r="B49" s="3" t="s">
        <v>117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1520</v>
      </c>
      <c r="AC49" s="3" t="s">
        <v>1520</v>
      </c>
      <c r="AD49" s="3" t="s">
        <v>1520</v>
      </c>
      <c r="AE49" s="3" t="s">
        <v>1520</v>
      </c>
      <c r="AF49" s="3" t="s">
        <v>1520</v>
      </c>
      <c r="AG49" s="3" t="s">
        <v>1520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>
        <f>COUNTA(Tabela2[[#This Row],[FIFA 96 League]:[EA Sports FC 26 League]])</f>
        <v>6</v>
      </c>
    </row>
    <row r="50" spans="1:65" x14ac:dyDescent="0.3">
      <c r="A50" s="3" t="s">
        <v>1685</v>
      </c>
      <c r="B50" s="3" t="s">
        <v>117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 t="s">
        <v>1520</v>
      </c>
      <c r="S50" s="3" t="s">
        <v>1520</v>
      </c>
      <c r="T50" s="3" t="s">
        <v>1520</v>
      </c>
      <c r="U50" s="3" t="s">
        <v>1520</v>
      </c>
      <c r="V50" s="3" t="s">
        <v>1520</v>
      </c>
      <c r="W50" s="3" t="s">
        <v>1520</v>
      </c>
      <c r="X50" s="3" t="s">
        <v>1520</v>
      </c>
      <c r="Y50" s="3" t="s">
        <v>1520</v>
      </c>
      <c r="Z50" s="3" t="s">
        <v>1520</v>
      </c>
      <c r="AA50" s="3" t="s">
        <v>1520</v>
      </c>
      <c r="AB50" s="3" t="s">
        <v>1520</v>
      </c>
      <c r="AC50" s="3" t="s">
        <v>1520</v>
      </c>
      <c r="AD50" s="3" t="s">
        <v>1520</v>
      </c>
      <c r="AE50" s="3" t="s">
        <v>1520</v>
      </c>
      <c r="AF50" s="3" t="s">
        <v>1520</v>
      </c>
      <c r="AG50" s="3" t="s">
        <v>1520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>
        <f>COUNTA(Tabela2[[#This Row],[FIFA 96 League]:[EA Sports FC 26 League]])</f>
        <v>16</v>
      </c>
    </row>
    <row r="51" spans="1:65" x14ac:dyDescent="0.3">
      <c r="A51" s="3" t="s">
        <v>1512</v>
      </c>
      <c r="B51" s="3" t="s">
        <v>117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1520</v>
      </c>
      <c r="P51" s="3" t="s">
        <v>1520</v>
      </c>
      <c r="Q51" s="3" t="s">
        <v>1520</v>
      </c>
      <c r="R51" s="3" t="s">
        <v>1520</v>
      </c>
      <c r="S51" s="3" t="s">
        <v>1520</v>
      </c>
      <c r="T51" s="3" t="s">
        <v>1520</v>
      </c>
      <c r="U51" s="3" t="s">
        <v>1520</v>
      </c>
      <c r="V51" s="3" t="s">
        <v>1520</v>
      </c>
      <c r="W51" s="3" t="s">
        <v>1520</v>
      </c>
      <c r="X51" s="3" t="s">
        <v>1520</v>
      </c>
      <c r="Y51" s="3" t="s">
        <v>1520</v>
      </c>
      <c r="Z51" s="3" t="s">
        <v>1520</v>
      </c>
      <c r="AA51" s="3" t="s">
        <v>1520</v>
      </c>
      <c r="AB51" s="3" t="s">
        <v>1520</v>
      </c>
      <c r="AC51" s="3" t="s">
        <v>1520</v>
      </c>
      <c r="AD51" s="3" t="s">
        <v>1520</v>
      </c>
      <c r="AE51" s="3" t="s">
        <v>1520</v>
      </c>
      <c r="AF51" s="3" t="s">
        <v>1520</v>
      </c>
      <c r="AG51" s="3" t="s">
        <v>1520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>
        <f>COUNTA(Tabela2[[#This Row],[FIFA 96 League]:[EA Sports FC 26 League]])</f>
        <v>19</v>
      </c>
    </row>
    <row r="52" spans="1:65" x14ac:dyDescent="0.3">
      <c r="A52" s="3" t="s">
        <v>1517</v>
      </c>
      <c r="B52" s="3" t="s">
        <v>117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1520</v>
      </c>
      <c r="P52" s="3" t="s">
        <v>1520</v>
      </c>
      <c r="Q52" s="3" t="s">
        <v>1520</v>
      </c>
      <c r="R52" s="3" t="s">
        <v>1520</v>
      </c>
      <c r="S52" s="3" t="s">
        <v>1520</v>
      </c>
      <c r="T52" s="3" t="s">
        <v>1520</v>
      </c>
      <c r="U52" s="3" t="s">
        <v>1520</v>
      </c>
      <c r="V52" s="3" t="s">
        <v>1520</v>
      </c>
      <c r="W52" s="3" t="s">
        <v>1520</v>
      </c>
      <c r="X52" s="3" t="s">
        <v>1520</v>
      </c>
      <c r="Y52" s="3" t="s">
        <v>1520</v>
      </c>
      <c r="Z52" s="3" t="s">
        <v>1520</v>
      </c>
      <c r="AA52" s="3" t="s">
        <v>1520</v>
      </c>
      <c r="AB52" s="3" t="s">
        <v>1520</v>
      </c>
      <c r="AC52" s="3" t="s">
        <v>1520</v>
      </c>
      <c r="AD52" s="3" t="s">
        <v>1520</v>
      </c>
      <c r="AE52" s="3" t="s">
        <v>1520</v>
      </c>
      <c r="AF52" s="3" t="s">
        <v>1520</v>
      </c>
      <c r="AG52" s="3" t="s">
        <v>1520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>
        <f>COUNTA(Tabela2[[#This Row],[FIFA 96 League]:[EA Sports FC 26 League]])</f>
        <v>19</v>
      </c>
    </row>
    <row r="53" spans="1:65" x14ac:dyDescent="0.3">
      <c r="A53" s="3" t="s">
        <v>1642</v>
      </c>
      <c r="B53" s="3" t="s">
        <v>117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 t="s">
        <v>1520</v>
      </c>
      <c r="R53" s="3" t="s">
        <v>1520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>
        <f>COUNTA(Tabela2[[#This Row],[FIFA 96 League]:[EA Sports FC 26 League]])</f>
        <v>2</v>
      </c>
    </row>
    <row r="54" spans="1:65" x14ac:dyDescent="0.3">
      <c r="A54" s="3" t="s">
        <v>1519</v>
      </c>
      <c r="B54" s="3" t="s">
        <v>117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1520</v>
      </c>
      <c r="P54" s="3" t="s">
        <v>1520</v>
      </c>
      <c r="Q54" s="3" t="s">
        <v>1520</v>
      </c>
      <c r="R54" s="3" t="s">
        <v>1520</v>
      </c>
      <c r="S54" s="3" t="s">
        <v>1520</v>
      </c>
      <c r="T54" s="3" t="s">
        <v>1520</v>
      </c>
      <c r="U54" s="3" t="s">
        <v>1520</v>
      </c>
      <c r="V54" s="3" t="s">
        <v>1520</v>
      </c>
      <c r="W54" s="3" t="s">
        <v>1520</v>
      </c>
      <c r="X54" s="3" t="s">
        <v>1520</v>
      </c>
      <c r="Y54" s="3" t="s">
        <v>1520</v>
      </c>
      <c r="Z54" s="3" t="s">
        <v>1520</v>
      </c>
      <c r="AA54" s="3" t="s">
        <v>1520</v>
      </c>
      <c r="AB54" s="3" t="s">
        <v>1520</v>
      </c>
      <c r="AC54" s="3" t="s">
        <v>1520</v>
      </c>
      <c r="AD54" s="3" t="s">
        <v>1520</v>
      </c>
      <c r="AE54" s="3" t="s">
        <v>1520</v>
      </c>
      <c r="AF54" s="3" t="s">
        <v>1520</v>
      </c>
      <c r="AG54" s="3" t="s">
        <v>1520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>
        <f>COUNTA(Tabela2[[#This Row],[FIFA 96 League]:[EA Sports FC 26 League]])</f>
        <v>19</v>
      </c>
    </row>
    <row r="55" spans="1:65" x14ac:dyDescent="0.3">
      <c r="A55" s="3" t="s">
        <v>1513</v>
      </c>
      <c r="B55" s="3" t="s">
        <v>117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1520</v>
      </c>
      <c r="P55" s="3" t="s">
        <v>1520</v>
      </c>
      <c r="Q55" s="3" t="s">
        <v>1520</v>
      </c>
      <c r="R55" s="3" t="s">
        <v>1520</v>
      </c>
      <c r="S55" s="3" t="s">
        <v>1520</v>
      </c>
      <c r="T55" s="3" t="s">
        <v>1520</v>
      </c>
      <c r="U55" s="3" t="s">
        <v>1520</v>
      </c>
      <c r="V55" s="3" t="s">
        <v>1520</v>
      </c>
      <c r="W55" s="3" t="s">
        <v>1520</v>
      </c>
      <c r="X55" s="3" t="s">
        <v>1520</v>
      </c>
      <c r="Y55" s="3" t="s">
        <v>1520</v>
      </c>
      <c r="Z55" s="3" t="s">
        <v>1520</v>
      </c>
      <c r="AA55" s="3" t="s">
        <v>1520</v>
      </c>
      <c r="AB55" s="3" t="s">
        <v>1520</v>
      </c>
      <c r="AC55" s="3" t="s">
        <v>1520</v>
      </c>
      <c r="AD55" s="3" t="s">
        <v>1520</v>
      </c>
      <c r="AE55" s="3" t="s">
        <v>1520</v>
      </c>
      <c r="AF55" s="3" t="s">
        <v>1520</v>
      </c>
      <c r="AG55" s="3" t="s">
        <v>1520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>
        <f>COUNTA(Tabela2[[#This Row],[FIFA 96 League]:[EA Sports FC 26 League]])</f>
        <v>19</v>
      </c>
    </row>
    <row r="56" spans="1:65" x14ac:dyDescent="0.3">
      <c r="A56" s="3" t="s">
        <v>1704</v>
      </c>
      <c r="B56" s="3" t="s">
        <v>117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 t="s">
        <v>1520</v>
      </c>
      <c r="U56" s="3" t="s">
        <v>1520</v>
      </c>
      <c r="V56" s="3" t="s">
        <v>1520</v>
      </c>
      <c r="W56" s="3" t="s">
        <v>1520</v>
      </c>
      <c r="X56" s="3" t="s">
        <v>1520</v>
      </c>
      <c r="Y56" s="3" t="s">
        <v>1520</v>
      </c>
      <c r="Z56" s="3" t="s">
        <v>1520</v>
      </c>
      <c r="AA56" s="3" t="s">
        <v>1520</v>
      </c>
      <c r="AB56" s="3" t="s">
        <v>1520</v>
      </c>
      <c r="AC56" s="3" t="s">
        <v>1520</v>
      </c>
      <c r="AD56" s="3" t="s">
        <v>1520</v>
      </c>
      <c r="AE56" s="3" t="s">
        <v>1520</v>
      </c>
      <c r="AF56" s="3" t="s">
        <v>1520</v>
      </c>
      <c r="AG56" s="3" t="s">
        <v>1520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>
        <f>COUNTA(Tabela2[[#This Row],[FIFA 96 League]:[EA Sports FC 26 League]])</f>
        <v>14</v>
      </c>
    </row>
    <row r="57" spans="1:65" x14ac:dyDescent="0.3">
      <c r="A57" s="3" t="s">
        <v>1942</v>
      </c>
      <c r="B57" s="3" t="s">
        <v>117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 t="s">
        <v>1520</v>
      </c>
      <c r="AB57" s="3" t="s">
        <v>1520</v>
      </c>
      <c r="AC57" s="3" t="s">
        <v>1520</v>
      </c>
      <c r="AD57" s="3" t="s">
        <v>1520</v>
      </c>
      <c r="AE57" s="3" t="s">
        <v>1520</v>
      </c>
      <c r="AF57" s="3" t="s">
        <v>1520</v>
      </c>
      <c r="AG57" s="3" t="s">
        <v>1520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>
        <f>COUNTA(Tabela2[[#This Row],[FIFA 96 League]:[EA Sports FC 26 League]])</f>
        <v>7</v>
      </c>
    </row>
    <row r="58" spans="1:65" x14ac:dyDescent="0.3">
      <c r="A58" s="3" t="s">
        <v>1136</v>
      </c>
      <c r="B58" s="3" t="s">
        <v>47</v>
      </c>
      <c r="C58" s="3"/>
      <c r="D58" s="3"/>
      <c r="E58" s="3"/>
      <c r="F58" s="3"/>
      <c r="G58" s="3"/>
      <c r="H58" s="3" t="s">
        <v>1005</v>
      </c>
      <c r="I58" s="3" t="s">
        <v>1005</v>
      </c>
      <c r="J58" s="3" t="s">
        <v>1005</v>
      </c>
      <c r="K58" s="3" t="s">
        <v>1005</v>
      </c>
      <c r="L58" s="3" t="s">
        <v>1005</v>
      </c>
      <c r="M58" s="3" t="s">
        <v>1005</v>
      </c>
      <c r="N58" s="3"/>
      <c r="O58" s="3"/>
      <c r="P58" s="3"/>
      <c r="Q58" s="3"/>
      <c r="R58" s="3"/>
      <c r="S58" s="3" t="s">
        <v>1005</v>
      </c>
      <c r="T58" s="3" t="s">
        <v>1005</v>
      </c>
      <c r="U58" s="3" t="s">
        <v>1005</v>
      </c>
      <c r="V58" s="3" t="s">
        <v>1005</v>
      </c>
      <c r="W58" s="3" t="s">
        <v>1005</v>
      </c>
      <c r="X58" s="3" t="s">
        <v>1005</v>
      </c>
      <c r="Y58" s="3" t="s">
        <v>1005</v>
      </c>
      <c r="Z58" s="3" t="s">
        <v>1005</v>
      </c>
      <c r="AA58" s="3" t="s">
        <v>1005</v>
      </c>
      <c r="AB58" s="3" t="s">
        <v>1005</v>
      </c>
      <c r="AC58" s="3" t="s">
        <v>1005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>
        <f>COUNTA(Tabela2[[#This Row],[FIFA 96 League]:[EA Sports FC 26 League]])</f>
        <v>17</v>
      </c>
    </row>
    <row r="59" spans="1:65" x14ac:dyDescent="0.3">
      <c r="A59" s="3" t="s">
        <v>1498</v>
      </c>
      <c r="B59" s="3" t="s">
        <v>47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1005</v>
      </c>
      <c r="P59" s="3" t="s">
        <v>1005</v>
      </c>
      <c r="Q59" s="3" t="s">
        <v>1005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>
        <f>COUNTA(Tabela2[[#This Row],[FIFA 96 League]:[EA Sports FC 26 League]])</f>
        <v>3</v>
      </c>
    </row>
    <row r="60" spans="1:65" x14ac:dyDescent="0.3">
      <c r="A60" s="3" t="s">
        <v>2016</v>
      </c>
      <c r="B60" s="3" t="s">
        <v>47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 t="s">
        <v>1005</v>
      </c>
      <c r="AD60" s="3" t="s">
        <v>1005</v>
      </c>
      <c r="AE60" s="3" t="s">
        <v>1005</v>
      </c>
      <c r="AF60" s="3" t="s">
        <v>1005</v>
      </c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>
        <f>COUNTA(Tabela2[[#This Row],[FIFA 96 League]:[EA Sports FC 26 League]])</f>
        <v>4</v>
      </c>
    </row>
    <row r="61" spans="1:65" x14ac:dyDescent="0.3">
      <c r="A61" s="3" t="s">
        <v>2061</v>
      </c>
      <c r="B61" s="3" t="s">
        <v>47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 t="s">
        <v>1005</v>
      </c>
      <c r="AE61" s="3" t="s">
        <v>1005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>
        <f>COUNTA(Tabela2[[#This Row],[FIFA 96 League]:[EA Sports FC 26 League]])</f>
        <v>2</v>
      </c>
    </row>
    <row r="62" spans="1:65" x14ac:dyDescent="0.3">
      <c r="A62" s="3" t="s">
        <v>1130</v>
      </c>
      <c r="B62" s="3" t="s">
        <v>47</v>
      </c>
      <c r="C62" s="3"/>
      <c r="D62" s="3"/>
      <c r="E62" s="3"/>
      <c r="F62" s="3"/>
      <c r="G62" s="3"/>
      <c r="H62" s="3" t="s">
        <v>1005</v>
      </c>
      <c r="I62" s="3" t="s">
        <v>1005</v>
      </c>
      <c r="J62" s="3" t="s">
        <v>1005</v>
      </c>
      <c r="K62" s="3" t="s">
        <v>1005</v>
      </c>
      <c r="L62" s="3" t="s">
        <v>1005</v>
      </c>
      <c r="M62" s="3" t="s">
        <v>1005</v>
      </c>
      <c r="N62" s="3" t="s">
        <v>1005</v>
      </c>
      <c r="O62" s="3" t="s">
        <v>1005</v>
      </c>
      <c r="P62" s="3" t="s">
        <v>1005</v>
      </c>
      <c r="Q62" s="3" t="s">
        <v>1005</v>
      </c>
      <c r="R62" s="3" t="s">
        <v>1005</v>
      </c>
      <c r="S62" s="3" t="s">
        <v>1005</v>
      </c>
      <c r="T62" s="3" t="s">
        <v>1005</v>
      </c>
      <c r="U62" s="3" t="s">
        <v>1005</v>
      </c>
      <c r="V62" s="3" t="s">
        <v>1005</v>
      </c>
      <c r="W62" s="3" t="s">
        <v>1005</v>
      </c>
      <c r="X62" s="3" t="s">
        <v>1005</v>
      </c>
      <c r="Y62" s="3" t="s">
        <v>1005</v>
      </c>
      <c r="Z62" s="3" t="s">
        <v>1005</v>
      </c>
      <c r="AA62" s="3" t="s">
        <v>1005</v>
      </c>
      <c r="AB62" s="3" t="s">
        <v>1005</v>
      </c>
      <c r="AC62" s="3" t="s">
        <v>1005</v>
      </c>
      <c r="AD62" s="3" t="s">
        <v>1005</v>
      </c>
      <c r="AE62" s="3" t="s">
        <v>1005</v>
      </c>
      <c r="AF62" s="3" t="s">
        <v>1005</v>
      </c>
      <c r="AG62" s="3" t="s">
        <v>1005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>
        <f>COUNTA(Tabela2[[#This Row],[FIFA 96 League]:[EA Sports FC 26 League]])</f>
        <v>26</v>
      </c>
    </row>
    <row r="63" spans="1:65" x14ac:dyDescent="0.3">
      <c r="A63" s="3" t="s">
        <v>2087</v>
      </c>
      <c r="B63" s="3" t="s">
        <v>47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">
        <v>1005</v>
      </c>
      <c r="AF63" s="3" t="s">
        <v>1005</v>
      </c>
      <c r="AG63" s="3" t="s">
        <v>1005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>
        <f>COUNTA(Tabela2[[#This Row],[FIFA 96 League]:[EA Sports FC 26 League]])</f>
        <v>3</v>
      </c>
    </row>
    <row r="64" spans="1:65" x14ac:dyDescent="0.3">
      <c r="A64" s="3" t="s">
        <v>1135</v>
      </c>
      <c r="B64" s="3" t="s">
        <v>47</v>
      </c>
      <c r="C64" s="3"/>
      <c r="D64" s="3"/>
      <c r="E64" s="3"/>
      <c r="F64" s="3"/>
      <c r="G64" s="3"/>
      <c r="H64" s="3" t="s">
        <v>1005</v>
      </c>
      <c r="I64" s="3" t="s">
        <v>1005</v>
      </c>
      <c r="J64" s="3" t="s">
        <v>1005</v>
      </c>
      <c r="K64" s="3" t="s">
        <v>1005</v>
      </c>
      <c r="L64" s="3" t="s">
        <v>1005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>
        <f>COUNTA(Tabela2[[#This Row],[FIFA 96 League]:[EA Sports FC 26 League]])</f>
        <v>5</v>
      </c>
    </row>
    <row r="65" spans="1:65" x14ac:dyDescent="0.3">
      <c r="A65" s="3" t="s">
        <v>1132</v>
      </c>
      <c r="B65" s="3" t="s">
        <v>47</v>
      </c>
      <c r="C65" s="3"/>
      <c r="D65" s="3"/>
      <c r="E65" s="3"/>
      <c r="F65" s="3"/>
      <c r="G65" s="3"/>
      <c r="H65" s="3" t="s">
        <v>1005</v>
      </c>
      <c r="I65" s="3" t="s">
        <v>1005</v>
      </c>
      <c r="J65" s="3" t="s">
        <v>1005</v>
      </c>
      <c r="K65" s="3" t="s">
        <v>1005</v>
      </c>
      <c r="L65" s="3" t="s">
        <v>1005</v>
      </c>
      <c r="M65" s="3" t="s">
        <v>1005</v>
      </c>
      <c r="N65" s="3" t="s">
        <v>1005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 t="s">
        <v>1005</v>
      </c>
      <c r="AG65" s="3" t="s">
        <v>1005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>
        <f>COUNTA(Tabela2[[#This Row],[FIFA 96 League]:[EA Sports FC 26 League]])</f>
        <v>9</v>
      </c>
    </row>
    <row r="66" spans="1:65" x14ac:dyDescent="0.3">
      <c r="A66" s="3" t="s">
        <v>1745</v>
      </c>
      <c r="B66" s="3" t="s">
        <v>47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 t="s">
        <v>1005</v>
      </c>
      <c r="V66" s="3" t="s">
        <v>1005</v>
      </c>
      <c r="W66" s="3" t="s">
        <v>1005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>
        <f>COUNTA(Tabela2[[#This Row],[FIFA 96 League]:[EA Sports FC 26 League]])</f>
        <v>3</v>
      </c>
    </row>
    <row r="67" spans="1:65" x14ac:dyDescent="0.3">
      <c r="A67" s="3" t="s">
        <v>1542</v>
      </c>
      <c r="B67" s="3" t="s">
        <v>47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 t="s">
        <v>1005</v>
      </c>
      <c r="Q67" s="3" t="s">
        <v>1005</v>
      </c>
      <c r="R67" s="3" t="s">
        <v>1005</v>
      </c>
      <c r="S67" s="3" t="s">
        <v>1005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>
        <f>COUNTA(Tabela2[[#This Row],[FIFA 96 League]:[EA Sports FC 26 League]])</f>
        <v>4</v>
      </c>
    </row>
    <row r="68" spans="1:65" x14ac:dyDescent="0.3">
      <c r="A68" s="3" t="s">
        <v>1164</v>
      </c>
      <c r="B68" s="3" t="s">
        <v>47</v>
      </c>
      <c r="C68" s="3"/>
      <c r="D68" s="3"/>
      <c r="E68" s="3"/>
      <c r="F68" s="3"/>
      <c r="G68" s="3"/>
      <c r="H68" s="3"/>
      <c r="I68" s="3" t="s">
        <v>1005</v>
      </c>
      <c r="J68" s="3" t="s">
        <v>1005</v>
      </c>
      <c r="K68" s="3" t="s">
        <v>1005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>
        <f>COUNTA(Tabela2[[#This Row],[FIFA 96 League]:[EA Sports FC 26 League]])</f>
        <v>3</v>
      </c>
    </row>
    <row r="69" spans="1:65" x14ac:dyDescent="0.3">
      <c r="A69" s="3" t="s">
        <v>1134</v>
      </c>
      <c r="B69" s="3" t="s">
        <v>47</v>
      </c>
      <c r="C69" s="3"/>
      <c r="D69" s="3"/>
      <c r="E69" s="3"/>
      <c r="F69" s="3"/>
      <c r="G69" s="3"/>
      <c r="H69" s="3" t="s">
        <v>1005</v>
      </c>
      <c r="I69" s="3"/>
      <c r="J69" s="3"/>
      <c r="K69" s="3"/>
      <c r="L69" s="3"/>
      <c r="M69" s="3"/>
      <c r="N69" s="3"/>
      <c r="O69" s="3" t="s">
        <v>1005</v>
      </c>
      <c r="P69" s="3" t="s">
        <v>1005</v>
      </c>
      <c r="Q69" s="3" t="s">
        <v>1005</v>
      </c>
      <c r="R69" s="3" t="s">
        <v>1005</v>
      </c>
      <c r="S69" s="3"/>
      <c r="T69" s="3"/>
      <c r="U69" s="3"/>
      <c r="V69" s="3"/>
      <c r="W69" s="3"/>
      <c r="X69" s="3"/>
      <c r="Y69" s="3" t="s">
        <v>1005</v>
      </c>
      <c r="Z69" s="3" t="s">
        <v>1005</v>
      </c>
      <c r="AA69" s="3" t="s">
        <v>1005</v>
      </c>
      <c r="AB69" s="3" t="s">
        <v>1005</v>
      </c>
      <c r="AC69" s="3" t="s">
        <v>1005</v>
      </c>
      <c r="AD69" s="3" t="s">
        <v>1005</v>
      </c>
      <c r="AE69" s="3" t="s">
        <v>1005</v>
      </c>
      <c r="AF69" s="3" t="s">
        <v>1005</v>
      </c>
      <c r="AG69" s="3" t="s">
        <v>1005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>
        <f>COUNTA(Tabela2[[#This Row],[FIFA 96 League]:[EA Sports FC 26 League]])</f>
        <v>14</v>
      </c>
    </row>
    <row r="70" spans="1:65" x14ac:dyDescent="0.3">
      <c r="A70" s="3" t="s">
        <v>1208</v>
      </c>
      <c r="B70" s="3" t="s">
        <v>47</v>
      </c>
      <c r="C70" s="3"/>
      <c r="D70" s="3"/>
      <c r="E70" s="3"/>
      <c r="F70" s="3"/>
      <c r="G70" s="3"/>
      <c r="H70" s="3"/>
      <c r="I70" s="3"/>
      <c r="J70" s="3"/>
      <c r="K70" s="3" t="s">
        <v>1005</v>
      </c>
      <c r="L70" s="3" t="s">
        <v>1005</v>
      </c>
      <c r="M70" s="3" t="s">
        <v>1005</v>
      </c>
      <c r="N70" s="3" t="s">
        <v>1005</v>
      </c>
      <c r="O70" s="3" t="s">
        <v>1005</v>
      </c>
      <c r="P70" s="3" t="s">
        <v>1005</v>
      </c>
      <c r="Q70" s="3" t="s">
        <v>1005</v>
      </c>
      <c r="R70" s="3" t="s">
        <v>1005</v>
      </c>
      <c r="S70" s="3" t="s">
        <v>1005</v>
      </c>
      <c r="T70" s="3" t="s">
        <v>1005</v>
      </c>
      <c r="U70" s="3"/>
      <c r="V70" s="3"/>
      <c r="W70" s="3" t="s">
        <v>1005</v>
      </c>
      <c r="X70" s="3" t="s">
        <v>1005</v>
      </c>
      <c r="Y70" s="3" t="s">
        <v>1005</v>
      </c>
      <c r="Z70" s="3" t="s">
        <v>1005</v>
      </c>
      <c r="AA70" s="3" t="s">
        <v>1005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>
        <f>COUNTA(Tabela2[[#This Row],[FIFA 96 League]:[EA Sports FC 26 League]])</f>
        <v>15</v>
      </c>
    </row>
    <row r="71" spans="1:65" x14ac:dyDescent="0.3">
      <c r="A71" s="3" t="s">
        <v>1183</v>
      </c>
      <c r="B71" s="3" t="s">
        <v>47</v>
      </c>
      <c r="C71" s="3"/>
      <c r="D71" s="3"/>
      <c r="E71" s="3"/>
      <c r="F71" s="3"/>
      <c r="G71" s="3"/>
      <c r="H71" s="3"/>
      <c r="I71" s="3"/>
      <c r="J71" s="3" t="s">
        <v>1005</v>
      </c>
      <c r="K71" s="3" t="s">
        <v>1005</v>
      </c>
      <c r="L71" s="3" t="s">
        <v>1005</v>
      </c>
      <c r="M71" s="3" t="s">
        <v>1005</v>
      </c>
      <c r="N71" s="3" t="s">
        <v>1005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>
        <f>COUNTA(Tabela2[[#This Row],[FIFA 96 League]:[EA Sports FC 26 League]])</f>
        <v>5</v>
      </c>
    </row>
    <row r="72" spans="1:65" x14ac:dyDescent="0.3">
      <c r="A72" s="3" t="s">
        <v>1123</v>
      </c>
      <c r="B72" s="3" t="s">
        <v>47</v>
      </c>
      <c r="C72" s="3"/>
      <c r="D72" s="3"/>
      <c r="E72" s="3"/>
      <c r="F72" s="3"/>
      <c r="G72" s="3" t="s">
        <v>1005</v>
      </c>
      <c r="H72" s="3" t="s">
        <v>1005</v>
      </c>
      <c r="I72" s="3" t="s">
        <v>1005</v>
      </c>
      <c r="J72" s="3" t="s">
        <v>1005</v>
      </c>
      <c r="K72" s="3" t="s">
        <v>1005</v>
      </c>
      <c r="L72" s="3" t="s">
        <v>1005</v>
      </c>
      <c r="M72" s="3" t="s">
        <v>1005</v>
      </c>
      <c r="N72" s="3" t="s">
        <v>1005</v>
      </c>
      <c r="O72" s="3" t="s">
        <v>1005</v>
      </c>
      <c r="P72" s="3" t="s">
        <v>1005</v>
      </c>
      <c r="Q72" s="3" t="s">
        <v>1005</v>
      </c>
      <c r="R72" s="3" t="s">
        <v>1005</v>
      </c>
      <c r="S72" s="3" t="s">
        <v>1005</v>
      </c>
      <c r="T72" s="3" t="s">
        <v>1005</v>
      </c>
      <c r="U72" s="3" t="s">
        <v>1005</v>
      </c>
      <c r="V72" s="3" t="s">
        <v>1005</v>
      </c>
      <c r="W72" s="3" t="s">
        <v>1005</v>
      </c>
      <c r="X72" s="3" t="s">
        <v>1005</v>
      </c>
      <c r="Y72" s="3" t="s">
        <v>1005</v>
      </c>
      <c r="Z72" s="3" t="s">
        <v>1005</v>
      </c>
      <c r="AA72" s="3" t="s">
        <v>1005</v>
      </c>
      <c r="AB72" s="3" t="s">
        <v>1005</v>
      </c>
      <c r="AC72" s="3" t="s">
        <v>1005</v>
      </c>
      <c r="AD72" s="3" t="s">
        <v>1005</v>
      </c>
      <c r="AE72" s="3" t="s">
        <v>1005</v>
      </c>
      <c r="AF72" s="3" t="s">
        <v>1005</v>
      </c>
      <c r="AG72" s="3" t="s">
        <v>1005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>
        <f>COUNTA(Tabela2[[#This Row],[FIFA 96 League]:[EA Sports FC 26 League]])</f>
        <v>27</v>
      </c>
    </row>
    <row r="73" spans="1:65" x14ac:dyDescent="0.3">
      <c r="A73" s="3" t="s">
        <v>1131</v>
      </c>
      <c r="B73" s="3" t="s">
        <v>47</v>
      </c>
      <c r="C73" s="3"/>
      <c r="D73" s="3"/>
      <c r="E73" s="3"/>
      <c r="F73" s="3"/>
      <c r="G73" s="3"/>
      <c r="H73" s="3" t="s">
        <v>1005</v>
      </c>
      <c r="I73" s="3" t="s">
        <v>1005</v>
      </c>
      <c r="J73" s="3" t="s">
        <v>1005</v>
      </c>
      <c r="K73" s="3" t="s">
        <v>1005</v>
      </c>
      <c r="L73" s="3" t="s">
        <v>1005</v>
      </c>
      <c r="M73" s="3" t="s">
        <v>1005</v>
      </c>
      <c r="N73" s="3" t="s">
        <v>1005</v>
      </c>
      <c r="O73" s="3" t="s">
        <v>1005</v>
      </c>
      <c r="P73" s="3" t="s">
        <v>1005</v>
      </c>
      <c r="Q73" s="3" t="s">
        <v>1005</v>
      </c>
      <c r="R73" s="3" t="s">
        <v>1005</v>
      </c>
      <c r="S73" s="3" t="s">
        <v>1005</v>
      </c>
      <c r="T73" s="3" t="s">
        <v>1005</v>
      </c>
      <c r="U73" s="3" t="s">
        <v>1005</v>
      </c>
      <c r="V73" s="3" t="s">
        <v>1005</v>
      </c>
      <c r="W73" s="3" t="s">
        <v>1005</v>
      </c>
      <c r="X73" s="3" t="s">
        <v>1005</v>
      </c>
      <c r="Y73" s="3" t="s">
        <v>1005</v>
      </c>
      <c r="Z73" s="3" t="s">
        <v>1005</v>
      </c>
      <c r="AA73" s="3" t="s">
        <v>1005</v>
      </c>
      <c r="AB73" s="3" t="s">
        <v>1005</v>
      </c>
      <c r="AC73" s="3" t="s">
        <v>1005</v>
      </c>
      <c r="AD73" s="3" t="s">
        <v>1005</v>
      </c>
      <c r="AE73" s="3" t="s">
        <v>1005</v>
      </c>
      <c r="AF73" s="3" t="s">
        <v>1005</v>
      </c>
      <c r="AG73" s="3" t="s">
        <v>1005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>
        <f>COUNTA(Tabela2[[#This Row],[FIFA 96 League]:[EA Sports FC 26 League]])</f>
        <v>26</v>
      </c>
    </row>
    <row r="74" spans="1:65" x14ac:dyDescent="0.3">
      <c r="A74" s="3" t="s">
        <v>1451</v>
      </c>
      <c r="B74" s="3" t="s">
        <v>47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">
        <v>1005</v>
      </c>
      <c r="O74" s="3" t="s">
        <v>1005</v>
      </c>
      <c r="P74" s="3" t="s">
        <v>1005</v>
      </c>
      <c r="Q74" s="3"/>
      <c r="R74" s="3"/>
      <c r="S74" s="3"/>
      <c r="T74" s="3"/>
      <c r="U74" s="3"/>
      <c r="V74" s="3" t="s">
        <v>1005</v>
      </c>
      <c r="W74" s="3" t="s">
        <v>1005</v>
      </c>
      <c r="X74" s="3" t="s">
        <v>1005</v>
      </c>
      <c r="Y74" s="3" t="s">
        <v>1005</v>
      </c>
      <c r="Z74" s="3" t="s">
        <v>1005</v>
      </c>
      <c r="AA74" s="3" t="s">
        <v>1005</v>
      </c>
      <c r="AB74" s="3" t="s">
        <v>1005</v>
      </c>
      <c r="AC74" s="3" t="s">
        <v>1005</v>
      </c>
      <c r="AD74" s="3" t="s">
        <v>1005</v>
      </c>
      <c r="AE74" s="3" t="s">
        <v>1005</v>
      </c>
      <c r="AF74" s="3" t="s">
        <v>1005</v>
      </c>
      <c r="AG74" s="3" t="s">
        <v>1005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>
        <f>COUNTA(Tabela2[[#This Row],[FIFA 96 League]:[EA Sports FC 26 League]])</f>
        <v>15</v>
      </c>
    </row>
    <row r="75" spans="1:65" x14ac:dyDescent="0.3">
      <c r="A75" s="3" t="s">
        <v>1004</v>
      </c>
      <c r="B75" s="3" t="s">
        <v>47</v>
      </c>
      <c r="C75" s="3"/>
      <c r="D75" s="3"/>
      <c r="E75" s="3"/>
      <c r="F75" s="3" t="s">
        <v>1005</v>
      </c>
      <c r="G75" s="3"/>
      <c r="H75" s="3" t="s">
        <v>1005</v>
      </c>
      <c r="I75" s="3" t="s">
        <v>1005</v>
      </c>
      <c r="J75" s="3" t="s">
        <v>1005</v>
      </c>
      <c r="K75" s="3"/>
      <c r="L75" s="3"/>
      <c r="M75" s="3" t="s">
        <v>1005</v>
      </c>
      <c r="N75" s="3" t="s">
        <v>1005</v>
      </c>
      <c r="O75" s="3" t="s">
        <v>1005</v>
      </c>
      <c r="P75" s="3" t="s">
        <v>1005</v>
      </c>
      <c r="Q75" s="3" t="s">
        <v>1005</v>
      </c>
      <c r="R75" s="3" t="s">
        <v>1005</v>
      </c>
      <c r="S75" s="3" t="s">
        <v>1005</v>
      </c>
      <c r="T75" s="3" t="s">
        <v>1005</v>
      </c>
      <c r="U75" s="3" t="s">
        <v>1005</v>
      </c>
      <c r="V75" s="3" t="s">
        <v>1005</v>
      </c>
      <c r="W75" s="3" t="s">
        <v>1005</v>
      </c>
      <c r="X75" s="3" t="s">
        <v>1005</v>
      </c>
      <c r="Y75" s="3"/>
      <c r="Z75" s="3"/>
      <c r="AA75" s="3"/>
      <c r="AB75" s="3" t="s">
        <v>1005</v>
      </c>
      <c r="AC75" s="3" t="s">
        <v>1005</v>
      </c>
      <c r="AD75" s="3" t="s">
        <v>1005</v>
      </c>
      <c r="AE75" s="3"/>
      <c r="AF75" s="3"/>
      <c r="AG75" s="3" t="s">
        <v>1005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>
        <f>COUNTA(Tabela2[[#This Row],[FIFA 96 League]:[EA Sports FC 26 League]])</f>
        <v>20</v>
      </c>
    </row>
    <row r="76" spans="1:65" x14ac:dyDescent="0.3">
      <c r="A76" s="3" t="s">
        <v>1838</v>
      </c>
      <c r="B76" s="3" t="s">
        <v>47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">
        <v>1005</v>
      </c>
      <c r="Y76" s="3" t="s">
        <v>1005</v>
      </c>
      <c r="Z76" s="3" t="s">
        <v>1005</v>
      </c>
      <c r="AA76" s="3" t="s">
        <v>1005</v>
      </c>
      <c r="AB76" s="3" t="s">
        <v>1005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>
        <f>COUNTA(Tabela2[[#This Row],[FIFA 96 League]:[EA Sports FC 26 League]])</f>
        <v>5</v>
      </c>
    </row>
    <row r="77" spans="1:65" x14ac:dyDescent="0.3">
      <c r="A77" s="3" t="s">
        <v>1012</v>
      </c>
      <c r="B77" s="3" t="s">
        <v>47</v>
      </c>
      <c r="C77" s="3"/>
      <c r="D77" s="3"/>
      <c r="E77" s="3"/>
      <c r="F77" s="3" t="s">
        <v>1005</v>
      </c>
      <c r="G77" s="3" t="s">
        <v>1005</v>
      </c>
      <c r="H77" s="3" t="s">
        <v>1005</v>
      </c>
      <c r="I77" s="3" t="s">
        <v>1005</v>
      </c>
      <c r="J77" s="3" t="s">
        <v>1005</v>
      </c>
      <c r="K77" s="3" t="s">
        <v>1005</v>
      </c>
      <c r="L77" s="3" t="s">
        <v>1005</v>
      </c>
      <c r="M77" s="3" t="s">
        <v>1005</v>
      </c>
      <c r="N77" s="3" t="s">
        <v>1005</v>
      </c>
      <c r="O77" s="3" t="s">
        <v>1005</v>
      </c>
      <c r="P77" s="3" t="s">
        <v>1005</v>
      </c>
      <c r="Q77" s="3" t="s">
        <v>1005</v>
      </c>
      <c r="R77" s="3" t="s">
        <v>1005</v>
      </c>
      <c r="S77" s="3" t="s">
        <v>1005</v>
      </c>
      <c r="T77" s="3" t="s">
        <v>1005</v>
      </c>
      <c r="U77" s="3" t="s">
        <v>1005</v>
      </c>
      <c r="V77" s="3" t="s">
        <v>1005</v>
      </c>
      <c r="W77" s="3" t="s">
        <v>1005</v>
      </c>
      <c r="X77" s="3" t="s">
        <v>1005</v>
      </c>
      <c r="Y77" s="3" t="s">
        <v>1005</v>
      </c>
      <c r="Z77" s="3" t="s">
        <v>1005</v>
      </c>
      <c r="AA77" s="3" t="s">
        <v>1005</v>
      </c>
      <c r="AB77" s="3" t="s">
        <v>1005</v>
      </c>
      <c r="AC77" s="3" t="s">
        <v>1005</v>
      </c>
      <c r="AD77" s="3" t="s">
        <v>1005</v>
      </c>
      <c r="AE77" s="3" t="s">
        <v>1005</v>
      </c>
      <c r="AF77" s="3" t="s">
        <v>1005</v>
      </c>
      <c r="AG77" s="3" t="s">
        <v>1005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>
        <f>COUNTA(Tabela2[[#This Row],[FIFA 96 League]:[EA Sports FC 26 League]])</f>
        <v>28</v>
      </c>
    </row>
    <row r="78" spans="1:65" x14ac:dyDescent="0.3">
      <c r="A78" s="3" t="s">
        <v>1133</v>
      </c>
      <c r="B78" s="3" t="s">
        <v>47</v>
      </c>
      <c r="C78" s="3"/>
      <c r="D78" s="3"/>
      <c r="E78" s="3"/>
      <c r="F78" s="3"/>
      <c r="G78" s="3"/>
      <c r="H78" s="3" t="s">
        <v>1005</v>
      </c>
      <c r="I78" s="3" t="s">
        <v>1005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>
        <f>COUNTA(Tabela2[[#This Row],[FIFA 96 League]:[EA Sports FC 26 League]])</f>
        <v>2</v>
      </c>
    </row>
    <row r="79" spans="1:65" x14ac:dyDescent="0.3">
      <c r="A79" s="3" t="s">
        <v>1893</v>
      </c>
      <c r="B79" s="3" t="s">
        <v>47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 t="s">
        <v>1005</v>
      </c>
      <c r="AA79" s="3" t="s">
        <v>1005</v>
      </c>
      <c r="AB79" s="3" t="s">
        <v>1005</v>
      </c>
      <c r="AC79" s="3" t="s">
        <v>1005</v>
      </c>
      <c r="AD79" s="3" t="s">
        <v>1005</v>
      </c>
      <c r="AE79" s="3" t="s">
        <v>1005</v>
      </c>
      <c r="AF79" s="3" t="s">
        <v>1005</v>
      </c>
      <c r="AG79" s="3" t="s">
        <v>1005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>
        <f>COUNTA(Tabela2[[#This Row],[FIFA 96 League]:[EA Sports FC 26 League]])</f>
        <v>8</v>
      </c>
    </row>
    <row r="80" spans="1:65" x14ac:dyDescent="0.3">
      <c r="A80" s="3" t="s">
        <v>1339</v>
      </c>
      <c r="B80" s="3" t="s">
        <v>47</v>
      </c>
      <c r="C80" s="3"/>
      <c r="D80" s="3"/>
      <c r="E80" s="3"/>
      <c r="F80" s="3"/>
      <c r="G80" s="3"/>
      <c r="H80" s="3"/>
      <c r="I80" s="3"/>
      <c r="J80" s="3"/>
      <c r="K80" s="3"/>
      <c r="L80" s="3" t="s">
        <v>1005</v>
      </c>
      <c r="M80" s="3" t="s">
        <v>1005</v>
      </c>
      <c r="N80" s="3" t="s">
        <v>1005</v>
      </c>
      <c r="O80" s="3" t="s">
        <v>1005</v>
      </c>
      <c r="P80" s="3"/>
      <c r="Q80" s="3"/>
      <c r="R80" s="3" t="s">
        <v>1005</v>
      </c>
      <c r="S80" s="3" t="s">
        <v>1005</v>
      </c>
      <c r="T80" s="3" t="s">
        <v>1005</v>
      </c>
      <c r="U80" s="3" t="s">
        <v>1005</v>
      </c>
      <c r="V80" s="3"/>
      <c r="W80" s="3"/>
      <c r="X80" s="3"/>
      <c r="Y80" s="3"/>
      <c r="Z80" s="3" t="s">
        <v>1005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>
        <f>COUNTA(Tabela2[[#This Row],[FIFA 96 League]:[EA Sports FC 26 League]])</f>
        <v>9</v>
      </c>
    </row>
    <row r="81" spans="1:65" x14ac:dyDescent="0.3">
      <c r="A81" s="3" t="s">
        <v>1644</v>
      </c>
      <c r="B81" s="3" t="s">
        <v>47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 t="s">
        <v>1005</v>
      </c>
      <c r="R81" s="3" t="s">
        <v>1005</v>
      </c>
      <c r="S81" s="3" t="s">
        <v>1005</v>
      </c>
      <c r="T81" s="3" t="s">
        <v>1005</v>
      </c>
      <c r="U81" s="3" t="s">
        <v>1005</v>
      </c>
      <c r="V81" s="3" t="s">
        <v>1005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>
        <f>COUNTA(Tabela2[[#This Row],[FIFA 96 League]:[EA Sports FC 26 League]])</f>
        <v>6</v>
      </c>
    </row>
    <row r="82" spans="1:65" x14ac:dyDescent="0.3">
      <c r="A82" s="3" t="s">
        <v>1705</v>
      </c>
      <c r="B82" s="3" t="s">
        <v>47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 t="s">
        <v>1005</v>
      </c>
      <c r="U82" s="3" t="s">
        <v>1005</v>
      </c>
      <c r="V82" s="3" t="s">
        <v>1005</v>
      </c>
      <c r="W82" s="3" t="s">
        <v>1005</v>
      </c>
      <c r="X82" s="3" t="s">
        <v>1005</v>
      </c>
      <c r="Y82" s="3" t="s">
        <v>1005</v>
      </c>
      <c r="Z82" s="3" t="s">
        <v>1005</v>
      </c>
      <c r="AA82" s="3" t="s">
        <v>1005</v>
      </c>
      <c r="AB82" s="3" t="s">
        <v>1005</v>
      </c>
      <c r="AC82" s="3" t="s">
        <v>1005</v>
      </c>
      <c r="AD82" s="3" t="s">
        <v>1005</v>
      </c>
      <c r="AE82" s="3" t="s">
        <v>1005</v>
      </c>
      <c r="AF82" s="3" t="s">
        <v>1005</v>
      </c>
      <c r="AG82" s="3" t="s">
        <v>1005</v>
      </c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>
        <f>COUNTA(Tabela2[[#This Row],[FIFA 96 League]:[EA Sports FC 26 League]])</f>
        <v>14</v>
      </c>
    </row>
    <row r="83" spans="1:65" x14ac:dyDescent="0.3">
      <c r="A83" s="3" t="s">
        <v>1921</v>
      </c>
      <c r="B83" s="3" t="s">
        <v>47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 t="s">
        <v>1005</v>
      </c>
      <c r="AB83" s="3" t="s">
        <v>1005</v>
      </c>
      <c r="AC83" s="3" t="s">
        <v>1005</v>
      </c>
      <c r="AD83" s="3" t="s">
        <v>1005</v>
      </c>
      <c r="AE83" s="3" t="s">
        <v>1005</v>
      </c>
      <c r="AF83" s="3" t="s">
        <v>1005</v>
      </c>
      <c r="AG83" s="3" t="s">
        <v>1005</v>
      </c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>
        <f>COUNTA(Tabela2[[#This Row],[FIFA 96 League]:[EA Sports FC 26 League]])</f>
        <v>7</v>
      </c>
    </row>
    <row r="84" spans="1:65" x14ac:dyDescent="0.3">
      <c r="A84" s="3" t="s">
        <v>2114</v>
      </c>
      <c r="B84" s="3" t="s">
        <v>128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 t="s">
        <v>2113</v>
      </c>
      <c r="AG84" s="3" t="s">
        <v>2113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>
        <f>COUNTA(Tabela2[[#This Row],[FIFA 96 League]:[EA Sports FC 26 League]])</f>
        <v>2</v>
      </c>
    </row>
    <row r="85" spans="1:65" x14ac:dyDescent="0.3">
      <c r="A85" s="3" t="s">
        <v>891</v>
      </c>
      <c r="B85" s="3" t="s">
        <v>25</v>
      </c>
      <c r="C85" s="3"/>
      <c r="D85" s="3"/>
      <c r="E85" s="3"/>
      <c r="F85" s="3" t="s">
        <v>889</v>
      </c>
      <c r="G85" s="3" t="s">
        <v>889</v>
      </c>
      <c r="H85" s="3" t="s">
        <v>889</v>
      </c>
      <c r="I85" s="3" t="s">
        <v>889</v>
      </c>
      <c r="J85" s="3" t="s">
        <v>889</v>
      </c>
      <c r="K85" s="3" t="s">
        <v>889</v>
      </c>
      <c r="L85" s="3" t="s">
        <v>889</v>
      </c>
      <c r="M85" s="3" t="s">
        <v>889</v>
      </c>
      <c r="N85" s="3" t="s">
        <v>889</v>
      </c>
      <c r="O85" s="3" t="s">
        <v>889</v>
      </c>
      <c r="P85" s="3" t="s">
        <v>889</v>
      </c>
      <c r="Q85" s="3" t="s">
        <v>889</v>
      </c>
      <c r="R85" s="3" t="s">
        <v>889</v>
      </c>
      <c r="S85" s="3" t="s">
        <v>889</v>
      </c>
      <c r="T85" s="3" t="s">
        <v>889</v>
      </c>
      <c r="U85" s="3" t="s">
        <v>889</v>
      </c>
      <c r="V85" s="3" t="s">
        <v>889</v>
      </c>
      <c r="W85" s="3" t="s">
        <v>889</v>
      </c>
      <c r="X85" s="3" t="s">
        <v>889</v>
      </c>
      <c r="Y85" s="3" t="s">
        <v>889</v>
      </c>
      <c r="Z85" s="3" t="s">
        <v>889</v>
      </c>
      <c r="AA85" s="3" t="s">
        <v>889</v>
      </c>
      <c r="AB85" s="3" t="s">
        <v>889</v>
      </c>
      <c r="AC85" s="3" t="s">
        <v>889</v>
      </c>
      <c r="AD85" s="3" t="s">
        <v>889</v>
      </c>
      <c r="AE85" s="3" t="s">
        <v>889</v>
      </c>
      <c r="AF85" s="3" t="s">
        <v>889</v>
      </c>
      <c r="AG85" s="3" t="s">
        <v>889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>
        <f>COUNTA(Tabela2[[#This Row],[FIFA 96 League]:[EA Sports FC 26 League]])</f>
        <v>28</v>
      </c>
    </row>
    <row r="86" spans="1:65" x14ac:dyDescent="0.3">
      <c r="A86" s="3" t="s">
        <v>1017</v>
      </c>
      <c r="B86" s="3" t="s">
        <v>25</v>
      </c>
      <c r="C86" s="3"/>
      <c r="D86" s="3"/>
      <c r="E86" s="3"/>
      <c r="F86" s="3"/>
      <c r="G86" s="3" t="s">
        <v>889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>
        <f>COUNTA(Tabela2[[#This Row],[FIFA 96 League]:[EA Sports FC 26 League]])</f>
        <v>1</v>
      </c>
    </row>
    <row r="87" spans="1:65" x14ac:dyDescent="0.3">
      <c r="A87" s="3" t="s">
        <v>895</v>
      </c>
      <c r="B87" s="3" t="s">
        <v>25</v>
      </c>
      <c r="C87" s="3"/>
      <c r="D87" s="3"/>
      <c r="E87" s="3"/>
      <c r="F87" s="3" t="s">
        <v>889</v>
      </c>
      <c r="G87" s="3" t="s">
        <v>889</v>
      </c>
      <c r="H87" s="3" t="s">
        <v>889</v>
      </c>
      <c r="I87" s="3" t="s">
        <v>889</v>
      </c>
      <c r="J87" s="3" t="s">
        <v>889</v>
      </c>
      <c r="K87" s="3" t="s">
        <v>889</v>
      </c>
      <c r="L87" s="3" t="s">
        <v>889</v>
      </c>
      <c r="M87" s="3" t="s">
        <v>889</v>
      </c>
      <c r="N87" s="3" t="s">
        <v>889</v>
      </c>
      <c r="O87" s="3" t="s">
        <v>889</v>
      </c>
      <c r="P87" s="3" t="s">
        <v>889</v>
      </c>
      <c r="Q87" s="3" t="s">
        <v>889</v>
      </c>
      <c r="R87" s="3" t="s">
        <v>889</v>
      </c>
      <c r="S87" s="3" t="s">
        <v>889</v>
      </c>
      <c r="T87" s="3" t="s">
        <v>889</v>
      </c>
      <c r="U87" s="3"/>
      <c r="V87" s="3"/>
      <c r="W87" s="3"/>
      <c r="X87" s="3"/>
      <c r="Y87" s="3"/>
      <c r="Z87" s="3"/>
      <c r="AA87" s="3"/>
      <c r="AB87" s="3" t="s">
        <v>889</v>
      </c>
      <c r="AC87" s="3" t="s">
        <v>889</v>
      </c>
      <c r="AD87" s="3"/>
      <c r="AE87" s="3"/>
      <c r="AF87" s="3" t="s">
        <v>889</v>
      </c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>
        <f>COUNTA(Tabela2[[#This Row],[FIFA 96 League]:[EA Sports FC 26 League]])</f>
        <v>18</v>
      </c>
    </row>
    <row r="88" spans="1:65" x14ac:dyDescent="0.3">
      <c r="A88" s="3" t="s">
        <v>892</v>
      </c>
      <c r="B88" s="3" t="s">
        <v>25</v>
      </c>
      <c r="C88" s="3"/>
      <c r="D88" s="3"/>
      <c r="E88" s="3"/>
      <c r="F88" s="3" t="s">
        <v>889</v>
      </c>
      <c r="G88" s="3" t="s">
        <v>889</v>
      </c>
      <c r="H88" s="3" t="s">
        <v>889</v>
      </c>
      <c r="I88" s="3" t="s">
        <v>889</v>
      </c>
      <c r="J88" s="3" t="s">
        <v>889</v>
      </c>
      <c r="K88" s="3" t="s">
        <v>889</v>
      </c>
      <c r="L88" s="3" t="s">
        <v>889</v>
      </c>
      <c r="M88" s="3" t="s">
        <v>889</v>
      </c>
      <c r="N88" s="3" t="s">
        <v>889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>
        <f>COUNTA(Tabela2[[#This Row],[FIFA 96 League]:[EA Sports FC 26 League]])</f>
        <v>9</v>
      </c>
    </row>
    <row r="89" spans="1:65" x14ac:dyDescent="0.3">
      <c r="A89" s="3" t="s">
        <v>1340</v>
      </c>
      <c r="B89" s="3" t="s">
        <v>25</v>
      </c>
      <c r="C89" s="3"/>
      <c r="D89" s="3"/>
      <c r="E89" s="3"/>
      <c r="F89" s="3"/>
      <c r="G89" s="3"/>
      <c r="H89" s="3"/>
      <c r="I89" s="3"/>
      <c r="J89" s="3"/>
      <c r="K89" s="3"/>
      <c r="L89" s="3" t="s">
        <v>889</v>
      </c>
      <c r="M89" s="3" t="s">
        <v>889</v>
      </c>
      <c r="N89" s="3" t="s">
        <v>889</v>
      </c>
      <c r="O89" s="3" t="s">
        <v>889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">
        <v>889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>
        <f>COUNTA(Tabela2[[#This Row],[FIFA 96 League]:[EA Sports FC 26 League]])</f>
        <v>5</v>
      </c>
    </row>
    <row r="90" spans="1:65" x14ac:dyDescent="0.3">
      <c r="A90" s="3" t="s">
        <v>1209</v>
      </c>
      <c r="B90" s="3" t="s">
        <v>25</v>
      </c>
      <c r="C90" s="3"/>
      <c r="D90" s="3"/>
      <c r="E90" s="3"/>
      <c r="F90" s="3"/>
      <c r="G90" s="3"/>
      <c r="H90" s="3"/>
      <c r="I90" s="3"/>
      <c r="J90" s="3"/>
      <c r="K90" s="3" t="s">
        <v>889</v>
      </c>
      <c r="L90" s="3" t="s">
        <v>889</v>
      </c>
      <c r="M90" s="3" t="s">
        <v>889</v>
      </c>
      <c r="N90" s="3" t="s">
        <v>889</v>
      </c>
      <c r="O90" s="3" t="s">
        <v>889</v>
      </c>
      <c r="P90" s="3" t="s">
        <v>889</v>
      </c>
      <c r="Q90" s="3" t="s">
        <v>889</v>
      </c>
      <c r="R90" s="3" t="s">
        <v>889</v>
      </c>
      <c r="S90" s="3" t="s">
        <v>889</v>
      </c>
      <c r="T90" s="3" t="s">
        <v>889</v>
      </c>
      <c r="U90" s="3" t="s">
        <v>889</v>
      </c>
      <c r="V90" s="3" t="s">
        <v>889</v>
      </c>
      <c r="W90" s="3"/>
      <c r="X90" s="3"/>
      <c r="Y90" s="3"/>
      <c r="Z90" s="3" t="s">
        <v>889</v>
      </c>
      <c r="AA90" s="3" t="s">
        <v>889</v>
      </c>
      <c r="AB90" s="3" t="s">
        <v>889</v>
      </c>
      <c r="AC90" s="3" t="s">
        <v>889</v>
      </c>
      <c r="AD90" s="3" t="s">
        <v>889</v>
      </c>
      <c r="AE90" s="3" t="s">
        <v>889</v>
      </c>
      <c r="AF90" s="3" t="s">
        <v>889</v>
      </c>
      <c r="AG90" s="3" t="s">
        <v>889</v>
      </c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>
        <f>COUNTA(Tabela2[[#This Row],[FIFA 96 League]:[EA Sports FC 26 League]])</f>
        <v>20</v>
      </c>
    </row>
    <row r="91" spans="1:65" x14ac:dyDescent="0.3">
      <c r="A91" s="3" t="s">
        <v>893</v>
      </c>
      <c r="B91" s="3" t="s">
        <v>25</v>
      </c>
      <c r="C91" s="3"/>
      <c r="D91" s="3"/>
      <c r="E91" s="3"/>
      <c r="F91" s="3" t="s">
        <v>889</v>
      </c>
      <c r="G91" s="3" t="s">
        <v>889</v>
      </c>
      <c r="H91" s="3" t="s">
        <v>889</v>
      </c>
      <c r="I91" s="3" t="s">
        <v>889</v>
      </c>
      <c r="J91" s="3" t="s">
        <v>889</v>
      </c>
      <c r="K91" s="3" t="s">
        <v>889</v>
      </c>
      <c r="L91" s="3" t="s">
        <v>889</v>
      </c>
      <c r="M91" s="3" t="s">
        <v>889</v>
      </c>
      <c r="N91" s="3" t="s">
        <v>889</v>
      </c>
      <c r="O91" s="3" t="s">
        <v>889</v>
      </c>
      <c r="P91" s="3" t="s">
        <v>889</v>
      </c>
      <c r="Q91" s="3" t="s">
        <v>889</v>
      </c>
      <c r="R91" s="3" t="s">
        <v>889</v>
      </c>
      <c r="S91" s="3"/>
      <c r="T91" s="3" t="s">
        <v>889</v>
      </c>
      <c r="U91" s="3" t="s">
        <v>889</v>
      </c>
      <c r="V91" s="3" t="s">
        <v>889</v>
      </c>
      <c r="W91" s="3" t="s">
        <v>889</v>
      </c>
      <c r="X91" s="3" t="s">
        <v>889</v>
      </c>
      <c r="Y91" s="3" t="s">
        <v>889</v>
      </c>
      <c r="Z91" s="3" t="s">
        <v>889</v>
      </c>
      <c r="AA91" s="3" t="s">
        <v>889</v>
      </c>
      <c r="AB91" s="3" t="s">
        <v>889</v>
      </c>
      <c r="AC91" s="3" t="s">
        <v>889</v>
      </c>
      <c r="AD91" s="3" t="s">
        <v>889</v>
      </c>
      <c r="AE91" s="3" t="s">
        <v>889</v>
      </c>
      <c r="AF91" s="3" t="s">
        <v>889</v>
      </c>
      <c r="AG91" s="3" t="s">
        <v>889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>
        <f>COUNTA(Tabela2[[#This Row],[FIFA 96 League]:[EA Sports FC 26 League]])</f>
        <v>27</v>
      </c>
    </row>
    <row r="92" spans="1:65" x14ac:dyDescent="0.3">
      <c r="A92" s="3" t="s">
        <v>894</v>
      </c>
      <c r="B92" s="3" t="s">
        <v>25</v>
      </c>
      <c r="C92" s="3"/>
      <c r="D92" s="3"/>
      <c r="E92" s="3"/>
      <c r="F92" s="3" t="s">
        <v>889</v>
      </c>
      <c r="G92" s="3" t="s">
        <v>889</v>
      </c>
      <c r="H92" s="3" t="s">
        <v>889</v>
      </c>
      <c r="I92" s="3" t="s">
        <v>889</v>
      </c>
      <c r="J92" s="3" t="s">
        <v>889</v>
      </c>
      <c r="K92" s="3" t="s">
        <v>889</v>
      </c>
      <c r="L92" s="3" t="s">
        <v>889</v>
      </c>
      <c r="M92" s="3" t="s">
        <v>889</v>
      </c>
      <c r="N92" s="3" t="s">
        <v>889</v>
      </c>
      <c r="O92" s="3" t="s">
        <v>889</v>
      </c>
      <c r="P92" s="3" t="s">
        <v>889</v>
      </c>
      <c r="Q92" s="3" t="s">
        <v>889</v>
      </c>
      <c r="R92" s="3" t="s">
        <v>889</v>
      </c>
      <c r="S92" s="3" t="s">
        <v>889</v>
      </c>
      <c r="T92" s="3" t="s">
        <v>889</v>
      </c>
      <c r="U92" s="3" t="s">
        <v>889</v>
      </c>
      <c r="V92" s="3" t="s">
        <v>889</v>
      </c>
      <c r="W92" s="3" t="s">
        <v>889</v>
      </c>
      <c r="X92" s="3" t="s">
        <v>889</v>
      </c>
      <c r="Y92" s="3" t="s">
        <v>889</v>
      </c>
      <c r="Z92" s="3" t="s">
        <v>889</v>
      </c>
      <c r="AA92" s="3" t="s">
        <v>889</v>
      </c>
      <c r="AB92" s="3" t="s">
        <v>889</v>
      </c>
      <c r="AC92" s="3" t="s">
        <v>889</v>
      </c>
      <c r="AD92" s="3" t="s">
        <v>889</v>
      </c>
      <c r="AE92" s="3" t="s">
        <v>889</v>
      </c>
      <c r="AF92" s="3" t="s">
        <v>889</v>
      </c>
      <c r="AG92" s="3" t="s">
        <v>889</v>
      </c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>
        <f>COUNTA(Tabela2[[#This Row],[FIFA 96 League]:[EA Sports FC 26 League]])</f>
        <v>28</v>
      </c>
    </row>
    <row r="93" spans="1:65" x14ac:dyDescent="0.3">
      <c r="A93" s="3" t="s">
        <v>1459</v>
      </c>
      <c r="B93" s="3" t="s">
        <v>25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889</v>
      </c>
      <c r="P93" s="3" t="s">
        <v>889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 t="s">
        <v>889</v>
      </c>
      <c r="AG93" s="3" t="s">
        <v>889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>
        <f>COUNTA(Tabela2[[#This Row],[FIFA 96 League]:[EA Sports FC 26 League]])</f>
        <v>4</v>
      </c>
    </row>
    <row r="94" spans="1:65" x14ac:dyDescent="0.3">
      <c r="A94" s="3" t="s">
        <v>890</v>
      </c>
      <c r="B94" s="3" t="s">
        <v>25</v>
      </c>
      <c r="C94" s="3"/>
      <c r="D94" s="3"/>
      <c r="E94" s="3"/>
      <c r="F94" s="3" t="s">
        <v>889</v>
      </c>
      <c r="G94" s="3" t="s">
        <v>889</v>
      </c>
      <c r="H94" s="3" t="s">
        <v>889</v>
      </c>
      <c r="I94" s="3" t="s">
        <v>889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>
        <f>COUNTA(Tabela2[[#This Row],[FIFA 96 League]:[EA Sports FC 26 League]])</f>
        <v>4</v>
      </c>
    </row>
    <row r="95" spans="1:65" x14ac:dyDescent="0.3">
      <c r="A95" s="3" t="s">
        <v>1667</v>
      </c>
      <c r="B95" s="3" t="s">
        <v>25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 t="s">
        <v>889</v>
      </c>
      <c r="S95" s="3"/>
      <c r="T95" s="3"/>
      <c r="U95" s="3"/>
      <c r="V95" s="3"/>
      <c r="W95" s="3"/>
      <c r="X95" s="3" t="s">
        <v>889</v>
      </c>
      <c r="Y95" s="3" t="s">
        <v>889</v>
      </c>
      <c r="Z95" s="3" t="s">
        <v>889</v>
      </c>
      <c r="AA95" s="3" t="s">
        <v>889</v>
      </c>
      <c r="AB95" s="3" t="s">
        <v>889</v>
      </c>
      <c r="AC95" s="3" t="s">
        <v>889</v>
      </c>
      <c r="AD95" s="3" t="s">
        <v>889</v>
      </c>
      <c r="AE95" s="3" t="s">
        <v>889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>
        <f>COUNTA(Tabela2[[#This Row],[FIFA 96 League]:[EA Sports FC 26 League]])</f>
        <v>9</v>
      </c>
    </row>
    <row r="96" spans="1:65" x14ac:dyDescent="0.3">
      <c r="A96" s="3" t="s">
        <v>897</v>
      </c>
      <c r="B96" s="3" t="s">
        <v>25</v>
      </c>
      <c r="C96" s="3"/>
      <c r="D96" s="3"/>
      <c r="E96" s="3"/>
      <c r="F96" s="3" t="s">
        <v>889</v>
      </c>
      <c r="G96" s="3" t="s">
        <v>889</v>
      </c>
      <c r="H96" s="3" t="s">
        <v>889</v>
      </c>
      <c r="I96" s="3" t="s">
        <v>889</v>
      </c>
      <c r="J96" s="3" t="s">
        <v>889</v>
      </c>
      <c r="K96" s="3" t="s">
        <v>889</v>
      </c>
      <c r="L96" s="3" t="s">
        <v>889</v>
      </c>
      <c r="M96" s="3" t="s">
        <v>889</v>
      </c>
      <c r="N96" s="3" t="s">
        <v>889</v>
      </c>
      <c r="O96" s="3" t="s">
        <v>889</v>
      </c>
      <c r="P96" s="3" t="s">
        <v>889</v>
      </c>
      <c r="Q96" s="3" t="s">
        <v>889</v>
      </c>
      <c r="R96" s="3" t="s">
        <v>889</v>
      </c>
      <c r="S96" s="3" t="s">
        <v>889</v>
      </c>
      <c r="T96" s="3" t="s">
        <v>889</v>
      </c>
      <c r="U96" s="3" t="s">
        <v>889</v>
      </c>
      <c r="V96" s="3" t="s">
        <v>889</v>
      </c>
      <c r="W96" s="3" t="s">
        <v>889</v>
      </c>
      <c r="X96" s="3" t="s">
        <v>889</v>
      </c>
      <c r="Y96" s="3" t="s">
        <v>889</v>
      </c>
      <c r="Z96" s="3" t="s">
        <v>889</v>
      </c>
      <c r="AA96" s="3" t="s">
        <v>889</v>
      </c>
      <c r="AB96" s="3" t="s">
        <v>889</v>
      </c>
      <c r="AC96" s="3" t="s">
        <v>889</v>
      </c>
      <c r="AD96" s="3" t="s">
        <v>889</v>
      </c>
      <c r="AE96" s="3" t="s">
        <v>889</v>
      </c>
      <c r="AF96" s="3" t="s">
        <v>889</v>
      </c>
      <c r="AG96" s="3" t="s">
        <v>889</v>
      </c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>
        <f>COUNTA(Tabela2[[#This Row],[FIFA 96 League]:[EA Sports FC 26 League]])</f>
        <v>28</v>
      </c>
    </row>
    <row r="97" spans="1:65" x14ac:dyDescent="0.3">
      <c r="A97" s="3" t="s">
        <v>898</v>
      </c>
      <c r="B97" s="3" t="s">
        <v>25</v>
      </c>
      <c r="C97" s="3"/>
      <c r="D97" s="3"/>
      <c r="E97" s="3"/>
      <c r="F97" s="3" t="s">
        <v>889</v>
      </c>
      <c r="G97" s="3" t="s">
        <v>889</v>
      </c>
      <c r="H97" s="3" t="s">
        <v>889</v>
      </c>
      <c r="I97" s="3" t="s">
        <v>889</v>
      </c>
      <c r="J97" s="3" t="s">
        <v>889</v>
      </c>
      <c r="K97" s="3" t="s">
        <v>889</v>
      </c>
      <c r="L97" s="3" t="s">
        <v>889</v>
      </c>
      <c r="M97" s="3" t="s">
        <v>889</v>
      </c>
      <c r="N97" s="3" t="s">
        <v>889</v>
      </c>
      <c r="O97" s="3" t="s">
        <v>889</v>
      </c>
      <c r="P97" s="3" t="s">
        <v>889</v>
      </c>
      <c r="Q97" s="3" t="s">
        <v>889</v>
      </c>
      <c r="R97" s="3" t="s">
        <v>889</v>
      </c>
      <c r="S97" s="3" t="s">
        <v>889</v>
      </c>
      <c r="T97" s="3" t="s">
        <v>889</v>
      </c>
      <c r="U97" s="3" t="s">
        <v>889</v>
      </c>
      <c r="V97" s="3" t="s">
        <v>889</v>
      </c>
      <c r="W97" s="3" t="s">
        <v>889</v>
      </c>
      <c r="X97" s="3" t="s">
        <v>889</v>
      </c>
      <c r="Y97" s="3" t="s">
        <v>889</v>
      </c>
      <c r="Z97" s="3" t="s">
        <v>889</v>
      </c>
      <c r="AA97" s="3" t="s">
        <v>889</v>
      </c>
      <c r="AB97" s="3" t="s">
        <v>889</v>
      </c>
      <c r="AC97" s="3" t="s">
        <v>889</v>
      </c>
      <c r="AD97" s="3" t="s">
        <v>889</v>
      </c>
      <c r="AE97" s="3" t="s">
        <v>889</v>
      </c>
      <c r="AF97" s="3" t="s">
        <v>889</v>
      </c>
      <c r="AG97" s="3" t="s">
        <v>889</v>
      </c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>
        <f>COUNTA(Tabela2[[#This Row],[FIFA 96 League]:[EA Sports FC 26 League]])</f>
        <v>28</v>
      </c>
    </row>
    <row r="98" spans="1:65" x14ac:dyDescent="0.3">
      <c r="A98" s="3" t="s">
        <v>899</v>
      </c>
      <c r="B98" s="3" t="s">
        <v>25</v>
      </c>
      <c r="C98" s="3"/>
      <c r="D98" s="3"/>
      <c r="E98" s="3"/>
      <c r="F98" s="3" t="s">
        <v>889</v>
      </c>
      <c r="G98" s="3" t="s">
        <v>889</v>
      </c>
      <c r="H98" s="3" t="s">
        <v>889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>
        <f>COUNTA(Tabela2[[#This Row],[FIFA 96 League]:[EA Sports FC 26 League]])</f>
        <v>3</v>
      </c>
    </row>
    <row r="99" spans="1:65" x14ac:dyDescent="0.3">
      <c r="A99" s="3" t="s">
        <v>1210</v>
      </c>
      <c r="B99" s="3" t="s">
        <v>25</v>
      </c>
      <c r="C99" s="3"/>
      <c r="D99" s="3"/>
      <c r="E99" s="3"/>
      <c r="F99" s="3"/>
      <c r="G99" s="3"/>
      <c r="H99" s="3"/>
      <c r="I99" s="3"/>
      <c r="J99" s="3"/>
      <c r="K99" s="3" t="s">
        <v>889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>
        <f>COUNTA(Tabela2[[#This Row],[FIFA 96 League]:[EA Sports FC 26 League]])</f>
        <v>1</v>
      </c>
    </row>
    <row r="100" spans="1:65" x14ac:dyDescent="0.3">
      <c r="A100" s="3" t="s">
        <v>900</v>
      </c>
      <c r="B100" s="3" t="s">
        <v>25</v>
      </c>
      <c r="C100" s="3"/>
      <c r="D100" s="3"/>
      <c r="E100" s="3"/>
      <c r="F100" s="3" t="s">
        <v>889</v>
      </c>
      <c r="G100" s="3"/>
      <c r="H100" s="3"/>
      <c r="I100" s="3"/>
      <c r="J100" s="3"/>
      <c r="K100" s="3"/>
      <c r="L100" s="3"/>
      <c r="M100" s="3"/>
      <c r="N100" s="3"/>
      <c r="O100" s="3"/>
      <c r="P100" s="3" t="s">
        <v>889</v>
      </c>
      <c r="Q100" s="3" t="s">
        <v>889</v>
      </c>
      <c r="R100" s="3" t="s">
        <v>889</v>
      </c>
      <c r="S100" s="3" t="s">
        <v>889</v>
      </c>
      <c r="T100" s="3" t="s">
        <v>889</v>
      </c>
      <c r="U100" s="3" t="s">
        <v>889</v>
      </c>
      <c r="V100" s="3" t="s">
        <v>889</v>
      </c>
      <c r="W100" s="3" t="s">
        <v>889</v>
      </c>
      <c r="X100" s="3" t="s">
        <v>889</v>
      </c>
      <c r="Y100" s="3" t="s">
        <v>889</v>
      </c>
      <c r="Z100" s="3" t="s">
        <v>889</v>
      </c>
      <c r="AA100" s="3" t="s">
        <v>889</v>
      </c>
      <c r="AB100" s="3" t="s">
        <v>889</v>
      </c>
      <c r="AC100" s="3" t="s">
        <v>889</v>
      </c>
      <c r="AD100" s="3" t="s">
        <v>889</v>
      </c>
      <c r="AE100" s="3" t="s">
        <v>889</v>
      </c>
      <c r="AF100" s="3" t="s">
        <v>889</v>
      </c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>
        <f>COUNTA(Tabela2[[#This Row],[FIFA 96 League]:[EA Sports FC 26 League]])</f>
        <v>18</v>
      </c>
    </row>
    <row r="101" spans="1:65" x14ac:dyDescent="0.3">
      <c r="A101" s="3" t="s">
        <v>1138</v>
      </c>
      <c r="B101" s="3" t="s">
        <v>25</v>
      </c>
      <c r="C101" s="3"/>
      <c r="D101" s="3"/>
      <c r="E101" s="3"/>
      <c r="F101" s="3"/>
      <c r="G101" s="3"/>
      <c r="H101" s="3" t="s">
        <v>889</v>
      </c>
      <c r="I101" s="3" t="s">
        <v>889</v>
      </c>
      <c r="J101" s="3" t="s">
        <v>889</v>
      </c>
      <c r="K101" s="3" t="s">
        <v>889</v>
      </c>
      <c r="L101" s="3" t="s">
        <v>889</v>
      </c>
      <c r="M101" s="3" t="s">
        <v>889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>
        <f>COUNTA(Tabela2[[#This Row],[FIFA 96 League]:[EA Sports FC 26 League]])</f>
        <v>6</v>
      </c>
    </row>
    <row r="102" spans="1:65" x14ac:dyDescent="0.3">
      <c r="A102" s="3" t="s">
        <v>901</v>
      </c>
      <c r="B102" s="3" t="s">
        <v>25</v>
      </c>
      <c r="C102" s="3"/>
      <c r="D102" s="3"/>
      <c r="E102" s="3"/>
      <c r="F102" s="3" t="s">
        <v>889</v>
      </c>
      <c r="G102" s="3" t="s">
        <v>889</v>
      </c>
      <c r="H102" s="3" t="s">
        <v>889</v>
      </c>
      <c r="I102" s="3" t="s">
        <v>889</v>
      </c>
      <c r="J102" s="3" t="s">
        <v>889</v>
      </c>
      <c r="K102" s="3" t="s">
        <v>889</v>
      </c>
      <c r="L102" s="3" t="s">
        <v>889</v>
      </c>
      <c r="M102" s="3" t="s">
        <v>889</v>
      </c>
      <c r="N102" s="3" t="s">
        <v>889</v>
      </c>
      <c r="O102" s="3"/>
      <c r="P102" s="3"/>
      <c r="Q102" s="3"/>
      <c r="R102" s="3" t="s">
        <v>889</v>
      </c>
      <c r="S102" s="3" t="s">
        <v>889</v>
      </c>
      <c r="T102" s="3" t="s">
        <v>889</v>
      </c>
      <c r="U102" s="3" t="s">
        <v>889</v>
      </c>
      <c r="V102" s="3" t="s">
        <v>889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>
        <f>COUNTA(Tabela2[[#This Row],[FIFA 96 League]:[EA Sports FC 26 League]])</f>
        <v>14</v>
      </c>
    </row>
    <row r="103" spans="1:65" x14ac:dyDescent="0.3">
      <c r="A103" s="3" t="s">
        <v>902</v>
      </c>
      <c r="B103" s="3" t="s">
        <v>25</v>
      </c>
      <c r="C103" s="3"/>
      <c r="D103" s="3"/>
      <c r="E103" s="3"/>
      <c r="F103" s="3" t="s">
        <v>889</v>
      </c>
      <c r="G103" s="3" t="s">
        <v>889</v>
      </c>
      <c r="H103" s="3" t="s">
        <v>889</v>
      </c>
      <c r="I103" s="3" t="s">
        <v>889</v>
      </c>
      <c r="J103" s="3" t="s">
        <v>889</v>
      </c>
      <c r="K103" s="3" t="s">
        <v>889</v>
      </c>
      <c r="L103" s="3" t="s">
        <v>889</v>
      </c>
      <c r="M103" s="3" t="s">
        <v>889</v>
      </c>
      <c r="N103" s="3" t="s">
        <v>889</v>
      </c>
      <c r="O103" s="3" t="s">
        <v>889</v>
      </c>
      <c r="P103" s="3" t="s">
        <v>889</v>
      </c>
      <c r="Q103" s="3" t="s">
        <v>889</v>
      </c>
      <c r="R103" s="3" t="s">
        <v>889</v>
      </c>
      <c r="S103" s="3" t="s">
        <v>889</v>
      </c>
      <c r="T103" s="3" t="s">
        <v>889</v>
      </c>
      <c r="U103" s="3" t="s">
        <v>889</v>
      </c>
      <c r="V103" s="3" t="s">
        <v>889</v>
      </c>
      <c r="W103" s="3" t="s">
        <v>889</v>
      </c>
      <c r="X103" s="3" t="s">
        <v>889</v>
      </c>
      <c r="Y103" s="3" t="s">
        <v>889</v>
      </c>
      <c r="Z103" s="3" t="s">
        <v>889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>
        <f>COUNTA(Tabela2[[#This Row],[FIFA 96 League]:[EA Sports FC 26 League]])</f>
        <v>21</v>
      </c>
    </row>
    <row r="104" spans="1:65" x14ac:dyDescent="0.3">
      <c r="A104" s="3" t="s">
        <v>903</v>
      </c>
      <c r="B104" s="3" t="s">
        <v>25</v>
      </c>
      <c r="C104" s="3"/>
      <c r="D104" s="3"/>
      <c r="E104" s="3"/>
      <c r="F104" s="3" t="s">
        <v>889</v>
      </c>
      <c r="G104" s="3" t="s">
        <v>889</v>
      </c>
      <c r="H104" s="3"/>
      <c r="I104" s="3" t="s">
        <v>889</v>
      </c>
      <c r="J104" s="3" t="s">
        <v>889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>
        <f>COUNTA(Tabela2[[#This Row],[FIFA 96 League]:[EA Sports FC 26 League]])</f>
        <v>4</v>
      </c>
    </row>
    <row r="105" spans="1:65" x14ac:dyDescent="0.3">
      <c r="A105" s="3" t="s">
        <v>1016</v>
      </c>
      <c r="B105" s="3" t="s">
        <v>25</v>
      </c>
      <c r="C105" s="3"/>
      <c r="D105" s="3"/>
      <c r="E105" s="3"/>
      <c r="F105" s="3"/>
      <c r="G105" s="3" t="s">
        <v>889</v>
      </c>
      <c r="H105" s="3" t="s">
        <v>889</v>
      </c>
      <c r="I105" s="3"/>
      <c r="J105" s="3" t="s">
        <v>889</v>
      </c>
      <c r="K105" s="3"/>
      <c r="L105" s="3"/>
      <c r="M105" s="3"/>
      <c r="N105" s="3"/>
      <c r="O105" s="3" t="s">
        <v>889</v>
      </c>
      <c r="P105" s="3" t="s">
        <v>889</v>
      </c>
      <c r="Q105" s="3" t="s">
        <v>889</v>
      </c>
      <c r="R105" s="3" t="s">
        <v>889</v>
      </c>
      <c r="S105" s="3" t="s">
        <v>889</v>
      </c>
      <c r="T105" s="3" t="s">
        <v>889</v>
      </c>
      <c r="U105" s="3" t="s">
        <v>889</v>
      </c>
      <c r="V105" s="3" t="s">
        <v>889</v>
      </c>
      <c r="W105" s="3" t="s">
        <v>889</v>
      </c>
      <c r="X105" s="3" t="s">
        <v>889</v>
      </c>
      <c r="Y105" s="3" t="s">
        <v>889</v>
      </c>
      <c r="Z105" s="3"/>
      <c r="AA105" s="3" t="s">
        <v>889</v>
      </c>
      <c r="AB105" s="3" t="s">
        <v>889</v>
      </c>
      <c r="AC105" s="3" t="s">
        <v>889</v>
      </c>
      <c r="AD105" s="3" t="s">
        <v>889</v>
      </c>
      <c r="AE105" s="3" t="s">
        <v>889</v>
      </c>
      <c r="AF105" s="3" t="s">
        <v>889</v>
      </c>
      <c r="AG105" s="3" t="s">
        <v>889</v>
      </c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>
        <f>COUNTA(Tabela2[[#This Row],[FIFA 96 League]:[EA Sports FC 26 League]])</f>
        <v>21</v>
      </c>
    </row>
    <row r="106" spans="1:65" x14ac:dyDescent="0.3">
      <c r="A106" s="3" t="s">
        <v>1165</v>
      </c>
      <c r="B106" s="3" t="s">
        <v>25</v>
      </c>
      <c r="C106" s="3"/>
      <c r="D106" s="3"/>
      <c r="E106" s="3"/>
      <c r="F106" s="3"/>
      <c r="G106" s="3"/>
      <c r="H106" s="3"/>
      <c r="I106" s="3" t="s">
        <v>889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>
        <f>COUNTA(Tabela2[[#This Row],[FIFA 96 League]:[EA Sports FC 26 League]])</f>
        <v>1</v>
      </c>
    </row>
    <row r="107" spans="1:65" x14ac:dyDescent="0.3">
      <c r="A107" s="3" t="s">
        <v>896</v>
      </c>
      <c r="B107" s="3" t="s">
        <v>25</v>
      </c>
      <c r="C107" s="3"/>
      <c r="D107" s="3"/>
      <c r="E107" s="3"/>
      <c r="F107" s="3" t="s">
        <v>889</v>
      </c>
      <c r="G107" s="3" t="s">
        <v>889</v>
      </c>
      <c r="H107" s="3" t="s">
        <v>889</v>
      </c>
      <c r="I107" s="3" t="s">
        <v>889</v>
      </c>
      <c r="J107" s="3" t="s">
        <v>889</v>
      </c>
      <c r="K107" s="3" t="s">
        <v>889</v>
      </c>
      <c r="L107" s="3" t="s">
        <v>889</v>
      </c>
      <c r="M107" s="3" t="s">
        <v>889</v>
      </c>
      <c r="N107" s="3" t="s">
        <v>889</v>
      </c>
      <c r="O107" s="3" t="s">
        <v>889</v>
      </c>
      <c r="P107" s="3" t="s">
        <v>889</v>
      </c>
      <c r="Q107" s="3" t="s">
        <v>889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>
        <f>COUNTA(Tabela2[[#This Row],[FIFA 96 League]:[EA Sports FC 26 League]])</f>
        <v>12</v>
      </c>
    </row>
    <row r="108" spans="1:65" x14ac:dyDescent="0.3">
      <c r="A108" s="3" t="s">
        <v>904</v>
      </c>
      <c r="B108" s="3" t="s">
        <v>25</v>
      </c>
      <c r="C108" s="3"/>
      <c r="D108" s="3"/>
      <c r="E108" s="3"/>
      <c r="F108" s="3" t="s">
        <v>889</v>
      </c>
      <c r="G108" s="3"/>
      <c r="H108" s="3"/>
      <c r="I108" s="3"/>
      <c r="J108" s="3"/>
      <c r="K108" s="3"/>
      <c r="L108" s="3" t="s">
        <v>889</v>
      </c>
      <c r="M108" s="3"/>
      <c r="N108" s="3"/>
      <c r="O108" s="3"/>
      <c r="P108" s="3"/>
      <c r="Q108" s="3"/>
      <c r="R108" s="3"/>
      <c r="S108" s="3"/>
      <c r="T108" s="3"/>
      <c r="U108" s="3" t="s">
        <v>889</v>
      </c>
      <c r="V108" s="3" t="s">
        <v>889</v>
      </c>
      <c r="W108" s="3" t="s">
        <v>889</v>
      </c>
      <c r="X108" s="3" t="s">
        <v>889</v>
      </c>
      <c r="Y108" s="3" t="s">
        <v>889</v>
      </c>
      <c r="Z108" s="3" t="s">
        <v>889</v>
      </c>
      <c r="AA108" s="3" t="s">
        <v>889</v>
      </c>
      <c r="AB108" s="3" t="s">
        <v>889</v>
      </c>
      <c r="AC108" s="3" t="s">
        <v>889</v>
      </c>
      <c r="AD108" s="3" t="s">
        <v>889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>
        <f>COUNTA(Tabela2[[#This Row],[FIFA 96 League]:[EA Sports FC 26 League]])</f>
        <v>12</v>
      </c>
    </row>
    <row r="109" spans="1:65" x14ac:dyDescent="0.3">
      <c r="A109" s="3" t="s">
        <v>1701</v>
      </c>
      <c r="B109" s="3" t="s">
        <v>25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889</v>
      </c>
      <c r="T109" s="3" t="s">
        <v>889</v>
      </c>
      <c r="U109" s="3" t="s">
        <v>889</v>
      </c>
      <c r="V109" s="3"/>
      <c r="W109" s="3" t="s">
        <v>889</v>
      </c>
      <c r="X109" s="3"/>
      <c r="Y109" s="3"/>
      <c r="Z109" s="3"/>
      <c r="AA109" s="3"/>
      <c r="AB109" s="3" t="s">
        <v>889</v>
      </c>
      <c r="AC109" s="3" t="s">
        <v>889</v>
      </c>
      <c r="AD109" s="3" t="s">
        <v>889</v>
      </c>
      <c r="AE109" s="3" t="s">
        <v>889</v>
      </c>
      <c r="AF109" s="3" t="s">
        <v>889</v>
      </c>
      <c r="AG109" s="3" t="s">
        <v>889</v>
      </c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>
        <f>COUNTA(Tabela2[[#This Row],[FIFA 96 League]:[EA Sports FC 26 League]])</f>
        <v>10</v>
      </c>
    </row>
    <row r="110" spans="1:65" x14ac:dyDescent="0.3">
      <c r="A110" s="3" t="s">
        <v>2134</v>
      </c>
      <c r="B110" s="3" t="s">
        <v>25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 t="s">
        <v>889</v>
      </c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>
        <f>COUNTA(Tabela2[[#This Row],[FIFA 96 League]:[EA Sports FC 26 League]])</f>
        <v>1</v>
      </c>
    </row>
    <row r="111" spans="1:65" x14ac:dyDescent="0.3">
      <c r="A111" s="3" t="s">
        <v>1184</v>
      </c>
      <c r="B111" s="3" t="s">
        <v>25</v>
      </c>
      <c r="C111" s="3"/>
      <c r="D111" s="3"/>
      <c r="E111" s="3"/>
      <c r="F111" s="3"/>
      <c r="G111" s="3"/>
      <c r="H111" s="3"/>
      <c r="I111" s="3"/>
      <c r="J111" s="3" t="s">
        <v>889</v>
      </c>
      <c r="K111" s="3" t="s">
        <v>889</v>
      </c>
      <c r="L111" s="3" t="s">
        <v>889</v>
      </c>
      <c r="M111" s="3"/>
      <c r="N111" s="3" t="s">
        <v>889</v>
      </c>
      <c r="O111" s="3" t="s">
        <v>889</v>
      </c>
      <c r="P111" s="3" t="s">
        <v>889</v>
      </c>
      <c r="Q111" s="3"/>
      <c r="R111" s="3"/>
      <c r="S111" s="3" t="s">
        <v>889</v>
      </c>
      <c r="T111" s="3" t="s">
        <v>889</v>
      </c>
      <c r="U111" s="3" t="s">
        <v>889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>
        <f>COUNTA(Tabela2[[#This Row],[FIFA 96 League]:[EA Sports FC 26 League]])</f>
        <v>9</v>
      </c>
    </row>
    <row r="112" spans="1:65" x14ac:dyDescent="0.3">
      <c r="A112" s="3" t="s">
        <v>1380</v>
      </c>
      <c r="B112" s="3" t="s">
        <v>25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 t="s">
        <v>889</v>
      </c>
      <c r="N112" s="3" t="s">
        <v>889</v>
      </c>
      <c r="O112" s="3" t="s">
        <v>889</v>
      </c>
      <c r="P112" s="3" t="s">
        <v>889</v>
      </c>
      <c r="Q112" s="3" t="s">
        <v>889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>
        <f>COUNTA(Tabela2[[#This Row],[FIFA 96 League]:[EA Sports FC 26 League]])</f>
        <v>5</v>
      </c>
    </row>
    <row r="113" spans="1:65" x14ac:dyDescent="0.3">
      <c r="A113" s="3" t="s">
        <v>1137</v>
      </c>
      <c r="B113" s="3" t="s">
        <v>25</v>
      </c>
      <c r="C113" s="3"/>
      <c r="D113" s="3"/>
      <c r="E113" s="3"/>
      <c r="F113" s="3"/>
      <c r="G113" s="3"/>
      <c r="H113" s="3" t="s">
        <v>889</v>
      </c>
      <c r="I113" s="3" t="s">
        <v>889</v>
      </c>
      <c r="J113" s="3" t="s">
        <v>889</v>
      </c>
      <c r="K113" s="3" t="s">
        <v>889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 t="s">
        <v>889</v>
      </c>
      <c r="Z113" s="3" t="s">
        <v>889</v>
      </c>
      <c r="AA113" s="3" t="s">
        <v>889</v>
      </c>
      <c r="AB113" s="3" t="s">
        <v>889</v>
      </c>
      <c r="AC113" s="3" t="s">
        <v>889</v>
      </c>
      <c r="AD113" s="3" t="s">
        <v>889</v>
      </c>
      <c r="AE113" s="3" t="s">
        <v>889</v>
      </c>
      <c r="AF113" s="3" t="s">
        <v>889</v>
      </c>
      <c r="AG113" s="3" t="s">
        <v>889</v>
      </c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>
        <f>COUNTA(Tabela2[[#This Row],[FIFA 96 League]:[EA Sports FC 26 League]])</f>
        <v>13</v>
      </c>
    </row>
    <row r="114" spans="1:65" x14ac:dyDescent="0.3">
      <c r="A114" s="3" t="s">
        <v>1795</v>
      </c>
      <c r="B114" s="3" t="s">
        <v>25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 t="s">
        <v>889</v>
      </c>
      <c r="W114" s="3" t="s">
        <v>889</v>
      </c>
      <c r="X114" s="3" t="s">
        <v>889</v>
      </c>
      <c r="Y114" s="3" t="s">
        <v>889</v>
      </c>
      <c r="Z114" s="3" t="s">
        <v>889</v>
      </c>
      <c r="AA114" s="3" t="s">
        <v>889</v>
      </c>
      <c r="AB114" s="3" t="s">
        <v>889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>
        <f>COUNTA(Tabela2[[#This Row],[FIFA 96 League]:[EA Sports FC 26 League]])</f>
        <v>7</v>
      </c>
    </row>
    <row r="115" spans="1:65" x14ac:dyDescent="0.3">
      <c r="A115" s="3" t="s">
        <v>2008</v>
      </c>
      <c r="B115" s="3" t="s">
        <v>25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 t="s">
        <v>889</v>
      </c>
      <c r="AD115" s="3" t="s">
        <v>889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>
        <f>COUNTA(Tabela2[[#This Row],[FIFA 96 League]:[EA Sports FC 26 League]])</f>
        <v>2</v>
      </c>
    </row>
    <row r="116" spans="1:65" x14ac:dyDescent="0.3">
      <c r="A116" s="3" t="s">
        <v>905</v>
      </c>
      <c r="B116" s="3" t="s">
        <v>25</v>
      </c>
      <c r="C116" s="3"/>
      <c r="D116" s="3"/>
      <c r="E116" s="3"/>
      <c r="F116" s="3" t="s">
        <v>889</v>
      </c>
      <c r="G116" s="3" t="s">
        <v>889</v>
      </c>
      <c r="H116" s="3" t="s">
        <v>889</v>
      </c>
      <c r="I116" s="3" t="s">
        <v>889</v>
      </c>
      <c r="J116" s="3" t="s">
        <v>889</v>
      </c>
      <c r="K116" s="3" t="s">
        <v>889</v>
      </c>
      <c r="L116" s="3" t="s">
        <v>889</v>
      </c>
      <c r="M116" s="3" t="s">
        <v>889</v>
      </c>
      <c r="N116" s="3" t="s">
        <v>889</v>
      </c>
      <c r="O116" s="3" t="s">
        <v>889</v>
      </c>
      <c r="P116" s="3"/>
      <c r="Q116" s="3" t="s">
        <v>889</v>
      </c>
      <c r="R116" s="3" t="s">
        <v>889</v>
      </c>
      <c r="S116" s="3" t="s">
        <v>889</v>
      </c>
      <c r="T116" s="3"/>
      <c r="U116" s="3"/>
      <c r="V116" s="3"/>
      <c r="W116" s="3" t="s">
        <v>889</v>
      </c>
      <c r="X116" s="3" t="s">
        <v>889</v>
      </c>
      <c r="Y116" s="3" t="s">
        <v>889</v>
      </c>
      <c r="Z116" s="3" t="s">
        <v>889</v>
      </c>
      <c r="AA116" s="3" t="s">
        <v>889</v>
      </c>
      <c r="AB116" s="3" t="s">
        <v>889</v>
      </c>
      <c r="AC116" s="3" t="s">
        <v>889</v>
      </c>
      <c r="AD116" s="3" t="s">
        <v>889</v>
      </c>
      <c r="AE116" s="3" t="s">
        <v>889</v>
      </c>
      <c r="AF116" s="3" t="s">
        <v>889</v>
      </c>
      <c r="AG116" s="3" t="s">
        <v>889</v>
      </c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>
        <f>COUNTA(Tabela2[[#This Row],[FIFA 96 League]:[EA Sports FC 26 League]])</f>
        <v>24</v>
      </c>
    </row>
    <row r="117" spans="1:65" x14ac:dyDescent="0.3">
      <c r="A117" s="3" t="s">
        <v>906</v>
      </c>
      <c r="B117" s="3" t="s">
        <v>25</v>
      </c>
      <c r="C117" s="3"/>
      <c r="D117" s="3"/>
      <c r="E117" s="3"/>
      <c r="F117" s="3" t="s">
        <v>889</v>
      </c>
      <c r="G117" s="3" t="s">
        <v>889</v>
      </c>
      <c r="H117" s="3" t="s">
        <v>889</v>
      </c>
      <c r="I117" s="3" t="s">
        <v>889</v>
      </c>
      <c r="J117" s="3" t="s">
        <v>889</v>
      </c>
      <c r="K117" s="3" t="s">
        <v>889</v>
      </c>
      <c r="L117" s="3" t="s">
        <v>889</v>
      </c>
      <c r="M117" s="3" t="s">
        <v>889</v>
      </c>
      <c r="N117" s="3" t="s">
        <v>889</v>
      </c>
      <c r="O117" s="3" t="s">
        <v>889</v>
      </c>
      <c r="P117" s="3" t="s">
        <v>889</v>
      </c>
      <c r="Q117" s="3" t="s">
        <v>889</v>
      </c>
      <c r="R117" s="3" t="s">
        <v>889</v>
      </c>
      <c r="S117" s="3" t="s">
        <v>889</v>
      </c>
      <c r="T117" s="3" t="s">
        <v>889</v>
      </c>
      <c r="U117" s="3" t="s">
        <v>889</v>
      </c>
      <c r="V117" s="3" t="s">
        <v>889</v>
      </c>
      <c r="W117" s="3" t="s">
        <v>889</v>
      </c>
      <c r="X117" s="3" t="s">
        <v>889</v>
      </c>
      <c r="Y117" s="3" t="s">
        <v>889</v>
      </c>
      <c r="Z117" s="3" t="s">
        <v>889</v>
      </c>
      <c r="AA117" s="3" t="s">
        <v>889</v>
      </c>
      <c r="AB117" s="3" t="s">
        <v>889</v>
      </c>
      <c r="AC117" s="3" t="s">
        <v>889</v>
      </c>
      <c r="AD117" s="3" t="s">
        <v>889</v>
      </c>
      <c r="AE117" s="3" t="s">
        <v>889</v>
      </c>
      <c r="AF117" s="3" t="s">
        <v>889</v>
      </c>
      <c r="AG117" s="3" t="s">
        <v>889</v>
      </c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>
        <f>COUNTA(Tabela2[[#This Row],[FIFA 96 League]:[EA Sports FC 26 League]])</f>
        <v>28</v>
      </c>
    </row>
    <row r="118" spans="1:65" x14ac:dyDescent="0.3">
      <c r="A118" s="3" t="s">
        <v>1521</v>
      </c>
      <c r="B118" s="3" t="s">
        <v>25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 t="s">
        <v>889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>
        <f>COUNTA(Tabela2[[#This Row],[FIFA 96 League]:[EA Sports FC 26 League]])</f>
        <v>1</v>
      </c>
    </row>
    <row r="119" spans="1:65" x14ac:dyDescent="0.3">
      <c r="A119" s="3" t="s">
        <v>2009</v>
      </c>
      <c r="B119" s="3" t="s">
        <v>25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 t="s">
        <v>889</v>
      </c>
      <c r="AD119" s="3" t="s">
        <v>889</v>
      </c>
      <c r="AE119" s="3" t="s">
        <v>889</v>
      </c>
      <c r="AF119" s="3" t="s">
        <v>889</v>
      </c>
      <c r="AG119" s="3" t="s">
        <v>889</v>
      </c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>
        <f>COUNTA(Tabela2[[#This Row],[FIFA 96 League]:[EA Sports FC 26 League]])</f>
        <v>5</v>
      </c>
    </row>
    <row r="120" spans="1:65" x14ac:dyDescent="0.3">
      <c r="A120" s="3" t="s">
        <v>1706</v>
      </c>
      <c r="B120" s="3" t="s">
        <v>25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 t="s">
        <v>889</v>
      </c>
      <c r="U120" s="3" t="s">
        <v>889</v>
      </c>
      <c r="V120" s="3" t="s">
        <v>889</v>
      </c>
      <c r="W120" s="3" t="s">
        <v>889</v>
      </c>
      <c r="X120" s="3" t="s">
        <v>889</v>
      </c>
      <c r="Y120" s="3" t="s">
        <v>889</v>
      </c>
      <c r="Z120" s="3" t="s">
        <v>889</v>
      </c>
      <c r="AA120" s="3" t="s">
        <v>889</v>
      </c>
      <c r="AB120" s="3" t="s">
        <v>889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>
        <f>COUNTA(Tabela2[[#This Row],[FIFA 96 League]:[EA Sports FC 26 League]])</f>
        <v>9</v>
      </c>
    </row>
    <row r="121" spans="1:65" x14ac:dyDescent="0.3">
      <c r="A121" s="3" t="s">
        <v>907</v>
      </c>
      <c r="B121" s="3" t="s">
        <v>25</v>
      </c>
      <c r="C121" s="3"/>
      <c r="D121" s="3"/>
      <c r="E121" s="3"/>
      <c r="F121" s="3" t="s">
        <v>889</v>
      </c>
      <c r="G121" s="3" t="s">
        <v>889</v>
      </c>
      <c r="H121" s="3" t="s">
        <v>889</v>
      </c>
      <c r="I121" s="3" t="s">
        <v>889</v>
      </c>
      <c r="J121" s="3" t="s">
        <v>889</v>
      </c>
      <c r="K121" s="3" t="s">
        <v>889</v>
      </c>
      <c r="L121" s="3" t="s">
        <v>889</v>
      </c>
      <c r="M121" s="3" t="s">
        <v>889</v>
      </c>
      <c r="N121" s="3" t="s">
        <v>889</v>
      </c>
      <c r="O121" s="3" t="s">
        <v>889</v>
      </c>
      <c r="P121" s="3" t="s">
        <v>889</v>
      </c>
      <c r="Q121" s="3" t="s">
        <v>889</v>
      </c>
      <c r="R121" s="3" t="s">
        <v>889</v>
      </c>
      <c r="S121" s="3" t="s">
        <v>889</v>
      </c>
      <c r="T121" s="3"/>
      <c r="U121" s="3"/>
      <c r="V121" s="3" t="s">
        <v>889</v>
      </c>
      <c r="W121" s="3" t="s">
        <v>889</v>
      </c>
      <c r="X121" s="3" t="s">
        <v>889</v>
      </c>
      <c r="Y121" s="3"/>
      <c r="Z121" s="3"/>
      <c r="AA121" s="3"/>
      <c r="AB121" s="3"/>
      <c r="AC121" s="3"/>
      <c r="AD121" s="3" t="s">
        <v>889</v>
      </c>
      <c r="AE121" s="3" t="s">
        <v>889</v>
      </c>
      <c r="AF121" s="3" t="s">
        <v>889</v>
      </c>
      <c r="AG121" s="3" t="s">
        <v>889</v>
      </c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>
        <f>COUNTA(Tabela2[[#This Row],[FIFA 96 League]:[EA Sports FC 26 League]])</f>
        <v>21</v>
      </c>
    </row>
    <row r="122" spans="1:65" x14ac:dyDescent="0.3">
      <c r="A122" s="3" t="s">
        <v>1381</v>
      </c>
      <c r="B122" s="3" t="s">
        <v>25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 t="s">
        <v>889</v>
      </c>
      <c r="N122" s="3" t="s">
        <v>889</v>
      </c>
      <c r="O122" s="3" t="s">
        <v>889</v>
      </c>
      <c r="P122" s="3" t="s">
        <v>889</v>
      </c>
      <c r="Q122" s="3" t="s">
        <v>889</v>
      </c>
      <c r="R122" s="3" t="s">
        <v>889</v>
      </c>
      <c r="S122" s="3" t="s">
        <v>889</v>
      </c>
      <c r="T122" s="3" t="s">
        <v>889</v>
      </c>
      <c r="U122" s="3" t="s">
        <v>889</v>
      </c>
      <c r="V122" s="3" t="s">
        <v>889</v>
      </c>
      <c r="W122" s="3" t="s">
        <v>889</v>
      </c>
      <c r="X122" s="3" t="s">
        <v>889</v>
      </c>
      <c r="Y122" s="3" t="s">
        <v>889</v>
      </c>
      <c r="Z122" s="3" t="s">
        <v>889</v>
      </c>
      <c r="AA122" s="3" t="s">
        <v>889</v>
      </c>
      <c r="AB122" s="3" t="s">
        <v>889</v>
      </c>
      <c r="AC122" s="3" t="s">
        <v>889</v>
      </c>
      <c r="AD122" s="3" t="s">
        <v>889</v>
      </c>
      <c r="AE122" s="3"/>
      <c r="AF122" s="3"/>
      <c r="AG122" s="3" t="s">
        <v>889</v>
      </c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>
        <f>COUNTA(Tabela2[[#This Row],[FIFA 96 League]:[EA Sports FC 26 League]])</f>
        <v>19</v>
      </c>
    </row>
    <row r="123" spans="1:65" x14ac:dyDescent="0.3">
      <c r="A123" s="3" t="s">
        <v>1984</v>
      </c>
      <c r="B123" s="3" t="s">
        <v>137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 t="s">
        <v>1979</v>
      </c>
      <c r="AC123" s="3" t="s">
        <v>1979</v>
      </c>
      <c r="AD123" s="3" t="s">
        <v>1979</v>
      </c>
      <c r="AE123" s="3"/>
      <c r="AF123" s="3" t="s">
        <v>1979</v>
      </c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>
        <f>COUNTA(Tabela2[[#This Row],[FIFA 96 League]:[EA Sports FC 26 League]])</f>
        <v>4</v>
      </c>
    </row>
    <row r="124" spans="1:65" x14ac:dyDescent="0.3">
      <c r="A124" s="3" t="s">
        <v>1985</v>
      </c>
      <c r="B124" s="3" t="s">
        <v>137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1979</v>
      </c>
      <c r="AC124" s="3"/>
      <c r="AD124" s="3"/>
      <c r="AE124" s="3" t="s">
        <v>1979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>
        <f>COUNTA(Tabela2[[#This Row],[FIFA 96 League]:[EA Sports FC 26 League]])</f>
        <v>2</v>
      </c>
    </row>
    <row r="125" spans="1:65" x14ac:dyDescent="0.3">
      <c r="A125" s="3" t="s">
        <v>1982</v>
      </c>
      <c r="B125" s="3" t="s">
        <v>137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 t="s">
        <v>1979</v>
      </c>
      <c r="AC125" s="3" t="s">
        <v>1979</v>
      </c>
      <c r="AD125" s="3"/>
      <c r="AE125" s="3" t="s">
        <v>1979</v>
      </c>
      <c r="AF125" s="3" t="s">
        <v>1979</v>
      </c>
      <c r="AG125" s="3" t="s">
        <v>1979</v>
      </c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>
        <f>COUNTA(Tabela2[[#This Row],[FIFA 96 League]:[EA Sports FC 26 League]])</f>
        <v>5</v>
      </c>
    </row>
    <row r="126" spans="1:65" x14ac:dyDescent="0.3">
      <c r="A126" s="3" t="s">
        <v>2030</v>
      </c>
      <c r="B126" s="3" t="s">
        <v>137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 t="s">
        <v>1979</v>
      </c>
      <c r="AD126" s="3" t="s">
        <v>1979</v>
      </c>
      <c r="AE126" s="3" t="s">
        <v>1979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>
        <f>COUNTA(Tabela2[[#This Row],[FIFA 96 League]:[EA Sports FC 26 League]])</f>
        <v>3</v>
      </c>
    </row>
    <row r="127" spans="1:65" x14ac:dyDescent="0.3">
      <c r="A127" s="3" t="s">
        <v>2146</v>
      </c>
      <c r="B127" s="3" t="s">
        <v>137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 t="s">
        <v>1979</v>
      </c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>
        <f>COUNTA(Tabela2[[#This Row],[FIFA 96 League]:[EA Sports FC 26 League]])</f>
        <v>1</v>
      </c>
    </row>
    <row r="128" spans="1:65" x14ac:dyDescent="0.3">
      <c r="A128" s="3" t="s">
        <v>2073</v>
      </c>
      <c r="B128" s="3" t="s">
        <v>137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 t="s">
        <v>1979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>
        <f>COUNTA(Tabela2[[#This Row],[FIFA 96 League]:[EA Sports FC 26 League]])</f>
        <v>1</v>
      </c>
    </row>
    <row r="129" spans="1:65" x14ac:dyDescent="0.3">
      <c r="A129" s="3" t="s">
        <v>1983</v>
      </c>
      <c r="B129" s="3" t="s">
        <v>137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 t="s">
        <v>1979</v>
      </c>
      <c r="AC129" s="3" t="s">
        <v>1979</v>
      </c>
      <c r="AD129" s="3" t="s">
        <v>1979</v>
      </c>
      <c r="AE129" s="3"/>
      <c r="AF129" s="3" t="s">
        <v>1979</v>
      </c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>
        <f>COUNTA(Tabela2[[#This Row],[FIFA 96 League]:[EA Sports FC 26 League]])</f>
        <v>4</v>
      </c>
    </row>
    <row r="130" spans="1:65" x14ac:dyDescent="0.3">
      <c r="A130" s="3" t="s">
        <v>1987</v>
      </c>
      <c r="B130" s="3" t="s">
        <v>137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 t="s">
        <v>1979</v>
      </c>
      <c r="AC130" s="3" t="s">
        <v>1979</v>
      </c>
      <c r="AD130" s="3"/>
      <c r="AE130" s="3"/>
      <c r="AF130" s="3" t="s">
        <v>1979</v>
      </c>
      <c r="AG130" s="3" t="s">
        <v>1979</v>
      </c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>
        <f>COUNTA(Tabela2[[#This Row],[FIFA 96 League]:[EA Sports FC 26 League]])</f>
        <v>4</v>
      </c>
    </row>
    <row r="131" spans="1:65" x14ac:dyDescent="0.3">
      <c r="A131" s="3" t="s">
        <v>1986</v>
      </c>
      <c r="B131" s="3" t="s">
        <v>137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 t="s">
        <v>1979</v>
      </c>
      <c r="AC131" s="3"/>
      <c r="AD131" s="3" t="s">
        <v>1979</v>
      </c>
      <c r="AE131" s="3" t="s">
        <v>1979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>
        <f>COUNTA(Tabela2[[#This Row],[FIFA 96 League]:[EA Sports FC 26 League]])</f>
        <v>3</v>
      </c>
    </row>
    <row r="132" spans="1:65" x14ac:dyDescent="0.3">
      <c r="A132" s="3" t="s">
        <v>2031</v>
      </c>
      <c r="B132" s="3" t="s">
        <v>137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 t="s">
        <v>1979</v>
      </c>
      <c r="AD132" s="3"/>
      <c r="AE132" s="3" t="s">
        <v>1979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>
        <f>COUNTA(Tabela2[[#This Row],[FIFA 96 League]:[EA Sports FC 26 League]])</f>
        <v>2</v>
      </c>
    </row>
    <row r="133" spans="1:65" x14ac:dyDescent="0.3">
      <c r="A133" s="3" t="s">
        <v>2126</v>
      </c>
      <c r="B133" s="3" t="s">
        <v>137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 t="s">
        <v>1979</v>
      </c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>
        <f>COUNTA(Tabela2[[#This Row],[FIFA 96 League]:[EA Sports FC 26 League]])</f>
        <v>1</v>
      </c>
    </row>
    <row r="134" spans="1:65" x14ac:dyDescent="0.3">
      <c r="A134" s="3" t="s">
        <v>2072</v>
      </c>
      <c r="B134" s="3" t="s">
        <v>137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 t="s">
        <v>1979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>
        <f>COUNTA(Tabela2[[#This Row],[FIFA 96 League]:[EA Sports FC 26 League]])</f>
        <v>1</v>
      </c>
    </row>
    <row r="135" spans="1:65" x14ac:dyDescent="0.3">
      <c r="A135" s="3" t="s">
        <v>2145</v>
      </c>
      <c r="B135" s="3" t="s">
        <v>137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 t="s">
        <v>1979</v>
      </c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>
        <f>COUNTA(Tabela2[[#This Row],[FIFA 96 League]:[EA Sports FC 26 League]])</f>
        <v>1</v>
      </c>
    </row>
    <row r="136" spans="1:65" x14ac:dyDescent="0.3">
      <c r="A136" s="3" t="s">
        <v>2029</v>
      </c>
      <c r="B136" s="3" t="s">
        <v>137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 t="s">
        <v>1979</v>
      </c>
      <c r="AD136" s="3" t="s">
        <v>1979</v>
      </c>
      <c r="AE136" s="3" t="s">
        <v>1979</v>
      </c>
      <c r="AF136" s="3" t="s">
        <v>1979</v>
      </c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>
        <f>COUNTA(Tabela2[[#This Row],[FIFA 96 League]:[EA Sports FC 26 League]])</f>
        <v>4</v>
      </c>
    </row>
    <row r="137" spans="1:65" x14ac:dyDescent="0.3">
      <c r="A137" s="3" t="s">
        <v>2125</v>
      </c>
      <c r="B137" s="3" t="s">
        <v>137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 t="s">
        <v>1979</v>
      </c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>
        <f>COUNTA(Tabela2[[#This Row],[FIFA 96 League]:[EA Sports FC 26 League]])</f>
        <v>1</v>
      </c>
    </row>
    <row r="138" spans="1:65" x14ac:dyDescent="0.3">
      <c r="A138" s="3" t="s">
        <v>1461</v>
      </c>
      <c r="B138" s="3" t="s">
        <v>93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663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>
        <f>COUNTA(Tabela2[[#This Row],[FIFA 96 League]:[EA Sports FC 26 League]])</f>
        <v>1</v>
      </c>
    </row>
    <row r="139" spans="1:65" x14ac:dyDescent="0.3">
      <c r="A139" s="3" t="s">
        <v>1700</v>
      </c>
      <c r="B139" s="3" t="s">
        <v>93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 t="s">
        <v>663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>
        <f>COUNTA(Tabela2[[#This Row],[FIFA 96 League]:[EA Sports FC 26 League]])</f>
        <v>1</v>
      </c>
    </row>
    <row r="140" spans="1:65" x14ac:dyDescent="0.3">
      <c r="A140" s="3" t="s">
        <v>845</v>
      </c>
      <c r="B140" s="3" t="s">
        <v>93</v>
      </c>
      <c r="C140" s="3"/>
      <c r="D140" s="3" t="s">
        <v>851</v>
      </c>
      <c r="E140" s="3" t="s">
        <v>851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>
        <f>COUNTA(Tabela2[[#This Row],[FIFA 96 League]:[EA Sports FC 26 League]])</f>
        <v>2</v>
      </c>
    </row>
    <row r="141" spans="1:65" x14ac:dyDescent="0.3">
      <c r="A141" s="3" t="s">
        <v>1139</v>
      </c>
      <c r="B141" s="3" t="s">
        <v>93</v>
      </c>
      <c r="C141" s="3"/>
      <c r="D141" s="3"/>
      <c r="E141" s="3"/>
      <c r="F141" s="3"/>
      <c r="G141" s="3"/>
      <c r="H141" s="3" t="s">
        <v>663</v>
      </c>
      <c r="I141" s="3" t="s">
        <v>663</v>
      </c>
      <c r="J141" s="3" t="s">
        <v>663</v>
      </c>
      <c r="K141" s="3" t="s">
        <v>663</v>
      </c>
      <c r="L141" s="3" t="s">
        <v>663</v>
      </c>
      <c r="M141" s="3" t="s">
        <v>663</v>
      </c>
      <c r="N141" s="3" t="s">
        <v>663</v>
      </c>
      <c r="O141" s="3" t="s">
        <v>663</v>
      </c>
      <c r="P141" s="3" t="s">
        <v>663</v>
      </c>
      <c r="Q141" s="3" t="s">
        <v>663</v>
      </c>
      <c r="R141" s="3" t="s">
        <v>663</v>
      </c>
      <c r="S141" s="3" t="s">
        <v>663</v>
      </c>
      <c r="T141" s="3"/>
      <c r="U141" s="3" t="s">
        <v>663</v>
      </c>
      <c r="V141" s="3"/>
      <c r="W141" s="3" t="s">
        <v>663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>
        <f>COUNTA(Tabela2[[#This Row],[FIFA 96 League]:[EA Sports FC 26 League]])</f>
        <v>14</v>
      </c>
    </row>
    <row r="142" spans="1:65" x14ac:dyDescent="0.3">
      <c r="A142" s="3" t="s">
        <v>1669</v>
      </c>
      <c r="B142" s="3" t="s">
        <v>93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 t="s">
        <v>663</v>
      </c>
      <c r="S142" s="3" t="s">
        <v>663</v>
      </c>
      <c r="T142" s="3" t="s">
        <v>663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>
        <f>COUNTA(Tabela2[[#This Row],[FIFA 96 League]:[EA Sports FC 26 League]])</f>
        <v>3</v>
      </c>
    </row>
    <row r="143" spans="1:65" x14ac:dyDescent="0.3">
      <c r="A143" s="3" t="s">
        <v>664</v>
      </c>
      <c r="B143" s="3" t="s">
        <v>93</v>
      </c>
      <c r="C143" s="3" t="s">
        <v>663</v>
      </c>
      <c r="D143" s="3" t="s">
        <v>663</v>
      </c>
      <c r="E143" s="3" t="s">
        <v>663</v>
      </c>
      <c r="F143" s="3" t="s">
        <v>663</v>
      </c>
      <c r="G143" s="3"/>
      <c r="H143" s="3"/>
      <c r="I143" s="3" t="s">
        <v>663</v>
      </c>
      <c r="J143" s="3" t="s">
        <v>663</v>
      </c>
      <c r="K143" s="3" t="s">
        <v>663</v>
      </c>
      <c r="L143" s="3" t="s">
        <v>663</v>
      </c>
      <c r="M143" s="3" t="s">
        <v>663</v>
      </c>
      <c r="N143" s="3" t="s">
        <v>1421</v>
      </c>
      <c r="O143" s="3" t="s">
        <v>663</v>
      </c>
      <c r="P143" s="3" t="s">
        <v>663</v>
      </c>
      <c r="Q143" s="3" t="s">
        <v>663</v>
      </c>
      <c r="R143" s="3" t="s">
        <v>663</v>
      </c>
      <c r="S143" s="3" t="s">
        <v>663</v>
      </c>
      <c r="T143" s="3" t="s">
        <v>663</v>
      </c>
      <c r="U143" s="3" t="s">
        <v>663</v>
      </c>
      <c r="V143" s="3"/>
      <c r="W143" s="3" t="s">
        <v>663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>
        <f>COUNTA(Tabela2[[#This Row],[FIFA 96 League]:[EA Sports FC 26 League]])</f>
        <v>18</v>
      </c>
    </row>
    <row r="144" spans="1:65" x14ac:dyDescent="0.3">
      <c r="A144" s="3" t="s">
        <v>1660</v>
      </c>
      <c r="B144" s="3" t="s">
        <v>93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 t="s">
        <v>663</v>
      </c>
      <c r="R144" s="3" t="s">
        <v>663</v>
      </c>
      <c r="S144" s="3" t="s">
        <v>663</v>
      </c>
      <c r="T144" s="3"/>
      <c r="U144" s="3"/>
      <c r="V144" s="3"/>
      <c r="W144" s="3" t="s">
        <v>663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>
        <f>COUNTA(Tabela2[[#This Row],[FIFA 96 League]:[EA Sports FC 26 League]])</f>
        <v>4</v>
      </c>
    </row>
    <row r="145" spans="1:65" x14ac:dyDescent="0.3">
      <c r="A145" s="3" t="s">
        <v>665</v>
      </c>
      <c r="B145" s="3" t="s">
        <v>93</v>
      </c>
      <c r="C145" s="3" t="s">
        <v>663</v>
      </c>
      <c r="D145" s="3"/>
      <c r="E145" s="3"/>
      <c r="F145" s="3"/>
      <c r="G145" s="3"/>
      <c r="H145" s="3" t="s">
        <v>663</v>
      </c>
      <c r="I145" s="3" t="s">
        <v>663</v>
      </c>
      <c r="J145" s="3" t="s">
        <v>663</v>
      </c>
      <c r="K145" s="3" t="s">
        <v>663</v>
      </c>
      <c r="L145" s="3" t="s">
        <v>1421</v>
      </c>
      <c r="M145" s="3" t="s">
        <v>1421</v>
      </c>
      <c r="N145" s="3" t="s">
        <v>1422</v>
      </c>
      <c r="O145" s="3"/>
      <c r="P145" s="3"/>
      <c r="Q145" s="3"/>
      <c r="R145" s="3"/>
      <c r="S145" s="3" t="s">
        <v>663</v>
      </c>
      <c r="T145" s="3" t="s">
        <v>663</v>
      </c>
      <c r="U145" s="3" t="s">
        <v>663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>
        <f>COUNTA(Tabela2[[#This Row],[FIFA 96 League]:[EA Sports FC 26 League]])</f>
        <v>11</v>
      </c>
    </row>
    <row r="146" spans="1:65" x14ac:dyDescent="0.3">
      <c r="A146" s="3" t="s">
        <v>846</v>
      </c>
      <c r="B146" s="3" t="s">
        <v>93</v>
      </c>
      <c r="C146" s="3"/>
      <c r="D146" s="3" t="s">
        <v>851</v>
      </c>
      <c r="E146" s="3" t="s">
        <v>851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>
        <f>COUNTA(Tabela2[[#This Row],[FIFA 96 League]:[EA Sports FC 26 League]])</f>
        <v>2</v>
      </c>
    </row>
    <row r="147" spans="1:65" x14ac:dyDescent="0.3">
      <c r="A147" s="3" t="s">
        <v>847</v>
      </c>
      <c r="B147" s="3" t="s">
        <v>93</v>
      </c>
      <c r="C147" s="3"/>
      <c r="D147" s="3" t="s">
        <v>851</v>
      </c>
      <c r="E147" s="3" t="s">
        <v>851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>
        <f>COUNTA(Tabela2[[#This Row],[FIFA 96 League]:[EA Sports FC 26 League]])</f>
        <v>2</v>
      </c>
    </row>
    <row r="148" spans="1:65" x14ac:dyDescent="0.3">
      <c r="A148" s="3" t="s">
        <v>666</v>
      </c>
      <c r="B148" s="3" t="s">
        <v>93</v>
      </c>
      <c r="C148" s="3" t="s">
        <v>663</v>
      </c>
      <c r="D148" s="3" t="s">
        <v>663</v>
      </c>
      <c r="E148" s="3" t="s">
        <v>663</v>
      </c>
      <c r="F148" s="3"/>
      <c r="G148" s="3"/>
      <c r="H148" s="3" t="s">
        <v>663</v>
      </c>
      <c r="I148" s="3" t="s">
        <v>663</v>
      </c>
      <c r="J148" s="3" t="s">
        <v>663</v>
      </c>
      <c r="K148" s="3" t="s">
        <v>663</v>
      </c>
      <c r="L148" s="3" t="s">
        <v>663</v>
      </c>
      <c r="M148" s="3" t="s">
        <v>663</v>
      </c>
      <c r="N148" s="3" t="s">
        <v>663</v>
      </c>
      <c r="O148" s="3" t="s">
        <v>663</v>
      </c>
      <c r="P148" s="3" t="s">
        <v>663</v>
      </c>
      <c r="Q148" s="3" t="s">
        <v>663</v>
      </c>
      <c r="R148" s="3" t="s">
        <v>663</v>
      </c>
      <c r="S148" s="3" t="s">
        <v>663</v>
      </c>
      <c r="T148" s="3" t="s">
        <v>663</v>
      </c>
      <c r="U148" s="3" t="s">
        <v>663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>
        <f>COUNTA(Tabela2[[#This Row],[FIFA 96 League]:[EA Sports FC 26 League]])</f>
        <v>17</v>
      </c>
    </row>
    <row r="149" spans="1:65" x14ac:dyDescent="0.3">
      <c r="A149" s="3" t="s">
        <v>1668</v>
      </c>
      <c r="B149" s="3" t="s">
        <v>93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 t="s">
        <v>663</v>
      </c>
      <c r="S149" s="3" t="s">
        <v>663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>
        <f>COUNTA(Tabela2[[#This Row],[FIFA 96 League]:[EA Sports FC 26 League]])</f>
        <v>2</v>
      </c>
    </row>
    <row r="150" spans="1:65" x14ac:dyDescent="0.3">
      <c r="A150" s="3" t="s">
        <v>2150</v>
      </c>
      <c r="B150" s="3" t="s">
        <v>93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 t="s">
        <v>663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>
        <f>COUNTA(Tabela2[[#This Row],[FIFA 96 League]:[EA Sports FC 26 League]])</f>
        <v>1</v>
      </c>
    </row>
    <row r="151" spans="1:65" x14ac:dyDescent="0.3">
      <c r="A151" s="3" t="s">
        <v>667</v>
      </c>
      <c r="B151" s="3" t="s">
        <v>93</v>
      </c>
      <c r="C151" s="3" t="s">
        <v>663</v>
      </c>
      <c r="D151" s="3" t="s">
        <v>663</v>
      </c>
      <c r="E151" s="3" t="s">
        <v>663</v>
      </c>
      <c r="F151" s="3"/>
      <c r="G151" s="3" t="s">
        <v>663</v>
      </c>
      <c r="H151" s="3" t="s">
        <v>663</v>
      </c>
      <c r="I151" s="3" t="s">
        <v>663</v>
      </c>
      <c r="J151" s="3" t="s">
        <v>663</v>
      </c>
      <c r="K151" s="3" t="s">
        <v>663</v>
      </c>
      <c r="L151" s="3" t="s">
        <v>663</v>
      </c>
      <c r="M151" s="3" t="s">
        <v>663</v>
      </c>
      <c r="N151" s="3" t="s">
        <v>663</v>
      </c>
      <c r="O151" s="3" t="s">
        <v>663</v>
      </c>
      <c r="P151" s="3" t="s">
        <v>1421</v>
      </c>
      <c r="Q151" s="3" t="s">
        <v>663</v>
      </c>
      <c r="R151" s="3" t="s">
        <v>663</v>
      </c>
      <c r="S151" s="3" t="s">
        <v>663</v>
      </c>
      <c r="T151" s="3" t="s">
        <v>663</v>
      </c>
      <c r="U151" s="3" t="s">
        <v>663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>
        <f>COUNTA(Tabela2[[#This Row],[FIFA 96 League]:[EA Sports FC 26 League]])</f>
        <v>18</v>
      </c>
    </row>
    <row r="152" spans="1:65" x14ac:dyDescent="0.3">
      <c r="A152" s="3" t="s">
        <v>849</v>
      </c>
      <c r="B152" s="3" t="s">
        <v>93</v>
      </c>
      <c r="C152" s="3"/>
      <c r="D152" s="3" t="s">
        <v>663</v>
      </c>
      <c r="E152" s="3" t="s">
        <v>663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 t="s">
        <v>663</v>
      </c>
      <c r="Q152" s="3" t="s">
        <v>663</v>
      </c>
      <c r="R152" s="3"/>
      <c r="S152" s="3" t="s">
        <v>663</v>
      </c>
      <c r="T152" s="3" t="s">
        <v>663</v>
      </c>
      <c r="U152" s="3" t="s">
        <v>663</v>
      </c>
      <c r="V152" s="3"/>
      <c r="W152" s="3" t="s">
        <v>663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>
        <f>COUNTA(Tabela2[[#This Row],[FIFA 96 League]:[EA Sports FC 26 League]])</f>
        <v>8</v>
      </c>
    </row>
    <row r="153" spans="1:65" x14ac:dyDescent="0.3">
      <c r="A153" s="3" t="s">
        <v>848</v>
      </c>
      <c r="B153" s="3" t="s">
        <v>93</v>
      </c>
      <c r="C153" s="3"/>
      <c r="D153" s="3" t="s">
        <v>663</v>
      </c>
      <c r="E153" s="3" t="s">
        <v>663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 t="s">
        <v>663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>
        <f>COUNTA(Tabela2[[#This Row],[FIFA 96 League]:[EA Sports FC 26 League]])</f>
        <v>3</v>
      </c>
    </row>
    <row r="154" spans="1:65" x14ac:dyDescent="0.3">
      <c r="A154" s="3" t="s">
        <v>668</v>
      </c>
      <c r="B154" s="3" t="s">
        <v>93</v>
      </c>
      <c r="C154" s="3" t="s">
        <v>663</v>
      </c>
      <c r="D154" s="3" t="s">
        <v>663</v>
      </c>
      <c r="E154" s="3" t="s">
        <v>663</v>
      </c>
      <c r="F154" s="3"/>
      <c r="G154" s="3" t="s">
        <v>663</v>
      </c>
      <c r="H154" s="3" t="s">
        <v>663</v>
      </c>
      <c r="I154" s="3" t="s">
        <v>663</v>
      </c>
      <c r="J154" s="3" t="s">
        <v>663</v>
      </c>
      <c r="K154" s="3" t="s">
        <v>663</v>
      </c>
      <c r="L154" s="3" t="s">
        <v>663</v>
      </c>
      <c r="M154" s="3" t="s">
        <v>663</v>
      </c>
      <c r="N154" s="3" t="s">
        <v>663</v>
      </c>
      <c r="O154" s="3" t="s">
        <v>663</v>
      </c>
      <c r="P154" s="3" t="s">
        <v>663</v>
      </c>
      <c r="Q154" s="3" t="s">
        <v>663</v>
      </c>
      <c r="R154" s="3" t="s">
        <v>663</v>
      </c>
      <c r="S154" s="3" t="s">
        <v>663</v>
      </c>
      <c r="T154" s="3" t="s">
        <v>663</v>
      </c>
      <c r="U154" s="3" t="s">
        <v>663</v>
      </c>
      <c r="V154" s="3"/>
      <c r="W154" s="3" t="s">
        <v>663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>
        <f>COUNTA(Tabela2[[#This Row],[FIFA 96 League]:[EA Sports FC 26 League]])</f>
        <v>19</v>
      </c>
    </row>
    <row r="155" spans="1:65" x14ac:dyDescent="0.3">
      <c r="A155" s="3" t="s">
        <v>1424</v>
      </c>
      <c r="B155" s="3" t="s">
        <v>93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 t="s">
        <v>663</v>
      </c>
      <c r="O155" s="3" t="s">
        <v>663</v>
      </c>
      <c r="P155" s="3" t="s">
        <v>663</v>
      </c>
      <c r="Q155" s="3"/>
      <c r="R155" s="3"/>
      <c r="S155" s="3" t="s">
        <v>663</v>
      </c>
      <c r="T155" s="3" t="s">
        <v>663</v>
      </c>
      <c r="U155" s="3"/>
      <c r="V155" s="3"/>
      <c r="W155" s="3" t="s">
        <v>663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>
        <f>COUNTA(Tabela2[[#This Row],[FIFA 96 League]:[EA Sports FC 26 League]])</f>
        <v>6</v>
      </c>
    </row>
    <row r="156" spans="1:65" x14ac:dyDescent="0.3">
      <c r="A156" s="3" t="s">
        <v>669</v>
      </c>
      <c r="B156" s="3" t="s">
        <v>93</v>
      </c>
      <c r="C156" s="3" t="s">
        <v>663</v>
      </c>
      <c r="D156" s="3" t="s">
        <v>663</v>
      </c>
      <c r="E156" s="3" t="s">
        <v>663</v>
      </c>
      <c r="F156" s="3" t="s">
        <v>663</v>
      </c>
      <c r="G156" s="3"/>
      <c r="H156" s="3" t="s">
        <v>663</v>
      </c>
      <c r="I156" s="3" t="s">
        <v>663</v>
      </c>
      <c r="J156" s="3" t="s">
        <v>663</v>
      </c>
      <c r="K156" s="3" t="s">
        <v>663</v>
      </c>
      <c r="L156" s="3" t="s">
        <v>663</v>
      </c>
      <c r="M156" s="3" t="s">
        <v>663</v>
      </c>
      <c r="N156" s="3" t="s">
        <v>663</v>
      </c>
      <c r="O156" s="3" t="s">
        <v>663</v>
      </c>
      <c r="P156" s="3" t="s">
        <v>663</v>
      </c>
      <c r="Q156" s="3" t="s">
        <v>663</v>
      </c>
      <c r="R156" s="3" t="s">
        <v>663</v>
      </c>
      <c r="S156" s="3" t="s">
        <v>663</v>
      </c>
      <c r="T156" s="3" t="s">
        <v>663</v>
      </c>
      <c r="U156" s="3" t="s">
        <v>663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>
        <f>COUNTA(Tabela2[[#This Row],[FIFA 96 League]:[EA Sports FC 26 League]])</f>
        <v>18</v>
      </c>
    </row>
    <row r="157" spans="1:65" x14ac:dyDescent="0.3">
      <c r="A157" s="3" t="s">
        <v>670</v>
      </c>
      <c r="B157" s="3" t="s">
        <v>93</v>
      </c>
      <c r="C157" s="3" t="s">
        <v>663</v>
      </c>
      <c r="D157" s="3" t="s">
        <v>663</v>
      </c>
      <c r="E157" s="3" t="s">
        <v>663</v>
      </c>
      <c r="F157" s="3"/>
      <c r="G157" s="3"/>
      <c r="H157" s="3" t="s">
        <v>663</v>
      </c>
      <c r="I157" s="3" t="s">
        <v>663</v>
      </c>
      <c r="J157" s="3" t="s">
        <v>663</v>
      </c>
      <c r="K157" s="3" t="s">
        <v>663</v>
      </c>
      <c r="L157" s="3" t="s">
        <v>663</v>
      </c>
      <c r="M157" s="3" t="s">
        <v>663</v>
      </c>
      <c r="N157" s="3" t="s">
        <v>663</v>
      </c>
      <c r="O157" s="3" t="s">
        <v>663</v>
      </c>
      <c r="P157" s="3" t="s">
        <v>663</v>
      </c>
      <c r="Q157" s="3" t="s">
        <v>663</v>
      </c>
      <c r="R157" s="3" t="s">
        <v>663</v>
      </c>
      <c r="S157" s="3" t="s">
        <v>663</v>
      </c>
      <c r="T157" s="3" t="s">
        <v>663</v>
      </c>
      <c r="U157" s="3" t="s">
        <v>663</v>
      </c>
      <c r="V157" s="3"/>
      <c r="W157" s="3" t="s">
        <v>663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>
        <f>COUNTA(Tabela2[[#This Row],[FIFA 96 League]:[EA Sports FC 26 League]])</f>
        <v>18</v>
      </c>
    </row>
    <row r="158" spans="1:65" x14ac:dyDescent="0.3">
      <c r="A158" s="3" t="s">
        <v>1427</v>
      </c>
      <c r="B158" s="3" t="s">
        <v>93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 t="s">
        <v>663</v>
      </c>
      <c r="O158" s="3" t="s">
        <v>1421</v>
      </c>
      <c r="P158" s="3" t="s">
        <v>1421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>
        <f>COUNTA(Tabela2[[#This Row],[FIFA 96 League]:[EA Sports FC 26 League]])</f>
        <v>3</v>
      </c>
    </row>
    <row r="159" spans="1:65" x14ac:dyDescent="0.3">
      <c r="A159" s="3" t="s">
        <v>1423</v>
      </c>
      <c r="B159" s="3" t="s">
        <v>93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 t="s">
        <v>663</v>
      </c>
      <c r="O159" s="3" t="s">
        <v>663</v>
      </c>
      <c r="P159" s="3" t="s">
        <v>663</v>
      </c>
      <c r="Q159" s="3" t="s">
        <v>663</v>
      </c>
      <c r="R159" s="3" t="s">
        <v>663</v>
      </c>
      <c r="S159" s="3"/>
      <c r="T159" s="3"/>
      <c r="U159" s="3" t="s">
        <v>663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>
        <f>COUNTA(Tabela2[[#This Row],[FIFA 96 League]:[EA Sports FC 26 League]])</f>
        <v>6</v>
      </c>
    </row>
    <row r="160" spans="1:65" x14ac:dyDescent="0.3">
      <c r="A160" s="3" t="s">
        <v>671</v>
      </c>
      <c r="B160" s="3" t="s">
        <v>93</v>
      </c>
      <c r="C160" s="3" t="s">
        <v>663</v>
      </c>
      <c r="D160" s="3" t="s">
        <v>663</v>
      </c>
      <c r="E160" s="3" t="s">
        <v>663</v>
      </c>
      <c r="F160" s="3"/>
      <c r="G160" s="3" t="s">
        <v>663</v>
      </c>
      <c r="H160" s="3" t="s">
        <v>663</v>
      </c>
      <c r="I160" s="3" t="s">
        <v>663</v>
      </c>
      <c r="J160" s="3" t="s">
        <v>663</v>
      </c>
      <c r="K160" s="3" t="s">
        <v>663</v>
      </c>
      <c r="L160" s="3" t="s">
        <v>663</v>
      </c>
      <c r="M160" s="3" t="s">
        <v>663</v>
      </c>
      <c r="N160" s="3" t="s">
        <v>663</v>
      </c>
      <c r="O160" s="3" t="s">
        <v>663</v>
      </c>
      <c r="P160" s="3" t="s">
        <v>663</v>
      </c>
      <c r="Q160" s="3" t="s">
        <v>663</v>
      </c>
      <c r="R160" s="3" t="s">
        <v>663</v>
      </c>
      <c r="S160" s="3" t="s">
        <v>663</v>
      </c>
      <c r="T160" s="3" t="s">
        <v>663</v>
      </c>
      <c r="U160" s="3" t="s">
        <v>663</v>
      </c>
      <c r="V160" s="3"/>
      <c r="W160" s="3" t="s">
        <v>663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>
        <f>COUNTA(Tabela2[[#This Row],[FIFA 96 League]:[EA Sports FC 26 League]])</f>
        <v>19</v>
      </c>
    </row>
    <row r="161" spans="1:65" x14ac:dyDescent="0.3">
      <c r="A161" s="3" t="s">
        <v>1662</v>
      </c>
      <c r="B161" s="3" t="s">
        <v>93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 t="s">
        <v>663</v>
      </c>
      <c r="R161" s="3" t="s">
        <v>663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>
        <f>COUNTA(Tabela2[[#This Row],[FIFA 96 League]:[EA Sports FC 26 League]])</f>
        <v>2</v>
      </c>
    </row>
    <row r="162" spans="1:65" x14ac:dyDescent="0.3">
      <c r="A162" s="3" t="s">
        <v>672</v>
      </c>
      <c r="B162" s="3" t="s">
        <v>93</v>
      </c>
      <c r="C162" s="3" t="s">
        <v>663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 t="s">
        <v>663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>
        <f>COUNTA(Tabela2[[#This Row],[FIFA 96 League]:[EA Sports FC 26 League]])</f>
        <v>2</v>
      </c>
    </row>
    <row r="163" spans="1:65" x14ac:dyDescent="0.3">
      <c r="A163" s="3" t="s">
        <v>674</v>
      </c>
      <c r="B163" s="3" t="s">
        <v>93</v>
      </c>
      <c r="C163" s="3" t="s">
        <v>663</v>
      </c>
      <c r="D163" s="3" t="s">
        <v>663</v>
      </c>
      <c r="E163" s="3" t="s">
        <v>663</v>
      </c>
      <c r="F163" s="3" t="s">
        <v>663</v>
      </c>
      <c r="G163" s="3"/>
      <c r="H163" s="3" t="s">
        <v>663</v>
      </c>
      <c r="I163" s="3" t="s">
        <v>663</v>
      </c>
      <c r="J163" s="3" t="s">
        <v>663</v>
      </c>
      <c r="K163" s="3" t="s">
        <v>663</v>
      </c>
      <c r="L163" s="3" t="s">
        <v>663</v>
      </c>
      <c r="M163" s="3" t="s">
        <v>663</v>
      </c>
      <c r="N163" s="3" t="s">
        <v>663</v>
      </c>
      <c r="O163" s="3" t="s">
        <v>663</v>
      </c>
      <c r="P163" s="3" t="s">
        <v>663</v>
      </c>
      <c r="Q163" s="3" t="s">
        <v>663</v>
      </c>
      <c r="R163" s="3" t="s">
        <v>663</v>
      </c>
      <c r="S163" s="3" t="s">
        <v>663</v>
      </c>
      <c r="T163" s="3" t="s">
        <v>663</v>
      </c>
      <c r="U163" s="3" t="s">
        <v>663</v>
      </c>
      <c r="V163" s="3"/>
      <c r="W163" s="3" t="s">
        <v>663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>
        <f>COUNTA(Tabela2[[#This Row],[FIFA 96 League]:[EA Sports FC 26 League]])</f>
        <v>19</v>
      </c>
    </row>
    <row r="164" spans="1:65" x14ac:dyDescent="0.3">
      <c r="A164" s="3" t="s">
        <v>1522</v>
      </c>
      <c r="B164" s="3" t="s">
        <v>93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 t="s">
        <v>663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>
        <f>COUNTA(Tabela2[[#This Row],[FIFA 96 League]:[EA Sports FC 26 League]])</f>
        <v>1</v>
      </c>
    </row>
    <row r="165" spans="1:65" x14ac:dyDescent="0.3">
      <c r="A165" s="3" t="s">
        <v>2149</v>
      </c>
      <c r="B165" s="3" t="s">
        <v>93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 t="s">
        <v>663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>
        <f>COUNTA(Tabela2[[#This Row],[FIFA 96 League]:[EA Sports FC 26 League]])</f>
        <v>1</v>
      </c>
    </row>
    <row r="166" spans="1:65" x14ac:dyDescent="0.3">
      <c r="A166" s="3" t="s">
        <v>908</v>
      </c>
      <c r="B166" s="3" t="s">
        <v>93</v>
      </c>
      <c r="C166" s="3"/>
      <c r="D166" s="3"/>
      <c r="E166" s="3"/>
      <c r="F166" s="3" t="s">
        <v>663</v>
      </c>
      <c r="G166" s="3"/>
      <c r="H166" s="3"/>
      <c r="I166" s="3"/>
      <c r="J166" s="3"/>
      <c r="K166" s="3"/>
      <c r="L166" s="3"/>
      <c r="M166" s="3"/>
      <c r="N166" s="3" t="s">
        <v>663</v>
      </c>
      <c r="O166" s="3" t="s">
        <v>663</v>
      </c>
      <c r="P166" s="3" t="s">
        <v>1421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>
        <f>COUNTA(Tabela2[[#This Row],[FIFA 96 League]:[EA Sports FC 26 League]])</f>
        <v>4</v>
      </c>
    </row>
    <row r="167" spans="1:65" x14ac:dyDescent="0.3">
      <c r="A167" s="3" t="s">
        <v>850</v>
      </c>
      <c r="B167" s="3" t="s">
        <v>93</v>
      </c>
      <c r="C167" s="3"/>
      <c r="D167" s="3" t="s">
        <v>851</v>
      </c>
      <c r="E167" s="3" t="s">
        <v>851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>
        <f>COUNTA(Tabela2[[#This Row],[FIFA 96 League]:[EA Sports FC 26 League]])</f>
        <v>2</v>
      </c>
    </row>
    <row r="168" spans="1:65" x14ac:dyDescent="0.3">
      <c r="A168" s="3" t="s">
        <v>1460</v>
      </c>
      <c r="B168" s="3" t="s">
        <v>93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663</v>
      </c>
      <c r="P168" s="3" t="s">
        <v>663</v>
      </c>
      <c r="Q168" s="3" t="s">
        <v>663</v>
      </c>
      <c r="R168" s="3"/>
      <c r="S168" s="3"/>
      <c r="T168" s="3" t="s">
        <v>663</v>
      </c>
      <c r="U168" s="3" t="s">
        <v>663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>
        <f>COUNTA(Tabela2[[#This Row],[FIFA 96 League]:[EA Sports FC 26 League]])</f>
        <v>5</v>
      </c>
    </row>
    <row r="169" spans="1:65" x14ac:dyDescent="0.3">
      <c r="A169" s="3" t="s">
        <v>673</v>
      </c>
      <c r="B169" s="3" t="s">
        <v>93</v>
      </c>
      <c r="C169" s="3" t="s">
        <v>663</v>
      </c>
      <c r="D169" s="3" t="s">
        <v>663</v>
      </c>
      <c r="E169" s="3" t="s">
        <v>663</v>
      </c>
      <c r="F169" s="3" t="s">
        <v>663</v>
      </c>
      <c r="G169" s="3" t="s">
        <v>663</v>
      </c>
      <c r="H169" s="3" t="s">
        <v>663</v>
      </c>
      <c r="I169" s="3"/>
      <c r="J169" s="3" t="s">
        <v>663</v>
      </c>
      <c r="K169" s="3" t="s">
        <v>663</v>
      </c>
      <c r="L169" s="3" t="s">
        <v>663</v>
      </c>
      <c r="M169" s="3" t="s">
        <v>663</v>
      </c>
      <c r="N169" s="3" t="s">
        <v>663</v>
      </c>
      <c r="O169" s="3" t="s">
        <v>663</v>
      </c>
      <c r="P169" s="3" t="s">
        <v>663</v>
      </c>
      <c r="Q169" s="3" t="s">
        <v>663</v>
      </c>
      <c r="R169" s="3" t="s">
        <v>663</v>
      </c>
      <c r="S169" s="3" t="s">
        <v>663</v>
      </c>
      <c r="T169" s="3" t="s">
        <v>663</v>
      </c>
      <c r="U169" s="3" t="s">
        <v>1421</v>
      </c>
      <c r="V169" s="3"/>
      <c r="W169" s="3" t="s">
        <v>663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>
        <f>COUNTA(Tabela2[[#This Row],[FIFA 96 League]:[EA Sports FC 26 League]])</f>
        <v>19</v>
      </c>
    </row>
    <row r="170" spans="1:65" x14ac:dyDescent="0.3">
      <c r="A170" s="3" t="s">
        <v>1426</v>
      </c>
      <c r="B170" s="3" t="s">
        <v>93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 t="s">
        <v>663</v>
      </c>
      <c r="O170" s="3" t="s">
        <v>663</v>
      </c>
      <c r="P170" s="3" t="s">
        <v>1421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>
        <f>COUNTA(Tabela2[[#This Row],[FIFA 96 League]:[EA Sports FC 26 League]])</f>
        <v>3</v>
      </c>
    </row>
    <row r="171" spans="1:65" x14ac:dyDescent="0.3">
      <c r="A171" s="3" t="s">
        <v>1425</v>
      </c>
      <c r="B171" s="3" t="s">
        <v>93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 t="s">
        <v>663</v>
      </c>
      <c r="O171" s="3" t="s">
        <v>1421</v>
      </c>
      <c r="P171" s="3" t="s">
        <v>1421</v>
      </c>
      <c r="Q171" s="3"/>
      <c r="R171" s="3"/>
      <c r="S171" s="3"/>
      <c r="T171" s="3" t="s">
        <v>663</v>
      </c>
      <c r="U171" s="3" t="s">
        <v>663</v>
      </c>
      <c r="V171" s="3"/>
      <c r="W171" s="3" t="s">
        <v>663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>
        <f>COUNTA(Tabela2[[#This Row],[FIFA 96 League]:[EA Sports FC 26 League]])</f>
        <v>6</v>
      </c>
    </row>
    <row r="172" spans="1:65" x14ac:dyDescent="0.3">
      <c r="A172" s="3" t="s">
        <v>909</v>
      </c>
      <c r="B172" s="3" t="s">
        <v>93</v>
      </c>
      <c r="C172" s="3"/>
      <c r="D172" s="3"/>
      <c r="E172" s="3"/>
      <c r="F172" s="3" t="s">
        <v>663</v>
      </c>
      <c r="G172" s="3"/>
      <c r="H172" s="3"/>
      <c r="I172" s="3"/>
      <c r="J172" s="3"/>
      <c r="K172" s="3"/>
      <c r="L172" s="3"/>
      <c r="M172" s="3"/>
      <c r="N172" s="3"/>
      <c r="O172" s="3"/>
      <c r="P172" s="3" t="s">
        <v>663</v>
      </c>
      <c r="Q172" s="3"/>
      <c r="R172" s="3"/>
      <c r="S172" s="3"/>
      <c r="T172" s="3" t="s">
        <v>663</v>
      </c>
      <c r="U172" s="3" t="s">
        <v>663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>
        <f>COUNTA(Tabela2[[#This Row],[FIFA 96 League]:[EA Sports FC 26 League]])</f>
        <v>4</v>
      </c>
    </row>
    <row r="173" spans="1:65" x14ac:dyDescent="0.3">
      <c r="A173" s="3" t="s">
        <v>1428</v>
      </c>
      <c r="B173" s="3" t="s">
        <v>93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 t="s">
        <v>663</v>
      </c>
      <c r="O173" s="3" t="s">
        <v>1421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>
        <f>COUNTA(Tabela2[[#This Row],[FIFA 96 League]:[EA Sports FC 26 League]])</f>
        <v>2</v>
      </c>
    </row>
    <row r="174" spans="1:65" x14ac:dyDescent="0.3">
      <c r="A174" s="3" t="s">
        <v>1661</v>
      </c>
      <c r="B174" s="3" t="s">
        <v>93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 t="s">
        <v>663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>
        <f>COUNTA(Tabela2[[#This Row],[FIFA 96 League]:[EA Sports FC 26 League]])</f>
        <v>1</v>
      </c>
    </row>
    <row r="175" spans="1:65" x14ac:dyDescent="0.3">
      <c r="A175" s="3" t="s">
        <v>675</v>
      </c>
      <c r="B175" s="3" t="s">
        <v>93</v>
      </c>
      <c r="C175" s="3" t="s">
        <v>663</v>
      </c>
      <c r="D175" s="3" t="s">
        <v>663</v>
      </c>
      <c r="E175" s="3" t="s">
        <v>663</v>
      </c>
      <c r="F175" s="3" t="s">
        <v>663</v>
      </c>
      <c r="G175" s="3"/>
      <c r="H175" s="3" t="s">
        <v>663</v>
      </c>
      <c r="I175" s="3" t="s">
        <v>663</v>
      </c>
      <c r="J175" s="3" t="s">
        <v>663</v>
      </c>
      <c r="K175" s="3" t="s">
        <v>663</v>
      </c>
      <c r="L175" s="3" t="s">
        <v>663</v>
      </c>
      <c r="M175" s="3" t="s">
        <v>663</v>
      </c>
      <c r="N175" s="3" t="s">
        <v>663</v>
      </c>
      <c r="O175" s="3" t="s">
        <v>663</v>
      </c>
      <c r="P175" s="3" t="s">
        <v>663</v>
      </c>
      <c r="Q175" s="3" t="s">
        <v>663</v>
      </c>
      <c r="R175" s="3" t="s">
        <v>663</v>
      </c>
      <c r="S175" s="3" t="s">
        <v>663</v>
      </c>
      <c r="T175" s="3" t="s">
        <v>663</v>
      </c>
      <c r="U175" s="3" t="s">
        <v>663</v>
      </c>
      <c r="V175" s="3"/>
      <c r="W175" s="3" t="s">
        <v>663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>
        <f>COUNTA(Tabela2[[#This Row],[FIFA 96 League]:[EA Sports FC 26 League]])</f>
        <v>19</v>
      </c>
    </row>
    <row r="176" spans="1:65" x14ac:dyDescent="0.3">
      <c r="A176" s="3" t="s">
        <v>1211</v>
      </c>
      <c r="B176" s="3" t="s">
        <v>93</v>
      </c>
      <c r="C176" s="3"/>
      <c r="D176" s="3"/>
      <c r="E176" s="3"/>
      <c r="F176" s="3"/>
      <c r="G176" s="3"/>
      <c r="H176" s="3"/>
      <c r="I176" s="3"/>
      <c r="J176" s="3"/>
      <c r="K176" s="3" t="s">
        <v>663</v>
      </c>
      <c r="L176" s="3" t="s">
        <v>663</v>
      </c>
      <c r="M176" s="3" t="s">
        <v>663</v>
      </c>
      <c r="N176" s="3" t="s">
        <v>663</v>
      </c>
      <c r="O176" s="3" t="s">
        <v>1421</v>
      </c>
      <c r="P176" s="3" t="s">
        <v>1421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>
        <f>COUNTA(Tabela2[[#This Row],[FIFA 96 League]:[EA Sports FC 26 League]])</f>
        <v>6</v>
      </c>
    </row>
    <row r="177" spans="1:65" x14ac:dyDescent="0.3">
      <c r="A177" s="3" t="s">
        <v>677</v>
      </c>
      <c r="B177" s="3" t="s">
        <v>93</v>
      </c>
      <c r="C177" s="3" t="s">
        <v>663</v>
      </c>
      <c r="D177" s="3" t="s">
        <v>663</v>
      </c>
      <c r="E177" s="3" t="s">
        <v>663</v>
      </c>
      <c r="F177" s="3"/>
      <c r="G177" s="3" t="s">
        <v>663</v>
      </c>
      <c r="H177" s="3" t="s">
        <v>663</v>
      </c>
      <c r="I177" s="3"/>
      <c r="J177" s="3" t="s">
        <v>663</v>
      </c>
      <c r="K177" s="3" t="s">
        <v>663</v>
      </c>
      <c r="L177" s="3" t="s">
        <v>663</v>
      </c>
      <c r="M177" s="3" t="s">
        <v>663</v>
      </c>
      <c r="N177" s="3" t="s">
        <v>663</v>
      </c>
      <c r="O177" s="3" t="s">
        <v>663</v>
      </c>
      <c r="P177" s="3" t="s">
        <v>663</v>
      </c>
      <c r="Q177" s="3" t="s">
        <v>663</v>
      </c>
      <c r="R177" s="3" t="s">
        <v>663</v>
      </c>
      <c r="S177" s="3" t="s">
        <v>663</v>
      </c>
      <c r="T177" s="3" t="s">
        <v>663</v>
      </c>
      <c r="U177" s="3" t="s">
        <v>663</v>
      </c>
      <c r="V177" s="3"/>
      <c r="W177" s="3" t="s">
        <v>663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>
        <f>COUNTA(Tabela2[[#This Row],[FIFA 96 League]:[EA Sports FC 26 League]])</f>
        <v>18</v>
      </c>
    </row>
    <row r="178" spans="1:65" x14ac:dyDescent="0.3">
      <c r="A178" s="3" t="s">
        <v>676</v>
      </c>
      <c r="B178" s="3" t="s">
        <v>93</v>
      </c>
      <c r="C178" s="3" t="s">
        <v>663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663</v>
      </c>
      <c r="P178" s="3" t="s">
        <v>663</v>
      </c>
      <c r="Q178" s="3" t="s">
        <v>663</v>
      </c>
      <c r="R178" s="3"/>
      <c r="S178" s="3"/>
      <c r="T178" s="3" t="s">
        <v>663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>
        <f>COUNTA(Tabela2[[#This Row],[FIFA 96 League]:[EA Sports FC 26 League]])</f>
        <v>5</v>
      </c>
    </row>
    <row r="179" spans="1:65" x14ac:dyDescent="0.3">
      <c r="A179" s="3" t="s">
        <v>678</v>
      </c>
      <c r="B179" s="3" t="s">
        <v>93</v>
      </c>
      <c r="C179" s="3" t="s">
        <v>663</v>
      </c>
      <c r="D179" s="3" t="s">
        <v>663</v>
      </c>
      <c r="E179" s="3" t="s">
        <v>663</v>
      </c>
      <c r="F179" s="3" t="s">
        <v>663</v>
      </c>
      <c r="G179" s="3" t="s">
        <v>663</v>
      </c>
      <c r="H179" s="3" t="s">
        <v>663</v>
      </c>
      <c r="I179" s="3" t="s">
        <v>663</v>
      </c>
      <c r="J179" s="3" t="s">
        <v>663</v>
      </c>
      <c r="K179" s="3" t="s">
        <v>663</v>
      </c>
      <c r="L179" s="3" t="s">
        <v>663</v>
      </c>
      <c r="M179" s="3" t="s">
        <v>663</v>
      </c>
      <c r="N179" s="3" t="s">
        <v>663</v>
      </c>
      <c r="O179" s="3" t="s">
        <v>663</v>
      </c>
      <c r="P179" s="3" t="s">
        <v>663</v>
      </c>
      <c r="Q179" s="3"/>
      <c r="R179" s="3" t="s">
        <v>663</v>
      </c>
      <c r="S179" s="3" t="s">
        <v>663</v>
      </c>
      <c r="T179" s="3" t="s">
        <v>663</v>
      </c>
      <c r="U179" s="3" t="s">
        <v>663</v>
      </c>
      <c r="V179" s="3"/>
      <c r="W179" s="3" t="s">
        <v>663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>
        <f>COUNTA(Tabela2[[#This Row],[FIFA 96 League]:[EA Sports FC 26 League]])</f>
        <v>19</v>
      </c>
    </row>
    <row r="180" spans="1:65" x14ac:dyDescent="0.3">
      <c r="A180" s="3" t="s">
        <v>679</v>
      </c>
      <c r="B180" s="3" t="s">
        <v>93</v>
      </c>
      <c r="C180" s="3" t="s">
        <v>663</v>
      </c>
      <c r="D180" s="3"/>
      <c r="E180" s="3"/>
      <c r="F180" s="3"/>
      <c r="G180" s="3"/>
      <c r="H180" s="3"/>
      <c r="I180" s="3" t="s">
        <v>663</v>
      </c>
      <c r="J180" s="3" t="s">
        <v>663</v>
      </c>
      <c r="K180" s="3" t="s">
        <v>663</v>
      </c>
      <c r="L180" s="3" t="s">
        <v>663</v>
      </c>
      <c r="M180" s="3" t="s">
        <v>663</v>
      </c>
      <c r="N180" s="3"/>
      <c r="O180" s="3"/>
      <c r="P180" s="3" t="s">
        <v>663</v>
      </c>
      <c r="Q180" s="3" t="s">
        <v>663</v>
      </c>
      <c r="R180" s="3" t="s">
        <v>663</v>
      </c>
      <c r="S180" s="3"/>
      <c r="T180" s="3"/>
      <c r="U180" s="3" t="s">
        <v>663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>
        <f>COUNTA(Tabela2[[#This Row],[FIFA 96 League]:[EA Sports FC 26 League]])</f>
        <v>10</v>
      </c>
    </row>
    <row r="181" spans="1:65" x14ac:dyDescent="0.3">
      <c r="A181" s="3" t="s">
        <v>980</v>
      </c>
      <c r="B181" s="3" t="s">
        <v>140</v>
      </c>
      <c r="C181" s="3"/>
      <c r="D181" s="3"/>
      <c r="E181" s="3"/>
      <c r="F181" s="3" t="s">
        <v>981</v>
      </c>
      <c r="G181" s="3"/>
      <c r="H181" s="3"/>
      <c r="I181" s="3" t="s">
        <v>981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>
        <f>COUNTA(Tabela2[[#This Row],[FIFA 96 League]:[EA Sports FC 26 League]])</f>
        <v>2</v>
      </c>
    </row>
    <row r="182" spans="1:65" x14ac:dyDescent="0.3">
      <c r="A182" s="3" t="s">
        <v>982</v>
      </c>
      <c r="B182" s="3" t="s">
        <v>140</v>
      </c>
      <c r="C182" s="3"/>
      <c r="D182" s="3"/>
      <c r="E182" s="3"/>
      <c r="F182" s="3" t="s">
        <v>981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>
        <f>COUNTA(Tabela2[[#This Row],[FIFA 96 League]:[EA Sports FC 26 League]])</f>
        <v>1</v>
      </c>
    </row>
    <row r="183" spans="1:65" x14ac:dyDescent="0.3">
      <c r="A183" s="3" t="s">
        <v>1725</v>
      </c>
      <c r="B183" s="3" t="s">
        <v>144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 t="s">
        <v>1064</v>
      </c>
      <c r="U183" s="3" t="s">
        <v>1064</v>
      </c>
      <c r="V183" s="3" t="s">
        <v>1064</v>
      </c>
      <c r="W183" s="3" t="s">
        <v>1064</v>
      </c>
      <c r="X183" s="3" t="s">
        <v>1064</v>
      </c>
      <c r="Y183" s="3" t="s">
        <v>1064</v>
      </c>
      <c r="Z183" s="3" t="s">
        <v>1064</v>
      </c>
      <c r="AA183" s="3" t="s">
        <v>1064</v>
      </c>
      <c r="AB183" s="3" t="s">
        <v>1064</v>
      </c>
      <c r="AC183" s="3" t="s">
        <v>1064</v>
      </c>
      <c r="AD183" s="3" t="s">
        <v>1064</v>
      </c>
      <c r="AE183" s="3" t="s">
        <v>1064</v>
      </c>
      <c r="AF183" s="3" t="s">
        <v>1064</v>
      </c>
      <c r="AG183" s="3" t="s">
        <v>1064</v>
      </c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>
        <f>COUNTA(Tabela2[[#This Row],[FIFA 96 League]:[EA Sports FC 26 League]])</f>
        <v>14</v>
      </c>
    </row>
    <row r="184" spans="1:65" x14ac:dyDescent="0.3">
      <c r="A184" s="3" t="s">
        <v>1469</v>
      </c>
      <c r="B184" s="3" t="s">
        <v>144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1064</v>
      </c>
      <c r="P184" s="3" t="s">
        <v>1064</v>
      </c>
      <c r="Q184" s="3" t="s">
        <v>1064</v>
      </c>
      <c r="R184" s="3" t="s">
        <v>1064</v>
      </c>
      <c r="S184" s="3" t="s">
        <v>1064</v>
      </c>
      <c r="T184" s="3" t="s">
        <v>1064</v>
      </c>
      <c r="U184" s="3" t="s">
        <v>1064</v>
      </c>
      <c r="V184" s="3" t="s">
        <v>1064</v>
      </c>
      <c r="W184" s="3" t="s">
        <v>1064</v>
      </c>
      <c r="X184" s="3" t="s">
        <v>1064</v>
      </c>
      <c r="Y184" s="3" t="s">
        <v>1064</v>
      </c>
      <c r="Z184" s="3" t="s">
        <v>1064</v>
      </c>
      <c r="AA184" s="3" t="s">
        <v>1064</v>
      </c>
      <c r="AB184" s="3" t="s">
        <v>1064</v>
      </c>
      <c r="AC184" s="3" t="s">
        <v>1064</v>
      </c>
      <c r="AD184" s="3" t="s">
        <v>1064</v>
      </c>
      <c r="AE184" s="3" t="s">
        <v>1064</v>
      </c>
      <c r="AF184" s="3" t="s">
        <v>1064</v>
      </c>
      <c r="AG184" s="3" t="s">
        <v>1064</v>
      </c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>
        <f>COUNTA(Tabela2[[#This Row],[FIFA 96 League]:[EA Sports FC 26 League]])</f>
        <v>19</v>
      </c>
    </row>
    <row r="185" spans="1:65" x14ac:dyDescent="0.3">
      <c r="A185" s="3" t="s">
        <v>1688</v>
      </c>
      <c r="B185" s="3" t="s">
        <v>144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1064</v>
      </c>
      <c r="T185" s="3" t="s">
        <v>1064</v>
      </c>
      <c r="U185" s="3" t="s">
        <v>1064</v>
      </c>
      <c r="V185" s="3" t="s">
        <v>1064</v>
      </c>
      <c r="W185" s="3" t="s">
        <v>1064</v>
      </c>
      <c r="X185" s="3" t="s">
        <v>1064</v>
      </c>
      <c r="Y185" s="3" t="s">
        <v>1064</v>
      </c>
      <c r="Z185" s="3" t="s">
        <v>1064</v>
      </c>
      <c r="AA185" s="3" t="s">
        <v>1064</v>
      </c>
      <c r="AB185" s="3" t="s">
        <v>1064</v>
      </c>
      <c r="AC185" s="3" t="s">
        <v>1064</v>
      </c>
      <c r="AD185" s="3" t="s">
        <v>1064</v>
      </c>
      <c r="AE185" s="3" t="s">
        <v>1064</v>
      </c>
      <c r="AF185" s="3" t="s">
        <v>1064</v>
      </c>
      <c r="AG185" s="3" t="s">
        <v>1064</v>
      </c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>
        <f>COUNTA(Tabela2[[#This Row],[FIFA 96 League]:[EA Sports FC 26 League]])</f>
        <v>15</v>
      </c>
    </row>
    <row r="186" spans="1:65" x14ac:dyDescent="0.3">
      <c r="A186" s="3" t="s">
        <v>1784</v>
      </c>
      <c r="B186" s="3" t="s">
        <v>97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 t="s">
        <v>1756</v>
      </c>
      <c r="V186" s="3" t="s">
        <v>1756</v>
      </c>
      <c r="W186" s="3" t="s">
        <v>1756</v>
      </c>
      <c r="X186" s="3" t="s">
        <v>1756</v>
      </c>
      <c r="Y186" s="3" t="s">
        <v>1756</v>
      </c>
      <c r="Z186" s="3" t="s">
        <v>1756</v>
      </c>
      <c r="AA186" s="3" t="s">
        <v>1756</v>
      </c>
      <c r="AB186" s="3"/>
      <c r="AC186" s="3" t="s">
        <v>1756</v>
      </c>
      <c r="AD186" s="3" t="s">
        <v>1756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>
        <f>COUNTA(Tabela2[[#This Row],[FIFA 96 League]:[EA Sports FC 26 League]])</f>
        <v>9</v>
      </c>
    </row>
    <row r="187" spans="1:65" x14ac:dyDescent="0.3">
      <c r="A187" s="3" t="s">
        <v>1790</v>
      </c>
      <c r="B187" s="3" t="s">
        <v>97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 t="s">
        <v>1756</v>
      </c>
      <c r="V187" s="3" t="s">
        <v>1756</v>
      </c>
      <c r="W187" s="3" t="s">
        <v>1756</v>
      </c>
      <c r="X187" s="3" t="s">
        <v>1756</v>
      </c>
      <c r="Y187" s="3" t="s">
        <v>1756</v>
      </c>
      <c r="Z187" s="3" t="s">
        <v>1756</v>
      </c>
      <c r="AA187" s="3" t="s">
        <v>1756</v>
      </c>
      <c r="AB187" s="3" t="s">
        <v>1756</v>
      </c>
      <c r="AC187" s="3"/>
      <c r="AD187" s="3"/>
      <c r="AE187" s="3" t="s">
        <v>1756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>
        <f>COUNTA(Tabela2[[#This Row],[FIFA 96 League]:[EA Sports FC 26 League]])</f>
        <v>9</v>
      </c>
    </row>
    <row r="188" spans="1:65" x14ac:dyDescent="0.3">
      <c r="A188" s="3" t="s">
        <v>1796</v>
      </c>
      <c r="B188" s="3" t="s">
        <v>97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 t="s">
        <v>1756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>
        <f>COUNTA(Tabela2[[#This Row],[FIFA 96 League]:[EA Sports FC 26 League]])</f>
        <v>1</v>
      </c>
    </row>
    <row r="189" spans="1:65" x14ac:dyDescent="0.3">
      <c r="A189" s="3" t="s">
        <v>1779</v>
      </c>
      <c r="B189" s="3" t="s">
        <v>97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 t="s">
        <v>1756</v>
      </c>
      <c r="V189" s="3" t="s">
        <v>1756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>
        <f>COUNTA(Tabela2[[#This Row],[FIFA 96 League]:[EA Sports FC 26 League]])</f>
        <v>2</v>
      </c>
    </row>
    <row r="190" spans="1:65" x14ac:dyDescent="0.3">
      <c r="A190" s="3" t="s">
        <v>1789</v>
      </c>
      <c r="B190" s="3" t="s">
        <v>97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 t="s">
        <v>1756</v>
      </c>
      <c r="V190" s="3" t="s">
        <v>1756</v>
      </c>
      <c r="W190" s="3" t="s">
        <v>1756</v>
      </c>
      <c r="X190" s="3" t="s">
        <v>1756</v>
      </c>
      <c r="Y190" s="3"/>
      <c r="Z190" s="3"/>
      <c r="AA190" s="3" t="s">
        <v>1756</v>
      </c>
      <c r="AB190" s="3"/>
      <c r="AC190" s="3" t="s">
        <v>1756</v>
      </c>
      <c r="AD190" s="3"/>
      <c r="AE190" s="3" t="s">
        <v>1756</v>
      </c>
      <c r="AF190" s="3" t="s">
        <v>1756</v>
      </c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>
        <f>COUNTA(Tabela2[[#This Row],[FIFA 96 League]:[EA Sports FC 26 League]])</f>
        <v>8</v>
      </c>
    </row>
    <row r="191" spans="1:65" x14ac:dyDescent="0.3">
      <c r="A191" s="3" t="s">
        <v>1776</v>
      </c>
      <c r="B191" s="3" t="s">
        <v>97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 t="s">
        <v>1756</v>
      </c>
      <c r="V191" s="3" t="s">
        <v>1756</v>
      </c>
      <c r="W191" s="3" t="s">
        <v>1756</v>
      </c>
      <c r="X191" s="3" t="s">
        <v>1756</v>
      </c>
      <c r="Y191" s="3" t="s">
        <v>1756</v>
      </c>
      <c r="Z191" s="3" t="s">
        <v>1756</v>
      </c>
      <c r="AA191" s="3" t="s">
        <v>1756</v>
      </c>
      <c r="AB191" s="3" t="s">
        <v>1756</v>
      </c>
      <c r="AC191" s="3"/>
      <c r="AD191" s="3" t="s">
        <v>1756</v>
      </c>
      <c r="AE191" s="3" t="s">
        <v>1756</v>
      </c>
      <c r="AF191" s="3" t="s">
        <v>1756</v>
      </c>
      <c r="AG191" s="3" t="s">
        <v>1756</v>
      </c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>
        <f>COUNTA(Tabela2[[#This Row],[FIFA 96 League]:[EA Sports FC 26 League]])</f>
        <v>12</v>
      </c>
    </row>
    <row r="192" spans="1:65" x14ac:dyDescent="0.3">
      <c r="A192" s="3" t="s">
        <v>1934</v>
      </c>
      <c r="B192" s="3" t="s">
        <v>97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 t="s">
        <v>1756</v>
      </c>
      <c r="AB192" s="3" t="s">
        <v>1756</v>
      </c>
      <c r="AC192" s="3"/>
      <c r="AD192" s="3"/>
      <c r="AE192" s="3"/>
      <c r="AF192" s="3" t="s">
        <v>1756</v>
      </c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>
        <f>COUNTA(Tabela2[[#This Row],[FIFA 96 League]:[EA Sports FC 26 League]])</f>
        <v>3</v>
      </c>
    </row>
    <row r="193" spans="1:65" x14ac:dyDescent="0.3">
      <c r="A193" s="3" t="s">
        <v>1874</v>
      </c>
      <c r="B193" s="3" t="s">
        <v>97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 t="s">
        <v>1756</v>
      </c>
      <c r="Z193" s="3" t="s">
        <v>1756</v>
      </c>
      <c r="AA193" s="3" t="s">
        <v>1756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>
        <f>COUNTA(Tabela2[[#This Row],[FIFA 96 League]:[EA Sports FC 26 League]])</f>
        <v>3</v>
      </c>
    </row>
    <row r="194" spans="1:65" x14ac:dyDescent="0.3">
      <c r="A194" s="3" t="s">
        <v>1782</v>
      </c>
      <c r="B194" s="3" t="s">
        <v>97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 t="s">
        <v>1756</v>
      </c>
      <c r="V194" s="3" t="s">
        <v>1756</v>
      </c>
      <c r="W194" s="3" t="s">
        <v>1756</v>
      </c>
      <c r="X194" s="3" t="s">
        <v>1756</v>
      </c>
      <c r="Y194" s="3" t="s">
        <v>1756</v>
      </c>
      <c r="Z194" s="3" t="s">
        <v>1756</v>
      </c>
      <c r="AA194" s="3" t="s">
        <v>1756</v>
      </c>
      <c r="AB194" s="3"/>
      <c r="AC194" s="3"/>
      <c r="AD194" s="3"/>
      <c r="AE194" s="3"/>
      <c r="AF194" s="3"/>
      <c r="AG194" s="3" t="s">
        <v>1756</v>
      </c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>
        <f>COUNTA(Tabela2[[#This Row],[FIFA 96 League]:[EA Sports FC 26 League]])</f>
        <v>8</v>
      </c>
    </row>
    <row r="195" spans="1:65" x14ac:dyDescent="0.3">
      <c r="A195" s="3" t="s">
        <v>1840</v>
      </c>
      <c r="B195" s="3" t="s">
        <v>97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 t="s">
        <v>1756</v>
      </c>
      <c r="Y195" s="3" t="s">
        <v>1756</v>
      </c>
      <c r="Z195" s="3" t="s">
        <v>1756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>
        <f>COUNTA(Tabela2[[#This Row],[FIFA 96 League]:[EA Sports FC 26 League]])</f>
        <v>3</v>
      </c>
    </row>
    <row r="196" spans="1:65" x14ac:dyDescent="0.3">
      <c r="A196" s="3" t="s">
        <v>1786</v>
      </c>
      <c r="B196" s="3" t="s">
        <v>97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 t="s">
        <v>1756</v>
      </c>
      <c r="V196" s="3"/>
      <c r="W196" s="3"/>
      <c r="X196" s="3" t="s">
        <v>1756</v>
      </c>
      <c r="Y196" s="3" t="s">
        <v>1756</v>
      </c>
      <c r="Z196" s="3" t="s">
        <v>1756</v>
      </c>
      <c r="AA196" s="3" t="s">
        <v>1756</v>
      </c>
      <c r="AB196" s="3"/>
      <c r="AC196" s="3"/>
      <c r="AD196" s="3" t="s">
        <v>1756</v>
      </c>
      <c r="AE196" s="3"/>
      <c r="AF196" s="3" t="s">
        <v>1756</v>
      </c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>
        <f>COUNTA(Tabela2[[#This Row],[FIFA 96 League]:[EA Sports FC 26 League]])</f>
        <v>7</v>
      </c>
    </row>
    <row r="197" spans="1:65" x14ac:dyDescent="0.3">
      <c r="A197" s="3" t="s">
        <v>1781</v>
      </c>
      <c r="B197" s="3" t="s">
        <v>97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 t="s">
        <v>1756</v>
      </c>
      <c r="V197" s="3" t="s">
        <v>1756</v>
      </c>
      <c r="W197" s="3" t="s">
        <v>1756</v>
      </c>
      <c r="X197" s="3" t="s">
        <v>1756</v>
      </c>
      <c r="Y197" s="3" t="s">
        <v>1756</v>
      </c>
      <c r="Z197" s="3" t="s">
        <v>1756</v>
      </c>
      <c r="AA197" s="3" t="s">
        <v>1756</v>
      </c>
      <c r="AB197" s="3" t="s">
        <v>1756</v>
      </c>
      <c r="AC197" s="3" t="s">
        <v>1756</v>
      </c>
      <c r="AD197" s="3"/>
      <c r="AE197" s="3"/>
      <c r="AF197" s="3" t="s">
        <v>1756</v>
      </c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>
        <f>COUNTA(Tabela2[[#This Row],[FIFA 96 League]:[EA Sports FC 26 League]])</f>
        <v>10</v>
      </c>
    </row>
    <row r="198" spans="1:65" x14ac:dyDescent="0.3">
      <c r="A198" s="3" t="s">
        <v>2090</v>
      </c>
      <c r="B198" s="3" t="s">
        <v>97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">
        <v>1756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>
        <f>COUNTA(Tabela2[[#This Row],[FIFA 96 League]:[EA Sports FC 26 League]])</f>
        <v>1</v>
      </c>
    </row>
    <row r="199" spans="1:65" x14ac:dyDescent="0.3">
      <c r="A199" s="3" t="s">
        <v>1791</v>
      </c>
      <c r="B199" s="3" t="s">
        <v>97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 t="s">
        <v>1756</v>
      </c>
      <c r="V199" s="3" t="s">
        <v>1756</v>
      </c>
      <c r="W199" s="3"/>
      <c r="X199" s="3"/>
      <c r="Y199" s="3"/>
      <c r="Z199" s="3"/>
      <c r="AA199" s="3"/>
      <c r="AB199" s="3"/>
      <c r="AC199" s="3"/>
      <c r="AD199" s="3" t="s">
        <v>1756</v>
      </c>
      <c r="AE199" s="3" t="s">
        <v>1756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>
        <f>COUNTA(Tabela2[[#This Row],[FIFA 96 League]:[EA Sports FC 26 League]])</f>
        <v>4</v>
      </c>
    </row>
    <row r="200" spans="1:65" x14ac:dyDescent="0.3">
      <c r="A200" s="3" t="s">
        <v>1780</v>
      </c>
      <c r="B200" s="3" t="s">
        <v>97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 t="s">
        <v>1756</v>
      </c>
      <c r="V200" s="3" t="s">
        <v>1756</v>
      </c>
      <c r="W200" s="3" t="s">
        <v>1756</v>
      </c>
      <c r="X200" s="3" t="s">
        <v>1756</v>
      </c>
      <c r="Y200" s="3" t="s">
        <v>1756</v>
      </c>
      <c r="Z200" s="3" t="s">
        <v>1756</v>
      </c>
      <c r="AA200" s="3" t="s">
        <v>1756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>
        <f>COUNTA(Tabela2[[#This Row],[FIFA 96 League]:[EA Sports FC 26 League]])</f>
        <v>7</v>
      </c>
    </row>
    <row r="201" spans="1:65" x14ac:dyDescent="0.3">
      <c r="A201" s="3" t="s">
        <v>1788</v>
      </c>
      <c r="B201" s="3" t="s">
        <v>97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 t="s">
        <v>1756</v>
      </c>
      <c r="V201" s="3" t="s">
        <v>1756</v>
      </c>
      <c r="W201" s="3" t="s">
        <v>1756</v>
      </c>
      <c r="X201" s="3" t="s">
        <v>1756</v>
      </c>
      <c r="Y201" s="3" t="s">
        <v>1756</v>
      </c>
      <c r="Z201" s="3" t="s">
        <v>1756</v>
      </c>
      <c r="AA201" s="3" t="s">
        <v>1756</v>
      </c>
      <c r="AB201" s="3"/>
      <c r="AC201" s="3" t="s">
        <v>1756</v>
      </c>
      <c r="AD201" s="3"/>
      <c r="AE201" s="3" t="s">
        <v>1756</v>
      </c>
      <c r="AF201" s="3" t="s">
        <v>1756</v>
      </c>
      <c r="AG201" s="3" t="s">
        <v>1756</v>
      </c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>
        <f>COUNTA(Tabela2[[#This Row],[FIFA 96 League]:[EA Sports FC 26 League]])</f>
        <v>11</v>
      </c>
    </row>
    <row r="202" spans="1:65" x14ac:dyDescent="0.3">
      <c r="A202" s="3" t="s">
        <v>1787</v>
      </c>
      <c r="B202" s="3" t="s">
        <v>97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 t="s">
        <v>1756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>
        <f>COUNTA(Tabela2[[#This Row],[FIFA 96 League]:[EA Sports FC 26 League]])</f>
        <v>1</v>
      </c>
    </row>
    <row r="203" spans="1:65" x14ac:dyDescent="0.3">
      <c r="A203" s="3" t="s">
        <v>1812</v>
      </c>
      <c r="B203" s="3" t="s">
        <v>97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 t="s">
        <v>1756</v>
      </c>
      <c r="X203" s="3" t="s">
        <v>1756</v>
      </c>
      <c r="Y203" s="3" t="s">
        <v>1756</v>
      </c>
      <c r="Z203" s="3" t="s">
        <v>1756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>
        <f>COUNTA(Tabela2[[#This Row],[FIFA 96 League]:[EA Sports FC 26 League]])</f>
        <v>4</v>
      </c>
    </row>
    <row r="204" spans="1:65" x14ac:dyDescent="0.3">
      <c r="A204" s="3" t="s">
        <v>1797</v>
      </c>
      <c r="B204" s="3" t="s">
        <v>97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 t="s">
        <v>1756</v>
      </c>
      <c r="W204" s="3" t="s">
        <v>1756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>
        <f>COUNTA(Tabela2[[#This Row],[FIFA 96 League]:[EA Sports FC 26 League]])</f>
        <v>2</v>
      </c>
    </row>
    <row r="205" spans="1:65" x14ac:dyDescent="0.3">
      <c r="A205" s="3" t="s">
        <v>1783</v>
      </c>
      <c r="B205" s="3" t="s">
        <v>97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 t="s">
        <v>1756</v>
      </c>
      <c r="V205" s="3" t="s">
        <v>1756</v>
      </c>
      <c r="W205" s="3" t="s">
        <v>1756</v>
      </c>
      <c r="X205" s="3" t="s">
        <v>1756</v>
      </c>
      <c r="Y205" s="3" t="s">
        <v>1756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>
        <f>COUNTA(Tabela2[[#This Row],[FIFA 96 League]:[EA Sports FC 26 League]])</f>
        <v>5</v>
      </c>
    </row>
    <row r="206" spans="1:65" x14ac:dyDescent="0.3">
      <c r="A206" s="3" t="s">
        <v>1778</v>
      </c>
      <c r="B206" s="3" t="s">
        <v>97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 t="s">
        <v>1756</v>
      </c>
      <c r="V206" s="3" t="s">
        <v>1756</v>
      </c>
      <c r="W206" s="3" t="s">
        <v>1756</v>
      </c>
      <c r="X206" s="3" t="s">
        <v>1756</v>
      </c>
      <c r="Y206" s="3" t="s">
        <v>1756</v>
      </c>
      <c r="Z206" s="3" t="s">
        <v>1756</v>
      </c>
      <c r="AA206" s="3" t="s">
        <v>1756</v>
      </c>
      <c r="AB206" s="3"/>
      <c r="AC206" s="3"/>
      <c r="AD206" s="3" t="s">
        <v>1756</v>
      </c>
      <c r="AE206" s="3"/>
      <c r="AF206" s="3"/>
      <c r="AG206" s="3" t="s">
        <v>1756</v>
      </c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>
        <f>COUNTA(Tabela2[[#This Row],[FIFA 96 League]:[EA Sports FC 26 League]])</f>
        <v>9</v>
      </c>
    </row>
    <row r="207" spans="1:65" x14ac:dyDescent="0.3">
      <c r="A207" s="3" t="s">
        <v>1785</v>
      </c>
      <c r="B207" s="3" t="s">
        <v>97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 t="s">
        <v>1756</v>
      </c>
      <c r="V207" s="3" t="s">
        <v>1756</v>
      </c>
      <c r="W207" s="3" t="s">
        <v>1756</v>
      </c>
      <c r="X207" s="3"/>
      <c r="Y207" s="3"/>
      <c r="Z207" s="3" t="s">
        <v>1756</v>
      </c>
      <c r="AA207" s="3" t="s">
        <v>1756</v>
      </c>
      <c r="AB207" s="3" t="s">
        <v>1756</v>
      </c>
      <c r="AC207" s="3" t="s">
        <v>1756</v>
      </c>
      <c r="AD207" s="3" t="s">
        <v>1756</v>
      </c>
      <c r="AE207" s="3"/>
      <c r="AF207" s="3" t="s">
        <v>1756</v>
      </c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>
        <f>COUNTA(Tabela2[[#This Row],[FIFA 96 League]:[EA Sports FC 26 League]])</f>
        <v>9</v>
      </c>
    </row>
    <row r="208" spans="1:65" x14ac:dyDescent="0.3">
      <c r="A208" s="3" t="s">
        <v>1777</v>
      </c>
      <c r="B208" s="3" t="s">
        <v>97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 t="s">
        <v>1756</v>
      </c>
      <c r="V208" s="3" t="s">
        <v>1756</v>
      </c>
      <c r="W208" s="3" t="s">
        <v>1756</v>
      </c>
      <c r="X208" s="3" t="s">
        <v>1756</v>
      </c>
      <c r="Y208" s="3" t="s">
        <v>1756</v>
      </c>
      <c r="Z208" s="3" t="s">
        <v>1756</v>
      </c>
      <c r="AA208" s="3" t="s">
        <v>1756</v>
      </c>
      <c r="AB208" s="3" t="s">
        <v>1756</v>
      </c>
      <c r="AC208" s="3" t="s">
        <v>1756</v>
      </c>
      <c r="AD208" s="3" t="s">
        <v>1756</v>
      </c>
      <c r="AE208" s="3" t="s">
        <v>1756</v>
      </c>
      <c r="AF208" s="3" t="s">
        <v>1756</v>
      </c>
      <c r="AG208" s="3" t="s">
        <v>1756</v>
      </c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>
        <f>COUNTA(Tabela2[[#This Row],[FIFA 96 League]:[EA Sports FC 26 League]])</f>
        <v>13</v>
      </c>
    </row>
    <row r="209" spans="1:65" x14ac:dyDescent="0.3">
      <c r="A209" s="3" t="s">
        <v>1775</v>
      </c>
      <c r="B209" s="3" t="s">
        <v>97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 t="s">
        <v>1756</v>
      </c>
      <c r="V209" s="3" t="s">
        <v>1756</v>
      </c>
      <c r="W209" s="3" t="s">
        <v>1756</v>
      </c>
      <c r="X209" s="3" t="s">
        <v>1756</v>
      </c>
      <c r="Y209" s="3" t="s">
        <v>1756</v>
      </c>
      <c r="Z209" s="3" t="s">
        <v>1756</v>
      </c>
      <c r="AA209" s="3" t="s">
        <v>1756</v>
      </c>
      <c r="AB209" s="3"/>
      <c r="AC209" s="3"/>
      <c r="AD209" s="3"/>
      <c r="AE209" s="3"/>
      <c r="AF209" s="3"/>
      <c r="AG209" s="3" t="s">
        <v>1756</v>
      </c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>
        <f>COUNTA(Tabela2[[#This Row],[FIFA 96 League]:[EA Sports FC 26 League]])</f>
        <v>8</v>
      </c>
    </row>
    <row r="210" spans="1:65" x14ac:dyDescent="0.3">
      <c r="A210" s="3" t="s">
        <v>1792</v>
      </c>
      <c r="B210" s="3" t="s">
        <v>97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 t="s">
        <v>1756</v>
      </c>
      <c r="V210" s="3" t="s">
        <v>1756</v>
      </c>
      <c r="W210" s="3" t="s">
        <v>1756</v>
      </c>
      <c r="X210" s="3" t="s">
        <v>1756</v>
      </c>
      <c r="Y210" s="3" t="s">
        <v>1756</v>
      </c>
      <c r="Z210" s="3" t="s">
        <v>1756</v>
      </c>
      <c r="AA210" s="3" t="s">
        <v>1756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>
        <f>COUNTA(Tabela2[[#This Row],[FIFA 96 League]:[EA Sports FC 26 League]])</f>
        <v>7</v>
      </c>
    </row>
    <row r="211" spans="1:65" x14ac:dyDescent="0.3">
      <c r="A211" s="3" t="s">
        <v>1900</v>
      </c>
      <c r="B211" s="3" t="s">
        <v>148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 t="s">
        <v>1898</v>
      </c>
      <c r="AA211" s="3" t="s">
        <v>1898</v>
      </c>
      <c r="AB211" s="3" t="s">
        <v>1898</v>
      </c>
      <c r="AC211" s="3" t="s">
        <v>1898</v>
      </c>
      <c r="AD211" s="3" t="s">
        <v>1898</v>
      </c>
      <c r="AE211" s="3" t="s">
        <v>1898</v>
      </c>
      <c r="AF211" s="3" t="s">
        <v>1898</v>
      </c>
      <c r="AG211" s="3" t="s">
        <v>1898</v>
      </c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>
        <f>COUNTA(Tabela2[[#This Row],[FIFA 96 League]:[EA Sports FC 26 League]])</f>
        <v>8</v>
      </c>
    </row>
    <row r="212" spans="1:65" x14ac:dyDescent="0.3">
      <c r="A212" s="3" t="s">
        <v>1907</v>
      </c>
      <c r="B212" s="3" t="s">
        <v>148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 t="s">
        <v>1898</v>
      </c>
      <c r="AA212" s="3" t="s">
        <v>1898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>
        <f>COUNTA(Tabela2[[#This Row],[FIFA 96 League]:[EA Sports FC 26 League]])</f>
        <v>2</v>
      </c>
    </row>
    <row r="213" spans="1:65" x14ac:dyDescent="0.3">
      <c r="A213" s="3" t="s">
        <v>1978</v>
      </c>
      <c r="B213" s="3" t="s">
        <v>148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 t="s">
        <v>1898</v>
      </c>
      <c r="AC213" s="3" t="s">
        <v>1898</v>
      </c>
      <c r="AD213" s="3" t="s">
        <v>1898</v>
      </c>
      <c r="AE213" s="3" t="s">
        <v>1898</v>
      </c>
      <c r="AF213" s="3" t="s">
        <v>1898</v>
      </c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>
        <f>COUNTA(Tabela2[[#This Row],[FIFA 96 League]:[EA Sports FC 26 League]])</f>
        <v>5</v>
      </c>
    </row>
    <row r="214" spans="1:65" x14ac:dyDescent="0.3">
      <c r="A214" s="3" t="s">
        <v>1906</v>
      </c>
      <c r="B214" s="3" t="s">
        <v>148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 t="s">
        <v>1898</v>
      </c>
      <c r="AA214" s="3"/>
      <c r="AB214" s="3"/>
      <c r="AC214" s="3" t="s">
        <v>1898</v>
      </c>
      <c r="AD214" s="3" t="s">
        <v>1898</v>
      </c>
      <c r="AE214" s="3" t="s">
        <v>1898</v>
      </c>
      <c r="AF214" s="3" t="s">
        <v>1898</v>
      </c>
      <c r="AG214" s="3" t="s">
        <v>1898</v>
      </c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>
        <f>COUNTA(Tabela2[[#This Row],[FIFA 96 League]:[EA Sports FC 26 League]])</f>
        <v>6</v>
      </c>
    </row>
    <row r="215" spans="1:65" x14ac:dyDescent="0.3">
      <c r="A215" s="3" t="s">
        <v>2070</v>
      </c>
      <c r="B215" s="3" t="s">
        <v>148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 t="s">
        <v>1898</v>
      </c>
      <c r="AE215" s="3" t="s">
        <v>1898</v>
      </c>
      <c r="AF215" s="3" t="s">
        <v>1898</v>
      </c>
      <c r="AG215" s="3" t="s">
        <v>1898</v>
      </c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>
        <f>COUNTA(Tabela2[[#This Row],[FIFA 96 League]:[EA Sports FC 26 League]])</f>
        <v>4</v>
      </c>
    </row>
    <row r="216" spans="1:65" x14ac:dyDescent="0.3">
      <c r="A216" s="3" t="s">
        <v>1911</v>
      </c>
      <c r="B216" s="3" t="s">
        <v>148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 t="s">
        <v>1898</v>
      </c>
      <c r="AA216" s="3" t="s">
        <v>1898</v>
      </c>
      <c r="AB216" s="3" t="s">
        <v>1898</v>
      </c>
      <c r="AC216" s="3" t="s">
        <v>1898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>
        <f>COUNTA(Tabela2[[#This Row],[FIFA 96 League]:[EA Sports FC 26 League]])</f>
        <v>4</v>
      </c>
    </row>
    <row r="217" spans="1:65" x14ac:dyDescent="0.3">
      <c r="A217" s="3" t="s">
        <v>1912</v>
      </c>
      <c r="B217" s="3" t="s">
        <v>148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 t="s">
        <v>1898</v>
      </c>
      <c r="AA217" s="3" t="s">
        <v>1898</v>
      </c>
      <c r="AB217" s="3" t="s">
        <v>1898</v>
      </c>
      <c r="AC217" s="3" t="s">
        <v>1898</v>
      </c>
      <c r="AD217" s="3" t="s">
        <v>1898</v>
      </c>
      <c r="AE217" s="3" t="s">
        <v>1898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>
        <f>COUNTA(Tabela2[[#This Row],[FIFA 96 League]:[EA Sports FC 26 League]])</f>
        <v>6</v>
      </c>
    </row>
    <row r="218" spans="1:65" x14ac:dyDescent="0.3">
      <c r="A218" s="3" t="s">
        <v>2143</v>
      </c>
      <c r="B218" s="3" t="s">
        <v>148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 t="s">
        <v>1898</v>
      </c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>
        <f>COUNTA(Tabela2[[#This Row],[FIFA 96 League]:[EA Sports FC 26 League]])</f>
        <v>1</v>
      </c>
    </row>
    <row r="219" spans="1:65" x14ac:dyDescent="0.3">
      <c r="A219" s="3" t="s">
        <v>1905</v>
      </c>
      <c r="B219" s="3" t="s">
        <v>148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 t="s">
        <v>1898</v>
      </c>
      <c r="AA219" s="3" t="s">
        <v>1898</v>
      </c>
      <c r="AB219" s="3" t="s">
        <v>1898</v>
      </c>
      <c r="AC219" s="3" t="s">
        <v>1898</v>
      </c>
      <c r="AD219" s="3" t="s">
        <v>1898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>
        <f>COUNTA(Tabela2[[#This Row],[FIFA 96 League]:[EA Sports FC 26 League]])</f>
        <v>5</v>
      </c>
    </row>
    <row r="220" spans="1:65" x14ac:dyDescent="0.3">
      <c r="A220" s="3" t="s">
        <v>1899</v>
      </c>
      <c r="B220" s="3" t="s">
        <v>148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 t="s">
        <v>1898</v>
      </c>
      <c r="AA220" s="3" t="s">
        <v>1898</v>
      </c>
      <c r="AB220" s="3" t="s">
        <v>1898</v>
      </c>
      <c r="AC220" s="3" t="s">
        <v>1898</v>
      </c>
      <c r="AD220" s="3" t="s">
        <v>1898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>
        <f>COUNTA(Tabela2[[#This Row],[FIFA 96 League]:[EA Sports FC 26 League]])</f>
        <v>5</v>
      </c>
    </row>
    <row r="221" spans="1:65" x14ac:dyDescent="0.3">
      <c r="A221" s="3" t="s">
        <v>1908</v>
      </c>
      <c r="B221" s="3" t="s">
        <v>148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 t="s">
        <v>1898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>
        <f>COUNTA(Tabela2[[#This Row],[FIFA 96 League]:[EA Sports FC 26 League]])</f>
        <v>1</v>
      </c>
    </row>
    <row r="222" spans="1:65" x14ac:dyDescent="0.3">
      <c r="A222" s="3" t="s">
        <v>1903</v>
      </c>
      <c r="B222" s="3" t="s">
        <v>148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 t="s">
        <v>1898</v>
      </c>
      <c r="AA222" s="3" t="s">
        <v>1898</v>
      </c>
      <c r="AB222" s="3" t="s">
        <v>1898</v>
      </c>
      <c r="AC222" s="3" t="s">
        <v>1898</v>
      </c>
      <c r="AD222" s="3" t="s">
        <v>1898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>
        <f>COUNTA(Tabela2[[#This Row],[FIFA 96 League]:[EA Sports FC 26 League]])</f>
        <v>5</v>
      </c>
    </row>
    <row r="223" spans="1:65" x14ac:dyDescent="0.3">
      <c r="A223" s="3" t="s">
        <v>1913</v>
      </c>
      <c r="B223" s="3" t="s">
        <v>148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 t="s">
        <v>1898</v>
      </c>
      <c r="AA223" s="3" t="s">
        <v>1898</v>
      </c>
      <c r="AB223" s="3" t="s">
        <v>1898</v>
      </c>
      <c r="AC223" s="3" t="s">
        <v>1898</v>
      </c>
      <c r="AD223" s="3" t="s">
        <v>1898</v>
      </c>
      <c r="AE223" s="3" t="s">
        <v>1898</v>
      </c>
      <c r="AF223" s="3" t="s">
        <v>1898</v>
      </c>
      <c r="AG223" s="3" t="s">
        <v>1898</v>
      </c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>
        <f>COUNTA(Tabela2[[#This Row],[FIFA 96 League]:[EA Sports FC 26 League]])</f>
        <v>8</v>
      </c>
    </row>
    <row r="224" spans="1:65" x14ac:dyDescent="0.3">
      <c r="A224" s="3" t="s">
        <v>1910</v>
      </c>
      <c r="B224" s="3" t="s">
        <v>148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 t="s">
        <v>1898</v>
      </c>
      <c r="AA224" s="3" t="s">
        <v>1898</v>
      </c>
      <c r="AB224" s="3" t="s">
        <v>1898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>
        <f>COUNTA(Tabela2[[#This Row],[FIFA 96 League]:[EA Sports FC 26 League]])</f>
        <v>3</v>
      </c>
    </row>
    <row r="225" spans="1:65" x14ac:dyDescent="0.3">
      <c r="A225" s="3" t="s">
        <v>2068</v>
      </c>
      <c r="B225" s="3" t="s">
        <v>148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 t="s">
        <v>1898</v>
      </c>
      <c r="AE225" s="3" t="s">
        <v>1898</v>
      </c>
      <c r="AF225" s="3" t="s">
        <v>1898</v>
      </c>
      <c r="AG225" s="3" t="s">
        <v>1898</v>
      </c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>
        <f>COUNTA(Tabela2[[#This Row],[FIFA 96 League]:[EA Sports FC 26 League]])</f>
        <v>4</v>
      </c>
    </row>
    <row r="226" spans="1:65" x14ac:dyDescent="0.3">
      <c r="A226" s="3" t="s">
        <v>2099</v>
      </c>
      <c r="B226" s="3" t="s">
        <v>148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">
        <v>1898</v>
      </c>
      <c r="AF226" s="3" t="s">
        <v>1898</v>
      </c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>
        <f>COUNTA(Tabela2[[#This Row],[FIFA 96 League]:[EA Sports FC 26 League]])</f>
        <v>2</v>
      </c>
    </row>
    <row r="227" spans="1:65" x14ac:dyDescent="0.3">
      <c r="A227" s="3" t="s">
        <v>2100</v>
      </c>
      <c r="B227" s="3" t="s">
        <v>148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 t="s">
        <v>1898</v>
      </c>
      <c r="AC227" s="3" t="s">
        <v>1898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>
        <f>COUNTA(Tabela2[[#This Row],[FIFA 96 League]:[EA Sports FC 26 League]])</f>
        <v>2</v>
      </c>
    </row>
    <row r="228" spans="1:65" x14ac:dyDescent="0.3">
      <c r="A228" s="3" t="s">
        <v>2101</v>
      </c>
      <c r="B228" s="3" t="s">
        <v>148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">
        <v>1898</v>
      </c>
      <c r="AF228" s="3" t="s">
        <v>1898</v>
      </c>
      <c r="AG228" s="3" t="s">
        <v>1898</v>
      </c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>
        <f>COUNTA(Tabela2[[#This Row],[FIFA 96 League]:[EA Sports FC 26 League]])</f>
        <v>3</v>
      </c>
    </row>
    <row r="229" spans="1:65" x14ac:dyDescent="0.3">
      <c r="A229" s="3" t="s">
        <v>2124</v>
      </c>
      <c r="B229" s="3" t="s">
        <v>148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 t="s">
        <v>1898</v>
      </c>
      <c r="AG229" s="3" t="s">
        <v>1898</v>
      </c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>
        <f>COUNTA(Tabela2[[#This Row],[FIFA 96 League]:[EA Sports FC 26 League]])</f>
        <v>2</v>
      </c>
    </row>
    <row r="230" spans="1:65" x14ac:dyDescent="0.3">
      <c r="A230" s="3" t="s">
        <v>1902</v>
      </c>
      <c r="B230" s="3" t="s">
        <v>148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 t="s">
        <v>1898</v>
      </c>
      <c r="AA230" s="3" t="s">
        <v>1898</v>
      </c>
      <c r="AB230" s="3" t="s">
        <v>1898</v>
      </c>
      <c r="AC230" s="3" t="s">
        <v>1898</v>
      </c>
      <c r="AD230" s="3" t="s">
        <v>1898</v>
      </c>
      <c r="AE230" s="3" t="s">
        <v>1898</v>
      </c>
      <c r="AF230" s="3" t="s">
        <v>1898</v>
      </c>
      <c r="AG230" s="3" t="s">
        <v>1898</v>
      </c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>
        <f>COUNTA(Tabela2[[#This Row],[FIFA 96 League]:[EA Sports FC 26 League]])</f>
        <v>8</v>
      </c>
    </row>
    <row r="231" spans="1:65" x14ac:dyDescent="0.3">
      <c r="A231" s="3" t="s">
        <v>1901</v>
      </c>
      <c r="B231" s="3" t="s">
        <v>148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 t="s">
        <v>1898</v>
      </c>
      <c r="AA231" s="3" t="s">
        <v>1898</v>
      </c>
      <c r="AB231" s="3" t="s">
        <v>1898</v>
      </c>
      <c r="AC231" s="3" t="s">
        <v>1898</v>
      </c>
      <c r="AD231" s="3" t="s">
        <v>1898</v>
      </c>
      <c r="AE231" s="3" t="s">
        <v>1898</v>
      </c>
      <c r="AF231" s="3" t="s">
        <v>1898</v>
      </c>
      <c r="AG231" s="3" t="s">
        <v>1898</v>
      </c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>
        <f>COUNTA(Tabela2[[#This Row],[FIFA 96 League]:[EA Sports FC 26 League]])</f>
        <v>8</v>
      </c>
    </row>
    <row r="232" spans="1:65" x14ac:dyDescent="0.3">
      <c r="A232" s="3" t="s">
        <v>1904</v>
      </c>
      <c r="B232" s="3" t="s">
        <v>148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 t="s">
        <v>1898</v>
      </c>
      <c r="AA232" s="3" t="s">
        <v>1898</v>
      </c>
      <c r="AB232" s="3" t="s">
        <v>1898</v>
      </c>
      <c r="AC232" s="3" t="s">
        <v>1898</v>
      </c>
      <c r="AD232" s="3" t="s">
        <v>1898</v>
      </c>
      <c r="AE232" s="3" t="s">
        <v>1898</v>
      </c>
      <c r="AF232" s="3" t="s">
        <v>1898</v>
      </c>
      <c r="AG232" s="3" t="s">
        <v>1898</v>
      </c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>
        <f>COUNTA(Tabela2[[#This Row],[FIFA 96 League]:[EA Sports FC 26 League]])</f>
        <v>8</v>
      </c>
    </row>
    <row r="233" spans="1:65" x14ac:dyDescent="0.3">
      <c r="A233" s="3" t="s">
        <v>1943</v>
      </c>
      <c r="B233" s="3" t="s">
        <v>148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 t="s">
        <v>1898</v>
      </c>
      <c r="AB233" s="3" t="s">
        <v>1898</v>
      </c>
      <c r="AC233" s="3" t="s">
        <v>1898</v>
      </c>
      <c r="AD233" s="3" t="s">
        <v>1898</v>
      </c>
      <c r="AE233" s="3" t="s">
        <v>1898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>
        <f>COUNTA(Tabela2[[#This Row],[FIFA 96 League]:[EA Sports FC 26 League]])</f>
        <v>5</v>
      </c>
    </row>
    <row r="234" spans="1:65" x14ac:dyDescent="0.3">
      <c r="A234" s="3" t="s">
        <v>2123</v>
      </c>
      <c r="B234" s="3" t="s">
        <v>148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 t="s">
        <v>1898</v>
      </c>
      <c r="AG234" s="3" t="s">
        <v>1898</v>
      </c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>
        <f>COUNTA(Tabela2[[#This Row],[FIFA 96 League]:[EA Sports FC 26 League]])</f>
        <v>2</v>
      </c>
    </row>
    <row r="235" spans="1:65" x14ac:dyDescent="0.3">
      <c r="A235" s="3" t="s">
        <v>1914</v>
      </c>
      <c r="B235" s="3" t="s">
        <v>148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 t="s">
        <v>1898</v>
      </c>
      <c r="AA235" s="3" t="s">
        <v>1898</v>
      </c>
      <c r="AB235" s="3" t="s">
        <v>1898</v>
      </c>
      <c r="AC235" s="3" t="s">
        <v>1898</v>
      </c>
      <c r="AD235" s="3" t="s">
        <v>1898</v>
      </c>
      <c r="AE235" s="3" t="s">
        <v>1898</v>
      </c>
      <c r="AF235" s="3" t="s">
        <v>1898</v>
      </c>
      <c r="AG235" s="3" t="s">
        <v>1898</v>
      </c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>
        <f>COUNTA(Tabela2[[#This Row],[FIFA 96 League]:[EA Sports FC 26 League]])</f>
        <v>8</v>
      </c>
    </row>
    <row r="236" spans="1:65" x14ac:dyDescent="0.3">
      <c r="A236" s="3" t="s">
        <v>1909</v>
      </c>
      <c r="B236" s="3" t="s">
        <v>148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 t="s">
        <v>1898</v>
      </c>
      <c r="AA236" s="3" t="s">
        <v>1898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>
        <f>COUNTA(Tabela2[[#This Row],[FIFA 96 League]:[EA Sports FC 26 League]])</f>
        <v>2</v>
      </c>
    </row>
    <row r="237" spans="1:65" x14ac:dyDescent="0.3">
      <c r="A237" s="3" t="s">
        <v>2071</v>
      </c>
      <c r="B237" s="3" t="s">
        <v>148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 t="s">
        <v>1898</v>
      </c>
      <c r="AE237" s="3" t="s">
        <v>1898</v>
      </c>
      <c r="AF237" s="3" t="s">
        <v>1898</v>
      </c>
      <c r="AG237" s="3" t="s">
        <v>1898</v>
      </c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>
        <f>COUNTA(Tabela2[[#This Row],[FIFA 96 League]:[EA Sports FC 26 League]])</f>
        <v>4</v>
      </c>
    </row>
    <row r="238" spans="1:65" x14ac:dyDescent="0.3">
      <c r="A238" s="3" t="s">
        <v>1944</v>
      </c>
      <c r="B238" s="3" t="s">
        <v>148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 t="s">
        <v>1898</v>
      </c>
      <c r="AB238" s="3" t="s">
        <v>1898</v>
      </c>
      <c r="AC238" s="3" t="s">
        <v>1898</v>
      </c>
      <c r="AD238" s="3" t="s">
        <v>1898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>
        <f>COUNTA(Tabela2[[#This Row],[FIFA 96 League]:[EA Sports FC 26 League]])</f>
        <v>4</v>
      </c>
    </row>
    <row r="239" spans="1:65" x14ac:dyDescent="0.3">
      <c r="A239" s="3" t="s">
        <v>2144</v>
      </c>
      <c r="B239" s="3" t="s">
        <v>148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 t="s">
        <v>1898</v>
      </c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>
        <f>COUNTA(Tabela2[[#This Row],[FIFA 96 League]:[EA Sports FC 26 League]])</f>
        <v>1</v>
      </c>
    </row>
    <row r="240" spans="1:65" x14ac:dyDescent="0.3">
      <c r="A240" s="3" t="s">
        <v>2069</v>
      </c>
      <c r="B240" s="3" t="s">
        <v>148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 t="s">
        <v>1898</v>
      </c>
      <c r="AE240" s="3" t="s">
        <v>1898</v>
      </c>
      <c r="AF240" s="3" t="s">
        <v>1898</v>
      </c>
      <c r="AG240" s="3" t="s">
        <v>1898</v>
      </c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>
        <f>COUNTA(Tabela2[[#This Row],[FIFA 96 League]:[EA Sports FC 26 League]])</f>
        <v>4</v>
      </c>
    </row>
    <row r="241" spans="1:65" x14ac:dyDescent="0.3">
      <c r="A241" s="3" t="s">
        <v>1766</v>
      </c>
      <c r="B241" s="3" t="s">
        <v>98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 t="s">
        <v>1755</v>
      </c>
      <c r="V241" s="3" t="s">
        <v>1755</v>
      </c>
      <c r="W241" s="3" t="s">
        <v>1755</v>
      </c>
      <c r="X241" s="3" t="s">
        <v>1755</v>
      </c>
      <c r="Y241" s="3" t="s">
        <v>1755</v>
      </c>
      <c r="Z241" s="3" t="s">
        <v>1755</v>
      </c>
      <c r="AA241" s="3" t="s">
        <v>1755</v>
      </c>
      <c r="AB241" s="3"/>
      <c r="AC241" s="3"/>
      <c r="AD241" s="3"/>
      <c r="AE241" s="3" t="s">
        <v>1755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>
        <f>COUNTA(Tabela2[[#This Row],[FIFA 96 League]:[EA Sports FC 26 League]])</f>
        <v>8</v>
      </c>
    </row>
    <row r="242" spans="1:65" x14ac:dyDescent="0.3">
      <c r="A242" s="3" t="s">
        <v>1774</v>
      </c>
      <c r="B242" s="3" t="s">
        <v>98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 t="s">
        <v>1755</v>
      </c>
      <c r="V242" s="3" t="s">
        <v>1755</v>
      </c>
      <c r="W242" s="3" t="s">
        <v>1755</v>
      </c>
      <c r="X242" s="3" t="s">
        <v>1755</v>
      </c>
      <c r="Y242" s="3" t="s">
        <v>1755</v>
      </c>
      <c r="Z242" s="3" t="s">
        <v>1755</v>
      </c>
      <c r="AA242" s="3" t="s">
        <v>1755</v>
      </c>
      <c r="AB242" s="3"/>
      <c r="AC242" s="3"/>
      <c r="AD242" s="3"/>
      <c r="AE242" s="3"/>
      <c r="AF242" s="3" t="s">
        <v>1755</v>
      </c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>
        <f>COUNTA(Tabela2[[#This Row],[FIFA 96 League]:[EA Sports FC 26 League]])</f>
        <v>8</v>
      </c>
    </row>
    <row r="243" spans="1:65" x14ac:dyDescent="0.3">
      <c r="A243" s="3" t="s">
        <v>1876</v>
      </c>
      <c r="B243" s="3" t="s">
        <v>98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 t="s">
        <v>1755</v>
      </c>
      <c r="Z243" s="3" t="s">
        <v>1755</v>
      </c>
      <c r="AA243" s="3" t="s">
        <v>1755</v>
      </c>
      <c r="AB243" s="3" t="s">
        <v>1755</v>
      </c>
      <c r="AC243" s="3" t="s">
        <v>1755</v>
      </c>
      <c r="AD243" s="3" t="s">
        <v>1755</v>
      </c>
      <c r="AE243" s="3"/>
      <c r="AF243" s="3" t="s">
        <v>1755</v>
      </c>
      <c r="AG243" s="3" t="s">
        <v>1755</v>
      </c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>
        <f>COUNTA(Tabela2[[#This Row],[FIFA 96 League]:[EA Sports FC 26 League]])</f>
        <v>8</v>
      </c>
    </row>
    <row r="244" spans="1:65" x14ac:dyDescent="0.3">
      <c r="A244" s="3" t="s">
        <v>1841</v>
      </c>
      <c r="B244" s="3" t="s">
        <v>98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 t="s">
        <v>1755</v>
      </c>
      <c r="Y244" s="3" t="s">
        <v>1755</v>
      </c>
      <c r="Z244" s="3" t="s">
        <v>1755</v>
      </c>
      <c r="AA244" s="3" t="s">
        <v>1755</v>
      </c>
      <c r="AB244" s="3"/>
      <c r="AC244" s="3"/>
      <c r="AD244" s="3"/>
      <c r="AE244" s="3"/>
      <c r="AF244" s="3"/>
      <c r="AG244" s="3" t="s">
        <v>1755</v>
      </c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>
        <f>COUNTA(Tabela2[[#This Row],[FIFA 96 League]:[EA Sports FC 26 League]])</f>
        <v>5</v>
      </c>
    </row>
    <row r="245" spans="1:65" x14ac:dyDescent="0.3">
      <c r="A245" s="3" t="s">
        <v>1770</v>
      </c>
      <c r="B245" s="3" t="s">
        <v>98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 t="s">
        <v>1755</v>
      </c>
      <c r="V245" s="3" t="s">
        <v>1755</v>
      </c>
      <c r="W245" s="3" t="s">
        <v>1755</v>
      </c>
      <c r="X245" s="3" t="s">
        <v>1755</v>
      </c>
      <c r="Y245" s="3" t="s">
        <v>1755</v>
      </c>
      <c r="Z245" s="3" t="s">
        <v>1755</v>
      </c>
      <c r="AA245" s="3" t="s">
        <v>1755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>
        <f>COUNTA(Tabela2[[#This Row],[FIFA 96 League]:[EA Sports FC 26 League]])</f>
        <v>7</v>
      </c>
    </row>
    <row r="246" spans="1:65" x14ac:dyDescent="0.3">
      <c r="A246" s="3" t="s">
        <v>1757</v>
      </c>
      <c r="B246" s="3" t="s">
        <v>98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 t="s">
        <v>1755</v>
      </c>
      <c r="V246" s="3" t="s">
        <v>1755</v>
      </c>
      <c r="W246" s="3" t="s">
        <v>1755</v>
      </c>
      <c r="X246" s="3" t="s">
        <v>1755</v>
      </c>
      <c r="Y246" s="3" t="s">
        <v>1755</v>
      </c>
      <c r="Z246" s="3" t="s">
        <v>1755</v>
      </c>
      <c r="AA246" s="3" t="s">
        <v>1755</v>
      </c>
      <c r="AB246" s="3" t="s">
        <v>1755</v>
      </c>
      <c r="AC246" s="3" t="s">
        <v>1755</v>
      </c>
      <c r="AD246" s="3" t="s">
        <v>1755</v>
      </c>
      <c r="AE246" s="3" t="s">
        <v>1755</v>
      </c>
      <c r="AF246" s="3" t="s">
        <v>1755</v>
      </c>
      <c r="AG246" s="3" t="s">
        <v>1755</v>
      </c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>
        <f>COUNTA(Tabela2[[#This Row],[FIFA 96 League]:[EA Sports FC 26 League]])</f>
        <v>13</v>
      </c>
    </row>
    <row r="247" spans="1:65" x14ac:dyDescent="0.3">
      <c r="A247" s="3" t="s">
        <v>1767</v>
      </c>
      <c r="B247" s="3" t="s">
        <v>98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 t="s">
        <v>1755</v>
      </c>
      <c r="V247" s="3" t="s">
        <v>1755</v>
      </c>
      <c r="W247" s="3" t="s">
        <v>1755</v>
      </c>
      <c r="X247" s="3" t="s">
        <v>1755</v>
      </c>
      <c r="Y247" s="3"/>
      <c r="Z247" s="3" t="s">
        <v>1755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>
        <f>COUNTA(Tabela2[[#This Row],[FIFA 96 League]:[EA Sports FC 26 League]])</f>
        <v>5</v>
      </c>
    </row>
    <row r="248" spans="1:65" x14ac:dyDescent="0.3">
      <c r="A248" s="3" t="s">
        <v>1828</v>
      </c>
      <c r="B248" s="3" t="s">
        <v>98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 t="s">
        <v>1755</v>
      </c>
      <c r="X248" s="3" t="s">
        <v>1755</v>
      </c>
      <c r="Y248" s="3" t="s">
        <v>1755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>
        <f>COUNTA(Tabela2[[#This Row],[FIFA 96 League]:[EA Sports FC 26 League]])</f>
        <v>3</v>
      </c>
    </row>
    <row r="249" spans="1:65" x14ac:dyDescent="0.3">
      <c r="A249" s="3" t="s">
        <v>1771</v>
      </c>
      <c r="B249" s="3" t="s">
        <v>98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 t="s">
        <v>1755</v>
      </c>
      <c r="V249" s="3"/>
      <c r="W249" s="3" t="s">
        <v>1755</v>
      </c>
      <c r="X249" s="3"/>
      <c r="Y249" s="3"/>
      <c r="Z249" s="3"/>
      <c r="AA249" s="3" t="s">
        <v>1755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>
        <f>COUNTA(Tabela2[[#This Row],[FIFA 96 League]:[EA Sports FC 26 League]])</f>
        <v>3</v>
      </c>
    </row>
    <row r="250" spans="1:65" x14ac:dyDescent="0.3">
      <c r="A250" s="3" t="s">
        <v>1768</v>
      </c>
      <c r="B250" s="3" t="s">
        <v>98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 t="s">
        <v>1755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>
        <f>COUNTA(Tabela2[[#This Row],[FIFA 96 League]:[EA Sports FC 26 League]])</f>
        <v>1</v>
      </c>
    </row>
    <row r="251" spans="1:65" x14ac:dyDescent="0.3">
      <c r="A251" s="3" t="s">
        <v>1758</v>
      </c>
      <c r="B251" s="3" t="s">
        <v>98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 t="s">
        <v>1755</v>
      </c>
      <c r="V251" s="3" t="s">
        <v>1755</v>
      </c>
      <c r="W251" s="3" t="s">
        <v>1755</v>
      </c>
      <c r="X251" s="3" t="s">
        <v>1755</v>
      </c>
      <c r="Y251" s="3" t="s">
        <v>1755</v>
      </c>
      <c r="Z251" s="3" t="s">
        <v>1755</v>
      </c>
      <c r="AA251" s="3" t="s">
        <v>1755</v>
      </c>
      <c r="AB251" s="3"/>
      <c r="AC251" s="3" t="s">
        <v>1755</v>
      </c>
      <c r="AD251" s="3" t="s">
        <v>1755</v>
      </c>
      <c r="AE251" s="3" t="s">
        <v>1755</v>
      </c>
      <c r="AF251" s="3" t="s">
        <v>1755</v>
      </c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>
        <f>COUNTA(Tabela2[[#This Row],[FIFA 96 League]:[EA Sports FC 26 League]])</f>
        <v>11</v>
      </c>
    </row>
    <row r="252" spans="1:65" x14ac:dyDescent="0.3">
      <c r="A252" s="3" t="s">
        <v>1764</v>
      </c>
      <c r="B252" s="3" t="s">
        <v>98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 t="s">
        <v>1755</v>
      </c>
      <c r="V252" s="3" t="s">
        <v>1755</v>
      </c>
      <c r="W252" s="3" t="s">
        <v>1755</v>
      </c>
      <c r="X252" s="3" t="s">
        <v>1755</v>
      </c>
      <c r="Y252" s="3" t="s">
        <v>1755</v>
      </c>
      <c r="Z252" s="3" t="s">
        <v>1755</v>
      </c>
      <c r="AA252" s="3" t="s">
        <v>1755</v>
      </c>
      <c r="AB252" s="3" t="s">
        <v>1755</v>
      </c>
      <c r="AC252" s="3" t="s">
        <v>1755</v>
      </c>
      <c r="AD252" s="3" t="s">
        <v>1755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>
        <f>COUNTA(Tabela2[[#This Row],[FIFA 96 League]:[EA Sports FC 26 League]])</f>
        <v>10</v>
      </c>
    </row>
    <row r="253" spans="1:65" x14ac:dyDescent="0.3">
      <c r="A253" s="3" t="s">
        <v>1763</v>
      </c>
      <c r="B253" s="3" t="s">
        <v>98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 t="s">
        <v>1755</v>
      </c>
      <c r="V253" s="3" t="s">
        <v>1755</v>
      </c>
      <c r="W253" s="3" t="s">
        <v>1755</v>
      </c>
      <c r="X253" s="3" t="s">
        <v>1755</v>
      </c>
      <c r="Y253" s="3" t="s">
        <v>1755</v>
      </c>
      <c r="Z253" s="3" t="s">
        <v>1755</v>
      </c>
      <c r="AA253" s="3" t="s">
        <v>1755</v>
      </c>
      <c r="AB253" s="3" t="s">
        <v>1755</v>
      </c>
      <c r="AC253" s="3" t="s">
        <v>1755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>
        <f>COUNTA(Tabela2[[#This Row],[FIFA 96 League]:[EA Sports FC 26 League]])</f>
        <v>9</v>
      </c>
    </row>
    <row r="254" spans="1:65" x14ac:dyDescent="0.3">
      <c r="A254" s="3" t="s">
        <v>2091</v>
      </c>
      <c r="B254" s="3" t="s">
        <v>98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">
        <v>1755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>
        <f>COUNTA(Tabela2[[#This Row],[FIFA 96 League]:[EA Sports FC 26 League]])</f>
        <v>1</v>
      </c>
    </row>
    <row r="255" spans="1:65" x14ac:dyDescent="0.3">
      <c r="A255" s="3" t="s">
        <v>1769</v>
      </c>
      <c r="B255" s="3" t="s">
        <v>98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 t="s">
        <v>1755</v>
      </c>
      <c r="V255" s="3" t="s">
        <v>1755</v>
      </c>
      <c r="W255" s="3" t="s">
        <v>1755</v>
      </c>
      <c r="X255" s="3" t="s">
        <v>1755</v>
      </c>
      <c r="Y255" s="3" t="s">
        <v>1755</v>
      </c>
      <c r="Z255" s="3" t="s">
        <v>1755</v>
      </c>
      <c r="AA255" s="3" t="s">
        <v>1755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>
        <f>COUNTA(Tabela2[[#This Row],[FIFA 96 League]:[EA Sports FC 26 League]])</f>
        <v>7</v>
      </c>
    </row>
    <row r="256" spans="1:65" x14ac:dyDescent="0.3">
      <c r="A256" s="3" t="s">
        <v>1798</v>
      </c>
      <c r="B256" s="3" t="s">
        <v>98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 t="s">
        <v>1755</v>
      </c>
      <c r="W256" s="3"/>
      <c r="X256" s="3" t="s">
        <v>1755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>
        <f>COUNTA(Tabela2[[#This Row],[FIFA 96 League]:[EA Sports FC 26 League]])</f>
        <v>2</v>
      </c>
    </row>
    <row r="257" spans="1:65" x14ac:dyDescent="0.3">
      <c r="A257" s="3" t="s">
        <v>1773</v>
      </c>
      <c r="B257" s="3" t="s">
        <v>98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 t="s">
        <v>1755</v>
      </c>
      <c r="V257" s="3" t="s">
        <v>1755</v>
      </c>
      <c r="W257" s="3" t="s">
        <v>1755</v>
      </c>
      <c r="X257" s="3" t="s">
        <v>1755</v>
      </c>
      <c r="Y257" s="3" t="s">
        <v>1755</v>
      </c>
      <c r="Z257" s="3" t="s">
        <v>1755</v>
      </c>
      <c r="AA257" s="3" t="s">
        <v>1755</v>
      </c>
      <c r="AB257" s="3" t="s">
        <v>1755</v>
      </c>
      <c r="AC257" s="3"/>
      <c r="AD257" s="3" t="s">
        <v>1755</v>
      </c>
      <c r="AE257" s="3" t="s">
        <v>1755</v>
      </c>
      <c r="AF257" s="3" t="s">
        <v>1755</v>
      </c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>
        <f>COUNTA(Tabela2[[#This Row],[FIFA 96 League]:[EA Sports FC 26 League]])</f>
        <v>11</v>
      </c>
    </row>
    <row r="258" spans="1:65" x14ac:dyDescent="0.3">
      <c r="A258" s="3" t="s">
        <v>1759</v>
      </c>
      <c r="B258" s="3" t="s">
        <v>98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 t="s">
        <v>1755</v>
      </c>
      <c r="V258" s="3" t="s">
        <v>1755</v>
      </c>
      <c r="W258" s="3" t="s">
        <v>1755</v>
      </c>
      <c r="X258" s="3" t="s">
        <v>1755</v>
      </c>
      <c r="Y258" s="3" t="s">
        <v>1755</v>
      </c>
      <c r="Z258" s="3" t="s">
        <v>1755</v>
      </c>
      <c r="AA258" s="3" t="s">
        <v>1755</v>
      </c>
      <c r="AB258" s="3"/>
      <c r="AC258" s="3" t="s">
        <v>1755</v>
      </c>
      <c r="AD258" s="3"/>
      <c r="AE258" s="3" t="s">
        <v>1755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>
        <f>COUNTA(Tabela2[[#This Row],[FIFA 96 League]:[EA Sports FC 26 League]])</f>
        <v>9</v>
      </c>
    </row>
    <row r="259" spans="1:65" x14ac:dyDescent="0.3">
      <c r="A259" s="3" t="s">
        <v>1829</v>
      </c>
      <c r="B259" s="3" t="s">
        <v>98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 t="s">
        <v>1755</v>
      </c>
      <c r="X259" s="3" t="s">
        <v>1755</v>
      </c>
      <c r="Y259" s="3" t="s">
        <v>1755</v>
      </c>
      <c r="Z259" s="3" t="s">
        <v>1755</v>
      </c>
      <c r="AA259" s="3" t="s">
        <v>1755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>
        <f>COUNTA(Tabela2[[#This Row],[FIFA 96 League]:[EA Sports FC 26 League]])</f>
        <v>5</v>
      </c>
    </row>
    <row r="260" spans="1:65" x14ac:dyDescent="0.3">
      <c r="A260" s="3" t="s">
        <v>1765</v>
      </c>
      <c r="B260" s="3" t="s">
        <v>98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 t="s">
        <v>1755</v>
      </c>
      <c r="V260" s="3" t="s">
        <v>1755</v>
      </c>
      <c r="W260" s="3" t="s">
        <v>1755</v>
      </c>
      <c r="X260" s="3" t="s">
        <v>1755</v>
      </c>
      <c r="Y260" s="3" t="s">
        <v>1755</v>
      </c>
      <c r="Z260" s="3" t="s">
        <v>1755</v>
      </c>
      <c r="AA260" s="3" t="s">
        <v>1755</v>
      </c>
      <c r="AB260" s="3" t="s">
        <v>1755</v>
      </c>
      <c r="AC260" s="3" t="s">
        <v>1755</v>
      </c>
      <c r="AD260" s="3" t="s">
        <v>1755</v>
      </c>
      <c r="AE260" s="3" t="s">
        <v>1755</v>
      </c>
      <c r="AF260" s="3" t="s">
        <v>1755</v>
      </c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>
        <f>COUNTA(Tabela2[[#This Row],[FIFA 96 League]:[EA Sports FC 26 League]])</f>
        <v>12</v>
      </c>
    </row>
    <row r="261" spans="1:65" x14ac:dyDescent="0.3">
      <c r="A261" s="3" t="s">
        <v>1760</v>
      </c>
      <c r="B261" s="3" t="s">
        <v>98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 t="s">
        <v>1755</v>
      </c>
      <c r="V261" s="3" t="s">
        <v>1755</v>
      </c>
      <c r="W261" s="3" t="s">
        <v>1755</v>
      </c>
      <c r="X261" s="3" t="s">
        <v>1755</v>
      </c>
      <c r="Y261" s="3" t="s">
        <v>1755</v>
      </c>
      <c r="Z261" s="3" t="s">
        <v>1755</v>
      </c>
      <c r="AA261" s="3" t="s">
        <v>1755</v>
      </c>
      <c r="AB261" s="3"/>
      <c r="AC261" s="3" t="s">
        <v>1755</v>
      </c>
      <c r="AD261" s="3" t="s">
        <v>1755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>
        <f>COUNTA(Tabela2[[#This Row],[FIFA 96 League]:[EA Sports FC 26 League]])</f>
        <v>9</v>
      </c>
    </row>
    <row r="262" spans="1:65" x14ac:dyDescent="0.3">
      <c r="A262" s="3" t="s">
        <v>1894</v>
      </c>
      <c r="B262" s="3" t="s">
        <v>98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 t="s">
        <v>1755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>
        <f>COUNTA(Tabela2[[#This Row],[FIFA 96 League]:[EA Sports FC 26 League]])</f>
        <v>1</v>
      </c>
    </row>
    <row r="263" spans="1:65" x14ac:dyDescent="0.3">
      <c r="A263" s="3" t="s">
        <v>1761</v>
      </c>
      <c r="B263" s="3" t="s">
        <v>98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 t="s">
        <v>1755</v>
      </c>
      <c r="V263" s="3" t="s">
        <v>1755</v>
      </c>
      <c r="W263" s="3" t="s">
        <v>1755</v>
      </c>
      <c r="X263" s="3" t="s">
        <v>1755</v>
      </c>
      <c r="Y263" s="3" t="s">
        <v>1755</v>
      </c>
      <c r="Z263" s="3" t="s">
        <v>1755</v>
      </c>
      <c r="AA263" s="3" t="s">
        <v>1755</v>
      </c>
      <c r="AB263" s="3" t="s">
        <v>1755</v>
      </c>
      <c r="AC263" s="3"/>
      <c r="AD263" s="3"/>
      <c r="AE263" s="3" t="s">
        <v>1755</v>
      </c>
      <c r="AF263" s="3" t="s">
        <v>1755</v>
      </c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>
        <f>COUNTA(Tabela2[[#This Row],[FIFA 96 League]:[EA Sports FC 26 League]])</f>
        <v>10</v>
      </c>
    </row>
    <row r="264" spans="1:65" x14ac:dyDescent="0.3">
      <c r="A264" s="3" t="s">
        <v>1762</v>
      </c>
      <c r="B264" s="3" t="s">
        <v>98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 t="s">
        <v>1755</v>
      </c>
      <c r="V264" s="3" t="s">
        <v>1755</v>
      </c>
      <c r="W264" s="3" t="s">
        <v>1755</v>
      </c>
      <c r="X264" s="3" t="s">
        <v>1755</v>
      </c>
      <c r="Y264" s="3" t="s">
        <v>1755</v>
      </c>
      <c r="Z264" s="3" t="s">
        <v>1755</v>
      </c>
      <c r="AA264" s="3" t="s">
        <v>1755</v>
      </c>
      <c r="AB264" s="3"/>
      <c r="AC264" s="3"/>
      <c r="AD264" s="3"/>
      <c r="AE264" s="3"/>
      <c r="AF264" s="3"/>
      <c r="AG264" s="3" t="s">
        <v>1755</v>
      </c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>
        <f>COUNTA(Tabela2[[#This Row],[FIFA 96 League]:[EA Sports FC 26 League]])</f>
        <v>8</v>
      </c>
    </row>
    <row r="265" spans="1:65" x14ac:dyDescent="0.3">
      <c r="A265" s="3" t="s">
        <v>1772</v>
      </c>
      <c r="B265" s="3" t="s">
        <v>98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 t="s">
        <v>1755</v>
      </c>
      <c r="V265" s="3" t="s">
        <v>1755</v>
      </c>
      <c r="W265" s="3" t="s">
        <v>1755</v>
      </c>
      <c r="X265" s="3" t="s">
        <v>1755</v>
      </c>
      <c r="Y265" s="3" t="s">
        <v>1755</v>
      </c>
      <c r="Z265" s="3" t="s">
        <v>1755</v>
      </c>
      <c r="AA265" s="3" t="s">
        <v>1755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>
        <f>COUNTA(Tabela2[[#This Row],[FIFA 96 League]:[EA Sports FC 26 League]])</f>
        <v>7</v>
      </c>
    </row>
    <row r="266" spans="1:65" x14ac:dyDescent="0.3">
      <c r="A266" s="3" t="s">
        <v>1875</v>
      </c>
      <c r="B266" s="3" t="s">
        <v>98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 t="s">
        <v>1755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>
        <f>COUNTA(Tabela2[[#This Row],[FIFA 96 League]:[EA Sports FC 26 League]])</f>
        <v>1</v>
      </c>
    </row>
    <row r="267" spans="1:65" x14ac:dyDescent="0.3">
      <c r="A267" s="3" t="s">
        <v>1799</v>
      </c>
      <c r="B267" s="3" t="s">
        <v>98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 t="s">
        <v>1755</v>
      </c>
      <c r="W267" s="3" t="s">
        <v>1755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>
        <f>COUNTA(Tabela2[[#This Row],[FIFA 96 League]:[EA Sports FC 26 League]])</f>
        <v>2</v>
      </c>
    </row>
    <row r="268" spans="1:65" x14ac:dyDescent="0.3">
      <c r="A268" s="3" t="s">
        <v>1935</v>
      </c>
      <c r="B268" s="3" t="s">
        <v>98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 t="s">
        <v>1755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>
        <f>COUNTA(Tabela2[[#This Row],[FIFA 96 League]:[EA Sports FC 26 League]])</f>
        <v>1</v>
      </c>
    </row>
    <row r="269" spans="1:65" x14ac:dyDescent="0.3">
      <c r="A269" s="3" t="s">
        <v>958</v>
      </c>
      <c r="B269" s="3" t="s">
        <v>24</v>
      </c>
      <c r="C269" s="3"/>
      <c r="D269" s="3"/>
      <c r="E269" s="3"/>
      <c r="F269" s="3" t="s">
        <v>959</v>
      </c>
      <c r="G269" s="3" t="s">
        <v>959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 t="s">
        <v>959</v>
      </c>
      <c r="AA269" s="3" t="s">
        <v>959</v>
      </c>
      <c r="AB269" s="3" t="s">
        <v>959</v>
      </c>
      <c r="AC269" s="3" t="s">
        <v>959</v>
      </c>
      <c r="AD269" s="3" t="s">
        <v>959</v>
      </c>
      <c r="AE269" s="3" t="s">
        <v>959</v>
      </c>
      <c r="AF269" s="3" t="s">
        <v>959</v>
      </c>
      <c r="AG269" s="3" t="s">
        <v>959</v>
      </c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>
        <f>COUNTA(Tabela2[[#This Row],[FIFA 96 League]:[EA Sports FC 26 League]])</f>
        <v>10</v>
      </c>
    </row>
    <row r="270" spans="1:65" x14ac:dyDescent="0.3">
      <c r="A270" s="3" t="s">
        <v>974</v>
      </c>
      <c r="B270" s="3" t="s">
        <v>24</v>
      </c>
      <c r="C270" s="3"/>
      <c r="D270" s="3"/>
      <c r="E270" s="3"/>
      <c r="F270" s="3" t="s">
        <v>959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 t="s">
        <v>959</v>
      </c>
      <c r="AD270" s="3" t="s">
        <v>959</v>
      </c>
      <c r="AE270" s="3" t="s">
        <v>959</v>
      </c>
      <c r="AF270" s="3" t="s">
        <v>959</v>
      </c>
      <c r="AG270" s="3" t="s">
        <v>959</v>
      </c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>
        <f>COUNTA(Tabela2[[#This Row],[FIFA 96 League]:[EA Sports FC 26 League]])</f>
        <v>6</v>
      </c>
    </row>
    <row r="271" spans="1:65" x14ac:dyDescent="0.3">
      <c r="A271" s="3" t="s">
        <v>1124</v>
      </c>
      <c r="B271" s="3" t="s">
        <v>24</v>
      </c>
      <c r="C271" s="3"/>
      <c r="D271" s="3"/>
      <c r="E271" s="3"/>
      <c r="F271" s="3"/>
      <c r="G271" s="3" t="s">
        <v>959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>
        <f>COUNTA(Tabela2[[#This Row],[FIFA 96 League]:[EA Sports FC 26 League]])</f>
        <v>1</v>
      </c>
    </row>
    <row r="272" spans="1:65" x14ac:dyDescent="0.3">
      <c r="A272" s="3" t="s">
        <v>1015</v>
      </c>
      <c r="B272" s="3" t="s">
        <v>24</v>
      </c>
      <c r="C272" s="3"/>
      <c r="D272" s="3"/>
      <c r="E272" s="3"/>
      <c r="F272" s="3" t="s">
        <v>959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>
        <f>COUNTA(Tabela2[[#This Row],[FIFA 96 League]:[EA Sports FC 26 League]])</f>
        <v>1</v>
      </c>
    </row>
    <row r="273" spans="1:65" x14ac:dyDescent="0.3">
      <c r="A273" s="3" t="s">
        <v>947</v>
      </c>
      <c r="B273" s="3" t="s">
        <v>154</v>
      </c>
      <c r="C273" s="3"/>
      <c r="D273" s="3"/>
      <c r="E273" s="3"/>
      <c r="F273" s="3" t="s">
        <v>948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>
        <f>COUNTA(Tabela2[[#This Row],[FIFA 96 League]:[EA Sports FC 26 League]])</f>
        <v>1</v>
      </c>
    </row>
    <row r="274" spans="1:65" x14ac:dyDescent="0.3">
      <c r="A274" s="3" t="s">
        <v>2017</v>
      </c>
      <c r="B274" s="3" t="s">
        <v>154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 t="s">
        <v>948</v>
      </c>
      <c r="AD274" s="3" t="s">
        <v>948</v>
      </c>
      <c r="AE274" s="3" t="s">
        <v>948</v>
      </c>
      <c r="AF274" s="3" t="s">
        <v>948</v>
      </c>
      <c r="AG274" s="3" t="s">
        <v>948</v>
      </c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>
        <f>COUNTA(Tabela2[[#This Row],[FIFA 96 League]:[EA Sports FC 26 League]])</f>
        <v>5</v>
      </c>
    </row>
    <row r="275" spans="1:65" x14ac:dyDescent="0.3">
      <c r="A275" s="3" t="s">
        <v>949</v>
      </c>
      <c r="B275" s="3" t="s">
        <v>154</v>
      </c>
      <c r="C275" s="3"/>
      <c r="D275" s="3"/>
      <c r="E275" s="3"/>
      <c r="F275" s="3" t="s">
        <v>948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>
        <f>COUNTA(Tabela2[[#This Row],[FIFA 96 League]:[EA Sports FC 26 League]])</f>
        <v>1</v>
      </c>
    </row>
    <row r="276" spans="1:65" x14ac:dyDescent="0.3">
      <c r="A276" s="3" t="s">
        <v>1507</v>
      </c>
      <c r="B276" s="3" t="s">
        <v>49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977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>
        <f>COUNTA(Tabela2[[#This Row],[FIFA 96 League]:[EA Sports FC 26 League]])</f>
        <v>1</v>
      </c>
    </row>
    <row r="277" spans="1:65" x14ac:dyDescent="0.3">
      <c r="A277" s="3" t="s">
        <v>1502</v>
      </c>
      <c r="B277" s="3" t="s">
        <v>49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977</v>
      </c>
      <c r="P277" s="3" t="s">
        <v>977</v>
      </c>
      <c r="Q277" s="3" t="s">
        <v>977</v>
      </c>
      <c r="R277" s="3" t="s">
        <v>977</v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>
        <f>COUNTA(Tabela2[[#This Row],[FIFA 96 League]:[EA Sports FC 26 League]])</f>
        <v>4</v>
      </c>
    </row>
    <row r="278" spans="1:65" x14ac:dyDescent="0.3">
      <c r="A278" s="3" t="s">
        <v>1510</v>
      </c>
      <c r="B278" s="3" t="s">
        <v>49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977</v>
      </c>
      <c r="P278" s="3"/>
      <c r="Q278" s="3" t="s">
        <v>977</v>
      </c>
      <c r="R278" s="3" t="s">
        <v>977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>
        <f>COUNTA(Tabela2[[#This Row],[FIFA 96 League]:[EA Sports FC 26 League]])</f>
        <v>3</v>
      </c>
    </row>
    <row r="279" spans="1:65" x14ac:dyDescent="0.3">
      <c r="A279" s="3" t="s">
        <v>1663</v>
      </c>
      <c r="B279" s="3" t="s">
        <v>49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 t="s">
        <v>977</v>
      </c>
      <c r="Q279" s="3" t="s">
        <v>977</v>
      </c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>
        <f>COUNTA(Tabela2[[#This Row],[FIFA 96 League]:[EA Sports FC 26 League]])</f>
        <v>2</v>
      </c>
    </row>
    <row r="280" spans="1:65" x14ac:dyDescent="0.3">
      <c r="A280" s="3" t="s">
        <v>1509</v>
      </c>
      <c r="B280" s="3" t="s">
        <v>49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977</v>
      </c>
      <c r="P280" s="3" t="s">
        <v>977</v>
      </c>
      <c r="Q280" s="3" t="s">
        <v>977</v>
      </c>
      <c r="R280" s="3" t="s">
        <v>977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>
        <f>COUNTA(Tabela2[[#This Row],[FIFA 96 League]:[EA Sports FC 26 League]])</f>
        <v>4</v>
      </c>
    </row>
    <row r="281" spans="1:65" x14ac:dyDescent="0.3">
      <c r="A281" s="3" t="s">
        <v>1671</v>
      </c>
      <c r="B281" s="3" t="s">
        <v>49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 t="s">
        <v>977</v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>
        <f>COUNTA(Tabela2[[#This Row],[FIFA 96 League]:[EA Sports FC 26 League]])</f>
        <v>1</v>
      </c>
    </row>
    <row r="282" spans="1:65" x14ac:dyDescent="0.3">
      <c r="A282" s="3" t="s">
        <v>976</v>
      </c>
      <c r="B282" s="3" t="s">
        <v>49</v>
      </c>
      <c r="C282" s="3"/>
      <c r="D282" s="3"/>
      <c r="E282" s="3"/>
      <c r="F282" s="3" t="s">
        <v>977</v>
      </c>
      <c r="G282" s="3"/>
      <c r="H282" s="3"/>
      <c r="I282" s="3"/>
      <c r="J282" s="3"/>
      <c r="K282" s="3"/>
      <c r="L282" s="3"/>
      <c r="M282" s="3"/>
      <c r="N282" s="3"/>
      <c r="O282" s="3" t="s">
        <v>977</v>
      </c>
      <c r="P282" s="3" t="s">
        <v>977</v>
      </c>
      <c r="Q282" s="3" t="s">
        <v>977</v>
      </c>
      <c r="R282" s="3" t="s">
        <v>977</v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>
        <f>COUNTA(Tabela2[[#This Row],[FIFA 96 League]:[EA Sports FC 26 League]])</f>
        <v>5</v>
      </c>
    </row>
    <row r="283" spans="1:65" x14ac:dyDescent="0.3">
      <c r="A283" s="3" t="s">
        <v>1508</v>
      </c>
      <c r="B283" s="3" t="s">
        <v>49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977</v>
      </c>
      <c r="P283" s="3" t="s">
        <v>977</v>
      </c>
      <c r="Q283" s="3" t="s">
        <v>977</v>
      </c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>
        <f>COUNTA(Tabela2[[#This Row],[FIFA 96 League]:[EA Sports FC 26 League]])</f>
        <v>3</v>
      </c>
    </row>
    <row r="284" spans="1:65" x14ac:dyDescent="0.3">
      <c r="A284" s="3" t="s">
        <v>1500</v>
      </c>
      <c r="B284" s="3" t="s">
        <v>49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977</v>
      </c>
      <c r="P284" s="3" t="s">
        <v>977</v>
      </c>
      <c r="Q284" s="3" t="s">
        <v>977</v>
      </c>
      <c r="R284" s="3" t="s">
        <v>977</v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>
        <f>COUNTA(Tabela2[[#This Row],[FIFA 96 League]:[EA Sports FC 26 League]])</f>
        <v>4</v>
      </c>
    </row>
    <row r="285" spans="1:65" x14ac:dyDescent="0.3">
      <c r="A285" s="3" t="s">
        <v>1546</v>
      </c>
      <c r="B285" s="3" t="s">
        <v>49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 t="s">
        <v>977</v>
      </c>
      <c r="Q285" s="3" t="s">
        <v>977</v>
      </c>
      <c r="R285" s="3" t="s">
        <v>977</v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>
        <f>COUNTA(Tabela2[[#This Row],[FIFA 96 League]:[EA Sports FC 26 League]])</f>
        <v>3</v>
      </c>
    </row>
    <row r="286" spans="1:65" x14ac:dyDescent="0.3">
      <c r="A286" s="3" t="s">
        <v>1172</v>
      </c>
      <c r="B286" s="3" t="s">
        <v>49</v>
      </c>
      <c r="C286" s="3"/>
      <c r="D286" s="3"/>
      <c r="E286" s="3"/>
      <c r="F286" s="3"/>
      <c r="G286" s="3"/>
      <c r="H286" s="3"/>
      <c r="I286" s="3" t="s">
        <v>977</v>
      </c>
      <c r="J286" s="3" t="s">
        <v>977</v>
      </c>
      <c r="K286" s="3" t="s">
        <v>977</v>
      </c>
      <c r="L286" s="3" t="s">
        <v>977</v>
      </c>
      <c r="M286" s="3"/>
      <c r="N286" s="3"/>
      <c r="O286" s="3" t="s">
        <v>977</v>
      </c>
      <c r="P286" s="3" t="s">
        <v>977</v>
      </c>
      <c r="Q286" s="3" t="s">
        <v>977</v>
      </c>
      <c r="R286" s="3" t="s">
        <v>977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>
        <f>COUNTA(Tabela2[[#This Row],[FIFA 96 League]:[EA Sports FC 26 League]])</f>
        <v>8</v>
      </c>
    </row>
    <row r="287" spans="1:65" x14ac:dyDescent="0.3">
      <c r="A287" s="3" t="s">
        <v>1126</v>
      </c>
      <c r="B287" s="3" t="s">
        <v>49</v>
      </c>
      <c r="C287" s="3"/>
      <c r="D287" s="3"/>
      <c r="E287" s="3"/>
      <c r="F287" s="3"/>
      <c r="G287" s="3" t="s">
        <v>977</v>
      </c>
      <c r="H287" s="3"/>
      <c r="I287" s="3"/>
      <c r="J287" s="3"/>
      <c r="K287" s="3"/>
      <c r="L287" s="3"/>
      <c r="M287" s="3"/>
      <c r="N287" s="3"/>
      <c r="O287" s="3" t="s">
        <v>977</v>
      </c>
      <c r="P287" s="3" t="s">
        <v>977</v>
      </c>
      <c r="Q287" s="3" t="s">
        <v>977</v>
      </c>
      <c r="R287" s="3" t="s">
        <v>977</v>
      </c>
      <c r="S287" s="3"/>
      <c r="T287" s="3"/>
      <c r="U287" s="3"/>
      <c r="V287" s="3"/>
      <c r="W287" s="3"/>
      <c r="X287" s="3"/>
      <c r="Y287" s="3"/>
      <c r="Z287" s="3" t="s">
        <v>977</v>
      </c>
      <c r="AA287" s="3" t="s">
        <v>977</v>
      </c>
      <c r="AB287" s="3" t="s">
        <v>977</v>
      </c>
      <c r="AC287" s="3" t="s">
        <v>977</v>
      </c>
      <c r="AD287" s="3" t="s">
        <v>977</v>
      </c>
      <c r="AE287" s="3" t="s">
        <v>977</v>
      </c>
      <c r="AF287" s="3" t="s">
        <v>977</v>
      </c>
      <c r="AG287" s="3" t="s">
        <v>977</v>
      </c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>
        <f>COUNTA(Tabela2[[#This Row],[FIFA 96 League]:[EA Sports FC 26 League]])</f>
        <v>13</v>
      </c>
    </row>
    <row r="288" spans="1:65" x14ac:dyDescent="0.3">
      <c r="A288" s="3" t="s">
        <v>1664</v>
      </c>
      <c r="B288" s="3" t="s">
        <v>49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 t="s">
        <v>977</v>
      </c>
      <c r="R288" s="3" t="s">
        <v>977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>
        <f>COUNTA(Tabela2[[#This Row],[FIFA 96 League]:[EA Sports FC 26 League]])</f>
        <v>2</v>
      </c>
    </row>
    <row r="289" spans="1:65" x14ac:dyDescent="0.3">
      <c r="A289" s="3" t="s">
        <v>1501</v>
      </c>
      <c r="B289" s="3" t="s">
        <v>49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977</v>
      </c>
      <c r="P289" s="3" t="s">
        <v>977</v>
      </c>
      <c r="Q289" s="3" t="s">
        <v>977</v>
      </c>
      <c r="R289" s="3" t="s">
        <v>977</v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>
        <f>COUNTA(Tabela2[[#This Row],[FIFA 96 League]:[EA Sports FC 26 League]])</f>
        <v>4</v>
      </c>
    </row>
    <row r="290" spans="1:65" x14ac:dyDescent="0.3">
      <c r="A290" s="3" t="s">
        <v>1008</v>
      </c>
      <c r="B290" s="3" t="s">
        <v>49</v>
      </c>
      <c r="C290" s="3"/>
      <c r="D290" s="3"/>
      <c r="E290" s="3"/>
      <c r="F290" s="3" t="s">
        <v>977</v>
      </c>
      <c r="G290" s="3" t="s">
        <v>977</v>
      </c>
      <c r="H290" s="3"/>
      <c r="I290" s="3" t="s">
        <v>977</v>
      </c>
      <c r="J290" s="3" t="s">
        <v>977</v>
      </c>
      <c r="K290" s="3" t="s">
        <v>977</v>
      </c>
      <c r="L290" s="3" t="s">
        <v>977</v>
      </c>
      <c r="M290" s="3" t="s">
        <v>977</v>
      </c>
      <c r="N290" s="3" t="s">
        <v>977</v>
      </c>
      <c r="O290" s="3" t="s">
        <v>977</v>
      </c>
      <c r="P290" s="3" t="s">
        <v>977</v>
      </c>
      <c r="Q290" s="3" t="s">
        <v>977</v>
      </c>
      <c r="R290" s="3" t="s">
        <v>977</v>
      </c>
      <c r="S290" s="3"/>
      <c r="T290" s="3"/>
      <c r="U290" s="3"/>
      <c r="V290" s="3"/>
      <c r="W290" s="3"/>
      <c r="X290" s="3"/>
      <c r="Y290" s="3" t="s">
        <v>977</v>
      </c>
      <c r="Z290" s="3" t="s">
        <v>977</v>
      </c>
      <c r="AA290" s="3" t="s">
        <v>977</v>
      </c>
      <c r="AB290" s="3" t="s">
        <v>977</v>
      </c>
      <c r="AC290" s="3" t="s">
        <v>977</v>
      </c>
      <c r="AD290" s="3" t="s">
        <v>977</v>
      </c>
      <c r="AE290" s="3" t="s">
        <v>977</v>
      </c>
      <c r="AF290" s="3" t="s">
        <v>977</v>
      </c>
      <c r="AG290" s="3" t="s">
        <v>977</v>
      </c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>
        <f>COUNTA(Tabela2[[#This Row],[FIFA 96 League]:[EA Sports FC 26 League]])</f>
        <v>21</v>
      </c>
    </row>
    <row r="291" spans="1:65" x14ac:dyDescent="0.3">
      <c r="A291" s="3" t="s">
        <v>1127</v>
      </c>
      <c r="B291" s="3" t="s">
        <v>49</v>
      </c>
      <c r="C291" s="3"/>
      <c r="D291" s="3"/>
      <c r="E291" s="3"/>
      <c r="F291" s="3"/>
      <c r="G291" s="3" t="s">
        <v>977</v>
      </c>
      <c r="H291" s="3"/>
      <c r="I291" s="3"/>
      <c r="J291" s="3"/>
      <c r="K291" s="3"/>
      <c r="L291" s="3"/>
      <c r="M291" s="3"/>
      <c r="N291" s="3"/>
      <c r="O291" s="3" t="s">
        <v>977</v>
      </c>
      <c r="P291" s="3" t="s">
        <v>977</v>
      </c>
      <c r="Q291" s="3" t="s">
        <v>977</v>
      </c>
      <c r="R291" s="3" t="s">
        <v>977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>
        <f>COUNTA(Tabela2[[#This Row],[FIFA 96 League]:[EA Sports FC 26 League]])</f>
        <v>5</v>
      </c>
    </row>
    <row r="292" spans="1:65" x14ac:dyDescent="0.3">
      <c r="A292" s="3" t="s">
        <v>1670</v>
      </c>
      <c r="B292" s="3" t="s">
        <v>49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 t="s">
        <v>977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>
        <f>COUNTA(Tabela2[[#This Row],[FIFA 96 League]:[EA Sports FC 26 League]])</f>
        <v>1</v>
      </c>
    </row>
    <row r="293" spans="1:65" x14ac:dyDescent="0.3">
      <c r="A293" s="3" t="s">
        <v>1503</v>
      </c>
      <c r="B293" s="3" t="s">
        <v>49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977</v>
      </c>
      <c r="P293" s="3" t="s">
        <v>977</v>
      </c>
      <c r="Q293" s="3" t="s">
        <v>977</v>
      </c>
      <c r="R293" s="3" t="s">
        <v>977</v>
      </c>
      <c r="S293" s="3"/>
      <c r="T293" s="3"/>
      <c r="U293" s="3"/>
      <c r="V293" s="3"/>
      <c r="W293" s="3"/>
      <c r="X293" s="3"/>
      <c r="Y293" s="3"/>
      <c r="Z293" s="3" t="s">
        <v>977</v>
      </c>
      <c r="AA293" s="3" t="s">
        <v>977</v>
      </c>
      <c r="AB293" s="3" t="s">
        <v>977</v>
      </c>
      <c r="AC293" s="3" t="s">
        <v>977</v>
      </c>
      <c r="AD293" s="3" t="s">
        <v>977</v>
      </c>
      <c r="AE293" s="3" t="s">
        <v>977</v>
      </c>
      <c r="AF293" s="3" t="s">
        <v>977</v>
      </c>
      <c r="AG293" s="3" t="s">
        <v>977</v>
      </c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>
        <f>COUNTA(Tabela2[[#This Row],[FIFA 96 League]:[EA Sports FC 26 League]])</f>
        <v>12</v>
      </c>
    </row>
    <row r="294" spans="1:65" x14ac:dyDescent="0.3">
      <c r="A294" s="3" t="s">
        <v>1506</v>
      </c>
      <c r="B294" s="3" t="s">
        <v>49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977</v>
      </c>
      <c r="P294" s="3" t="s">
        <v>977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>
        <f>COUNTA(Tabela2[[#This Row],[FIFA 96 League]:[EA Sports FC 26 League]])</f>
        <v>2</v>
      </c>
    </row>
    <row r="295" spans="1:65" x14ac:dyDescent="0.3">
      <c r="A295" s="3" t="s">
        <v>1504</v>
      </c>
      <c r="B295" s="3" t="s">
        <v>49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977</v>
      </c>
      <c r="P295" s="3" t="s">
        <v>977</v>
      </c>
      <c r="Q295" s="3" t="s">
        <v>977</v>
      </c>
      <c r="R295" s="3" t="s">
        <v>977</v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>
        <f>COUNTA(Tabela2[[#This Row],[FIFA 96 League]:[EA Sports FC 26 League]])</f>
        <v>4</v>
      </c>
    </row>
    <row r="296" spans="1:65" x14ac:dyDescent="0.3">
      <c r="A296" s="3" t="s">
        <v>1505</v>
      </c>
      <c r="B296" s="3" t="s">
        <v>49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977</v>
      </c>
      <c r="P296" s="3" t="s">
        <v>977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>
        <f>COUNTA(Tabela2[[#This Row],[FIFA 96 League]:[EA Sports FC 26 League]])</f>
        <v>2</v>
      </c>
    </row>
    <row r="297" spans="1:65" x14ac:dyDescent="0.3">
      <c r="A297" s="3" t="s">
        <v>1020</v>
      </c>
      <c r="B297" s="3" t="s">
        <v>50</v>
      </c>
      <c r="C297" s="3"/>
      <c r="D297" s="3"/>
      <c r="E297" s="3"/>
      <c r="F297" s="3"/>
      <c r="G297" s="3" t="s">
        <v>955</v>
      </c>
      <c r="H297" s="3" t="s">
        <v>955</v>
      </c>
      <c r="I297" s="3" t="s">
        <v>955</v>
      </c>
      <c r="J297" s="3" t="s">
        <v>955</v>
      </c>
      <c r="K297" s="3" t="s">
        <v>955</v>
      </c>
      <c r="L297" s="3" t="s">
        <v>955</v>
      </c>
      <c r="M297" s="3" t="s">
        <v>955</v>
      </c>
      <c r="N297" s="3" t="s">
        <v>955</v>
      </c>
      <c r="O297" s="3" t="s">
        <v>955</v>
      </c>
      <c r="P297" s="3" t="s">
        <v>955</v>
      </c>
      <c r="Q297" s="3" t="s">
        <v>955</v>
      </c>
      <c r="R297" s="3" t="s">
        <v>955</v>
      </c>
      <c r="S297" s="3" t="s">
        <v>955</v>
      </c>
      <c r="T297" s="3" t="s">
        <v>955</v>
      </c>
      <c r="U297" s="3" t="s">
        <v>955</v>
      </c>
      <c r="V297" s="3" t="s">
        <v>955</v>
      </c>
      <c r="W297" s="3" t="s">
        <v>955</v>
      </c>
      <c r="X297" s="3" t="s">
        <v>955</v>
      </c>
      <c r="Y297" s="3" t="s">
        <v>955</v>
      </c>
      <c r="Z297" s="3" t="s">
        <v>955</v>
      </c>
      <c r="AA297" s="3" t="s">
        <v>955</v>
      </c>
      <c r="AB297" s="3" t="s">
        <v>955</v>
      </c>
      <c r="AC297" s="3" t="s">
        <v>955</v>
      </c>
      <c r="AD297" s="3" t="s">
        <v>955</v>
      </c>
      <c r="AE297" s="3"/>
      <c r="AF297" s="3" t="s">
        <v>955</v>
      </c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>
        <f>COUNTA(Tabela2[[#This Row],[FIFA 96 League]:[EA Sports FC 26 League]])</f>
        <v>25</v>
      </c>
    </row>
    <row r="298" spans="1:65" x14ac:dyDescent="0.3">
      <c r="A298" s="3" t="s">
        <v>1019</v>
      </c>
      <c r="B298" s="3" t="s">
        <v>50</v>
      </c>
      <c r="C298" s="3"/>
      <c r="D298" s="3"/>
      <c r="E298" s="3"/>
      <c r="F298" s="3"/>
      <c r="G298" s="3" t="s">
        <v>955</v>
      </c>
      <c r="H298" s="3" t="s">
        <v>955</v>
      </c>
      <c r="I298" s="3" t="s">
        <v>955</v>
      </c>
      <c r="J298" s="3" t="s">
        <v>955</v>
      </c>
      <c r="K298" s="3" t="s">
        <v>955</v>
      </c>
      <c r="L298" s="3" t="s">
        <v>955</v>
      </c>
      <c r="M298" s="3" t="s">
        <v>955</v>
      </c>
      <c r="N298" s="3"/>
      <c r="O298" s="3" t="s">
        <v>955</v>
      </c>
      <c r="P298" s="3" t="s">
        <v>955</v>
      </c>
      <c r="Q298" s="3" t="s">
        <v>955</v>
      </c>
      <c r="R298" s="3"/>
      <c r="S298" s="3" t="s">
        <v>955</v>
      </c>
      <c r="T298" s="3" t="s">
        <v>955</v>
      </c>
      <c r="U298" s="3" t="s">
        <v>955</v>
      </c>
      <c r="V298" s="3"/>
      <c r="W298" s="3" t="s">
        <v>955</v>
      </c>
      <c r="X298" s="3" t="s">
        <v>955</v>
      </c>
      <c r="Y298" s="3" t="s">
        <v>955</v>
      </c>
      <c r="Z298" s="3" t="s">
        <v>955</v>
      </c>
      <c r="AA298" s="3" t="s">
        <v>955</v>
      </c>
      <c r="AB298" s="3" t="s">
        <v>955</v>
      </c>
      <c r="AC298" s="3" t="s">
        <v>955</v>
      </c>
      <c r="AD298" s="3" t="s">
        <v>955</v>
      </c>
      <c r="AE298" s="3" t="s">
        <v>955</v>
      </c>
      <c r="AF298" s="3" t="s">
        <v>955</v>
      </c>
      <c r="AG298" s="3" t="s">
        <v>955</v>
      </c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>
        <f>COUNTA(Tabela2[[#This Row],[FIFA 96 League]:[EA Sports FC 26 League]])</f>
        <v>24</v>
      </c>
    </row>
    <row r="299" spans="1:65" x14ac:dyDescent="0.3">
      <c r="A299" s="3" t="s">
        <v>1018</v>
      </c>
      <c r="B299" s="3" t="s">
        <v>50</v>
      </c>
      <c r="C299" s="3"/>
      <c r="D299" s="3"/>
      <c r="E299" s="3"/>
      <c r="F299" s="3"/>
      <c r="G299" s="3" t="s">
        <v>955</v>
      </c>
      <c r="H299" s="3" t="s">
        <v>955</v>
      </c>
      <c r="I299" s="3" t="s">
        <v>955</v>
      </c>
      <c r="J299" s="3" t="s">
        <v>955</v>
      </c>
      <c r="K299" s="3" t="s">
        <v>955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>
        <f>COUNTA(Tabela2[[#This Row],[FIFA 96 League]:[EA Sports FC 26 League]])</f>
        <v>5</v>
      </c>
    </row>
    <row r="300" spans="1:65" x14ac:dyDescent="0.3">
      <c r="A300" s="3" t="s">
        <v>1382</v>
      </c>
      <c r="B300" s="3" t="s">
        <v>50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 t="s">
        <v>955</v>
      </c>
      <c r="N300" s="3" t="s">
        <v>955</v>
      </c>
      <c r="O300" s="3" t="s">
        <v>955</v>
      </c>
      <c r="P300" s="3" t="s">
        <v>955</v>
      </c>
      <c r="Q300" s="3"/>
      <c r="R300" s="3" t="s">
        <v>955</v>
      </c>
      <c r="S300" s="3" t="s">
        <v>955</v>
      </c>
      <c r="T300" s="3" t="s">
        <v>955</v>
      </c>
      <c r="U300" s="3"/>
      <c r="V300" s="3"/>
      <c r="W300" s="3"/>
      <c r="X300" s="3" t="s">
        <v>955</v>
      </c>
      <c r="Y300" s="3" t="s">
        <v>955</v>
      </c>
      <c r="Z300" s="3" t="s">
        <v>955</v>
      </c>
      <c r="AA300" s="3" t="s">
        <v>955</v>
      </c>
      <c r="AB300" s="3" t="s">
        <v>955</v>
      </c>
      <c r="AC300" s="3"/>
      <c r="AD300" s="3" t="s">
        <v>955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>
        <f>COUNTA(Tabela2[[#This Row],[FIFA 96 League]:[EA Sports FC 26 League]])</f>
        <v>13</v>
      </c>
    </row>
    <row r="301" spans="1:65" x14ac:dyDescent="0.3">
      <c r="A301" s="3" t="s">
        <v>954</v>
      </c>
      <c r="B301" s="3" t="s">
        <v>50</v>
      </c>
      <c r="C301" s="3"/>
      <c r="D301" s="3"/>
      <c r="E301" s="3"/>
      <c r="F301" s="3" t="s">
        <v>955</v>
      </c>
      <c r="G301" s="3" t="s">
        <v>955</v>
      </c>
      <c r="H301" s="3" t="s">
        <v>955</v>
      </c>
      <c r="I301" s="3" t="s">
        <v>955</v>
      </c>
      <c r="J301" s="3" t="s">
        <v>955</v>
      </c>
      <c r="K301" s="3" t="s">
        <v>955</v>
      </c>
      <c r="L301" s="3" t="s">
        <v>955</v>
      </c>
      <c r="M301" s="3" t="s">
        <v>955</v>
      </c>
      <c r="N301" s="3" t="s">
        <v>955</v>
      </c>
      <c r="O301" s="3" t="s">
        <v>955</v>
      </c>
      <c r="P301" s="3" t="s">
        <v>955</v>
      </c>
      <c r="Q301" s="3" t="s">
        <v>955</v>
      </c>
      <c r="R301" s="3" t="s">
        <v>955</v>
      </c>
      <c r="S301" s="3" t="s">
        <v>955</v>
      </c>
      <c r="T301" s="3" t="s">
        <v>955</v>
      </c>
      <c r="U301" s="3" t="s">
        <v>955</v>
      </c>
      <c r="V301" s="3" t="s">
        <v>955</v>
      </c>
      <c r="W301" s="3" t="s">
        <v>955</v>
      </c>
      <c r="X301" s="3" t="s">
        <v>955</v>
      </c>
      <c r="Y301" s="3" t="s">
        <v>955</v>
      </c>
      <c r="Z301" s="3" t="s">
        <v>955</v>
      </c>
      <c r="AA301" s="3" t="s">
        <v>955</v>
      </c>
      <c r="AB301" s="3" t="s">
        <v>955</v>
      </c>
      <c r="AC301" s="3" t="s">
        <v>955</v>
      </c>
      <c r="AD301" s="3" t="s">
        <v>955</v>
      </c>
      <c r="AE301" s="3" t="s">
        <v>955</v>
      </c>
      <c r="AF301" s="3" t="s">
        <v>955</v>
      </c>
      <c r="AG301" s="3" t="s">
        <v>955</v>
      </c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>
        <f>COUNTA(Tabela2[[#This Row],[FIFA 96 League]:[EA Sports FC 26 League]])</f>
        <v>28</v>
      </c>
    </row>
    <row r="302" spans="1:65" x14ac:dyDescent="0.3">
      <c r="A302" s="3" t="s">
        <v>1021</v>
      </c>
      <c r="B302" s="3" t="s">
        <v>50</v>
      </c>
      <c r="C302" s="3"/>
      <c r="D302" s="3"/>
      <c r="E302" s="3"/>
      <c r="F302" s="3"/>
      <c r="G302" s="3" t="s">
        <v>955</v>
      </c>
      <c r="H302" s="3"/>
      <c r="I302" s="3" t="s">
        <v>955</v>
      </c>
      <c r="J302" s="3" t="s">
        <v>955</v>
      </c>
      <c r="K302" s="3" t="s">
        <v>955</v>
      </c>
      <c r="L302" s="3" t="s">
        <v>955</v>
      </c>
      <c r="M302" s="3" t="s">
        <v>955</v>
      </c>
      <c r="N302" s="3" t="s">
        <v>955</v>
      </c>
      <c r="O302" s="3" t="s">
        <v>955</v>
      </c>
      <c r="P302" s="3" t="s">
        <v>955</v>
      </c>
      <c r="Q302" s="3" t="s">
        <v>955</v>
      </c>
      <c r="R302" s="3" t="s">
        <v>955</v>
      </c>
      <c r="S302" s="3"/>
      <c r="T302" s="3" t="s">
        <v>955</v>
      </c>
      <c r="U302" s="3" t="s">
        <v>955</v>
      </c>
      <c r="V302" s="3" t="s">
        <v>955</v>
      </c>
      <c r="W302" s="3" t="s">
        <v>955</v>
      </c>
      <c r="X302" s="3" t="s">
        <v>955</v>
      </c>
      <c r="Y302" s="3"/>
      <c r="Z302" s="3" t="s">
        <v>955</v>
      </c>
      <c r="AA302" s="3" t="s">
        <v>955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>
        <f>COUNTA(Tabela2[[#This Row],[FIFA 96 League]:[EA Sports FC 26 League]])</f>
        <v>18</v>
      </c>
    </row>
    <row r="303" spans="1:65" x14ac:dyDescent="0.3">
      <c r="A303" s="3" t="s">
        <v>1553</v>
      </c>
      <c r="B303" s="3" t="s">
        <v>50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 t="s">
        <v>955</v>
      </c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>
        <f>COUNTA(Tabela2[[#This Row],[FIFA 96 League]:[EA Sports FC 26 League]])</f>
        <v>1</v>
      </c>
    </row>
    <row r="304" spans="1:65" x14ac:dyDescent="0.3">
      <c r="A304" s="3" t="s">
        <v>1212</v>
      </c>
      <c r="B304" s="3" t="s">
        <v>50</v>
      </c>
      <c r="C304" s="3"/>
      <c r="D304" s="3"/>
      <c r="E304" s="3"/>
      <c r="F304" s="3"/>
      <c r="G304" s="3"/>
      <c r="H304" s="3"/>
      <c r="I304" s="3"/>
      <c r="J304" s="3"/>
      <c r="K304" s="3" t="s">
        <v>955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>
        <f>COUNTA(Tabela2[[#This Row],[FIFA 96 League]:[EA Sports FC 26 League]])</f>
        <v>1</v>
      </c>
    </row>
    <row r="305" spans="1:65" x14ac:dyDescent="0.3">
      <c r="A305" s="3" t="s">
        <v>1550</v>
      </c>
      <c r="B305" s="3" t="s">
        <v>50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 t="s">
        <v>955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>
        <f>COUNTA(Tabela2[[#This Row],[FIFA 96 League]:[EA Sports FC 26 League]])</f>
        <v>1</v>
      </c>
    </row>
    <row r="306" spans="1:65" x14ac:dyDescent="0.3">
      <c r="A306" s="3" t="s">
        <v>1022</v>
      </c>
      <c r="B306" s="3" t="s">
        <v>50</v>
      </c>
      <c r="C306" s="3"/>
      <c r="D306" s="3"/>
      <c r="E306" s="3"/>
      <c r="F306" s="3"/>
      <c r="G306" s="3" t="s">
        <v>955</v>
      </c>
      <c r="H306" s="3" t="s">
        <v>955</v>
      </c>
      <c r="I306" s="3"/>
      <c r="J306" s="3"/>
      <c r="K306" s="3" t="s">
        <v>955</v>
      </c>
      <c r="L306" s="3" t="s">
        <v>955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>
        <f>COUNTA(Tabela2[[#This Row],[FIFA 96 League]:[EA Sports FC 26 League]])</f>
        <v>4</v>
      </c>
    </row>
    <row r="307" spans="1:65" x14ac:dyDescent="0.3">
      <c r="A307" s="3" t="s">
        <v>1549</v>
      </c>
      <c r="B307" s="3" t="s">
        <v>50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 t="s">
        <v>955</v>
      </c>
      <c r="W307" s="3" t="s">
        <v>955</v>
      </c>
      <c r="X307" s="3"/>
      <c r="Y307" s="3" t="s">
        <v>955</v>
      </c>
      <c r="Z307" s="3" t="s">
        <v>955</v>
      </c>
      <c r="AA307" s="3" t="s">
        <v>955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>
        <f>COUNTA(Tabela2[[#This Row],[FIFA 96 League]:[EA Sports FC 26 League]])</f>
        <v>5</v>
      </c>
    </row>
    <row r="308" spans="1:65" x14ac:dyDescent="0.3">
      <c r="A308" s="3" t="s">
        <v>1552</v>
      </c>
      <c r="B308" s="3" t="s">
        <v>50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">
        <v>955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>
        <f>COUNTA(Tabela2[[#This Row],[FIFA 96 League]:[EA Sports FC 26 League]])</f>
        <v>1</v>
      </c>
    </row>
    <row r="309" spans="1:65" x14ac:dyDescent="0.3">
      <c r="A309" s="3" t="s">
        <v>965</v>
      </c>
      <c r="B309" s="3" t="s">
        <v>50</v>
      </c>
      <c r="C309" s="3"/>
      <c r="D309" s="3"/>
      <c r="E309" s="3"/>
      <c r="F309" s="3" t="s">
        <v>955</v>
      </c>
      <c r="G309" s="3" t="s">
        <v>955</v>
      </c>
      <c r="H309" s="3" t="s">
        <v>955</v>
      </c>
      <c r="I309" s="3" t="s">
        <v>955</v>
      </c>
      <c r="J309" s="3" t="s">
        <v>955</v>
      </c>
      <c r="K309" s="3" t="s">
        <v>955</v>
      </c>
      <c r="L309" s="3" t="s">
        <v>955</v>
      </c>
      <c r="M309" s="3" t="s">
        <v>955</v>
      </c>
      <c r="N309" s="3" t="s">
        <v>955</v>
      </c>
      <c r="O309" s="3" t="s">
        <v>955</v>
      </c>
      <c r="P309" s="3" t="s">
        <v>955</v>
      </c>
      <c r="Q309" s="3" t="s">
        <v>955</v>
      </c>
      <c r="R309" s="3" t="s">
        <v>955</v>
      </c>
      <c r="S309" s="3" t="s">
        <v>955</v>
      </c>
      <c r="T309" s="3" t="s">
        <v>955</v>
      </c>
      <c r="U309" s="3" t="s">
        <v>955</v>
      </c>
      <c r="V309" s="3" t="s">
        <v>955</v>
      </c>
      <c r="W309" s="3" t="s">
        <v>955</v>
      </c>
      <c r="X309" s="3" t="s">
        <v>955</v>
      </c>
      <c r="Y309" s="3" t="s">
        <v>955</v>
      </c>
      <c r="Z309" s="3" t="s">
        <v>955</v>
      </c>
      <c r="AA309" s="3" t="s">
        <v>955</v>
      </c>
      <c r="AB309" s="3" t="s">
        <v>955</v>
      </c>
      <c r="AC309" s="3" t="s">
        <v>955</v>
      </c>
      <c r="AD309" s="3" t="s">
        <v>955</v>
      </c>
      <c r="AE309" s="3" t="s">
        <v>955</v>
      </c>
      <c r="AF309" s="3" t="s">
        <v>955</v>
      </c>
      <c r="AG309" s="3" t="s">
        <v>955</v>
      </c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>
        <f>COUNTA(Tabela2[[#This Row],[FIFA 96 League]:[EA Sports FC 26 League]])</f>
        <v>28</v>
      </c>
    </row>
    <row r="310" spans="1:65" x14ac:dyDescent="0.3">
      <c r="A310" s="3" t="s">
        <v>1185</v>
      </c>
      <c r="B310" s="3" t="s">
        <v>50</v>
      </c>
      <c r="C310" s="3"/>
      <c r="D310" s="3"/>
      <c r="E310" s="3"/>
      <c r="F310" s="3"/>
      <c r="G310" s="3"/>
      <c r="H310" s="3"/>
      <c r="I310" s="3"/>
      <c r="J310" s="3" t="s">
        <v>955</v>
      </c>
      <c r="K310" s="3"/>
      <c r="L310" s="3"/>
      <c r="M310" s="3"/>
      <c r="N310" s="3"/>
      <c r="O310" s="3"/>
      <c r="P310" s="3"/>
      <c r="Q310" s="3" t="s">
        <v>955</v>
      </c>
      <c r="R310" s="3"/>
      <c r="S310" s="3" t="s">
        <v>955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>
        <f>COUNTA(Tabela2[[#This Row],[FIFA 96 League]:[EA Sports FC 26 League]])</f>
        <v>3</v>
      </c>
    </row>
    <row r="311" spans="1:65" x14ac:dyDescent="0.3">
      <c r="A311" s="3" t="s">
        <v>1023</v>
      </c>
      <c r="B311" s="3" t="s">
        <v>50</v>
      </c>
      <c r="C311" s="3"/>
      <c r="D311" s="3"/>
      <c r="E311" s="3"/>
      <c r="F311" s="3"/>
      <c r="G311" s="3" t="s">
        <v>955</v>
      </c>
      <c r="H311" s="3" t="s">
        <v>955</v>
      </c>
      <c r="I311" s="3" t="s">
        <v>955</v>
      </c>
      <c r="J311" s="3"/>
      <c r="K311" s="3"/>
      <c r="L311" s="3"/>
      <c r="M311" s="3"/>
      <c r="N311" s="3"/>
      <c r="O311" s="3" t="s">
        <v>955</v>
      </c>
      <c r="P311" s="3"/>
      <c r="Q311" s="3"/>
      <c r="R311" s="3" t="s">
        <v>955</v>
      </c>
      <c r="S311" s="3" t="s">
        <v>955</v>
      </c>
      <c r="T311" s="3"/>
      <c r="U311" s="3"/>
      <c r="V311" s="3"/>
      <c r="W311" s="3"/>
      <c r="X311" s="3" t="s">
        <v>955</v>
      </c>
      <c r="Y311" s="3" t="s">
        <v>955</v>
      </c>
      <c r="Z311" s="3"/>
      <c r="AA311" s="3" t="s">
        <v>955</v>
      </c>
      <c r="AB311" s="3" t="s">
        <v>955</v>
      </c>
      <c r="AC311" s="3"/>
      <c r="AD311" s="3" t="s">
        <v>955</v>
      </c>
      <c r="AE311" s="3" t="s">
        <v>955</v>
      </c>
      <c r="AF311" s="3" t="s">
        <v>955</v>
      </c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>
        <f>COUNTA(Tabela2[[#This Row],[FIFA 96 League]:[EA Sports FC 26 League]])</f>
        <v>13</v>
      </c>
    </row>
    <row r="312" spans="1:65" x14ac:dyDescent="0.3">
      <c r="A312" s="3" t="s">
        <v>1140</v>
      </c>
      <c r="B312" s="3" t="s">
        <v>50</v>
      </c>
      <c r="C312" s="3"/>
      <c r="D312" s="3"/>
      <c r="E312" s="3"/>
      <c r="F312" s="3"/>
      <c r="G312" s="3"/>
      <c r="H312" s="3" t="s">
        <v>955</v>
      </c>
      <c r="I312" s="3" t="s">
        <v>955</v>
      </c>
      <c r="J312" s="3" t="s">
        <v>955</v>
      </c>
      <c r="K312" s="3" t="s">
        <v>955</v>
      </c>
      <c r="L312" s="3" t="s">
        <v>955</v>
      </c>
      <c r="M312" s="3" t="s">
        <v>955</v>
      </c>
      <c r="N312" s="3" t="s">
        <v>955</v>
      </c>
      <c r="O312" s="3" t="s">
        <v>955</v>
      </c>
      <c r="P312" s="3" t="s">
        <v>955</v>
      </c>
      <c r="Q312" s="3" t="s">
        <v>955</v>
      </c>
      <c r="R312" s="3" t="s">
        <v>955</v>
      </c>
      <c r="S312" s="3" t="s">
        <v>955</v>
      </c>
      <c r="T312" s="3" t="s">
        <v>955</v>
      </c>
      <c r="U312" s="3" t="s">
        <v>955</v>
      </c>
      <c r="V312" s="3" t="s">
        <v>955</v>
      </c>
      <c r="W312" s="3" t="s">
        <v>955</v>
      </c>
      <c r="X312" s="3" t="s">
        <v>955</v>
      </c>
      <c r="Y312" s="3" t="s">
        <v>955</v>
      </c>
      <c r="Z312" s="3" t="s">
        <v>955</v>
      </c>
      <c r="AA312" s="3" t="s">
        <v>955</v>
      </c>
      <c r="AB312" s="3" t="s">
        <v>955</v>
      </c>
      <c r="AC312" s="3" t="s">
        <v>955</v>
      </c>
      <c r="AD312" s="3" t="s">
        <v>955</v>
      </c>
      <c r="AE312" s="3" t="s">
        <v>955</v>
      </c>
      <c r="AF312" s="3" t="s">
        <v>955</v>
      </c>
      <c r="AG312" s="3" t="s">
        <v>955</v>
      </c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>
        <f>COUNTA(Tabela2[[#This Row],[FIFA 96 League]:[EA Sports FC 26 League]])</f>
        <v>26</v>
      </c>
    </row>
    <row r="313" spans="1:65" x14ac:dyDescent="0.3">
      <c r="A313" s="3" t="s">
        <v>1186</v>
      </c>
      <c r="B313" s="3" t="s">
        <v>50</v>
      </c>
      <c r="C313" s="3"/>
      <c r="D313" s="3"/>
      <c r="E313" s="3"/>
      <c r="F313" s="3"/>
      <c r="G313" s="3"/>
      <c r="H313" s="3"/>
      <c r="I313" s="3"/>
      <c r="J313" s="3" t="s">
        <v>955</v>
      </c>
      <c r="K313" s="3" t="s">
        <v>955</v>
      </c>
      <c r="L313" s="3" t="s">
        <v>955</v>
      </c>
      <c r="M313" s="3" t="s">
        <v>955</v>
      </c>
      <c r="N313" s="3" t="s">
        <v>955</v>
      </c>
      <c r="O313" s="3" t="s">
        <v>955</v>
      </c>
      <c r="P313" s="3" t="s">
        <v>955</v>
      </c>
      <c r="Q313" s="3" t="s">
        <v>955</v>
      </c>
      <c r="R313" s="3" t="s">
        <v>955</v>
      </c>
      <c r="S313" s="3" t="s">
        <v>955</v>
      </c>
      <c r="T313" s="3" t="s">
        <v>955</v>
      </c>
      <c r="U313" s="3" t="s">
        <v>955</v>
      </c>
      <c r="V313" s="3" t="s">
        <v>955</v>
      </c>
      <c r="W313" s="3" t="s">
        <v>955</v>
      </c>
      <c r="X313" s="3" t="s">
        <v>955</v>
      </c>
      <c r="Y313" s="3" t="s">
        <v>955</v>
      </c>
      <c r="Z313" s="3" t="s">
        <v>955</v>
      </c>
      <c r="AA313" s="3" t="s">
        <v>955</v>
      </c>
      <c r="AB313" s="3" t="s">
        <v>955</v>
      </c>
      <c r="AC313" s="3" t="s">
        <v>955</v>
      </c>
      <c r="AD313" s="3" t="s">
        <v>955</v>
      </c>
      <c r="AE313" s="3" t="s">
        <v>955</v>
      </c>
      <c r="AF313" s="3" t="s">
        <v>955</v>
      </c>
      <c r="AG313" s="3" t="s">
        <v>955</v>
      </c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>
        <f>COUNTA(Tabela2[[#This Row],[FIFA 96 League]:[EA Sports FC 26 League]])</f>
        <v>24</v>
      </c>
    </row>
    <row r="314" spans="1:65" x14ac:dyDescent="0.3">
      <c r="A314" s="3" t="s">
        <v>1024</v>
      </c>
      <c r="B314" s="3" t="s">
        <v>50</v>
      </c>
      <c r="C314" s="3"/>
      <c r="D314" s="3"/>
      <c r="E314" s="3"/>
      <c r="F314" s="3"/>
      <c r="G314" s="3" t="s">
        <v>955</v>
      </c>
      <c r="H314" s="3" t="s">
        <v>955</v>
      </c>
      <c r="I314" s="3" t="s">
        <v>955</v>
      </c>
      <c r="J314" s="3" t="s">
        <v>955</v>
      </c>
      <c r="K314" s="3" t="s">
        <v>955</v>
      </c>
      <c r="L314" s="3" t="s">
        <v>955</v>
      </c>
      <c r="M314" s="3" t="s">
        <v>955</v>
      </c>
      <c r="N314" s="3" t="s">
        <v>955</v>
      </c>
      <c r="O314" s="3" t="s">
        <v>955</v>
      </c>
      <c r="P314" s="3" t="s">
        <v>955</v>
      </c>
      <c r="Q314" s="3" t="s">
        <v>955</v>
      </c>
      <c r="R314" s="3" t="s">
        <v>955</v>
      </c>
      <c r="S314" s="3" t="s">
        <v>955</v>
      </c>
      <c r="T314" s="3" t="s">
        <v>955</v>
      </c>
      <c r="U314" s="3" t="s">
        <v>955</v>
      </c>
      <c r="V314" s="3" t="s">
        <v>955</v>
      </c>
      <c r="W314" s="3" t="s">
        <v>955</v>
      </c>
      <c r="X314" s="3" t="s">
        <v>955</v>
      </c>
      <c r="Y314" s="3" t="s">
        <v>955</v>
      </c>
      <c r="Z314" s="3" t="s">
        <v>955</v>
      </c>
      <c r="AA314" s="3" t="s">
        <v>955</v>
      </c>
      <c r="AB314" s="3" t="s">
        <v>955</v>
      </c>
      <c r="AC314" s="3" t="s">
        <v>955</v>
      </c>
      <c r="AD314" s="3" t="s">
        <v>955</v>
      </c>
      <c r="AE314" s="3" t="s">
        <v>955</v>
      </c>
      <c r="AF314" s="3"/>
      <c r="AG314" s="3" t="s">
        <v>955</v>
      </c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>
        <f>COUNTA(Tabela2[[#This Row],[FIFA 96 League]:[EA Sports FC 26 League]])</f>
        <v>26</v>
      </c>
    </row>
    <row r="315" spans="1:65" x14ac:dyDescent="0.3">
      <c r="A315" s="3" t="s">
        <v>1341</v>
      </c>
      <c r="B315" s="3" t="s">
        <v>50</v>
      </c>
      <c r="C315" s="3"/>
      <c r="D315" s="3"/>
      <c r="E315" s="3"/>
      <c r="F315" s="3"/>
      <c r="G315" s="3"/>
      <c r="H315" s="3"/>
      <c r="I315" s="3"/>
      <c r="J315" s="3"/>
      <c r="K315" s="3"/>
      <c r="L315" s="3" t="s">
        <v>955</v>
      </c>
      <c r="M315" s="3"/>
      <c r="N315" s="3" t="s">
        <v>955</v>
      </c>
      <c r="O315" s="3" t="s">
        <v>955</v>
      </c>
      <c r="P315" s="3" t="s">
        <v>955</v>
      </c>
      <c r="Q315" s="3" t="s">
        <v>955</v>
      </c>
      <c r="R315" s="3" t="s">
        <v>955</v>
      </c>
      <c r="S315" s="3"/>
      <c r="T315" s="3" t="s">
        <v>955</v>
      </c>
      <c r="U315" s="3" t="s">
        <v>955</v>
      </c>
      <c r="V315" s="3" t="s">
        <v>955</v>
      </c>
      <c r="W315" s="3" t="s">
        <v>955</v>
      </c>
      <c r="X315" s="3" t="s">
        <v>955</v>
      </c>
      <c r="Y315" s="3" t="s">
        <v>955</v>
      </c>
      <c r="Z315" s="3" t="s">
        <v>955</v>
      </c>
      <c r="AA315" s="3" t="s">
        <v>955</v>
      </c>
      <c r="AB315" s="3" t="s">
        <v>955</v>
      </c>
      <c r="AC315" s="3" t="s">
        <v>955</v>
      </c>
      <c r="AD315" s="3" t="s">
        <v>955</v>
      </c>
      <c r="AE315" s="3" t="s">
        <v>955</v>
      </c>
      <c r="AF315" s="3" t="s">
        <v>955</v>
      </c>
      <c r="AG315" s="3" t="s">
        <v>955</v>
      </c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>
        <f>COUNTA(Tabela2[[#This Row],[FIFA 96 League]:[EA Sports FC 26 League]])</f>
        <v>20</v>
      </c>
    </row>
    <row r="316" spans="1:65" x14ac:dyDescent="0.3">
      <c r="A316" s="3" t="s">
        <v>1025</v>
      </c>
      <c r="B316" s="3" t="s">
        <v>50</v>
      </c>
      <c r="C316" s="3"/>
      <c r="D316" s="3"/>
      <c r="E316" s="3"/>
      <c r="F316" s="3"/>
      <c r="G316" s="3" t="s">
        <v>955</v>
      </c>
      <c r="H316" s="3" t="s">
        <v>955</v>
      </c>
      <c r="I316" s="3" t="s">
        <v>955</v>
      </c>
      <c r="J316" s="3" t="s">
        <v>955</v>
      </c>
      <c r="K316" s="3"/>
      <c r="L316" s="3" t="s">
        <v>955</v>
      </c>
      <c r="M316" s="3" t="s">
        <v>955</v>
      </c>
      <c r="N316" s="3" t="s">
        <v>955</v>
      </c>
      <c r="O316" s="3"/>
      <c r="P316" s="3"/>
      <c r="Q316" s="3" t="s">
        <v>955</v>
      </c>
      <c r="R316" s="3" t="s">
        <v>955</v>
      </c>
      <c r="S316" s="3" t="s">
        <v>955</v>
      </c>
      <c r="T316" s="3" t="s">
        <v>955</v>
      </c>
      <c r="U316" s="3" t="s">
        <v>955</v>
      </c>
      <c r="V316" s="3" t="s">
        <v>955</v>
      </c>
      <c r="W316" s="3"/>
      <c r="X316" s="3" t="s">
        <v>955</v>
      </c>
      <c r="Y316" s="3" t="s">
        <v>955</v>
      </c>
      <c r="Z316" s="3"/>
      <c r="AA316" s="3" t="s">
        <v>955</v>
      </c>
      <c r="AB316" s="3"/>
      <c r="AC316" s="3" t="s">
        <v>955</v>
      </c>
      <c r="AD316" s="3" t="s">
        <v>955</v>
      </c>
      <c r="AE316" s="3" t="s">
        <v>955</v>
      </c>
      <c r="AF316" s="3" t="s">
        <v>955</v>
      </c>
      <c r="AG316" s="3" t="s">
        <v>955</v>
      </c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>
        <f>COUNTA(Tabela2[[#This Row],[FIFA 96 League]:[EA Sports FC 26 League]])</f>
        <v>21</v>
      </c>
    </row>
    <row r="317" spans="1:65" x14ac:dyDescent="0.3">
      <c r="A317" s="3" t="s">
        <v>1141</v>
      </c>
      <c r="B317" s="3" t="s">
        <v>50</v>
      </c>
      <c r="C317" s="3"/>
      <c r="D317" s="3"/>
      <c r="E317" s="3"/>
      <c r="F317" s="3"/>
      <c r="G317" s="3"/>
      <c r="H317" s="3" t="s">
        <v>955</v>
      </c>
      <c r="I317" s="3"/>
      <c r="J317" s="3"/>
      <c r="K317" s="3"/>
      <c r="L317" s="3"/>
      <c r="M317" s="3" t="s">
        <v>955</v>
      </c>
      <c r="N317" s="3"/>
      <c r="O317" s="3"/>
      <c r="P317" s="3" t="s">
        <v>955</v>
      </c>
      <c r="Q317" s="3" t="s">
        <v>955</v>
      </c>
      <c r="R317" s="3" t="s">
        <v>955</v>
      </c>
      <c r="S317" s="3" t="s">
        <v>955</v>
      </c>
      <c r="T317" s="3" t="s">
        <v>955</v>
      </c>
      <c r="U317" s="3"/>
      <c r="V317" s="3" t="s">
        <v>955</v>
      </c>
      <c r="W317" s="3" t="s">
        <v>955</v>
      </c>
      <c r="X317" s="3" t="s">
        <v>955</v>
      </c>
      <c r="Y317" s="3" t="s">
        <v>955</v>
      </c>
      <c r="Z317" s="3" t="s">
        <v>955</v>
      </c>
      <c r="AA317" s="3" t="s">
        <v>955</v>
      </c>
      <c r="AB317" s="3" t="s">
        <v>955</v>
      </c>
      <c r="AC317" s="3" t="s">
        <v>955</v>
      </c>
      <c r="AD317" s="3"/>
      <c r="AE317" s="3"/>
      <c r="AF317" s="3" t="s">
        <v>955</v>
      </c>
      <c r="AG317" s="3" t="s">
        <v>955</v>
      </c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>
        <f>COUNTA(Tabela2[[#This Row],[FIFA 96 League]:[EA Sports FC 26 League]])</f>
        <v>17</v>
      </c>
    </row>
    <row r="318" spans="1:65" x14ac:dyDescent="0.3">
      <c r="A318" s="3" t="s">
        <v>1026</v>
      </c>
      <c r="B318" s="3" t="s">
        <v>50</v>
      </c>
      <c r="C318" s="3"/>
      <c r="D318" s="3"/>
      <c r="E318" s="3"/>
      <c r="F318" s="3"/>
      <c r="G318" s="3" t="s">
        <v>955</v>
      </c>
      <c r="H318" s="3"/>
      <c r="I318" s="3" t="s">
        <v>955</v>
      </c>
      <c r="J318" s="3"/>
      <c r="K318" s="3"/>
      <c r="L318" s="3"/>
      <c r="M318" s="3"/>
      <c r="N318" s="3" t="s">
        <v>955</v>
      </c>
      <c r="O318" s="3"/>
      <c r="P318" s="3" t="s">
        <v>955</v>
      </c>
      <c r="Q318" s="3"/>
      <c r="R318" s="3"/>
      <c r="S318" s="3"/>
      <c r="T318" s="3"/>
      <c r="U318" s="3"/>
      <c r="V318" s="3"/>
      <c r="W318" s="3"/>
      <c r="X318" s="3"/>
      <c r="Y318" s="3"/>
      <c r="Z318" s="3" t="s">
        <v>955</v>
      </c>
      <c r="AA318" s="3"/>
      <c r="AB318" s="3" t="s">
        <v>955</v>
      </c>
      <c r="AC318" s="3" t="s">
        <v>955</v>
      </c>
      <c r="AD318" s="3"/>
      <c r="AE318" s="3" t="s">
        <v>955</v>
      </c>
      <c r="AF318" s="3" t="s">
        <v>955</v>
      </c>
      <c r="AG318" s="3" t="s">
        <v>955</v>
      </c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>
        <f>COUNTA(Tabela2[[#This Row],[FIFA 96 League]:[EA Sports FC 26 League]])</f>
        <v>10</v>
      </c>
    </row>
    <row r="319" spans="1:65" x14ac:dyDescent="0.3">
      <c r="A319" s="3" t="s">
        <v>1551</v>
      </c>
      <c r="B319" s="3" t="s">
        <v>50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 t="s">
        <v>955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>
        <f>COUNTA(Tabela2[[#This Row],[FIFA 96 League]:[EA Sports FC 26 League]])</f>
        <v>1</v>
      </c>
    </row>
    <row r="320" spans="1:65" x14ac:dyDescent="0.3">
      <c r="A320" s="3" t="s">
        <v>1548</v>
      </c>
      <c r="B320" s="3" t="s">
        <v>50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 t="s">
        <v>955</v>
      </c>
      <c r="V320" s="3" t="s">
        <v>955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>
        <f>COUNTA(Tabela2[[#This Row],[FIFA 96 League]:[EA Sports FC 26 League]])</f>
        <v>2</v>
      </c>
    </row>
    <row r="321" spans="1:65" x14ac:dyDescent="0.3">
      <c r="A321" s="3" t="s">
        <v>1027</v>
      </c>
      <c r="B321" s="3" t="s">
        <v>50</v>
      </c>
      <c r="C321" s="3"/>
      <c r="D321" s="3"/>
      <c r="E321" s="3"/>
      <c r="F321" s="3"/>
      <c r="G321" s="3" t="s">
        <v>955</v>
      </c>
      <c r="H321" s="3" t="s">
        <v>955</v>
      </c>
      <c r="I321" s="3" t="s">
        <v>955</v>
      </c>
      <c r="J321" s="3" t="s">
        <v>955</v>
      </c>
      <c r="K321" s="3" t="s">
        <v>955</v>
      </c>
      <c r="L321" s="3" t="s">
        <v>955</v>
      </c>
      <c r="M321" s="3" t="s">
        <v>955</v>
      </c>
      <c r="N321" s="3" t="s">
        <v>955</v>
      </c>
      <c r="O321" s="3" t="s">
        <v>955</v>
      </c>
      <c r="P321" s="3"/>
      <c r="Q321" s="3"/>
      <c r="R321" s="3"/>
      <c r="S321" s="3"/>
      <c r="T321" s="3"/>
      <c r="U321" s="3" t="s">
        <v>955</v>
      </c>
      <c r="V321" s="3"/>
      <c r="W321" s="3" t="s">
        <v>955</v>
      </c>
      <c r="X321" s="3" t="s">
        <v>955</v>
      </c>
      <c r="Y321" s="3"/>
      <c r="Z321" s="3"/>
      <c r="AA321" s="3"/>
      <c r="AB321" s="3"/>
      <c r="AC321" s="3" t="s">
        <v>955</v>
      </c>
      <c r="AD321" s="3" t="s">
        <v>955</v>
      </c>
      <c r="AE321" s="3" t="s">
        <v>955</v>
      </c>
      <c r="AF321" s="3" t="s">
        <v>955</v>
      </c>
      <c r="AG321" s="3" t="s">
        <v>955</v>
      </c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>
        <f>COUNTA(Tabela2[[#This Row],[FIFA 96 League]:[EA Sports FC 26 League]])</f>
        <v>17</v>
      </c>
    </row>
    <row r="322" spans="1:65" x14ac:dyDescent="0.3">
      <c r="A322" s="3" t="s">
        <v>2074</v>
      </c>
      <c r="B322" s="3" t="s">
        <v>99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 t="s">
        <v>1980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>
        <f>COUNTA(Tabela2[[#This Row],[FIFA 96 League]:[EA Sports FC 26 League]])</f>
        <v>1</v>
      </c>
    </row>
    <row r="323" spans="1:65" x14ac:dyDescent="0.3">
      <c r="A323" s="3" t="s">
        <v>1993</v>
      </c>
      <c r="B323" s="3" t="s">
        <v>99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 t="s">
        <v>1980</v>
      </c>
      <c r="AC323" s="3" t="s">
        <v>1980</v>
      </c>
      <c r="AD323" s="3"/>
      <c r="AE323" s="3" t="s">
        <v>1980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>
        <f>COUNTA(Tabela2[[#This Row],[FIFA 96 League]:[EA Sports FC 26 League]])</f>
        <v>3</v>
      </c>
    </row>
    <row r="324" spans="1:65" x14ac:dyDescent="0.3">
      <c r="A324" s="3" t="s">
        <v>1990</v>
      </c>
      <c r="B324" s="3" t="s">
        <v>99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 t="s">
        <v>1980</v>
      </c>
      <c r="AC324" s="3" t="s">
        <v>1980</v>
      </c>
      <c r="AD324" s="3" t="s">
        <v>1980</v>
      </c>
      <c r="AE324" s="3" t="s">
        <v>1980</v>
      </c>
      <c r="AF324" s="3" t="s">
        <v>1980</v>
      </c>
      <c r="AG324" s="3" t="s">
        <v>1980</v>
      </c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>
        <f>COUNTA(Tabela2[[#This Row],[FIFA 96 League]:[EA Sports FC 26 League]])</f>
        <v>6</v>
      </c>
    </row>
    <row r="325" spans="1:65" x14ac:dyDescent="0.3">
      <c r="A325" s="3" t="s">
        <v>1992</v>
      </c>
      <c r="B325" s="3" t="s">
        <v>99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 t="s">
        <v>1980</v>
      </c>
      <c r="AC325" s="3"/>
      <c r="AD325" s="3" t="s">
        <v>1980</v>
      </c>
      <c r="AE325" s="3" t="s">
        <v>1980</v>
      </c>
      <c r="AF325" s="3" t="s">
        <v>1980</v>
      </c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>
        <f>COUNTA(Tabela2[[#This Row],[FIFA 96 League]:[EA Sports FC 26 League]])</f>
        <v>4</v>
      </c>
    </row>
    <row r="326" spans="1:65" x14ac:dyDescent="0.3">
      <c r="A326" s="3" t="s">
        <v>2102</v>
      </c>
      <c r="B326" s="3" t="s">
        <v>99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">
        <v>1980</v>
      </c>
      <c r="AF326" s="3" t="s">
        <v>1980</v>
      </c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>
        <f>COUNTA(Tabela2[[#This Row],[FIFA 96 League]:[EA Sports FC 26 League]])</f>
        <v>2</v>
      </c>
    </row>
    <row r="327" spans="1:65" x14ac:dyDescent="0.3">
      <c r="A327" s="3" t="s">
        <v>1994</v>
      </c>
      <c r="B327" s="3" t="s">
        <v>99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 t="s">
        <v>1980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>
        <f>COUNTA(Tabela2[[#This Row],[FIFA 96 League]:[EA Sports FC 26 League]])</f>
        <v>1</v>
      </c>
    </row>
    <row r="328" spans="1:65" x14ac:dyDescent="0.3">
      <c r="A328" s="3" t="s">
        <v>1991</v>
      </c>
      <c r="B328" s="3" t="s">
        <v>99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 t="s">
        <v>1980</v>
      </c>
      <c r="AC328" s="3" t="s">
        <v>1980</v>
      </c>
      <c r="AD328" s="3" t="s">
        <v>1980</v>
      </c>
      <c r="AE328" s="3" t="s">
        <v>1980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>
        <f>COUNTA(Tabela2[[#This Row],[FIFA 96 League]:[EA Sports FC 26 League]])</f>
        <v>4</v>
      </c>
    </row>
    <row r="329" spans="1:65" x14ac:dyDescent="0.3">
      <c r="A329" s="3" t="s">
        <v>2033</v>
      </c>
      <c r="B329" s="3" t="s">
        <v>99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 t="s">
        <v>1980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>
        <f>COUNTA(Tabela2[[#This Row],[FIFA 96 League]:[EA Sports FC 26 League]])</f>
        <v>1</v>
      </c>
    </row>
    <row r="330" spans="1:65" x14ac:dyDescent="0.3">
      <c r="A330" s="3" t="s">
        <v>1989</v>
      </c>
      <c r="B330" s="3" t="s">
        <v>99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 t="s">
        <v>1980</v>
      </c>
      <c r="AC330" s="3" t="s">
        <v>1980</v>
      </c>
      <c r="AD330" s="3" t="s">
        <v>1980</v>
      </c>
      <c r="AE330" s="3" t="s">
        <v>1980</v>
      </c>
      <c r="AF330" s="3" t="s">
        <v>1980</v>
      </c>
      <c r="AG330" s="3" t="s">
        <v>1980</v>
      </c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>
        <f>COUNTA(Tabela2[[#This Row],[FIFA 96 League]:[EA Sports FC 26 League]])</f>
        <v>6</v>
      </c>
    </row>
    <row r="331" spans="1:65" x14ac:dyDescent="0.3">
      <c r="A331" s="3" t="s">
        <v>1988</v>
      </c>
      <c r="B331" s="3" t="s">
        <v>99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 t="s">
        <v>1980</v>
      </c>
      <c r="AC331" s="3" t="s">
        <v>1980</v>
      </c>
      <c r="AD331" s="3" t="s">
        <v>1980</v>
      </c>
      <c r="AE331" s="3" t="s">
        <v>1980</v>
      </c>
      <c r="AF331" s="3" t="s">
        <v>1980</v>
      </c>
      <c r="AG331" s="3" t="s">
        <v>1980</v>
      </c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>
        <f>COUNTA(Tabela2[[#This Row],[FIFA 96 League]:[EA Sports FC 26 League]])</f>
        <v>6</v>
      </c>
    </row>
    <row r="332" spans="1:65" x14ac:dyDescent="0.3">
      <c r="A332" s="3" t="s">
        <v>2032</v>
      </c>
      <c r="B332" s="3" t="s">
        <v>99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 t="s">
        <v>1980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>
        <f>COUNTA(Tabela2[[#This Row],[FIFA 96 League]:[EA Sports FC 26 League]])</f>
        <v>1</v>
      </c>
    </row>
    <row r="333" spans="1:65" x14ac:dyDescent="0.3">
      <c r="A333" s="3" t="s">
        <v>2075</v>
      </c>
      <c r="B333" s="3" t="s">
        <v>99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 t="s">
        <v>1980</v>
      </c>
      <c r="AE333" s="3"/>
      <c r="AF333" s="3"/>
      <c r="AG333" s="3" t="s">
        <v>1980</v>
      </c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>
        <f>COUNTA(Tabela2[[#This Row],[FIFA 96 League]:[EA Sports FC 26 League]])</f>
        <v>2</v>
      </c>
    </row>
    <row r="334" spans="1:65" x14ac:dyDescent="0.3">
      <c r="A334" s="3" t="s">
        <v>2127</v>
      </c>
      <c r="B334" s="3" t="s">
        <v>99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 t="s">
        <v>1980</v>
      </c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>
        <f>COUNTA(Tabela2[[#This Row],[FIFA 96 League]:[EA Sports FC 26 League]])</f>
        <v>1</v>
      </c>
    </row>
    <row r="335" spans="1:65" x14ac:dyDescent="0.3">
      <c r="A335" s="3" t="s">
        <v>1995</v>
      </c>
      <c r="B335" s="3" t="s">
        <v>99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 t="s">
        <v>1980</v>
      </c>
      <c r="AC335" s="3"/>
      <c r="AD335" s="3" t="s">
        <v>1980</v>
      </c>
      <c r="AE335" s="3"/>
      <c r="AF335" s="3" t="s">
        <v>1980</v>
      </c>
      <c r="AG335" s="3" t="s">
        <v>1980</v>
      </c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>
        <f>COUNTA(Tabela2[[#This Row],[FIFA 96 League]:[EA Sports FC 26 League]])</f>
        <v>4</v>
      </c>
    </row>
    <row r="336" spans="1:65" x14ac:dyDescent="0.3">
      <c r="A336" s="3" t="s">
        <v>1109</v>
      </c>
      <c r="B336" s="3" t="s">
        <v>160</v>
      </c>
      <c r="C336" s="3"/>
      <c r="D336" s="3"/>
      <c r="E336" s="3"/>
      <c r="F336" s="3"/>
      <c r="G336" s="3" t="s">
        <v>1110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>
        <f>COUNTA(Tabela2[[#This Row],[FIFA 96 League]:[EA Sports FC 26 League]])</f>
        <v>1</v>
      </c>
    </row>
    <row r="337" spans="1:65" x14ac:dyDescent="0.3">
      <c r="A337" s="3" t="s">
        <v>1117</v>
      </c>
      <c r="B337" s="3" t="s">
        <v>160</v>
      </c>
      <c r="C337" s="3"/>
      <c r="D337" s="3"/>
      <c r="E337" s="3"/>
      <c r="F337" s="3"/>
      <c r="G337" s="3" t="s">
        <v>1110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>
        <f>COUNTA(Tabela2[[#This Row],[FIFA 96 League]:[EA Sports FC 26 League]])</f>
        <v>1</v>
      </c>
    </row>
    <row r="338" spans="1:65" x14ac:dyDescent="0.3">
      <c r="A338" s="3" t="s">
        <v>1118</v>
      </c>
      <c r="B338" s="3" t="s">
        <v>160</v>
      </c>
      <c r="C338" s="3"/>
      <c r="D338" s="3"/>
      <c r="E338" s="3"/>
      <c r="F338" s="3"/>
      <c r="G338" s="3" t="s">
        <v>1110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>
        <f>COUNTA(Tabela2[[#This Row],[FIFA 96 League]:[EA Sports FC 26 League]])</f>
        <v>1</v>
      </c>
    </row>
    <row r="339" spans="1:65" x14ac:dyDescent="0.3">
      <c r="A339" s="3" t="s">
        <v>1128</v>
      </c>
      <c r="B339" s="3" t="s">
        <v>160</v>
      </c>
      <c r="C339" s="3"/>
      <c r="D339" s="3"/>
      <c r="E339" s="3"/>
      <c r="F339" s="3"/>
      <c r="G339" s="3" t="s">
        <v>1110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>
        <f>COUNTA(Tabela2[[#This Row],[FIFA 96 League]:[EA Sports FC 26 League]])</f>
        <v>1</v>
      </c>
    </row>
    <row r="340" spans="1:65" x14ac:dyDescent="0.3">
      <c r="A340" s="3" t="s">
        <v>1442</v>
      </c>
      <c r="B340" s="3" t="s">
        <v>18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 t="s">
        <v>1249</v>
      </c>
      <c r="O340" s="3" t="s">
        <v>1249</v>
      </c>
      <c r="P340" s="3" t="s">
        <v>1249</v>
      </c>
      <c r="Q340" s="3" t="s">
        <v>1249</v>
      </c>
      <c r="R340" s="3" t="s">
        <v>1249</v>
      </c>
      <c r="S340" s="3" t="s">
        <v>1249</v>
      </c>
      <c r="T340" s="3" t="s">
        <v>1249</v>
      </c>
      <c r="U340" s="3" t="s">
        <v>1249</v>
      </c>
      <c r="V340" s="3" t="s">
        <v>1249</v>
      </c>
      <c r="W340" s="3" t="s">
        <v>1249</v>
      </c>
      <c r="X340" s="3" t="s">
        <v>1249</v>
      </c>
      <c r="Y340" s="3" t="s">
        <v>1249</v>
      </c>
      <c r="Z340" s="3" t="s">
        <v>1229</v>
      </c>
      <c r="AA340" s="3" t="s">
        <v>1229</v>
      </c>
      <c r="AB340" s="3" t="s">
        <v>1229</v>
      </c>
      <c r="AC340" s="3" t="s">
        <v>1229</v>
      </c>
      <c r="AD340" s="3" t="s">
        <v>1229</v>
      </c>
      <c r="AE340" s="3" t="s">
        <v>1249</v>
      </c>
      <c r="AF340" s="3" t="s">
        <v>1249</v>
      </c>
      <c r="AG340" s="3" t="s">
        <v>1249</v>
      </c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>
        <f>COUNTA(Tabela2[[#This Row],[FIFA 96 League]:[EA Sports FC 26 League]])</f>
        <v>20</v>
      </c>
    </row>
    <row r="341" spans="1:65" x14ac:dyDescent="0.3">
      <c r="A341" s="3" t="s">
        <v>1698</v>
      </c>
      <c r="B341" s="3" t="s">
        <v>18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 t="s">
        <v>1249</v>
      </c>
      <c r="T341" s="3" t="s">
        <v>1249</v>
      </c>
      <c r="U341" s="3" t="s">
        <v>1249</v>
      </c>
      <c r="V341" s="3" t="s">
        <v>1249</v>
      </c>
      <c r="W341" s="3" t="s">
        <v>1249</v>
      </c>
      <c r="X341" s="3" t="s">
        <v>1229</v>
      </c>
      <c r="Y341" s="3" t="s">
        <v>1229</v>
      </c>
      <c r="Z341" s="3" t="s">
        <v>1229</v>
      </c>
      <c r="AA341" s="3" t="s">
        <v>1229</v>
      </c>
      <c r="AB341" s="3" t="s">
        <v>1229</v>
      </c>
      <c r="AC341" s="3" t="s">
        <v>1229</v>
      </c>
      <c r="AD341" s="3" t="s">
        <v>1249</v>
      </c>
      <c r="AE341" s="3" t="s">
        <v>1249</v>
      </c>
      <c r="AF341" s="3" t="s">
        <v>1249</v>
      </c>
      <c r="AG341" s="3" t="s">
        <v>1229</v>
      </c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>
        <f>COUNTA(Tabela2[[#This Row],[FIFA 96 League]:[EA Sports FC 26 League]])</f>
        <v>15</v>
      </c>
    </row>
    <row r="342" spans="1:65" x14ac:dyDescent="0.3">
      <c r="A342" s="3" t="s">
        <v>1534</v>
      </c>
      <c r="B342" s="3" t="s">
        <v>18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 t="s">
        <v>1249</v>
      </c>
      <c r="Q342" s="3" t="s">
        <v>1249</v>
      </c>
      <c r="R342" s="3" t="s">
        <v>1249</v>
      </c>
      <c r="S342" s="3" t="s">
        <v>1249</v>
      </c>
      <c r="T342" s="3" t="s">
        <v>1249</v>
      </c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>
        <f>COUNTA(Tabela2[[#This Row],[FIFA 96 League]:[EA Sports FC 26 League]])</f>
        <v>5</v>
      </c>
    </row>
    <row r="343" spans="1:65" x14ac:dyDescent="0.3">
      <c r="A343" s="3" t="s">
        <v>680</v>
      </c>
      <c r="B343" s="3" t="s">
        <v>18</v>
      </c>
      <c r="C343" s="3" t="s">
        <v>682</v>
      </c>
      <c r="D343" s="3" t="s">
        <v>682</v>
      </c>
      <c r="E343" s="3" t="s">
        <v>682</v>
      </c>
      <c r="F343" s="3" t="s">
        <v>682</v>
      </c>
      <c r="G343" s="3" t="s">
        <v>682</v>
      </c>
      <c r="H343" s="3" t="s">
        <v>682</v>
      </c>
      <c r="I343" s="3" t="s">
        <v>682</v>
      </c>
      <c r="J343" s="3" t="s">
        <v>682</v>
      </c>
      <c r="K343" s="3" t="s">
        <v>682</v>
      </c>
      <c r="L343" s="3" t="s">
        <v>682</v>
      </c>
      <c r="M343" s="3" t="s">
        <v>682</v>
      </c>
      <c r="N343" s="3" t="s">
        <v>682</v>
      </c>
      <c r="O343" s="3" t="s">
        <v>682</v>
      </c>
      <c r="P343" s="3" t="s">
        <v>682</v>
      </c>
      <c r="Q343" s="3" t="s">
        <v>682</v>
      </c>
      <c r="R343" s="3" t="s">
        <v>682</v>
      </c>
      <c r="S343" s="3" t="s">
        <v>682</v>
      </c>
      <c r="T343" s="3" t="s">
        <v>682</v>
      </c>
      <c r="U343" s="3" t="s">
        <v>682</v>
      </c>
      <c r="V343" s="3" t="s">
        <v>682</v>
      </c>
      <c r="W343" s="3" t="s">
        <v>682</v>
      </c>
      <c r="X343" s="3" t="s">
        <v>682</v>
      </c>
      <c r="Y343" s="3" t="s">
        <v>682</v>
      </c>
      <c r="Z343" s="3" t="s">
        <v>682</v>
      </c>
      <c r="AA343" s="3" t="s">
        <v>682</v>
      </c>
      <c r="AB343" s="3" t="s">
        <v>682</v>
      </c>
      <c r="AC343" s="3" t="s">
        <v>682</v>
      </c>
      <c r="AD343" s="3" t="s">
        <v>682</v>
      </c>
      <c r="AE343" s="3" t="s">
        <v>682</v>
      </c>
      <c r="AF343" s="3" t="s">
        <v>682</v>
      </c>
      <c r="AG343" s="3" t="s">
        <v>682</v>
      </c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>
        <f>COUNTA(Tabela2[[#This Row],[FIFA 96 League]:[EA Sports FC 26 League]])</f>
        <v>31</v>
      </c>
    </row>
    <row r="344" spans="1:65" x14ac:dyDescent="0.3">
      <c r="A344" s="3" t="s">
        <v>681</v>
      </c>
      <c r="B344" s="3" t="s">
        <v>18</v>
      </c>
      <c r="C344" s="3" t="s">
        <v>682</v>
      </c>
      <c r="D344" s="3" t="s">
        <v>682</v>
      </c>
      <c r="E344" s="3" t="s">
        <v>682</v>
      </c>
      <c r="F344" s="3" t="s">
        <v>682</v>
      </c>
      <c r="G344" s="3" t="s">
        <v>682</v>
      </c>
      <c r="H344" s="3" t="s">
        <v>682</v>
      </c>
      <c r="I344" s="3" t="s">
        <v>682</v>
      </c>
      <c r="J344" s="3" t="s">
        <v>682</v>
      </c>
      <c r="K344" s="3" t="s">
        <v>682</v>
      </c>
      <c r="L344" s="3" t="s">
        <v>682</v>
      </c>
      <c r="M344" s="3" t="s">
        <v>682</v>
      </c>
      <c r="N344" s="3" t="s">
        <v>682</v>
      </c>
      <c r="O344" s="3" t="s">
        <v>682</v>
      </c>
      <c r="P344" s="3" t="s">
        <v>682</v>
      </c>
      <c r="Q344" s="3" t="s">
        <v>682</v>
      </c>
      <c r="R344" s="3" t="s">
        <v>682</v>
      </c>
      <c r="S344" s="3" t="s">
        <v>682</v>
      </c>
      <c r="T344" s="3" t="s">
        <v>682</v>
      </c>
      <c r="U344" s="3" t="s">
        <v>682</v>
      </c>
      <c r="V344" s="3" t="s">
        <v>682</v>
      </c>
      <c r="W344" s="3" t="s">
        <v>682</v>
      </c>
      <c r="X344" s="3" t="s">
        <v>1122</v>
      </c>
      <c r="Y344" s="3" t="s">
        <v>1122</v>
      </c>
      <c r="Z344" s="3" t="s">
        <v>1122</v>
      </c>
      <c r="AA344" s="3" t="s">
        <v>682</v>
      </c>
      <c r="AB344" s="3" t="s">
        <v>682</v>
      </c>
      <c r="AC344" s="3" t="s">
        <v>682</v>
      </c>
      <c r="AD344" s="3" t="s">
        <v>682</v>
      </c>
      <c r="AE344" s="3" t="s">
        <v>682</v>
      </c>
      <c r="AF344" s="3" t="s">
        <v>682</v>
      </c>
      <c r="AG344" s="3" t="s">
        <v>682</v>
      </c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>
        <f>COUNTA(Tabela2[[#This Row],[FIFA 96 League]:[EA Sports FC 26 League]])</f>
        <v>31</v>
      </c>
    </row>
    <row r="345" spans="1:65" x14ac:dyDescent="0.3">
      <c r="A345" s="3" t="s">
        <v>1384</v>
      </c>
      <c r="B345" s="3" t="s">
        <v>18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 t="s">
        <v>1249</v>
      </c>
      <c r="N345" s="3" t="s">
        <v>1249</v>
      </c>
      <c r="O345" s="3" t="s">
        <v>1249</v>
      </c>
      <c r="P345" s="3" t="s">
        <v>1249</v>
      </c>
      <c r="Q345" s="3" t="s">
        <v>1249</v>
      </c>
      <c r="R345" s="3" t="s">
        <v>1249</v>
      </c>
      <c r="S345" s="3" t="s">
        <v>1249</v>
      </c>
      <c r="T345" s="3" t="s">
        <v>1249</v>
      </c>
      <c r="U345" s="3"/>
      <c r="V345" s="3"/>
      <c r="W345" s="3" t="s">
        <v>1249</v>
      </c>
      <c r="X345" s="3" t="s">
        <v>1249</v>
      </c>
      <c r="Y345" s="3" t="s">
        <v>1249</v>
      </c>
      <c r="Z345" s="3"/>
      <c r="AA345" s="3"/>
      <c r="AB345" s="3"/>
      <c r="AC345" s="3"/>
      <c r="AD345" s="3"/>
      <c r="AE345" s="3"/>
      <c r="AF345" s="3"/>
      <c r="AG345" s="3" t="s">
        <v>1249</v>
      </c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>
        <f>COUNTA(Tabela2[[#This Row],[FIFA 96 League]:[EA Sports FC 26 League]])</f>
        <v>12</v>
      </c>
    </row>
    <row r="346" spans="1:65" x14ac:dyDescent="0.3">
      <c r="A346" s="3" t="s">
        <v>872</v>
      </c>
      <c r="B346" s="3" t="s">
        <v>18</v>
      </c>
      <c r="C346" s="3"/>
      <c r="D346" s="3"/>
      <c r="E346" s="3" t="s">
        <v>682</v>
      </c>
      <c r="F346" s="3"/>
      <c r="G346" s="3"/>
      <c r="H346" s="3"/>
      <c r="I346" s="3"/>
      <c r="J346" s="3"/>
      <c r="K346" s="3" t="s">
        <v>1229</v>
      </c>
      <c r="L346" s="3" t="s">
        <v>1229</v>
      </c>
      <c r="M346" s="3" t="s">
        <v>1229</v>
      </c>
      <c r="N346" s="3" t="s">
        <v>1122</v>
      </c>
      <c r="O346" s="3" t="s">
        <v>1122</v>
      </c>
      <c r="P346" s="3" t="s">
        <v>1122</v>
      </c>
      <c r="Q346" s="3" t="s">
        <v>1122</v>
      </c>
      <c r="R346" s="3" t="s">
        <v>1122</v>
      </c>
      <c r="S346" s="3" t="s">
        <v>1122</v>
      </c>
      <c r="T346" s="3" t="s">
        <v>1122</v>
      </c>
      <c r="U346" s="3" t="s">
        <v>1122</v>
      </c>
      <c r="V346" s="3" t="s">
        <v>1229</v>
      </c>
      <c r="W346" s="3" t="s">
        <v>1229</v>
      </c>
      <c r="X346" s="3" t="s">
        <v>1122</v>
      </c>
      <c r="Y346" s="3" t="s">
        <v>1122</v>
      </c>
      <c r="Z346" s="3" t="s">
        <v>1229</v>
      </c>
      <c r="AA346" s="3" t="s">
        <v>1122</v>
      </c>
      <c r="AB346" s="3" t="s">
        <v>1122</v>
      </c>
      <c r="AC346" s="3" t="s">
        <v>1122</v>
      </c>
      <c r="AD346" s="3" t="s">
        <v>1229</v>
      </c>
      <c r="AE346" s="3" t="s">
        <v>1229</v>
      </c>
      <c r="AF346" s="3" t="s">
        <v>1229</v>
      </c>
      <c r="AG346" s="3" t="s">
        <v>1229</v>
      </c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>
        <f>COUNTA(Tabela2[[#This Row],[FIFA 96 League]:[EA Sports FC 26 League]])</f>
        <v>24</v>
      </c>
    </row>
    <row r="347" spans="1:65" x14ac:dyDescent="0.3">
      <c r="A347" s="3" t="s">
        <v>1950</v>
      </c>
      <c r="B347" s="3" t="s">
        <v>18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 t="s">
        <v>1249</v>
      </c>
      <c r="AC347" s="3" t="s">
        <v>1249</v>
      </c>
      <c r="AD347" s="3" t="s">
        <v>1249</v>
      </c>
      <c r="AE347" s="3" t="s">
        <v>1249</v>
      </c>
      <c r="AF347" s="3" t="s">
        <v>1249</v>
      </c>
      <c r="AG347" s="3" t="s">
        <v>1249</v>
      </c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>
        <f>COUNTA(Tabela2[[#This Row],[FIFA 96 League]:[EA Sports FC 26 League]])</f>
        <v>6</v>
      </c>
    </row>
    <row r="348" spans="1:65" x14ac:dyDescent="0.3">
      <c r="A348" s="3" t="s">
        <v>1187</v>
      </c>
      <c r="B348" s="3" t="s">
        <v>18</v>
      </c>
      <c r="C348" s="3"/>
      <c r="D348" s="3"/>
      <c r="E348" s="3"/>
      <c r="F348" s="3"/>
      <c r="G348" s="3"/>
      <c r="H348" s="3"/>
      <c r="I348" s="3"/>
      <c r="J348" s="3" t="s">
        <v>682</v>
      </c>
      <c r="K348" s="3" t="s">
        <v>682</v>
      </c>
      <c r="L348" s="3" t="s">
        <v>682</v>
      </c>
      <c r="M348" s="3" t="s">
        <v>682</v>
      </c>
      <c r="N348" s="3" t="s">
        <v>1122</v>
      </c>
      <c r="O348" s="3" t="s">
        <v>682</v>
      </c>
      <c r="P348" s="3" t="s">
        <v>1122</v>
      </c>
      <c r="Q348" s="3" t="s">
        <v>682</v>
      </c>
      <c r="R348" s="3" t="s">
        <v>682</v>
      </c>
      <c r="S348" s="3" t="s">
        <v>1122</v>
      </c>
      <c r="T348" s="3" t="s">
        <v>1122</v>
      </c>
      <c r="U348" s="3" t="s">
        <v>1122</v>
      </c>
      <c r="V348" s="3" t="s">
        <v>1122</v>
      </c>
      <c r="W348" s="3" t="s">
        <v>1122</v>
      </c>
      <c r="X348" s="3" t="s">
        <v>1122</v>
      </c>
      <c r="Y348" s="3" t="s">
        <v>1122</v>
      </c>
      <c r="Z348" s="3" t="s">
        <v>1122</v>
      </c>
      <c r="AA348" s="3" t="s">
        <v>1122</v>
      </c>
      <c r="AB348" s="3" t="s">
        <v>1122</v>
      </c>
      <c r="AC348" s="3" t="s">
        <v>1122</v>
      </c>
      <c r="AD348" s="3" t="s">
        <v>1122</v>
      </c>
      <c r="AE348" s="3" t="s">
        <v>1122</v>
      </c>
      <c r="AF348" s="3" t="s">
        <v>1229</v>
      </c>
      <c r="AG348" s="3" t="s">
        <v>1122</v>
      </c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>
        <f>COUNTA(Tabela2[[#This Row],[FIFA 96 League]:[EA Sports FC 26 League]])</f>
        <v>24</v>
      </c>
    </row>
    <row r="349" spans="1:65" x14ac:dyDescent="0.3">
      <c r="A349" s="3" t="s">
        <v>683</v>
      </c>
      <c r="B349" s="3" t="s">
        <v>18</v>
      </c>
      <c r="C349" s="3" t="s">
        <v>682</v>
      </c>
      <c r="D349" s="3" t="s">
        <v>682</v>
      </c>
      <c r="E349" s="3" t="s">
        <v>682</v>
      </c>
      <c r="F349" s="3" t="s">
        <v>682</v>
      </c>
      <c r="G349" s="3"/>
      <c r="H349" s="3"/>
      <c r="I349" s="3" t="s">
        <v>682</v>
      </c>
      <c r="J349" s="3" t="s">
        <v>682</v>
      </c>
      <c r="K349" s="3" t="s">
        <v>682</v>
      </c>
      <c r="L349" s="3" t="s">
        <v>682</v>
      </c>
      <c r="M349" s="3" t="s">
        <v>682</v>
      </c>
      <c r="N349" s="3" t="s">
        <v>682</v>
      </c>
      <c r="O349" s="3" t="s">
        <v>682</v>
      </c>
      <c r="P349" s="3" t="s">
        <v>682</v>
      </c>
      <c r="Q349" s="3" t="s">
        <v>682</v>
      </c>
      <c r="R349" s="3" t="s">
        <v>682</v>
      </c>
      <c r="S349" s="3" t="s">
        <v>682</v>
      </c>
      <c r="T349" s="3" t="s">
        <v>1122</v>
      </c>
      <c r="U349" s="3" t="s">
        <v>1122</v>
      </c>
      <c r="V349" s="3" t="s">
        <v>1122</v>
      </c>
      <c r="W349" s="3" t="s">
        <v>1122</v>
      </c>
      <c r="X349" s="3" t="s">
        <v>1122</v>
      </c>
      <c r="Y349" s="3" t="s">
        <v>1229</v>
      </c>
      <c r="Z349" s="3" t="s">
        <v>1122</v>
      </c>
      <c r="AA349" s="3" t="s">
        <v>1122</v>
      </c>
      <c r="AB349" s="3" t="s">
        <v>1122</v>
      </c>
      <c r="AC349" s="3" t="s">
        <v>1122</v>
      </c>
      <c r="AD349" s="3" t="s">
        <v>1122</v>
      </c>
      <c r="AE349" s="3" t="s">
        <v>1122</v>
      </c>
      <c r="AF349" s="3" t="s">
        <v>1122</v>
      </c>
      <c r="AG349" s="3" t="s">
        <v>1122</v>
      </c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>
        <f>COUNTA(Tabela2[[#This Row],[FIFA 96 League]:[EA Sports FC 26 League]])</f>
        <v>29</v>
      </c>
    </row>
    <row r="350" spans="1:65" x14ac:dyDescent="0.3">
      <c r="A350" s="3" t="s">
        <v>1230</v>
      </c>
      <c r="B350" s="3" t="s">
        <v>18</v>
      </c>
      <c r="C350" s="3"/>
      <c r="D350" s="3"/>
      <c r="E350" s="3"/>
      <c r="F350" s="3"/>
      <c r="G350" s="3"/>
      <c r="H350" s="3"/>
      <c r="I350" s="3"/>
      <c r="J350" s="3"/>
      <c r="K350" s="3" t="s">
        <v>1229</v>
      </c>
      <c r="L350" s="3" t="s">
        <v>1229</v>
      </c>
      <c r="M350" s="3" t="s">
        <v>1229</v>
      </c>
      <c r="N350" s="3" t="s">
        <v>1229</v>
      </c>
      <c r="O350" s="3" t="s">
        <v>1122</v>
      </c>
      <c r="P350" s="3" t="s">
        <v>1122</v>
      </c>
      <c r="Q350" s="3" t="s">
        <v>1122</v>
      </c>
      <c r="R350" s="3" t="s">
        <v>682</v>
      </c>
      <c r="S350" s="3" t="s">
        <v>1122</v>
      </c>
      <c r="T350" s="3" t="s">
        <v>1122</v>
      </c>
      <c r="U350" s="3" t="s">
        <v>1122</v>
      </c>
      <c r="V350" s="3" t="s">
        <v>1122</v>
      </c>
      <c r="W350" s="3" t="s">
        <v>1229</v>
      </c>
      <c r="X350" s="3" t="s">
        <v>1249</v>
      </c>
      <c r="Y350" s="3" t="s">
        <v>1229</v>
      </c>
      <c r="Z350" s="3" t="s">
        <v>1229</v>
      </c>
      <c r="AA350" s="3" t="s">
        <v>1229</v>
      </c>
      <c r="AB350" s="3" t="s">
        <v>1229</v>
      </c>
      <c r="AC350" s="3" t="s">
        <v>1122</v>
      </c>
      <c r="AD350" s="3" t="s">
        <v>1122</v>
      </c>
      <c r="AE350" s="3" t="s">
        <v>1229</v>
      </c>
      <c r="AF350" s="3" t="s">
        <v>1229</v>
      </c>
      <c r="AG350" s="3" t="s">
        <v>1229</v>
      </c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>
        <f>COUNTA(Tabela2[[#This Row],[FIFA 96 League]:[EA Sports FC 26 League]])</f>
        <v>23</v>
      </c>
    </row>
    <row r="351" spans="1:65" x14ac:dyDescent="0.3">
      <c r="A351" s="3" t="s">
        <v>853</v>
      </c>
      <c r="B351" s="3" t="s">
        <v>18</v>
      </c>
      <c r="C351" s="3"/>
      <c r="D351" s="3" t="s">
        <v>682</v>
      </c>
      <c r="E351" s="3" t="s">
        <v>682</v>
      </c>
      <c r="F351" s="3"/>
      <c r="G351" s="3"/>
      <c r="H351" s="3"/>
      <c r="I351" s="3" t="s">
        <v>682</v>
      </c>
      <c r="J351" s="3" t="s">
        <v>682</v>
      </c>
      <c r="K351" s="3" t="s">
        <v>682</v>
      </c>
      <c r="L351" s="3" t="s">
        <v>682</v>
      </c>
      <c r="M351" s="3" t="s">
        <v>682</v>
      </c>
      <c r="N351" s="3" t="s">
        <v>682</v>
      </c>
      <c r="O351" s="3" t="s">
        <v>682</v>
      </c>
      <c r="P351" s="3" t="s">
        <v>682</v>
      </c>
      <c r="Q351" s="3" t="s">
        <v>682</v>
      </c>
      <c r="R351" s="3" t="s">
        <v>682</v>
      </c>
      <c r="S351" s="3" t="s">
        <v>682</v>
      </c>
      <c r="T351" s="3" t="s">
        <v>1122</v>
      </c>
      <c r="U351" s="3" t="s">
        <v>1122</v>
      </c>
      <c r="V351" s="3" t="s">
        <v>1122</v>
      </c>
      <c r="W351" s="3" t="s">
        <v>1122</v>
      </c>
      <c r="X351" s="3" t="s">
        <v>1229</v>
      </c>
      <c r="Y351" s="3" t="s">
        <v>1122</v>
      </c>
      <c r="Z351" s="3" t="s">
        <v>1122</v>
      </c>
      <c r="AA351" s="3" t="s">
        <v>1229</v>
      </c>
      <c r="AB351" s="3" t="s">
        <v>1249</v>
      </c>
      <c r="AC351" s="3" t="s">
        <v>1229</v>
      </c>
      <c r="AD351" s="3" t="s">
        <v>1229</v>
      </c>
      <c r="AE351" s="3" t="s">
        <v>1229</v>
      </c>
      <c r="AF351" s="3" t="s">
        <v>1229</v>
      </c>
      <c r="AG351" s="3" t="s">
        <v>1229</v>
      </c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>
        <f>COUNTA(Tabela2[[#This Row],[FIFA 96 League]:[EA Sports FC 26 League]])</f>
        <v>27</v>
      </c>
    </row>
    <row r="352" spans="1:65" x14ac:dyDescent="0.3">
      <c r="A352" s="3" t="s">
        <v>1250</v>
      </c>
      <c r="B352" s="3" t="s">
        <v>18</v>
      </c>
      <c r="C352" s="3"/>
      <c r="D352" s="3"/>
      <c r="E352" s="3"/>
      <c r="F352" s="3"/>
      <c r="G352" s="3"/>
      <c r="H352" s="3"/>
      <c r="I352" s="3"/>
      <c r="J352" s="3"/>
      <c r="K352" s="3" t="s">
        <v>1249</v>
      </c>
      <c r="L352" s="3" t="s">
        <v>1249</v>
      </c>
      <c r="M352" s="3" t="s">
        <v>1249</v>
      </c>
      <c r="N352" s="3" t="s">
        <v>1249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>
        <f>COUNTA(Tabela2[[#This Row],[FIFA 96 League]:[EA Sports FC 26 League]])</f>
        <v>4</v>
      </c>
    </row>
    <row r="353" spans="1:65" x14ac:dyDescent="0.3">
      <c r="A353" s="3" t="s">
        <v>1231</v>
      </c>
      <c r="B353" s="3" t="s">
        <v>18</v>
      </c>
      <c r="C353" s="3"/>
      <c r="D353" s="3"/>
      <c r="E353" s="3"/>
      <c r="F353" s="3"/>
      <c r="G353" s="3"/>
      <c r="H353" s="3"/>
      <c r="I353" s="3"/>
      <c r="J353" s="3"/>
      <c r="K353" s="3" t="s">
        <v>1229</v>
      </c>
      <c r="L353" s="3" t="s">
        <v>1229</v>
      </c>
      <c r="M353" s="3" t="s">
        <v>1229</v>
      </c>
      <c r="N353" s="3" t="s">
        <v>1229</v>
      </c>
      <c r="O353" s="3" t="s">
        <v>1229</v>
      </c>
      <c r="P353" s="3" t="s">
        <v>1249</v>
      </c>
      <c r="Q353" s="3" t="s">
        <v>1249</v>
      </c>
      <c r="R353" s="3" t="s">
        <v>1229</v>
      </c>
      <c r="S353" s="3" t="s">
        <v>1229</v>
      </c>
      <c r="T353" s="3" t="s">
        <v>1229</v>
      </c>
      <c r="U353" s="3" t="s">
        <v>1122</v>
      </c>
      <c r="V353" s="3" t="s">
        <v>1122</v>
      </c>
      <c r="W353" s="3" t="s">
        <v>682</v>
      </c>
      <c r="X353" s="3" t="s">
        <v>682</v>
      </c>
      <c r="Y353" s="3" t="s">
        <v>682</v>
      </c>
      <c r="Z353" s="3" t="s">
        <v>682</v>
      </c>
      <c r="AA353" s="3" t="s">
        <v>682</v>
      </c>
      <c r="AB353" s="3" t="s">
        <v>1122</v>
      </c>
      <c r="AC353" s="3" t="s">
        <v>1122</v>
      </c>
      <c r="AD353" s="3" t="s">
        <v>682</v>
      </c>
      <c r="AE353" s="3" t="s">
        <v>682</v>
      </c>
      <c r="AF353" s="3" t="s">
        <v>682</v>
      </c>
      <c r="AG353" s="3" t="s">
        <v>682</v>
      </c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>
        <f>COUNTA(Tabela2[[#This Row],[FIFA 96 League]:[EA Sports FC 26 League]])</f>
        <v>23</v>
      </c>
    </row>
    <row r="354" spans="1:65" x14ac:dyDescent="0.3">
      <c r="A354" s="3" t="s">
        <v>1028</v>
      </c>
      <c r="B354" s="3" t="s">
        <v>18</v>
      </c>
      <c r="C354" s="3"/>
      <c r="D354" s="3"/>
      <c r="E354" s="3"/>
      <c r="F354" s="3"/>
      <c r="G354" s="3" t="s">
        <v>682</v>
      </c>
      <c r="H354" s="3" t="s">
        <v>682</v>
      </c>
      <c r="I354" s="3"/>
      <c r="J354" s="3"/>
      <c r="K354" s="3" t="s">
        <v>1122</v>
      </c>
      <c r="L354" s="3" t="s">
        <v>1229</v>
      </c>
      <c r="M354" s="3" t="s">
        <v>1229</v>
      </c>
      <c r="N354" s="3" t="s">
        <v>1229</v>
      </c>
      <c r="O354" s="3" t="s">
        <v>1249</v>
      </c>
      <c r="P354" s="3" t="s">
        <v>1249</v>
      </c>
      <c r="Q354" s="3" t="s">
        <v>1249</v>
      </c>
      <c r="R354" s="3" t="s">
        <v>1249</v>
      </c>
      <c r="S354" s="3" t="s">
        <v>1249</v>
      </c>
      <c r="T354" s="3" t="s">
        <v>1249</v>
      </c>
      <c r="U354" s="3" t="s">
        <v>1229</v>
      </c>
      <c r="V354" s="3" t="s">
        <v>1229</v>
      </c>
      <c r="W354" s="3" t="s">
        <v>1229</v>
      </c>
      <c r="X354" s="3" t="s">
        <v>1229</v>
      </c>
      <c r="Y354" s="3" t="s">
        <v>1229</v>
      </c>
      <c r="Z354" s="3" t="s">
        <v>1229</v>
      </c>
      <c r="AA354" s="3" t="s">
        <v>1249</v>
      </c>
      <c r="AB354" s="3" t="s">
        <v>1249</v>
      </c>
      <c r="AC354" s="3" t="s">
        <v>1249</v>
      </c>
      <c r="AD354" s="3" t="s">
        <v>1249</v>
      </c>
      <c r="AE354" s="3" t="s">
        <v>1249</v>
      </c>
      <c r="AF354" s="3" t="s">
        <v>1249</v>
      </c>
      <c r="AG354" s="3" t="s">
        <v>1229</v>
      </c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>
        <f>COUNTA(Tabela2[[#This Row],[FIFA 96 League]:[EA Sports FC 26 League]])</f>
        <v>25</v>
      </c>
    </row>
    <row r="355" spans="1:65" x14ac:dyDescent="0.3">
      <c r="A355" s="3" t="s">
        <v>1232</v>
      </c>
      <c r="B355" s="3" t="s">
        <v>18</v>
      </c>
      <c r="C355" s="3"/>
      <c r="D355" s="3"/>
      <c r="E355" s="3"/>
      <c r="F355" s="3"/>
      <c r="G355" s="3"/>
      <c r="H355" s="3"/>
      <c r="I355" s="3"/>
      <c r="J355" s="3"/>
      <c r="K355" s="3" t="s">
        <v>1229</v>
      </c>
      <c r="L355" s="3" t="s">
        <v>1229</v>
      </c>
      <c r="M355" s="3" t="s">
        <v>1229</v>
      </c>
      <c r="N355" s="3" t="s">
        <v>1229</v>
      </c>
      <c r="O355" s="3" t="s">
        <v>1249</v>
      </c>
      <c r="P355" s="3" t="s">
        <v>1249</v>
      </c>
      <c r="Q355" s="3" t="s">
        <v>1229</v>
      </c>
      <c r="R355" s="3" t="s">
        <v>1229</v>
      </c>
      <c r="S355" s="3" t="s">
        <v>1229</v>
      </c>
      <c r="T355" s="3" t="s">
        <v>1229</v>
      </c>
      <c r="U355" s="3" t="s">
        <v>1229</v>
      </c>
      <c r="V355" s="3" t="s">
        <v>1122</v>
      </c>
      <c r="W355" s="3" t="s">
        <v>1122</v>
      </c>
      <c r="X355" s="3" t="s">
        <v>1122</v>
      </c>
      <c r="Y355" s="3" t="s">
        <v>1122</v>
      </c>
      <c r="Z355" s="3" t="s">
        <v>1122</v>
      </c>
      <c r="AA355" s="3" t="s">
        <v>1122</v>
      </c>
      <c r="AB355" s="3" t="s">
        <v>1122</v>
      </c>
      <c r="AC355" s="3" t="s">
        <v>682</v>
      </c>
      <c r="AD355" s="3" t="s">
        <v>682</v>
      </c>
      <c r="AE355" s="3" t="s">
        <v>682</v>
      </c>
      <c r="AF355" s="3" t="s">
        <v>682</v>
      </c>
      <c r="AG355" s="3" t="s">
        <v>682</v>
      </c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>
        <f>COUNTA(Tabela2[[#This Row],[FIFA 96 League]:[EA Sports FC 26 League]])</f>
        <v>23</v>
      </c>
    </row>
    <row r="356" spans="1:65" x14ac:dyDescent="0.3">
      <c r="A356" s="3" t="s">
        <v>1233</v>
      </c>
      <c r="B356" s="3" t="s">
        <v>18</v>
      </c>
      <c r="C356" s="3"/>
      <c r="D356" s="3"/>
      <c r="E356" s="3"/>
      <c r="F356" s="3"/>
      <c r="G356" s="3"/>
      <c r="H356" s="3"/>
      <c r="I356" s="3"/>
      <c r="J356" s="3"/>
      <c r="K356" s="3" t="s">
        <v>1229</v>
      </c>
      <c r="L356" s="3" t="s">
        <v>1122</v>
      </c>
      <c r="M356" s="3" t="s">
        <v>1122</v>
      </c>
      <c r="N356" s="3" t="s">
        <v>1229</v>
      </c>
      <c r="O356" s="3" t="s">
        <v>1229</v>
      </c>
      <c r="P356" s="3" t="s">
        <v>1229</v>
      </c>
      <c r="Q356" s="3" t="s">
        <v>1229</v>
      </c>
      <c r="R356" s="3" t="s">
        <v>1229</v>
      </c>
      <c r="S356" s="3" t="s">
        <v>1122</v>
      </c>
      <c r="T356" s="3" t="s">
        <v>1122</v>
      </c>
      <c r="U356" s="3" t="s">
        <v>1122</v>
      </c>
      <c r="V356" s="3" t="s">
        <v>1122</v>
      </c>
      <c r="W356" s="3" t="s">
        <v>1122</v>
      </c>
      <c r="X356" s="3" t="s">
        <v>1122</v>
      </c>
      <c r="Y356" s="3" t="s">
        <v>682</v>
      </c>
      <c r="Z356" s="3" t="s">
        <v>682</v>
      </c>
      <c r="AA356" s="3" t="s">
        <v>682</v>
      </c>
      <c r="AB356" s="3" t="s">
        <v>682</v>
      </c>
      <c r="AC356" s="3" t="s">
        <v>682</v>
      </c>
      <c r="AD356" s="3" t="s">
        <v>682</v>
      </c>
      <c r="AE356" s="3" t="s">
        <v>682</v>
      </c>
      <c r="AF356" s="3" t="s">
        <v>682</v>
      </c>
      <c r="AG356" s="3" t="s">
        <v>682</v>
      </c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>
        <f>COUNTA(Tabela2[[#This Row],[FIFA 96 League]:[EA Sports FC 26 League]])</f>
        <v>23</v>
      </c>
    </row>
    <row r="357" spans="1:65" x14ac:dyDescent="0.3">
      <c r="A357" s="3" t="s">
        <v>1234</v>
      </c>
      <c r="B357" s="3" t="s">
        <v>18</v>
      </c>
      <c r="C357" s="3"/>
      <c r="D357" s="3"/>
      <c r="E357" s="3"/>
      <c r="F357" s="3"/>
      <c r="G357" s="3"/>
      <c r="H357" s="3"/>
      <c r="I357" s="3"/>
      <c r="J357" s="3"/>
      <c r="K357" s="3" t="s">
        <v>1229</v>
      </c>
      <c r="L357" s="3" t="s">
        <v>1229</v>
      </c>
      <c r="M357" s="3" t="s">
        <v>1229</v>
      </c>
      <c r="N357" s="3" t="s">
        <v>1229</v>
      </c>
      <c r="O357" s="3" t="s">
        <v>1122</v>
      </c>
      <c r="P357" s="3" t="s">
        <v>1122</v>
      </c>
      <c r="Q357" s="3" t="s">
        <v>1122</v>
      </c>
      <c r="R357" s="3" t="s">
        <v>1122</v>
      </c>
      <c r="S357" s="3" t="s">
        <v>1122</v>
      </c>
      <c r="T357" s="3" t="s">
        <v>1122</v>
      </c>
      <c r="U357" s="3" t="s">
        <v>1229</v>
      </c>
      <c r="V357" s="3" t="s">
        <v>1229</v>
      </c>
      <c r="W357" s="3" t="s">
        <v>1122</v>
      </c>
      <c r="X357" s="3" t="s">
        <v>1122</v>
      </c>
      <c r="Y357" s="3" t="s">
        <v>1122</v>
      </c>
      <c r="Z357" s="3" t="s">
        <v>1122</v>
      </c>
      <c r="AA357" s="3" t="s">
        <v>1122</v>
      </c>
      <c r="AB357" s="3" t="s">
        <v>1122</v>
      </c>
      <c r="AC357" s="3" t="s">
        <v>1122</v>
      </c>
      <c r="AD357" s="3" t="s">
        <v>1122</v>
      </c>
      <c r="AE357" s="3" t="s">
        <v>1122</v>
      </c>
      <c r="AF357" s="3" t="s">
        <v>1122</v>
      </c>
      <c r="AG357" s="3" t="s">
        <v>1122</v>
      </c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>
        <f>COUNTA(Tabela2[[#This Row],[FIFA 96 League]:[EA Sports FC 26 League]])</f>
        <v>23</v>
      </c>
    </row>
    <row r="358" spans="1:65" x14ac:dyDescent="0.3">
      <c r="A358" s="3" t="s">
        <v>1251</v>
      </c>
      <c r="B358" s="3" t="s">
        <v>18</v>
      </c>
      <c r="C358" s="3"/>
      <c r="D358" s="3"/>
      <c r="E358" s="3"/>
      <c r="F358" s="3"/>
      <c r="G358" s="3"/>
      <c r="H358" s="3"/>
      <c r="I358" s="3"/>
      <c r="J358" s="3"/>
      <c r="K358" s="3" t="s">
        <v>1249</v>
      </c>
      <c r="L358" s="3" t="s">
        <v>1249</v>
      </c>
      <c r="M358" s="3" t="s">
        <v>1249</v>
      </c>
      <c r="N358" s="3" t="s">
        <v>1249</v>
      </c>
      <c r="O358" s="3" t="s">
        <v>1229</v>
      </c>
      <c r="P358" s="3" t="s">
        <v>1229</v>
      </c>
      <c r="Q358" s="3" t="s">
        <v>1229</v>
      </c>
      <c r="R358" s="3" t="s">
        <v>1229</v>
      </c>
      <c r="S358" s="3" t="s">
        <v>1249</v>
      </c>
      <c r="T358" s="3" t="s">
        <v>1249</v>
      </c>
      <c r="U358" s="3" t="s">
        <v>1249</v>
      </c>
      <c r="V358" s="3"/>
      <c r="W358" s="3" t="s">
        <v>1249</v>
      </c>
      <c r="X358" s="3" t="s">
        <v>1229</v>
      </c>
      <c r="Y358" s="3" t="s">
        <v>1229</v>
      </c>
      <c r="Z358" s="3" t="s">
        <v>1229</v>
      </c>
      <c r="AA358" s="3" t="s">
        <v>1229</v>
      </c>
      <c r="AB358" s="3" t="s">
        <v>1229</v>
      </c>
      <c r="AC358" s="3" t="s">
        <v>1249</v>
      </c>
      <c r="AD358" s="3" t="s">
        <v>1229</v>
      </c>
      <c r="AE358" s="3" t="s">
        <v>1229</v>
      </c>
      <c r="AF358" s="3" t="s">
        <v>1229</v>
      </c>
      <c r="AG358" s="3" t="s">
        <v>1249</v>
      </c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>
        <f>COUNTA(Tabela2[[#This Row],[FIFA 96 League]:[EA Sports FC 26 League]])</f>
        <v>22</v>
      </c>
    </row>
    <row r="359" spans="1:65" x14ac:dyDescent="0.3">
      <c r="A359" s="3" t="s">
        <v>2108</v>
      </c>
      <c r="B359" s="3" t="s">
        <v>18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 t="s">
        <v>1249</v>
      </c>
      <c r="AG359" s="3" t="s">
        <v>1249</v>
      </c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>
        <f>COUNTA(Tabela2[[#This Row],[FIFA 96 League]:[EA Sports FC 26 League]])</f>
        <v>2</v>
      </c>
    </row>
    <row r="360" spans="1:65" x14ac:dyDescent="0.3">
      <c r="A360" s="3" t="s">
        <v>1217</v>
      </c>
      <c r="B360" s="3" t="s">
        <v>18</v>
      </c>
      <c r="C360" s="3"/>
      <c r="D360" s="3"/>
      <c r="E360" s="3"/>
      <c r="F360" s="3"/>
      <c r="G360" s="3"/>
      <c r="H360" s="3"/>
      <c r="I360" s="3"/>
      <c r="J360" s="3"/>
      <c r="K360" s="3" t="s">
        <v>1122</v>
      </c>
      <c r="L360" s="3" t="s">
        <v>1122</v>
      </c>
      <c r="M360" s="3" t="s">
        <v>1122</v>
      </c>
      <c r="N360" s="3" t="s">
        <v>1122</v>
      </c>
      <c r="O360" s="3" t="s">
        <v>1122</v>
      </c>
      <c r="P360" s="3" t="s">
        <v>1122</v>
      </c>
      <c r="Q360" s="3" t="s">
        <v>682</v>
      </c>
      <c r="R360" s="3" t="s">
        <v>1122</v>
      </c>
      <c r="S360" s="3" t="s">
        <v>1122</v>
      </c>
      <c r="T360" s="3" t="s">
        <v>1122</v>
      </c>
      <c r="U360" s="3" t="s">
        <v>1122</v>
      </c>
      <c r="V360" s="3" t="s">
        <v>682</v>
      </c>
      <c r="W360" s="3" t="s">
        <v>1122</v>
      </c>
      <c r="X360" s="3" t="s">
        <v>682</v>
      </c>
      <c r="Y360" s="3" t="s">
        <v>682</v>
      </c>
      <c r="Z360" s="3" t="s">
        <v>682</v>
      </c>
      <c r="AA360" s="3" t="s">
        <v>682</v>
      </c>
      <c r="AB360" s="3" t="s">
        <v>682</v>
      </c>
      <c r="AC360" s="3" t="s">
        <v>682</v>
      </c>
      <c r="AD360" s="3" t="s">
        <v>1122</v>
      </c>
      <c r="AE360" s="3" t="s">
        <v>682</v>
      </c>
      <c r="AF360" s="3" t="s">
        <v>1122</v>
      </c>
      <c r="AG360" s="3" t="s">
        <v>682</v>
      </c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>
        <f>COUNTA(Tabela2[[#This Row],[FIFA 96 League]:[EA Sports FC 26 League]])</f>
        <v>23</v>
      </c>
    </row>
    <row r="361" spans="1:65" x14ac:dyDescent="0.3">
      <c r="A361" s="3" t="s">
        <v>1645</v>
      </c>
      <c r="B361" s="3" t="s">
        <v>18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 t="s">
        <v>1249</v>
      </c>
      <c r="R361" s="3" t="s">
        <v>1249</v>
      </c>
      <c r="S361" s="3" t="s">
        <v>1249</v>
      </c>
      <c r="T361" s="3" t="s">
        <v>1249</v>
      </c>
      <c r="U361" s="3" t="s">
        <v>1249</v>
      </c>
      <c r="V361" s="3" t="s">
        <v>1249</v>
      </c>
      <c r="W361" s="3" t="s">
        <v>1229</v>
      </c>
      <c r="X361" s="3" t="s">
        <v>1122</v>
      </c>
      <c r="Y361" s="3" t="s">
        <v>1122</v>
      </c>
      <c r="Z361" s="3" t="s">
        <v>1229</v>
      </c>
      <c r="AA361" s="3" t="s">
        <v>1229</v>
      </c>
      <c r="AB361" s="3" t="s">
        <v>1229</v>
      </c>
      <c r="AC361" s="3" t="s">
        <v>1229</v>
      </c>
      <c r="AD361" s="3" t="s">
        <v>1229</v>
      </c>
      <c r="AE361" s="3" t="s">
        <v>1229</v>
      </c>
      <c r="AF361" s="3" t="s">
        <v>1229</v>
      </c>
      <c r="AG361" s="3" t="s">
        <v>1229</v>
      </c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>
        <f>COUNTA(Tabela2[[#This Row],[FIFA 96 League]:[EA Sports FC 26 League]])</f>
        <v>17</v>
      </c>
    </row>
    <row r="362" spans="1:65" x14ac:dyDescent="0.3">
      <c r="A362" s="3" t="s">
        <v>1252</v>
      </c>
      <c r="B362" s="3" t="s">
        <v>18</v>
      </c>
      <c r="C362" s="3"/>
      <c r="D362" s="3"/>
      <c r="E362" s="3"/>
      <c r="F362" s="3"/>
      <c r="G362" s="3"/>
      <c r="H362" s="3"/>
      <c r="I362" s="3"/>
      <c r="J362" s="3"/>
      <c r="K362" s="3" t="s">
        <v>1249</v>
      </c>
      <c r="L362" s="3" t="s">
        <v>1249</v>
      </c>
      <c r="M362" s="3" t="s">
        <v>1249</v>
      </c>
      <c r="N362" s="3" t="s">
        <v>1249</v>
      </c>
      <c r="O362" s="3" t="s">
        <v>1249</v>
      </c>
      <c r="P362" s="3" t="s">
        <v>1249</v>
      </c>
      <c r="Q362" s="3" t="s">
        <v>1249</v>
      </c>
      <c r="R362" s="3" t="s">
        <v>1249</v>
      </c>
      <c r="S362" s="3" t="s">
        <v>1229</v>
      </c>
      <c r="T362" s="3" t="s">
        <v>1229</v>
      </c>
      <c r="U362" s="3" t="s">
        <v>1249</v>
      </c>
      <c r="V362" s="3" t="s">
        <v>1249</v>
      </c>
      <c r="W362" s="3" t="s">
        <v>1229</v>
      </c>
      <c r="X362" s="3" t="s">
        <v>1229</v>
      </c>
      <c r="Y362" s="3" t="s">
        <v>1229</v>
      </c>
      <c r="Z362" s="3" t="s">
        <v>1249</v>
      </c>
      <c r="AA362" s="3" t="s">
        <v>1229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>
        <f>COUNTA(Tabela2[[#This Row],[FIFA 96 League]:[EA Sports FC 26 League]])</f>
        <v>17</v>
      </c>
    </row>
    <row r="363" spans="1:65" x14ac:dyDescent="0.3">
      <c r="A363" s="3" t="s">
        <v>1253</v>
      </c>
      <c r="B363" s="3" t="s">
        <v>18</v>
      </c>
      <c r="C363" s="3"/>
      <c r="D363" s="3"/>
      <c r="E363" s="3"/>
      <c r="F363" s="3"/>
      <c r="G363" s="3"/>
      <c r="H363" s="3"/>
      <c r="I363" s="3"/>
      <c r="J363" s="3"/>
      <c r="K363" s="3" t="s">
        <v>1249</v>
      </c>
      <c r="L363" s="3" t="s">
        <v>1249</v>
      </c>
      <c r="M363" s="3"/>
      <c r="N363" s="3"/>
      <c r="O363" s="3"/>
      <c r="P363" s="3"/>
      <c r="Q363" s="3"/>
      <c r="R363" s="3"/>
      <c r="S363" s="3"/>
      <c r="T363" s="3"/>
      <c r="U363" s="3"/>
      <c r="V363" s="3" t="s">
        <v>1249</v>
      </c>
      <c r="W363" s="3" t="s">
        <v>1249</v>
      </c>
      <c r="X363" s="3" t="s">
        <v>1249</v>
      </c>
      <c r="Y363" s="3" t="s">
        <v>1249</v>
      </c>
      <c r="Z363" s="3" t="s">
        <v>1249</v>
      </c>
      <c r="AA363" s="3" t="s">
        <v>1249</v>
      </c>
      <c r="AB363" s="3" t="s">
        <v>1249</v>
      </c>
      <c r="AC363" s="3" t="s">
        <v>1229</v>
      </c>
      <c r="AD363" s="3" t="s">
        <v>1229</v>
      </c>
      <c r="AE363" s="3" t="s">
        <v>1229</v>
      </c>
      <c r="AF363" s="3" t="s">
        <v>1229</v>
      </c>
      <c r="AG363" s="3" t="s">
        <v>1249</v>
      </c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>
        <f>COUNTA(Tabela2[[#This Row],[FIFA 96 League]:[EA Sports FC 26 League]])</f>
        <v>14</v>
      </c>
    </row>
    <row r="364" spans="1:65" x14ac:dyDescent="0.3">
      <c r="A364" s="3" t="s">
        <v>1254</v>
      </c>
      <c r="B364" s="3" t="s">
        <v>18</v>
      </c>
      <c r="C364" s="3"/>
      <c r="D364" s="3"/>
      <c r="E364" s="3"/>
      <c r="F364" s="3"/>
      <c r="G364" s="3"/>
      <c r="H364" s="3"/>
      <c r="I364" s="3"/>
      <c r="J364" s="3"/>
      <c r="K364" s="3" t="s">
        <v>1249</v>
      </c>
      <c r="L364" s="3"/>
      <c r="M364" s="3" t="s">
        <v>1249</v>
      </c>
      <c r="N364" s="3" t="s">
        <v>1229</v>
      </c>
      <c r="O364" s="3" t="s">
        <v>1229</v>
      </c>
      <c r="P364" s="3" t="s">
        <v>1229</v>
      </c>
      <c r="Q364" s="3" t="s">
        <v>1229</v>
      </c>
      <c r="R364" s="3" t="s">
        <v>1229</v>
      </c>
      <c r="S364" s="3" t="s">
        <v>1229</v>
      </c>
      <c r="T364" s="3" t="s">
        <v>1229</v>
      </c>
      <c r="U364" s="3" t="s">
        <v>1229</v>
      </c>
      <c r="V364" s="3" t="s">
        <v>1249</v>
      </c>
      <c r="W364" s="3" t="s">
        <v>1249</v>
      </c>
      <c r="X364" s="3" t="s">
        <v>1249</v>
      </c>
      <c r="Y364" s="3" t="s">
        <v>1249</v>
      </c>
      <c r="Z364" s="3" t="s">
        <v>1249</v>
      </c>
      <c r="AA364" s="3" t="s">
        <v>1249</v>
      </c>
      <c r="AB364" s="3" t="s">
        <v>1249</v>
      </c>
      <c r="AC364" s="3" t="s">
        <v>1249</v>
      </c>
      <c r="AD364" s="3" t="s">
        <v>1249</v>
      </c>
      <c r="AE364" s="3" t="s">
        <v>1229</v>
      </c>
      <c r="AF364" s="3" t="s">
        <v>1249</v>
      </c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>
        <f>COUNTA(Tabela2[[#This Row],[FIFA 96 League]:[EA Sports FC 26 League]])</f>
        <v>21</v>
      </c>
    </row>
    <row r="365" spans="1:65" x14ac:dyDescent="0.3">
      <c r="A365" s="3" t="s">
        <v>910</v>
      </c>
      <c r="B365" s="3" t="s">
        <v>18</v>
      </c>
      <c r="C365" s="3"/>
      <c r="D365" s="3"/>
      <c r="E365" s="3"/>
      <c r="F365" s="3" t="s">
        <v>682</v>
      </c>
      <c r="G365" s="3"/>
      <c r="H365" s="3" t="s">
        <v>682</v>
      </c>
      <c r="I365" s="3" t="s">
        <v>682</v>
      </c>
      <c r="J365" s="3" t="s">
        <v>682</v>
      </c>
      <c r="K365" s="3" t="s">
        <v>682</v>
      </c>
      <c r="L365" s="3" t="s">
        <v>682</v>
      </c>
      <c r="M365" s="3" t="s">
        <v>682</v>
      </c>
      <c r="N365" s="3" t="s">
        <v>682</v>
      </c>
      <c r="O365" s="3" t="s">
        <v>1122</v>
      </c>
      <c r="P365" s="3" t="s">
        <v>1122</v>
      </c>
      <c r="Q365" s="3" t="s">
        <v>1229</v>
      </c>
      <c r="R365" s="3" t="s">
        <v>1229</v>
      </c>
      <c r="S365" s="3" t="s">
        <v>1229</v>
      </c>
      <c r="T365" s="3" t="s">
        <v>1122</v>
      </c>
      <c r="U365" s="3" t="s">
        <v>1122</v>
      </c>
      <c r="V365" s="3" t="s">
        <v>1122</v>
      </c>
      <c r="W365" s="3" t="s">
        <v>1122</v>
      </c>
      <c r="X365" s="3" t="s">
        <v>1229</v>
      </c>
      <c r="Y365" s="3" t="s">
        <v>1229</v>
      </c>
      <c r="Z365" s="3" t="s">
        <v>1229</v>
      </c>
      <c r="AA365" s="3" t="s">
        <v>1122</v>
      </c>
      <c r="AB365" s="3" t="s">
        <v>1229</v>
      </c>
      <c r="AC365" s="3" t="s">
        <v>1229</v>
      </c>
      <c r="AD365" s="3" t="s">
        <v>1229</v>
      </c>
      <c r="AE365" s="3" t="s">
        <v>1229</v>
      </c>
      <c r="AF365" s="3" t="s">
        <v>1229</v>
      </c>
      <c r="AG365" s="3" t="s">
        <v>1122</v>
      </c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>
        <f>COUNTA(Tabela2[[#This Row],[FIFA 96 League]:[EA Sports FC 26 League]])</f>
        <v>27</v>
      </c>
    </row>
    <row r="366" spans="1:65" x14ac:dyDescent="0.3">
      <c r="A366" s="3" t="s">
        <v>684</v>
      </c>
      <c r="B366" s="3" t="s">
        <v>18</v>
      </c>
      <c r="C366" s="3" t="s">
        <v>682</v>
      </c>
      <c r="D366" s="3" t="s">
        <v>682</v>
      </c>
      <c r="E366" s="3" t="s">
        <v>682</v>
      </c>
      <c r="F366" s="3" t="s">
        <v>682</v>
      </c>
      <c r="G366" s="3" t="s">
        <v>682</v>
      </c>
      <c r="H366" s="3" t="s">
        <v>682</v>
      </c>
      <c r="I366" s="3" t="s">
        <v>682</v>
      </c>
      <c r="J366" s="3" t="s">
        <v>682</v>
      </c>
      <c r="K366" s="3" t="s">
        <v>682</v>
      </c>
      <c r="L366" s="3" t="s">
        <v>682</v>
      </c>
      <c r="M366" s="3" t="s">
        <v>682</v>
      </c>
      <c r="N366" s="3" t="s">
        <v>682</v>
      </c>
      <c r="O366" s="3" t="s">
        <v>682</v>
      </c>
      <c r="P366" s="3" t="s">
        <v>682</v>
      </c>
      <c r="Q366" s="3" t="s">
        <v>682</v>
      </c>
      <c r="R366" s="3" t="s">
        <v>682</v>
      </c>
      <c r="S366" s="3" t="s">
        <v>682</v>
      </c>
      <c r="T366" s="3" t="s">
        <v>682</v>
      </c>
      <c r="U366" s="3" t="s">
        <v>682</v>
      </c>
      <c r="V366" s="3" t="s">
        <v>682</v>
      </c>
      <c r="W366" s="3" t="s">
        <v>682</v>
      </c>
      <c r="X366" s="3" t="s">
        <v>682</v>
      </c>
      <c r="Y366" s="3" t="s">
        <v>682</v>
      </c>
      <c r="Z366" s="3" t="s">
        <v>682</v>
      </c>
      <c r="AA366" s="3" t="s">
        <v>682</v>
      </c>
      <c r="AB366" s="3" t="s">
        <v>682</v>
      </c>
      <c r="AC366" s="3" t="s">
        <v>682</v>
      </c>
      <c r="AD366" s="3" t="s">
        <v>682</v>
      </c>
      <c r="AE366" s="3" t="s">
        <v>682</v>
      </c>
      <c r="AF366" s="3" t="s">
        <v>682</v>
      </c>
      <c r="AG366" s="3" t="s">
        <v>682</v>
      </c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>
        <f>COUNTA(Tabela2[[#This Row],[FIFA 96 League]:[EA Sports FC 26 League]])</f>
        <v>31</v>
      </c>
    </row>
    <row r="367" spans="1:65" x14ac:dyDescent="0.3">
      <c r="A367" s="3" t="s">
        <v>1255</v>
      </c>
      <c r="B367" s="3" t="s">
        <v>18</v>
      </c>
      <c r="C367" s="3"/>
      <c r="D367" s="3"/>
      <c r="E367" s="3"/>
      <c r="F367" s="3"/>
      <c r="G367" s="3"/>
      <c r="H367" s="3"/>
      <c r="I367" s="3"/>
      <c r="J367" s="3"/>
      <c r="K367" s="3" t="s">
        <v>1249</v>
      </c>
      <c r="L367" s="3" t="s">
        <v>1249</v>
      </c>
      <c r="M367" s="3" t="s">
        <v>1249</v>
      </c>
      <c r="N367" s="3" t="s">
        <v>1229</v>
      </c>
      <c r="O367" s="3" t="s">
        <v>1229</v>
      </c>
      <c r="P367" s="3" t="s">
        <v>1229</v>
      </c>
      <c r="Q367" s="3" t="s">
        <v>1249</v>
      </c>
      <c r="R367" s="3" t="s">
        <v>1249</v>
      </c>
      <c r="S367" s="3" t="s">
        <v>1249</v>
      </c>
      <c r="T367" s="3" t="s">
        <v>1249</v>
      </c>
      <c r="U367" s="3" t="s">
        <v>1249</v>
      </c>
      <c r="V367" s="3" t="s">
        <v>1249</v>
      </c>
      <c r="W367" s="3"/>
      <c r="X367" s="3" t="s">
        <v>1249</v>
      </c>
      <c r="Y367" s="3" t="s">
        <v>1249</v>
      </c>
      <c r="Z367" s="3" t="s">
        <v>1249</v>
      </c>
      <c r="AA367" s="3" t="s">
        <v>1249</v>
      </c>
      <c r="AB367" s="3" t="s">
        <v>1249</v>
      </c>
      <c r="AC367" s="3" t="s">
        <v>1229</v>
      </c>
      <c r="AD367" s="3" t="s">
        <v>1229</v>
      </c>
      <c r="AE367" s="3" t="s">
        <v>1229</v>
      </c>
      <c r="AF367" s="3" t="s">
        <v>1249</v>
      </c>
      <c r="AG367" s="3" t="s">
        <v>1249</v>
      </c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>
        <f>COUNTA(Tabela2[[#This Row],[FIFA 96 League]:[EA Sports FC 26 League]])</f>
        <v>22</v>
      </c>
    </row>
    <row r="368" spans="1:65" x14ac:dyDescent="0.3">
      <c r="A368" s="3" t="s">
        <v>1343</v>
      </c>
      <c r="B368" s="3" t="s">
        <v>18</v>
      </c>
      <c r="C368" s="3"/>
      <c r="D368" s="3"/>
      <c r="E368" s="3"/>
      <c r="F368" s="3"/>
      <c r="G368" s="3"/>
      <c r="H368" s="3"/>
      <c r="I368" s="3"/>
      <c r="J368" s="3"/>
      <c r="K368" s="3"/>
      <c r="L368" s="3" t="s">
        <v>1249</v>
      </c>
      <c r="M368" s="3" t="s">
        <v>1249</v>
      </c>
      <c r="N368" s="3" t="s">
        <v>1249</v>
      </c>
      <c r="O368" s="3" t="s">
        <v>1249</v>
      </c>
      <c r="P368" s="3" t="s">
        <v>1249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>
        <f>COUNTA(Tabela2[[#This Row],[FIFA 96 League]:[EA Sports FC 26 League]])</f>
        <v>5</v>
      </c>
    </row>
    <row r="369" spans="1:65" x14ac:dyDescent="0.3">
      <c r="A369" s="3" t="s">
        <v>1235</v>
      </c>
      <c r="B369" s="3" t="s">
        <v>18</v>
      </c>
      <c r="C369" s="3"/>
      <c r="D369" s="3"/>
      <c r="E369" s="3"/>
      <c r="F369" s="3"/>
      <c r="G369" s="3"/>
      <c r="H369" s="3"/>
      <c r="I369" s="3"/>
      <c r="J369" s="3"/>
      <c r="K369" s="3" t="s">
        <v>1229</v>
      </c>
      <c r="L369" s="3" t="s">
        <v>1229</v>
      </c>
      <c r="M369" s="3" t="s">
        <v>1229</v>
      </c>
      <c r="N369" s="3" t="s">
        <v>1229</v>
      </c>
      <c r="O369" s="3" t="s">
        <v>1249</v>
      </c>
      <c r="P369" s="3" t="s">
        <v>1249</v>
      </c>
      <c r="Q369" s="3" t="s">
        <v>1249</v>
      </c>
      <c r="R369" s="3" t="s">
        <v>1249</v>
      </c>
      <c r="S369" s="3" t="s">
        <v>1229</v>
      </c>
      <c r="T369" s="3" t="s">
        <v>1249</v>
      </c>
      <c r="U369" s="3" t="s">
        <v>1249</v>
      </c>
      <c r="V369" s="3" t="s">
        <v>1229</v>
      </c>
      <c r="W369" s="3" t="s">
        <v>1229</v>
      </c>
      <c r="X369" s="3" t="s">
        <v>1229</v>
      </c>
      <c r="Y369" s="3" t="s">
        <v>1249</v>
      </c>
      <c r="Z369" s="3"/>
      <c r="AA369" s="3"/>
      <c r="AB369" s="3"/>
      <c r="AC369" s="3"/>
      <c r="AD369" s="3"/>
      <c r="AE369" s="3"/>
      <c r="AF369" s="3" t="s">
        <v>1249</v>
      </c>
      <c r="AG369" s="3" t="s">
        <v>1249</v>
      </c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>
        <f>COUNTA(Tabela2[[#This Row],[FIFA 96 League]:[EA Sports FC 26 League]])</f>
        <v>17</v>
      </c>
    </row>
    <row r="370" spans="1:65" x14ac:dyDescent="0.3">
      <c r="A370" s="3" t="s">
        <v>1236</v>
      </c>
      <c r="B370" s="3" t="s">
        <v>18</v>
      </c>
      <c r="C370" s="3"/>
      <c r="D370" s="3"/>
      <c r="E370" s="3"/>
      <c r="F370" s="3"/>
      <c r="G370" s="3"/>
      <c r="H370" s="3"/>
      <c r="I370" s="3"/>
      <c r="J370" s="3"/>
      <c r="K370" s="3" t="s">
        <v>1229</v>
      </c>
      <c r="L370" s="3" t="s">
        <v>1229</v>
      </c>
      <c r="M370" s="3" t="s">
        <v>1229</v>
      </c>
      <c r="N370" s="3" t="s">
        <v>1122</v>
      </c>
      <c r="O370" s="3" t="s">
        <v>1122</v>
      </c>
      <c r="P370" s="3" t="s">
        <v>1229</v>
      </c>
      <c r="Q370" s="3" t="s">
        <v>1229</v>
      </c>
      <c r="R370" s="3" t="s">
        <v>1229</v>
      </c>
      <c r="S370" s="3" t="s">
        <v>1229</v>
      </c>
      <c r="T370" s="3" t="s">
        <v>1229</v>
      </c>
      <c r="U370" s="3" t="s">
        <v>1229</v>
      </c>
      <c r="V370" s="3" t="s">
        <v>1229</v>
      </c>
      <c r="W370" s="3" t="s">
        <v>1229</v>
      </c>
      <c r="X370" s="3" t="s">
        <v>1249</v>
      </c>
      <c r="Y370" s="3" t="s">
        <v>1249</v>
      </c>
      <c r="Z370" s="3" t="s">
        <v>1249</v>
      </c>
      <c r="AA370" s="3" t="s">
        <v>1249</v>
      </c>
      <c r="AB370" s="3" t="s">
        <v>1249</v>
      </c>
      <c r="AC370" s="3" t="s">
        <v>1249</v>
      </c>
      <c r="AD370" s="3" t="s">
        <v>1249</v>
      </c>
      <c r="AE370" s="3" t="s">
        <v>1249</v>
      </c>
      <c r="AF370" s="3" t="s">
        <v>1249</v>
      </c>
      <c r="AG370" s="3" t="s">
        <v>1249</v>
      </c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>
        <f>COUNTA(Tabela2[[#This Row],[FIFA 96 League]:[EA Sports FC 26 League]])</f>
        <v>23</v>
      </c>
    </row>
    <row r="371" spans="1:65" x14ac:dyDescent="0.3">
      <c r="A371" s="3" t="s">
        <v>685</v>
      </c>
      <c r="B371" s="3" t="s">
        <v>18</v>
      </c>
      <c r="C371" s="3" t="s">
        <v>682</v>
      </c>
      <c r="D371" s="3" t="s">
        <v>682</v>
      </c>
      <c r="E371" s="3" t="s">
        <v>682</v>
      </c>
      <c r="F371" s="3" t="s">
        <v>682</v>
      </c>
      <c r="G371" s="3" t="s">
        <v>682</v>
      </c>
      <c r="H371" s="3" t="s">
        <v>682</v>
      </c>
      <c r="I371" s="3"/>
      <c r="J371" s="3"/>
      <c r="K371" s="3" t="s">
        <v>1122</v>
      </c>
      <c r="L371" s="3" t="s">
        <v>1122</v>
      </c>
      <c r="M371" s="3" t="s">
        <v>1122</v>
      </c>
      <c r="N371" s="3" t="s">
        <v>1122</v>
      </c>
      <c r="O371" s="3" t="s">
        <v>1122</v>
      </c>
      <c r="P371" s="3" t="s">
        <v>1122</v>
      </c>
      <c r="Q371" s="3" t="s">
        <v>1122</v>
      </c>
      <c r="R371" s="3" t="s">
        <v>1122</v>
      </c>
      <c r="S371" s="3" t="s">
        <v>1122</v>
      </c>
      <c r="T371" s="3" t="s">
        <v>1229</v>
      </c>
      <c r="U371" s="3" t="s">
        <v>1229</v>
      </c>
      <c r="V371" s="3" t="s">
        <v>1229</v>
      </c>
      <c r="W371" s="3" t="s">
        <v>1229</v>
      </c>
      <c r="X371" s="3" t="s">
        <v>1229</v>
      </c>
      <c r="Y371" s="3" t="s">
        <v>1249</v>
      </c>
      <c r="Z371" s="3" t="s">
        <v>1229</v>
      </c>
      <c r="AA371" s="3" t="s">
        <v>1229</v>
      </c>
      <c r="AB371" s="3" t="s">
        <v>1122</v>
      </c>
      <c r="AC371" s="3" t="s">
        <v>1122</v>
      </c>
      <c r="AD371" s="3" t="s">
        <v>1122</v>
      </c>
      <c r="AE371" s="3" t="s">
        <v>1122</v>
      </c>
      <c r="AF371" s="3" t="s">
        <v>1122</v>
      </c>
      <c r="AG371" s="3" t="s">
        <v>1122</v>
      </c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>
        <f>COUNTA(Tabela2[[#This Row],[FIFA 96 League]:[EA Sports FC 26 League]])</f>
        <v>29</v>
      </c>
    </row>
    <row r="372" spans="1:65" x14ac:dyDescent="0.3">
      <c r="A372" s="3" t="s">
        <v>1699</v>
      </c>
      <c r="B372" s="3" t="s">
        <v>18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 t="s">
        <v>1249</v>
      </c>
      <c r="T372" s="3" t="s">
        <v>1229</v>
      </c>
      <c r="U372" s="3" t="s">
        <v>1229</v>
      </c>
      <c r="V372" s="3" t="s">
        <v>1229</v>
      </c>
      <c r="W372" s="3" t="s">
        <v>1249</v>
      </c>
      <c r="X372" s="3" t="s">
        <v>1249</v>
      </c>
      <c r="Y372" s="3" t="s">
        <v>1249</v>
      </c>
      <c r="Z372" s="3" t="s">
        <v>1249</v>
      </c>
      <c r="AA372" s="3" t="s">
        <v>1249</v>
      </c>
      <c r="AB372" s="3" t="s">
        <v>1249</v>
      </c>
      <c r="AC372" s="3" t="s">
        <v>1249</v>
      </c>
      <c r="AD372" s="3" t="s">
        <v>1249</v>
      </c>
      <c r="AE372" s="3" t="s">
        <v>1249</v>
      </c>
      <c r="AF372" s="3" t="s">
        <v>1229</v>
      </c>
      <c r="AG372" s="3" t="s">
        <v>1249</v>
      </c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>
        <f>COUNTA(Tabela2[[#This Row],[FIFA 96 League]:[EA Sports FC 26 League]])</f>
        <v>15</v>
      </c>
    </row>
    <row r="373" spans="1:65" x14ac:dyDescent="0.3">
      <c r="A373" s="3" t="s">
        <v>1219</v>
      </c>
      <c r="B373" s="3" t="s">
        <v>18</v>
      </c>
      <c r="C373" s="3"/>
      <c r="D373" s="3"/>
      <c r="E373" s="3"/>
      <c r="F373" s="3"/>
      <c r="G373" s="3"/>
      <c r="H373" s="3"/>
      <c r="I373" s="3"/>
      <c r="J373" s="3"/>
      <c r="K373" s="3" t="s">
        <v>1122</v>
      </c>
      <c r="L373" s="3" t="s">
        <v>1122</v>
      </c>
      <c r="M373" s="3" t="s">
        <v>1122</v>
      </c>
      <c r="N373" s="3" t="s">
        <v>1229</v>
      </c>
      <c r="O373" s="3" t="s">
        <v>1229</v>
      </c>
      <c r="P373" s="3" t="s">
        <v>1229</v>
      </c>
      <c r="Q373" s="3" t="s">
        <v>1249</v>
      </c>
      <c r="R373" s="3" t="s">
        <v>1249</v>
      </c>
      <c r="S373" s="3" t="s">
        <v>1249</v>
      </c>
      <c r="T373" s="3" t="s">
        <v>1229</v>
      </c>
      <c r="U373" s="3" t="s">
        <v>1229</v>
      </c>
      <c r="V373" s="3" t="s">
        <v>1229</v>
      </c>
      <c r="W373" s="3" t="s">
        <v>1229</v>
      </c>
      <c r="X373" s="3" t="s">
        <v>1249</v>
      </c>
      <c r="Y373" s="3" t="s">
        <v>1249</v>
      </c>
      <c r="Z373" s="3" t="s">
        <v>1249</v>
      </c>
      <c r="AA373" s="3" t="s">
        <v>1249</v>
      </c>
      <c r="AB373" s="3" t="s">
        <v>1229</v>
      </c>
      <c r="AC373" s="3" t="s">
        <v>1229</v>
      </c>
      <c r="AD373" s="3" t="s">
        <v>1249</v>
      </c>
      <c r="AE373" s="3" t="s">
        <v>1249</v>
      </c>
      <c r="AF373" s="3" t="s">
        <v>1249</v>
      </c>
      <c r="AG373" s="3" t="s">
        <v>1249</v>
      </c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>
        <f>COUNTA(Tabela2[[#This Row],[FIFA 96 League]:[EA Sports FC 26 League]])</f>
        <v>23</v>
      </c>
    </row>
    <row r="374" spans="1:65" x14ac:dyDescent="0.3">
      <c r="A374" s="3" t="s">
        <v>686</v>
      </c>
      <c r="B374" s="3" t="s">
        <v>18</v>
      </c>
      <c r="C374" s="3" t="s">
        <v>682</v>
      </c>
      <c r="D374" s="3"/>
      <c r="E374" s="3" t="s">
        <v>682</v>
      </c>
      <c r="F374" s="3"/>
      <c r="G374" s="3"/>
      <c r="H374" s="3"/>
      <c r="I374" s="3"/>
      <c r="J374" s="3"/>
      <c r="K374" s="3" t="s">
        <v>1122</v>
      </c>
      <c r="L374" s="3" t="s">
        <v>682</v>
      </c>
      <c r="M374" s="3" t="s">
        <v>1122</v>
      </c>
      <c r="N374" s="3" t="s">
        <v>1122</v>
      </c>
      <c r="O374" s="3" t="s">
        <v>1122</v>
      </c>
      <c r="P374" s="3" t="s">
        <v>1122</v>
      </c>
      <c r="Q374" s="3" t="s">
        <v>1122</v>
      </c>
      <c r="R374" s="3" t="s">
        <v>1122</v>
      </c>
      <c r="S374" s="3" t="s">
        <v>1122</v>
      </c>
      <c r="T374" s="3" t="s">
        <v>1122</v>
      </c>
      <c r="U374" s="3" t="s">
        <v>682</v>
      </c>
      <c r="V374" s="3" t="s">
        <v>682</v>
      </c>
      <c r="W374" s="3" t="s">
        <v>682</v>
      </c>
      <c r="X374" s="3" t="s">
        <v>682</v>
      </c>
      <c r="Y374" s="3" t="s">
        <v>682</v>
      </c>
      <c r="Z374" s="3" t="s">
        <v>682</v>
      </c>
      <c r="AA374" s="3" t="s">
        <v>682</v>
      </c>
      <c r="AB374" s="3" t="s">
        <v>682</v>
      </c>
      <c r="AC374" s="3" t="s">
        <v>682</v>
      </c>
      <c r="AD374" s="3" t="s">
        <v>682</v>
      </c>
      <c r="AE374" s="3" t="s">
        <v>682</v>
      </c>
      <c r="AF374" s="3" t="s">
        <v>682</v>
      </c>
      <c r="AG374" s="3" t="s">
        <v>682</v>
      </c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>
        <f>COUNTA(Tabela2[[#This Row],[FIFA 96 League]:[EA Sports FC 26 League]])</f>
        <v>25</v>
      </c>
    </row>
    <row r="375" spans="1:65" x14ac:dyDescent="0.3">
      <c r="A375" s="3" t="s">
        <v>1473</v>
      </c>
      <c r="B375" s="3" t="s">
        <v>18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1249</v>
      </c>
      <c r="P375" s="3" t="s">
        <v>1249</v>
      </c>
      <c r="Q375" s="3" t="s">
        <v>1249</v>
      </c>
      <c r="R375" s="3" t="s">
        <v>1229</v>
      </c>
      <c r="S375" s="3" t="s">
        <v>1249</v>
      </c>
      <c r="T375" s="3" t="s">
        <v>1249</v>
      </c>
      <c r="U375" s="3" t="s">
        <v>1249</v>
      </c>
      <c r="V375" s="3" t="s">
        <v>1249</v>
      </c>
      <c r="W375" s="3" t="s">
        <v>1249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>
        <f>COUNTA(Tabela2[[#This Row],[FIFA 96 League]:[EA Sports FC 26 League]])</f>
        <v>9</v>
      </c>
    </row>
    <row r="376" spans="1:65" x14ac:dyDescent="0.3">
      <c r="A376" s="3" t="s">
        <v>1256</v>
      </c>
      <c r="B376" s="3" t="s">
        <v>18</v>
      </c>
      <c r="C376" s="3"/>
      <c r="D376" s="3"/>
      <c r="E376" s="3"/>
      <c r="F376" s="3"/>
      <c r="G376" s="3"/>
      <c r="H376" s="3"/>
      <c r="I376" s="3"/>
      <c r="J376" s="3"/>
      <c r="K376" s="3" t="s">
        <v>1249</v>
      </c>
      <c r="L376" s="3" t="s">
        <v>1249</v>
      </c>
      <c r="M376" s="3" t="s">
        <v>1249</v>
      </c>
      <c r="N376" s="3" t="s">
        <v>1249</v>
      </c>
      <c r="O376" s="3" t="s">
        <v>1249</v>
      </c>
      <c r="P376" s="3" t="s">
        <v>1249</v>
      </c>
      <c r="Q376" s="3" t="s">
        <v>1249</v>
      </c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>
        <f>COUNTA(Tabela2[[#This Row],[FIFA 96 League]:[EA Sports FC 26 League]])</f>
        <v>7</v>
      </c>
    </row>
    <row r="377" spans="1:65" x14ac:dyDescent="0.3">
      <c r="A377" s="3" t="s">
        <v>873</v>
      </c>
      <c r="B377" s="3" t="s">
        <v>18</v>
      </c>
      <c r="C377" s="3"/>
      <c r="D377" s="3"/>
      <c r="E377" s="3" t="s">
        <v>682</v>
      </c>
      <c r="F377" s="3" t="s">
        <v>682</v>
      </c>
      <c r="G377" s="3" t="s">
        <v>682</v>
      </c>
      <c r="H377" s="3" t="s">
        <v>682</v>
      </c>
      <c r="I377" s="3" t="s">
        <v>682</v>
      </c>
      <c r="J377" s="3"/>
      <c r="K377" s="3" t="s">
        <v>1122</v>
      </c>
      <c r="L377" s="3" t="s">
        <v>1122</v>
      </c>
      <c r="M377" s="3" t="s">
        <v>1122</v>
      </c>
      <c r="N377" s="3" t="s">
        <v>1122</v>
      </c>
      <c r="O377" s="3" t="s">
        <v>682</v>
      </c>
      <c r="P377" s="3" t="s">
        <v>1122</v>
      </c>
      <c r="Q377" s="3" t="s">
        <v>1122</v>
      </c>
      <c r="R377" s="3" t="s">
        <v>1122</v>
      </c>
      <c r="S377" s="3" t="s">
        <v>1122</v>
      </c>
      <c r="T377" s="3" t="s">
        <v>1122</v>
      </c>
      <c r="U377" s="3" t="s">
        <v>1122</v>
      </c>
      <c r="V377" s="3" t="s">
        <v>1122</v>
      </c>
      <c r="W377" s="3" t="s">
        <v>1122</v>
      </c>
      <c r="X377" s="3" t="s">
        <v>1122</v>
      </c>
      <c r="Y377" s="3" t="s">
        <v>1122</v>
      </c>
      <c r="Z377" s="3" t="s">
        <v>1122</v>
      </c>
      <c r="AA377" s="3" t="s">
        <v>1122</v>
      </c>
      <c r="AB377" s="3" t="s">
        <v>1122</v>
      </c>
      <c r="AC377" s="3" t="s">
        <v>1122</v>
      </c>
      <c r="AD377" s="3" t="s">
        <v>1229</v>
      </c>
      <c r="AE377" s="3" t="s">
        <v>1229</v>
      </c>
      <c r="AF377" s="3" t="s">
        <v>1122</v>
      </c>
      <c r="AG377" s="3" t="s">
        <v>1122</v>
      </c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>
        <f>COUNTA(Tabela2[[#This Row],[FIFA 96 League]:[EA Sports FC 26 League]])</f>
        <v>28</v>
      </c>
    </row>
    <row r="378" spans="1:65" x14ac:dyDescent="0.3">
      <c r="A378" s="3" t="s">
        <v>1257</v>
      </c>
      <c r="B378" s="3" t="s">
        <v>18</v>
      </c>
      <c r="C378" s="3"/>
      <c r="D378" s="3"/>
      <c r="E378" s="3"/>
      <c r="F378" s="3"/>
      <c r="G378" s="3"/>
      <c r="H378" s="3"/>
      <c r="I378" s="3"/>
      <c r="J378" s="3"/>
      <c r="K378" s="3" t="s">
        <v>1249</v>
      </c>
      <c r="L378" s="3" t="s">
        <v>1229</v>
      </c>
      <c r="M378" s="3" t="s">
        <v>1229</v>
      </c>
      <c r="N378" s="3" t="s">
        <v>1229</v>
      </c>
      <c r="O378" s="3" t="s">
        <v>1229</v>
      </c>
      <c r="P378" s="3" t="s">
        <v>1122</v>
      </c>
      <c r="Q378" s="3" t="s">
        <v>1122</v>
      </c>
      <c r="R378" s="3" t="s">
        <v>1122</v>
      </c>
      <c r="S378" s="3" t="s">
        <v>1122</v>
      </c>
      <c r="T378" s="3" t="s">
        <v>1229</v>
      </c>
      <c r="U378" s="3" t="s">
        <v>1122</v>
      </c>
      <c r="V378" s="3" t="s">
        <v>1229</v>
      </c>
      <c r="W378" s="3" t="s">
        <v>1229</v>
      </c>
      <c r="X378" s="3" t="s">
        <v>1249</v>
      </c>
      <c r="Y378" s="3" t="s">
        <v>1229</v>
      </c>
      <c r="Z378" s="3" t="s">
        <v>1229</v>
      </c>
      <c r="AA378" s="3" t="s">
        <v>1229</v>
      </c>
      <c r="AB378" s="3" t="s">
        <v>1229</v>
      </c>
      <c r="AC378" s="3" t="s">
        <v>1229</v>
      </c>
      <c r="AD378" s="3" t="s">
        <v>1249</v>
      </c>
      <c r="AE378" s="3" t="s">
        <v>1249</v>
      </c>
      <c r="AF378" s="3" t="s">
        <v>1249</v>
      </c>
      <c r="AG378" s="3" t="s">
        <v>1229</v>
      </c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>
        <f>COUNTA(Tabela2[[#This Row],[FIFA 96 League]:[EA Sports FC 26 League]])</f>
        <v>23</v>
      </c>
    </row>
    <row r="379" spans="1:65" x14ac:dyDescent="0.3">
      <c r="A379" s="3" t="s">
        <v>687</v>
      </c>
      <c r="B379" s="3" t="s">
        <v>18</v>
      </c>
      <c r="C379" s="3" t="s">
        <v>682</v>
      </c>
      <c r="D379" s="3" t="s">
        <v>682</v>
      </c>
      <c r="E379" s="3" t="s">
        <v>682</v>
      </c>
      <c r="F379" s="3" t="s">
        <v>682</v>
      </c>
      <c r="G379" s="3" t="s">
        <v>682</v>
      </c>
      <c r="H379" s="3" t="s">
        <v>682</v>
      </c>
      <c r="I379" s="3" t="s">
        <v>682</v>
      </c>
      <c r="J379" s="3" t="s">
        <v>682</v>
      </c>
      <c r="K379" s="3" t="s">
        <v>682</v>
      </c>
      <c r="L379" s="3" t="s">
        <v>682</v>
      </c>
      <c r="M379" s="3" t="s">
        <v>682</v>
      </c>
      <c r="N379" s="3" t="s">
        <v>682</v>
      </c>
      <c r="O379" s="3" t="s">
        <v>682</v>
      </c>
      <c r="P379" s="3" t="s">
        <v>682</v>
      </c>
      <c r="Q379" s="3" t="s">
        <v>682</v>
      </c>
      <c r="R379" s="3" t="s">
        <v>682</v>
      </c>
      <c r="S379" s="3" t="s">
        <v>682</v>
      </c>
      <c r="T379" s="3" t="s">
        <v>682</v>
      </c>
      <c r="U379" s="3" t="s">
        <v>682</v>
      </c>
      <c r="V379" s="3" t="s">
        <v>682</v>
      </c>
      <c r="W379" s="3" t="s">
        <v>682</v>
      </c>
      <c r="X379" s="3" t="s">
        <v>682</v>
      </c>
      <c r="Y379" s="3" t="s">
        <v>682</v>
      </c>
      <c r="Z379" s="3" t="s">
        <v>682</v>
      </c>
      <c r="AA379" s="3" t="s">
        <v>682</v>
      </c>
      <c r="AB379" s="3" t="s">
        <v>682</v>
      </c>
      <c r="AC379" s="3" t="s">
        <v>682</v>
      </c>
      <c r="AD379" s="3" t="s">
        <v>682</v>
      </c>
      <c r="AE379" s="3" t="s">
        <v>682</v>
      </c>
      <c r="AF379" s="3" t="s">
        <v>682</v>
      </c>
      <c r="AG379" s="3" t="s">
        <v>682</v>
      </c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>
        <f>COUNTA(Tabela2[[#This Row],[FIFA 96 League]:[EA Sports FC 26 League]])</f>
        <v>31</v>
      </c>
    </row>
    <row r="380" spans="1:65" x14ac:dyDescent="0.3">
      <c r="A380" s="3" t="s">
        <v>1535</v>
      </c>
      <c r="B380" s="3" t="s">
        <v>18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 t="s">
        <v>1249</v>
      </c>
      <c r="Q380" s="3" t="s">
        <v>1229</v>
      </c>
      <c r="R380" s="3" t="s">
        <v>1229</v>
      </c>
      <c r="S380" s="3" t="s">
        <v>1229</v>
      </c>
      <c r="T380" s="3" t="s">
        <v>1249</v>
      </c>
      <c r="U380" s="3" t="s">
        <v>1249</v>
      </c>
      <c r="V380" s="3" t="s">
        <v>1249</v>
      </c>
      <c r="W380" s="3" t="s">
        <v>1249</v>
      </c>
      <c r="X380" s="3" t="s">
        <v>1249</v>
      </c>
      <c r="Y380" s="3" t="s">
        <v>1249</v>
      </c>
      <c r="Z380" s="3" t="s">
        <v>1249</v>
      </c>
      <c r="AA380" s="3" t="s">
        <v>1249</v>
      </c>
      <c r="AB380" s="3" t="s">
        <v>1249</v>
      </c>
      <c r="AC380" s="3" t="s">
        <v>1249</v>
      </c>
      <c r="AD380" s="3" t="s">
        <v>1229</v>
      </c>
      <c r="AE380" s="3" t="s">
        <v>1229</v>
      </c>
      <c r="AF380" s="3" t="s">
        <v>1229</v>
      </c>
      <c r="AG380" s="3" t="s">
        <v>1229</v>
      </c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>
        <f>COUNTA(Tabela2[[#This Row],[FIFA 96 League]:[EA Sports FC 26 League]])</f>
        <v>18</v>
      </c>
    </row>
    <row r="381" spans="1:65" x14ac:dyDescent="0.3">
      <c r="A381" s="3" t="s">
        <v>1727</v>
      </c>
      <c r="B381" s="3" t="s">
        <v>18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 t="s">
        <v>1249</v>
      </c>
      <c r="U381" s="3" t="s">
        <v>1249</v>
      </c>
      <c r="V381" s="3" t="s">
        <v>1229</v>
      </c>
      <c r="W381" s="3" t="s">
        <v>1229</v>
      </c>
      <c r="X381" s="3" t="s">
        <v>1229</v>
      </c>
      <c r="Y381" s="3" t="s">
        <v>1229</v>
      </c>
      <c r="Z381" s="3" t="s">
        <v>1229</v>
      </c>
      <c r="AA381" s="3" t="s">
        <v>1229</v>
      </c>
      <c r="AB381" s="3" t="s">
        <v>1229</v>
      </c>
      <c r="AC381" s="3" t="s">
        <v>1229</v>
      </c>
      <c r="AD381" s="3" t="s">
        <v>1229</v>
      </c>
      <c r="AE381" s="3" t="s">
        <v>1229</v>
      </c>
      <c r="AF381" s="3" t="s">
        <v>1249</v>
      </c>
      <c r="AG381" s="3" t="s">
        <v>1249</v>
      </c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>
        <f>COUNTA(Tabela2[[#This Row],[FIFA 96 League]:[EA Sports FC 26 League]])</f>
        <v>14</v>
      </c>
    </row>
    <row r="382" spans="1:65" x14ac:dyDescent="0.3">
      <c r="A382" s="3" t="s">
        <v>1869</v>
      </c>
      <c r="B382" s="3" t="s">
        <v>18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 t="s">
        <v>1249</v>
      </c>
      <c r="Z382" s="3" t="s">
        <v>1249</v>
      </c>
      <c r="AA382" s="3" t="s">
        <v>1249</v>
      </c>
      <c r="AB382" s="3" t="s">
        <v>1249</v>
      </c>
      <c r="AC382" s="3" t="s">
        <v>1249</v>
      </c>
      <c r="AD382" s="3" t="s">
        <v>1229</v>
      </c>
      <c r="AE382" s="3" t="s">
        <v>1249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>
        <f>COUNTA(Tabela2[[#This Row],[FIFA 96 League]:[EA Sports FC 26 League]])</f>
        <v>7</v>
      </c>
    </row>
    <row r="383" spans="1:65" x14ac:dyDescent="0.3">
      <c r="A383" s="3" t="s">
        <v>1166</v>
      </c>
      <c r="B383" s="3" t="s">
        <v>18</v>
      </c>
      <c r="C383" s="3"/>
      <c r="D383" s="3"/>
      <c r="E383" s="3"/>
      <c r="F383" s="3"/>
      <c r="G383" s="3"/>
      <c r="H383" s="3"/>
      <c r="I383" s="3" t="s">
        <v>682</v>
      </c>
      <c r="J383" s="3" t="s">
        <v>682</v>
      </c>
      <c r="K383" s="3" t="s">
        <v>682</v>
      </c>
      <c r="L383" s="3" t="s">
        <v>682</v>
      </c>
      <c r="M383" s="3" t="s">
        <v>682</v>
      </c>
      <c r="N383" s="3" t="s">
        <v>682</v>
      </c>
      <c r="O383" s="3" t="s">
        <v>682</v>
      </c>
      <c r="P383" s="3" t="s">
        <v>682</v>
      </c>
      <c r="Q383" s="3" t="s">
        <v>682</v>
      </c>
      <c r="R383" s="3" t="s">
        <v>682</v>
      </c>
      <c r="S383" s="3" t="s">
        <v>682</v>
      </c>
      <c r="T383" s="3" t="s">
        <v>682</v>
      </c>
      <c r="U383" s="3" t="s">
        <v>682</v>
      </c>
      <c r="V383" s="3" t="s">
        <v>1122</v>
      </c>
      <c r="W383" s="3" t="s">
        <v>1122</v>
      </c>
      <c r="X383" s="3" t="s">
        <v>1122</v>
      </c>
      <c r="Y383" s="3" t="s">
        <v>1122</v>
      </c>
      <c r="Z383" s="3" t="s">
        <v>682</v>
      </c>
      <c r="AA383" s="3" t="s">
        <v>1122</v>
      </c>
      <c r="AB383" s="3" t="s">
        <v>682</v>
      </c>
      <c r="AC383" s="3" t="s">
        <v>1122</v>
      </c>
      <c r="AD383" s="3" t="s">
        <v>682</v>
      </c>
      <c r="AE383" s="3" t="s">
        <v>682</v>
      </c>
      <c r="AF383" s="3" t="s">
        <v>682</v>
      </c>
      <c r="AG383" s="3" t="s">
        <v>682</v>
      </c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>
        <f>COUNTA(Tabela2[[#This Row],[FIFA 96 League]:[EA Sports FC 26 League]])</f>
        <v>25</v>
      </c>
    </row>
    <row r="384" spans="1:65" x14ac:dyDescent="0.3">
      <c r="A384" s="3" t="s">
        <v>1220</v>
      </c>
      <c r="B384" s="3" t="s">
        <v>18</v>
      </c>
      <c r="C384" s="3"/>
      <c r="D384" s="3"/>
      <c r="E384" s="3"/>
      <c r="F384" s="3"/>
      <c r="G384" s="3"/>
      <c r="H384" s="3"/>
      <c r="I384" s="3"/>
      <c r="J384" s="3"/>
      <c r="K384" s="3" t="s">
        <v>1122</v>
      </c>
      <c r="L384" s="3" t="s">
        <v>1122</v>
      </c>
      <c r="M384" s="3" t="s">
        <v>1229</v>
      </c>
      <c r="N384" s="3" t="s">
        <v>1229</v>
      </c>
      <c r="O384" s="3" t="s">
        <v>1229</v>
      </c>
      <c r="P384" s="3" t="s">
        <v>1249</v>
      </c>
      <c r="Q384" s="3" t="s">
        <v>1229</v>
      </c>
      <c r="R384" s="3" t="s">
        <v>1249</v>
      </c>
      <c r="S384" s="3" t="s">
        <v>1249</v>
      </c>
      <c r="T384" s="3" t="s">
        <v>1249</v>
      </c>
      <c r="U384" s="3" t="s">
        <v>1229</v>
      </c>
      <c r="V384" s="3" t="s">
        <v>1229</v>
      </c>
      <c r="W384" s="3" t="s">
        <v>1229</v>
      </c>
      <c r="X384" s="3" t="s">
        <v>1229</v>
      </c>
      <c r="Y384" s="3" t="s">
        <v>1229</v>
      </c>
      <c r="Z384" s="3" t="s">
        <v>1229</v>
      </c>
      <c r="AA384" s="3" t="s">
        <v>1229</v>
      </c>
      <c r="AB384" s="3" t="s">
        <v>1229</v>
      </c>
      <c r="AC384" s="3" t="s">
        <v>1229</v>
      </c>
      <c r="AD384" s="3" t="s">
        <v>1249</v>
      </c>
      <c r="AE384" s="3" t="s">
        <v>1249</v>
      </c>
      <c r="AF384" s="3" t="s">
        <v>1249</v>
      </c>
      <c r="AG384" s="3" t="s">
        <v>1249</v>
      </c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>
        <f>COUNTA(Tabela2[[#This Row],[FIFA 96 League]:[EA Sports FC 26 League]])</f>
        <v>23</v>
      </c>
    </row>
    <row r="385" spans="1:65" x14ac:dyDescent="0.3">
      <c r="A385" s="3" t="s">
        <v>1237</v>
      </c>
      <c r="B385" s="3" t="s">
        <v>18</v>
      </c>
      <c r="C385" s="3"/>
      <c r="D385" s="3"/>
      <c r="E385" s="3"/>
      <c r="F385" s="3"/>
      <c r="G385" s="3"/>
      <c r="H385" s="3"/>
      <c r="I385" s="3"/>
      <c r="J385" s="3"/>
      <c r="K385" s="3" t="s">
        <v>1229</v>
      </c>
      <c r="L385" s="3" t="s">
        <v>1249</v>
      </c>
      <c r="M385" s="3" t="s">
        <v>1249</v>
      </c>
      <c r="N385" s="3" t="s">
        <v>1249</v>
      </c>
      <c r="O385" s="3" t="s">
        <v>1249</v>
      </c>
      <c r="P385" s="3" t="s">
        <v>1249</v>
      </c>
      <c r="Q385" s="3" t="s">
        <v>1249</v>
      </c>
      <c r="R385" s="3"/>
      <c r="S385" s="3"/>
      <c r="T385" s="3"/>
      <c r="U385" s="3"/>
      <c r="V385" s="3"/>
      <c r="W385" s="3"/>
      <c r="X385" s="3" t="s">
        <v>1249</v>
      </c>
      <c r="Y385" s="3" t="s">
        <v>1249</v>
      </c>
      <c r="Z385" s="3" t="s">
        <v>1249</v>
      </c>
      <c r="AA385" s="3" t="s">
        <v>1249</v>
      </c>
      <c r="AB385" s="3" t="s">
        <v>1249</v>
      </c>
      <c r="AC385" s="3"/>
      <c r="AD385" s="3" t="s">
        <v>1249</v>
      </c>
      <c r="AE385" s="3" t="s">
        <v>1249</v>
      </c>
      <c r="AF385" s="3" t="s">
        <v>1249</v>
      </c>
      <c r="AG385" s="3" t="s">
        <v>1249</v>
      </c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>
        <f>COUNTA(Tabela2[[#This Row],[FIFA 96 League]:[EA Sports FC 26 League]])</f>
        <v>16</v>
      </c>
    </row>
    <row r="386" spans="1:65" x14ac:dyDescent="0.3">
      <c r="A386" s="3" t="s">
        <v>1951</v>
      </c>
      <c r="B386" s="3" t="s">
        <v>18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 t="s">
        <v>1249</v>
      </c>
      <c r="AC386" s="3" t="s">
        <v>1249</v>
      </c>
      <c r="AD386" s="3" t="s">
        <v>1249</v>
      </c>
      <c r="AE386" s="3" t="s">
        <v>1249</v>
      </c>
      <c r="AF386" s="3" t="s">
        <v>1249</v>
      </c>
      <c r="AG386" s="3" t="s">
        <v>1249</v>
      </c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>
        <f>COUNTA(Tabela2[[#This Row],[FIFA 96 League]:[EA Sports FC 26 League]])</f>
        <v>6</v>
      </c>
    </row>
    <row r="387" spans="1:65" x14ac:dyDescent="0.3">
      <c r="A387" s="3" t="s">
        <v>1441</v>
      </c>
      <c r="B387" s="3" t="s">
        <v>18</v>
      </c>
      <c r="C387" s="3"/>
      <c r="D387" s="3"/>
      <c r="E387" s="3"/>
      <c r="F387" s="3"/>
      <c r="G387" s="3"/>
      <c r="H387" s="3"/>
      <c r="I387" s="3"/>
      <c r="J387" s="3"/>
      <c r="K387" s="3" t="s">
        <v>1229</v>
      </c>
      <c r="L387" s="3" t="s">
        <v>1229</v>
      </c>
      <c r="M387" s="3" t="s">
        <v>1229</v>
      </c>
      <c r="N387" s="3" t="s">
        <v>1249</v>
      </c>
      <c r="O387" s="3" t="s">
        <v>1229</v>
      </c>
      <c r="P387" s="3" t="s">
        <v>1229</v>
      </c>
      <c r="Q387" s="3" t="s">
        <v>1229</v>
      </c>
      <c r="R387" s="3" t="s">
        <v>1229</v>
      </c>
      <c r="S387" s="3" t="s">
        <v>1229</v>
      </c>
      <c r="T387" s="3" t="s">
        <v>1229</v>
      </c>
      <c r="U387" s="3" t="s">
        <v>1249</v>
      </c>
      <c r="V387" s="3" t="s">
        <v>1249</v>
      </c>
      <c r="W387" s="3" t="s">
        <v>1249</v>
      </c>
      <c r="X387" s="3" t="s">
        <v>1249</v>
      </c>
      <c r="Y387" s="3"/>
      <c r="Z387" s="3"/>
      <c r="AA387" s="3"/>
      <c r="AB387" s="3"/>
      <c r="AC387" s="3" t="s">
        <v>1249</v>
      </c>
      <c r="AD387" s="3" t="s">
        <v>1249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>
        <f>COUNTA(Tabela2[[#This Row],[FIFA 96 League]:[EA Sports FC 26 League]])</f>
        <v>16</v>
      </c>
    </row>
    <row r="388" spans="1:65" x14ac:dyDescent="0.3">
      <c r="A388" s="3" t="s">
        <v>1443</v>
      </c>
      <c r="B388" s="3" t="s">
        <v>18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 t="s">
        <v>1249</v>
      </c>
      <c r="O388" s="3" t="s">
        <v>1249</v>
      </c>
      <c r="P388" s="3" t="s">
        <v>1229</v>
      </c>
      <c r="Q388" s="3" t="s">
        <v>1249</v>
      </c>
      <c r="R388" s="3" t="s">
        <v>1249</v>
      </c>
      <c r="S388" s="3" t="s">
        <v>1249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>
        <f>COUNTA(Tabela2[[#This Row],[FIFA 96 League]:[EA Sports FC 26 League]])</f>
        <v>6</v>
      </c>
    </row>
    <row r="389" spans="1:65" x14ac:dyDescent="0.3">
      <c r="A389" s="3" t="s">
        <v>1258</v>
      </c>
      <c r="B389" s="3" t="s">
        <v>18</v>
      </c>
      <c r="C389" s="3"/>
      <c r="D389" s="3"/>
      <c r="E389" s="3"/>
      <c r="F389" s="3"/>
      <c r="G389" s="3"/>
      <c r="H389" s="3"/>
      <c r="I389" s="3"/>
      <c r="J389" s="3"/>
      <c r="K389" s="3" t="s">
        <v>1249</v>
      </c>
      <c r="L389" s="3" t="s">
        <v>1229</v>
      </c>
      <c r="M389" s="3" t="s">
        <v>1229</v>
      </c>
      <c r="N389" s="3" t="s">
        <v>1229</v>
      </c>
      <c r="O389" s="3" t="s">
        <v>1229</v>
      </c>
      <c r="P389" s="3" t="s">
        <v>1229</v>
      </c>
      <c r="Q389" s="3" t="s">
        <v>1229</v>
      </c>
      <c r="R389" s="3" t="s">
        <v>1229</v>
      </c>
      <c r="S389" s="3" t="s">
        <v>1229</v>
      </c>
      <c r="T389" s="3" t="s">
        <v>1122</v>
      </c>
      <c r="U389" s="3" t="s">
        <v>1122</v>
      </c>
      <c r="V389" s="3" t="s">
        <v>1122</v>
      </c>
      <c r="W389" s="3" t="s">
        <v>1122</v>
      </c>
      <c r="X389" s="3" t="s">
        <v>1122</v>
      </c>
      <c r="Y389" s="3" t="s">
        <v>682</v>
      </c>
      <c r="Z389" s="3" t="s">
        <v>682</v>
      </c>
      <c r="AA389" s="3" t="s">
        <v>1122</v>
      </c>
      <c r="AB389" s="3" t="s">
        <v>1122</v>
      </c>
      <c r="AC389" s="3" t="s">
        <v>1122</v>
      </c>
      <c r="AD389" s="3" t="s">
        <v>1122</v>
      </c>
      <c r="AE389" s="3" t="s">
        <v>1122</v>
      </c>
      <c r="AF389" s="3" t="s">
        <v>1229</v>
      </c>
      <c r="AG389" s="3" t="s">
        <v>1229</v>
      </c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>
        <f>COUNTA(Tabela2[[#This Row],[FIFA 96 League]:[EA Sports FC 26 League]])</f>
        <v>23</v>
      </c>
    </row>
    <row r="390" spans="1:65" x14ac:dyDescent="0.3">
      <c r="A390" s="3" t="s">
        <v>1259</v>
      </c>
      <c r="B390" s="3" t="s">
        <v>18</v>
      </c>
      <c r="C390" s="3"/>
      <c r="D390" s="3"/>
      <c r="E390" s="3"/>
      <c r="F390" s="3"/>
      <c r="G390" s="3"/>
      <c r="H390" s="3"/>
      <c r="I390" s="3"/>
      <c r="J390" s="3"/>
      <c r="K390" s="3" t="s">
        <v>1249</v>
      </c>
      <c r="L390" s="3" t="s">
        <v>1229</v>
      </c>
      <c r="M390" s="3" t="s">
        <v>1122</v>
      </c>
      <c r="N390" s="3" t="s">
        <v>1122</v>
      </c>
      <c r="O390" s="3" t="s">
        <v>1122</v>
      </c>
      <c r="P390" s="3" t="s">
        <v>682</v>
      </c>
      <c r="Q390" s="3" t="s">
        <v>682</v>
      </c>
      <c r="R390" s="3" t="s">
        <v>1122</v>
      </c>
      <c r="S390" s="3" t="s">
        <v>1122</v>
      </c>
      <c r="T390" s="3" t="s">
        <v>1122</v>
      </c>
      <c r="U390" s="3" t="s">
        <v>682</v>
      </c>
      <c r="V390" s="3" t="s">
        <v>682</v>
      </c>
      <c r="W390" s="3" t="s">
        <v>1122</v>
      </c>
      <c r="X390" s="3" t="s">
        <v>682</v>
      </c>
      <c r="Y390" s="3" t="s">
        <v>1122</v>
      </c>
      <c r="Z390" s="3" t="s">
        <v>1122</v>
      </c>
      <c r="AA390" s="3" t="s">
        <v>1122</v>
      </c>
      <c r="AB390" s="3" t="s">
        <v>1229</v>
      </c>
      <c r="AC390" s="3" t="s">
        <v>1122</v>
      </c>
      <c r="AD390" s="3" t="s">
        <v>1122</v>
      </c>
      <c r="AE390" s="3" t="s">
        <v>1122</v>
      </c>
      <c r="AF390" s="3" t="s">
        <v>1122</v>
      </c>
      <c r="AG390" s="3" t="s">
        <v>1122</v>
      </c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>
        <f>COUNTA(Tabela2[[#This Row],[FIFA 96 League]:[EA Sports FC 26 League]])</f>
        <v>23</v>
      </c>
    </row>
    <row r="391" spans="1:65" x14ac:dyDescent="0.3">
      <c r="A391" s="3" t="s">
        <v>688</v>
      </c>
      <c r="B391" s="3" t="s">
        <v>18</v>
      </c>
      <c r="C391" s="3" t="s">
        <v>682</v>
      </c>
      <c r="D391" s="3"/>
      <c r="E391" s="3"/>
      <c r="F391" s="3"/>
      <c r="G391" s="3"/>
      <c r="H391" s="3" t="s">
        <v>682</v>
      </c>
      <c r="I391" s="3" t="s">
        <v>682</v>
      </c>
      <c r="J391" s="3"/>
      <c r="K391" s="3" t="s">
        <v>1122</v>
      </c>
      <c r="L391" s="3" t="s">
        <v>1122</v>
      </c>
      <c r="M391" s="3" t="s">
        <v>1122</v>
      </c>
      <c r="N391" s="3" t="s">
        <v>1122</v>
      </c>
      <c r="O391" s="3" t="s">
        <v>1122</v>
      </c>
      <c r="P391" s="3" t="s">
        <v>1122</v>
      </c>
      <c r="Q391" s="3" t="s">
        <v>1122</v>
      </c>
      <c r="R391" s="3" t="s">
        <v>1122</v>
      </c>
      <c r="S391" s="3" t="s">
        <v>1122</v>
      </c>
      <c r="T391" s="3" t="s">
        <v>1122</v>
      </c>
      <c r="U391" s="3" t="s">
        <v>1122</v>
      </c>
      <c r="V391" s="3" t="s">
        <v>1122</v>
      </c>
      <c r="W391" s="3" t="s">
        <v>1122</v>
      </c>
      <c r="X391" s="3" t="s">
        <v>1122</v>
      </c>
      <c r="Y391" s="3" t="s">
        <v>1122</v>
      </c>
      <c r="Z391" s="3" t="s">
        <v>1122</v>
      </c>
      <c r="AA391" s="3" t="s">
        <v>1229</v>
      </c>
      <c r="AB391" s="3" t="s">
        <v>1229</v>
      </c>
      <c r="AC391" s="3" t="s">
        <v>1229</v>
      </c>
      <c r="AD391" s="3" t="s">
        <v>1229</v>
      </c>
      <c r="AE391" s="3" t="s">
        <v>1122</v>
      </c>
      <c r="AF391" s="3" t="s">
        <v>682</v>
      </c>
      <c r="AG391" s="3" t="s">
        <v>1122</v>
      </c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>
        <f>COUNTA(Tabela2[[#This Row],[FIFA 96 League]:[EA Sports FC 26 League]])</f>
        <v>26</v>
      </c>
    </row>
    <row r="392" spans="1:65" x14ac:dyDescent="0.3">
      <c r="A392" s="3" t="s">
        <v>1260</v>
      </c>
      <c r="B392" s="3" t="s">
        <v>18</v>
      </c>
      <c r="C392" s="3"/>
      <c r="D392" s="3"/>
      <c r="E392" s="3"/>
      <c r="F392" s="3"/>
      <c r="G392" s="3"/>
      <c r="H392" s="3"/>
      <c r="I392" s="3"/>
      <c r="J392" s="3"/>
      <c r="K392" s="3" t="s">
        <v>1249</v>
      </c>
      <c r="L392" s="3" t="s">
        <v>1249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>
        <f>COUNTA(Tabela2[[#This Row],[FIFA 96 League]:[EA Sports FC 26 League]])</f>
        <v>2</v>
      </c>
    </row>
    <row r="393" spans="1:65" x14ac:dyDescent="0.3">
      <c r="A393" s="3" t="s">
        <v>689</v>
      </c>
      <c r="B393" s="3" t="s">
        <v>18</v>
      </c>
      <c r="C393" s="3" t="s">
        <v>682</v>
      </c>
      <c r="D393" s="3" t="s">
        <v>682</v>
      </c>
      <c r="E393" s="3" t="s">
        <v>682</v>
      </c>
      <c r="F393" s="3" t="s">
        <v>682</v>
      </c>
      <c r="G393" s="3" t="s">
        <v>682</v>
      </c>
      <c r="H393" s="3" t="s">
        <v>682</v>
      </c>
      <c r="I393" s="3" t="s">
        <v>682</v>
      </c>
      <c r="J393" s="3" t="s">
        <v>682</v>
      </c>
      <c r="K393" s="3" t="s">
        <v>682</v>
      </c>
      <c r="L393" s="3" t="s">
        <v>1122</v>
      </c>
      <c r="M393" s="3" t="s">
        <v>1122</v>
      </c>
      <c r="N393" s="3" t="s">
        <v>1122</v>
      </c>
      <c r="O393" s="3" t="s">
        <v>1229</v>
      </c>
      <c r="P393" s="3" t="s">
        <v>1229</v>
      </c>
      <c r="Q393" s="3" t="s">
        <v>1229</v>
      </c>
      <c r="R393" s="3" t="s">
        <v>1122</v>
      </c>
      <c r="S393" s="3" t="s">
        <v>1122</v>
      </c>
      <c r="T393" s="3" t="s">
        <v>1122</v>
      </c>
      <c r="U393" s="3" t="s">
        <v>1122</v>
      </c>
      <c r="V393" s="3" t="s">
        <v>1122</v>
      </c>
      <c r="W393" s="3" t="s">
        <v>1122</v>
      </c>
      <c r="X393" s="3" t="s">
        <v>1122</v>
      </c>
      <c r="Y393" s="3" t="s">
        <v>1122</v>
      </c>
      <c r="Z393" s="3" t="s">
        <v>1122</v>
      </c>
      <c r="AA393" s="3" t="s">
        <v>1122</v>
      </c>
      <c r="AB393" s="3" t="s">
        <v>682</v>
      </c>
      <c r="AC393" s="3" t="s">
        <v>682</v>
      </c>
      <c r="AD393" s="3" t="s">
        <v>682</v>
      </c>
      <c r="AE393" s="3" t="s">
        <v>1122</v>
      </c>
      <c r="AF393" s="3" t="s">
        <v>1122</v>
      </c>
      <c r="AG393" s="3" t="s">
        <v>682</v>
      </c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>
        <f>COUNTA(Tabela2[[#This Row],[FIFA 96 League]:[EA Sports FC 26 League]])</f>
        <v>31</v>
      </c>
    </row>
    <row r="394" spans="1:65" x14ac:dyDescent="0.3">
      <c r="A394" s="3" t="s">
        <v>690</v>
      </c>
      <c r="B394" s="3" t="s">
        <v>18</v>
      </c>
      <c r="C394" s="3" t="s">
        <v>682</v>
      </c>
      <c r="D394" s="3"/>
      <c r="E394" s="3" t="s">
        <v>682</v>
      </c>
      <c r="F394" s="3" t="s">
        <v>682</v>
      </c>
      <c r="G394" s="3" t="s">
        <v>682</v>
      </c>
      <c r="H394" s="3" t="s">
        <v>682</v>
      </c>
      <c r="I394" s="3" t="s">
        <v>682</v>
      </c>
      <c r="J394" s="3"/>
      <c r="K394" s="3" t="s">
        <v>682</v>
      </c>
      <c r="L394" s="3" t="s">
        <v>1122</v>
      </c>
      <c r="M394" s="3" t="s">
        <v>1122</v>
      </c>
      <c r="N394" s="3" t="s">
        <v>1122</v>
      </c>
      <c r="O394" s="3" t="s">
        <v>1122</v>
      </c>
      <c r="P394" s="3" t="s">
        <v>1229</v>
      </c>
      <c r="Q394" s="3" t="s">
        <v>1122</v>
      </c>
      <c r="R394" s="3" t="s">
        <v>1122</v>
      </c>
      <c r="S394" s="3" t="s">
        <v>1122</v>
      </c>
      <c r="T394" s="3" t="s">
        <v>1122</v>
      </c>
      <c r="U394" s="3" t="s">
        <v>1122</v>
      </c>
      <c r="V394" s="3" t="s">
        <v>682</v>
      </c>
      <c r="W394" s="3" t="s">
        <v>682</v>
      </c>
      <c r="X394" s="3" t="s">
        <v>682</v>
      </c>
      <c r="Y394" s="3" t="s">
        <v>682</v>
      </c>
      <c r="Z394" s="3" t="s">
        <v>682</v>
      </c>
      <c r="AA394" s="3" t="s">
        <v>682</v>
      </c>
      <c r="AB394" s="3" t="s">
        <v>682</v>
      </c>
      <c r="AC394" s="3" t="s">
        <v>682</v>
      </c>
      <c r="AD394" s="3" t="s">
        <v>682</v>
      </c>
      <c r="AE394" s="3" t="s">
        <v>1122</v>
      </c>
      <c r="AF394" s="3" t="s">
        <v>682</v>
      </c>
      <c r="AG394" s="3" t="s">
        <v>1122</v>
      </c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>
        <f>COUNTA(Tabela2[[#This Row],[FIFA 96 League]:[EA Sports FC 26 League]])</f>
        <v>29</v>
      </c>
    </row>
    <row r="395" spans="1:65" x14ac:dyDescent="0.3">
      <c r="A395" s="3" t="s">
        <v>1261</v>
      </c>
      <c r="B395" s="3" t="s">
        <v>18</v>
      </c>
      <c r="C395" s="3"/>
      <c r="D395" s="3"/>
      <c r="E395" s="3"/>
      <c r="F395" s="3"/>
      <c r="G395" s="3"/>
      <c r="H395" s="3"/>
      <c r="I395" s="3"/>
      <c r="J395" s="3"/>
      <c r="K395" s="3" t="s">
        <v>1249</v>
      </c>
      <c r="L395" s="3" t="s">
        <v>1249</v>
      </c>
      <c r="M395" s="3" t="s">
        <v>1249</v>
      </c>
      <c r="N395" s="3" t="s">
        <v>1229</v>
      </c>
      <c r="O395" s="3" t="s">
        <v>1229</v>
      </c>
      <c r="P395" s="3" t="s">
        <v>1229</v>
      </c>
      <c r="Q395" s="3" t="s">
        <v>1229</v>
      </c>
      <c r="R395" s="3" t="s">
        <v>1229</v>
      </c>
      <c r="S395" s="3" t="s">
        <v>1229</v>
      </c>
      <c r="T395" s="3" t="s">
        <v>1229</v>
      </c>
      <c r="U395" s="3" t="s">
        <v>1229</v>
      </c>
      <c r="V395" s="3" t="s">
        <v>1229</v>
      </c>
      <c r="W395" s="3" t="s">
        <v>1249</v>
      </c>
      <c r="X395" s="3" t="s">
        <v>1249</v>
      </c>
      <c r="Y395" s="3"/>
      <c r="Z395" s="3"/>
      <c r="AA395" s="3" t="s">
        <v>1249</v>
      </c>
      <c r="AB395" s="3" t="s">
        <v>1249</v>
      </c>
      <c r="AC395" s="3" t="s">
        <v>1249</v>
      </c>
      <c r="AD395" s="3" t="s">
        <v>1249</v>
      </c>
      <c r="AE395" s="3" t="s">
        <v>1229</v>
      </c>
      <c r="AF395" s="3" t="s">
        <v>1229</v>
      </c>
      <c r="AG395" s="3" t="s">
        <v>1229</v>
      </c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>
        <f>COUNTA(Tabela2[[#This Row],[FIFA 96 League]:[EA Sports FC 26 League]])</f>
        <v>21</v>
      </c>
    </row>
    <row r="396" spans="1:65" x14ac:dyDescent="0.3">
      <c r="A396" s="3" t="s">
        <v>1262</v>
      </c>
      <c r="B396" s="3" t="s">
        <v>18</v>
      </c>
      <c r="C396" s="3"/>
      <c r="D396" s="3"/>
      <c r="E396" s="3"/>
      <c r="F396" s="3"/>
      <c r="G396" s="3"/>
      <c r="H396" s="3"/>
      <c r="I396" s="3"/>
      <c r="J396" s="3"/>
      <c r="K396" s="3" t="s">
        <v>1249</v>
      </c>
      <c r="L396" s="3" t="s">
        <v>1249</v>
      </c>
      <c r="M396" s="3" t="s">
        <v>1249</v>
      </c>
      <c r="N396" s="3" t="s">
        <v>1249</v>
      </c>
      <c r="O396" s="3" t="s">
        <v>1249</v>
      </c>
      <c r="P396" s="3" t="s">
        <v>1249</v>
      </c>
      <c r="Q396" s="3" t="s">
        <v>1249</v>
      </c>
      <c r="R396" s="3" t="s">
        <v>1249</v>
      </c>
      <c r="S396" s="3"/>
      <c r="T396" s="3"/>
      <c r="U396" s="3"/>
      <c r="V396" s="3"/>
      <c r="W396" s="3"/>
      <c r="X396" s="3"/>
      <c r="Y396" s="3" t="s">
        <v>1249</v>
      </c>
      <c r="Z396" s="3" t="s">
        <v>1249</v>
      </c>
      <c r="AA396" s="3" t="s">
        <v>1229</v>
      </c>
      <c r="AB396" s="3" t="s">
        <v>1229</v>
      </c>
      <c r="AC396" s="3" t="s">
        <v>1229</v>
      </c>
      <c r="AD396" s="3" t="s">
        <v>1229</v>
      </c>
      <c r="AE396" s="3" t="s">
        <v>1229</v>
      </c>
      <c r="AF396" s="3" t="s">
        <v>1229</v>
      </c>
      <c r="AG396" s="3" t="s">
        <v>1229</v>
      </c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>
        <f>COUNTA(Tabela2[[#This Row],[FIFA 96 League]:[EA Sports FC 26 League]])</f>
        <v>17</v>
      </c>
    </row>
    <row r="397" spans="1:65" x14ac:dyDescent="0.3">
      <c r="A397" s="3" t="s">
        <v>691</v>
      </c>
      <c r="B397" s="3" t="s">
        <v>18</v>
      </c>
      <c r="C397" s="3" t="s">
        <v>682</v>
      </c>
      <c r="D397" s="3" t="s">
        <v>682</v>
      </c>
      <c r="E397" s="3" t="s">
        <v>682</v>
      </c>
      <c r="F397" s="3" t="s">
        <v>682</v>
      </c>
      <c r="G397" s="3" t="s">
        <v>682</v>
      </c>
      <c r="H397" s="3" t="s">
        <v>682</v>
      </c>
      <c r="I397" s="3" t="s">
        <v>682</v>
      </c>
      <c r="J397" s="3" t="s">
        <v>682</v>
      </c>
      <c r="K397" s="3" t="s">
        <v>682</v>
      </c>
      <c r="L397" s="3" t="s">
        <v>682</v>
      </c>
      <c r="M397" s="3" t="s">
        <v>682</v>
      </c>
      <c r="N397" s="3" t="s">
        <v>682</v>
      </c>
      <c r="O397" s="3" t="s">
        <v>682</v>
      </c>
      <c r="P397" s="3" t="s">
        <v>682</v>
      </c>
      <c r="Q397" s="3" t="s">
        <v>682</v>
      </c>
      <c r="R397" s="3" t="s">
        <v>682</v>
      </c>
      <c r="S397" s="3" t="s">
        <v>682</v>
      </c>
      <c r="T397" s="3" t="s">
        <v>682</v>
      </c>
      <c r="U397" s="3" t="s">
        <v>682</v>
      </c>
      <c r="V397" s="3" t="s">
        <v>682</v>
      </c>
      <c r="W397" s="3" t="s">
        <v>682</v>
      </c>
      <c r="X397" s="3" t="s">
        <v>682</v>
      </c>
      <c r="Y397" s="3" t="s">
        <v>682</v>
      </c>
      <c r="Z397" s="3" t="s">
        <v>682</v>
      </c>
      <c r="AA397" s="3" t="s">
        <v>682</v>
      </c>
      <c r="AB397" s="3" t="s">
        <v>682</v>
      </c>
      <c r="AC397" s="3" t="s">
        <v>682</v>
      </c>
      <c r="AD397" s="3" t="s">
        <v>682</v>
      </c>
      <c r="AE397" s="3" t="s">
        <v>682</v>
      </c>
      <c r="AF397" s="3" t="s">
        <v>682</v>
      </c>
      <c r="AG397" s="3" t="s">
        <v>682</v>
      </c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>
        <f>COUNTA(Tabela2[[#This Row],[FIFA 96 League]:[EA Sports FC 26 League]])</f>
        <v>31</v>
      </c>
    </row>
    <row r="398" spans="1:65" x14ac:dyDescent="0.3">
      <c r="A398" s="3" t="s">
        <v>1238</v>
      </c>
      <c r="B398" s="3" t="s">
        <v>18</v>
      </c>
      <c r="C398" s="3"/>
      <c r="D398" s="3"/>
      <c r="E398" s="3"/>
      <c r="F398" s="3"/>
      <c r="G398" s="3"/>
      <c r="H398" s="3"/>
      <c r="I398" s="3"/>
      <c r="J398" s="3"/>
      <c r="K398" s="3" t="s">
        <v>1229</v>
      </c>
      <c r="L398" s="3" t="s">
        <v>1229</v>
      </c>
      <c r="M398" s="3" t="s">
        <v>1122</v>
      </c>
      <c r="N398" s="3" t="s">
        <v>1122</v>
      </c>
      <c r="O398" s="3" t="s">
        <v>1229</v>
      </c>
      <c r="P398" s="3" t="s">
        <v>1249</v>
      </c>
      <c r="Q398" s="3"/>
      <c r="R398" s="3"/>
      <c r="S398" s="3"/>
      <c r="T398" s="3"/>
      <c r="U398" s="3"/>
      <c r="V398" s="3" t="s">
        <v>1249</v>
      </c>
      <c r="W398" s="3" t="s">
        <v>1249</v>
      </c>
      <c r="X398" s="3" t="s">
        <v>1249</v>
      </c>
      <c r="Y398" s="3" t="s">
        <v>1249</v>
      </c>
      <c r="Z398" s="3" t="s">
        <v>1229</v>
      </c>
      <c r="AA398" s="3" t="s">
        <v>1122</v>
      </c>
      <c r="AB398" s="3" t="s">
        <v>1122</v>
      </c>
      <c r="AC398" s="3" t="s">
        <v>1122</v>
      </c>
      <c r="AD398" s="3" t="s">
        <v>1122</v>
      </c>
      <c r="AE398" s="3" t="s">
        <v>682</v>
      </c>
      <c r="AF398" s="3" t="s">
        <v>1122</v>
      </c>
      <c r="AG398" s="3" t="s">
        <v>1229</v>
      </c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>
        <f>COUNTA(Tabela2[[#This Row],[FIFA 96 League]:[EA Sports FC 26 League]])</f>
        <v>18</v>
      </c>
    </row>
    <row r="399" spans="1:65" x14ac:dyDescent="0.3">
      <c r="A399" s="3" t="s">
        <v>1263</v>
      </c>
      <c r="B399" s="3" t="s">
        <v>18</v>
      </c>
      <c r="C399" s="3"/>
      <c r="D399" s="3"/>
      <c r="E399" s="3"/>
      <c r="F399" s="3"/>
      <c r="G399" s="3"/>
      <c r="H399" s="3"/>
      <c r="I399" s="3"/>
      <c r="J399" s="3"/>
      <c r="K399" s="3" t="s">
        <v>1249</v>
      </c>
      <c r="L399" s="3" t="s">
        <v>1249</v>
      </c>
      <c r="M399" s="3" t="s">
        <v>1249</v>
      </c>
      <c r="N399" s="3" t="s">
        <v>1249</v>
      </c>
      <c r="O399" s="3" t="s">
        <v>1249</v>
      </c>
      <c r="P399" s="3" t="s">
        <v>1249</v>
      </c>
      <c r="Q399" s="3" t="s">
        <v>1249</v>
      </c>
      <c r="R399" s="3" t="s">
        <v>1249</v>
      </c>
      <c r="S399" s="3" t="s">
        <v>1249</v>
      </c>
      <c r="T399" s="3"/>
      <c r="U399" s="3"/>
      <c r="V399" s="3"/>
      <c r="W399" s="3"/>
      <c r="X399" s="3"/>
      <c r="Y399" s="3"/>
      <c r="Z399" s="3" t="s">
        <v>1249</v>
      </c>
      <c r="AA399" s="3" t="s">
        <v>1249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>
        <f>COUNTA(Tabela2[[#This Row],[FIFA 96 League]:[EA Sports FC 26 League]])</f>
        <v>11</v>
      </c>
    </row>
    <row r="400" spans="1:65" x14ac:dyDescent="0.3">
      <c r="A400" s="3" t="s">
        <v>692</v>
      </c>
      <c r="B400" s="3" t="s">
        <v>18</v>
      </c>
      <c r="C400" s="3" t="s">
        <v>682</v>
      </c>
      <c r="D400" s="3" t="s">
        <v>682</v>
      </c>
      <c r="E400" s="3"/>
      <c r="F400" s="3"/>
      <c r="G400" s="3"/>
      <c r="H400" s="3" t="s">
        <v>682</v>
      </c>
      <c r="I400" s="3"/>
      <c r="J400" s="3" t="s">
        <v>682</v>
      </c>
      <c r="K400" s="3" t="s">
        <v>682</v>
      </c>
      <c r="L400" s="3" t="s">
        <v>682</v>
      </c>
      <c r="M400" s="3" t="s">
        <v>682</v>
      </c>
      <c r="N400" s="3" t="s">
        <v>682</v>
      </c>
      <c r="O400" s="3" t="s">
        <v>682</v>
      </c>
      <c r="P400" s="3" t="s">
        <v>682</v>
      </c>
      <c r="Q400" s="3" t="s">
        <v>682</v>
      </c>
      <c r="R400" s="3" t="s">
        <v>682</v>
      </c>
      <c r="S400" s="3" t="s">
        <v>682</v>
      </c>
      <c r="T400" s="3" t="s">
        <v>682</v>
      </c>
      <c r="U400" s="3" t="s">
        <v>682</v>
      </c>
      <c r="V400" s="3" t="s">
        <v>682</v>
      </c>
      <c r="W400" s="3" t="s">
        <v>682</v>
      </c>
      <c r="X400" s="3" t="s">
        <v>682</v>
      </c>
      <c r="Y400" s="3" t="s">
        <v>682</v>
      </c>
      <c r="Z400" s="3" t="s">
        <v>682</v>
      </c>
      <c r="AA400" s="3" t="s">
        <v>682</v>
      </c>
      <c r="AB400" s="3" t="s">
        <v>682</v>
      </c>
      <c r="AC400" s="3" t="s">
        <v>682</v>
      </c>
      <c r="AD400" s="3" t="s">
        <v>682</v>
      </c>
      <c r="AE400" s="3" t="s">
        <v>682</v>
      </c>
      <c r="AF400" s="3" t="s">
        <v>682</v>
      </c>
      <c r="AG400" s="3" t="s">
        <v>682</v>
      </c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>
        <f>COUNTA(Tabela2[[#This Row],[FIFA 96 League]:[EA Sports FC 26 League]])</f>
        <v>27</v>
      </c>
    </row>
    <row r="401" spans="1:65" x14ac:dyDescent="0.3">
      <c r="A401" s="3" t="s">
        <v>693</v>
      </c>
      <c r="B401" s="3" t="s">
        <v>18</v>
      </c>
      <c r="C401" s="3" t="s">
        <v>682</v>
      </c>
      <c r="D401" s="3" t="s">
        <v>682</v>
      </c>
      <c r="E401" s="3" t="s">
        <v>682</v>
      </c>
      <c r="F401" s="3" t="s">
        <v>682</v>
      </c>
      <c r="G401" s="3" t="s">
        <v>682</v>
      </c>
      <c r="H401" s="3" t="s">
        <v>682</v>
      </c>
      <c r="I401" s="3" t="s">
        <v>682</v>
      </c>
      <c r="J401" s="3" t="s">
        <v>682</v>
      </c>
      <c r="K401" s="3" t="s">
        <v>682</v>
      </c>
      <c r="L401" s="3" t="s">
        <v>682</v>
      </c>
      <c r="M401" s="3" t="s">
        <v>682</v>
      </c>
      <c r="N401" s="3" t="s">
        <v>682</v>
      </c>
      <c r="O401" s="3" t="s">
        <v>682</v>
      </c>
      <c r="P401" s="3" t="s">
        <v>682</v>
      </c>
      <c r="Q401" s="3" t="s">
        <v>682</v>
      </c>
      <c r="R401" s="3" t="s">
        <v>682</v>
      </c>
      <c r="S401" s="3" t="s">
        <v>682</v>
      </c>
      <c r="T401" s="3" t="s">
        <v>682</v>
      </c>
      <c r="U401" s="3" t="s">
        <v>682</v>
      </c>
      <c r="V401" s="3" t="s">
        <v>682</v>
      </c>
      <c r="W401" s="3" t="s">
        <v>682</v>
      </c>
      <c r="X401" s="3" t="s">
        <v>682</v>
      </c>
      <c r="Y401" s="3" t="s">
        <v>682</v>
      </c>
      <c r="Z401" s="3" t="s">
        <v>682</v>
      </c>
      <c r="AA401" s="3" t="s">
        <v>682</v>
      </c>
      <c r="AB401" s="3" t="s">
        <v>682</v>
      </c>
      <c r="AC401" s="3" t="s">
        <v>682</v>
      </c>
      <c r="AD401" s="3" t="s">
        <v>682</v>
      </c>
      <c r="AE401" s="3" t="s">
        <v>682</v>
      </c>
      <c r="AF401" s="3" t="s">
        <v>682</v>
      </c>
      <c r="AG401" s="3" t="s">
        <v>682</v>
      </c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>
        <f>COUNTA(Tabela2[[#This Row],[FIFA 96 League]:[EA Sports FC 26 League]])</f>
        <v>31</v>
      </c>
    </row>
    <row r="402" spans="1:65" x14ac:dyDescent="0.3">
      <c r="A402" s="3" t="s">
        <v>1264</v>
      </c>
      <c r="B402" s="3" t="s">
        <v>18</v>
      </c>
      <c r="C402" s="3"/>
      <c r="D402" s="3"/>
      <c r="E402" s="3"/>
      <c r="F402" s="3"/>
      <c r="G402" s="3"/>
      <c r="H402" s="3"/>
      <c r="I402" s="3"/>
      <c r="J402" s="3"/>
      <c r="K402" s="3" t="s">
        <v>1249</v>
      </c>
      <c r="L402" s="3" t="s">
        <v>1249</v>
      </c>
      <c r="M402" s="3" t="s">
        <v>1249</v>
      </c>
      <c r="N402" s="3" t="s">
        <v>1249</v>
      </c>
      <c r="O402" s="3" t="s">
        <v>1249</v>
      </c>
      <c r="P402" s="3"/>
      <c r="Q402" s="3"/>
      <c r="R402" s="3"/>
      <c r="S402" s="3"/>
      <c r="T402" s="3"/>
      <c r="U402" s="3" t="s">
        <v>1249</v>
      </c>
      <c r="V402" s="3" t="s">
        <v>1249</v>
      </c>
      <c r="W402" s="3" t="s">
        <v>1249</v>
      </c>
      <c r="X402" s="3" t="s">
        <v>1249</v>
      </c>
      <c r="Y402" s="3" t="s">
        <v>1249</v>
      </c>
      <c r="Z402" s="3" t="s">
        <v>1249</v>
      </c>
      <c r="AA402" s="3" t="s">
        <v>1249</v>
      </c>
      <c r="AB402" s="3" t="s">
        <v>1249</v>
      </c>
      <c r="AC402" s="3" t="s">
        <v>1249</v>
      </c>
      <c r="AD402" s="3" t="s">
        <v>1249</v>
      </c>
      <c r="AE402" s="3" t="s">
        <v>1249</v>
      </c>
      <c r="AF402" s="3" t="s">
        <v>1229</v>
      </c>
      <c r="AG402" s="3" t="s">
        <v>1229</v>
      </c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>
        <f>COUNTA(Tabela2[[#This Row],[FIFA 96 League]:[EA Sports FC 26 League]])</f>
        <v>18</v>
      </c>
    </row>
    <row r="403" spans="1:65" x14ac:dyDescent="0.3">
      <c r="A403" s="3" t="s">
        <v>854</v>
      </c>
      <c r="B403" s="3" t="s">
        <v>18</v>
      </c>
      <c r="C403" s="3"/>
      <c r="D403" s="3" t="s">
        <v>682</v>
      </c>
      <c r="E403" s="3"/>
      <c r="F403" s="3" t="s">
        <v>682</v>
      </c>
      <c r="G403" s="3" t="s">
        <v>682</v>
      </c>
      <c r="H403" s="3" t="s">
        <v>682</v>
      </c>
      <c r="I403" s="3" t="s">
        <v>682</v>
      </c>
      <c r="J403" s="3" t="s">
        <v>682</v>
      </c>
      <c r="K403" s="3" t="s">
        <v>682</v>
      </c>
      <c r="L403" s="3" t="s">
        <v>682</v>
      </c>
      <c r="M403" s="3" t="s">
        <v>682</v>
      </c>
      <c r="N403" s="3" t="s">
        <v>682</v>
      </c>
      <c r="O403" s="3" t="s">
        <v>682</v>
      </c>
      <c r="P403" s="3" t="s">
        <v>682</v>
      </c>
      <c r="Q403" s="3" t="s">
        <v>1122</v>
      </c>
      <c r="R403" s="3" t="s">
        <v>1122</v>
      </c>
      <c r="S403" s="3" t="s">
        <v>1122</v>
      </c>
      <c r="T403" s="3" t="s">
        <v>1122</v>
      </c>
      <c r="U403" s="3" t="s">
        <v>1122</v>
      </c>
      <c r="V403" s="3" t="s">
        <v>1122</v>
      </c>
      <c r="W403" s="3" t="s">
        <v>1122</v>
      </c>
      <c r="X403" s="3" t="s">
        <v>682</v>
      </c>
      <c r="Y403" s="3" t="s">
        <v>1122</v>
      </c>
      <c r="Z403" s="3" t="s">
        <v>1122</v>
      </c>
      <c r="AA403" s="3" t="s">
        <v>1122</v>
      </c>
      <c r="AB403" s="3" t="s">
        <v>1122</v>
      </c>
      <c r="AC403" s="3" t="s">
        <v>1122</v>
      </c>
      <c r="AD403" s="3" t="s">
        <v>1122</v>
      </c>
      <c r="AE403" s="3" t="s">
        <v>1122</v>
      </c>
      <c r="AF403" s="3" t="s">
        <v>1122</v>
      </c>
      <c r="AG403" s="3" t="s">
        <v>1122</v>
      </c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>
        <f>COUNTA(Tabela2[[#This Row],[FIFA 96 League]:[EA Sports FC 26 League]])</f>
        <v>29</v>
      </c>
    </row>
    <row r="404" spans="1:65" x14ac:dyDescent="0.3">
      <c r="A404" s="3" t="s">
        <v>1221</v>
      </c>
      <c r="B404" s="3" t="s">
        <v>18</v>
      </c>
      <c r="C404" s="3"/>
      <c r="D404" s="3"/>
      <c r="E404" s="3"/>
      <c r="F404" s="3"/>
      <c r="G404" s="3"/>
      <c r="H404" s="3"/>
      <c r="I404" s="3"/>
      <c r="J404" s="3"/>
      <c r="K404" s="3" t="s">
        <v>1122</v>
      </c>
      <c r="L404" s="3" t="s">
        <v>1122</v>
      </c>
      <c r="M404" s="3" t="s">
        <v>1122</v>
      </c>
      <c r="N404" s="3" t="s">
        <v>1229</v>
      </c>
      <c r="O404" s="3" t="s">
        <v>1229</v>
      </c>
      <c r="P404" s="3" t="s">
        <v>1229</v>
      </c>
      <c r="Q404" s="3" t="s">
        <v>1229</v>
      </c>
      <c r="R404" s="3" t="s">
        <v>1122</v>
      </c>
      <c r="S404" s="3" t="s">
        <v>1122</v>
      </c>
      <c r="T404" s="3" t="s">
        <v>1122</v>
      </c>
      <c r="U404" s="3" t="s">
        <v>1122</v>
      </c>
      <c r="V404" s="3" t="s">
        <v>1122</v>
      </c>
      <c r="W404" s="3" t="s">
        <v>1229</v>
      </c>
      <c r="X404" s="3" t="s">
        <v>1229</v>
      </c>
      <c r="Y404" s="3" t="s">
        <v>1122</v>
      </c>
      <c r="Z404" s="3" t="s">
        <v>1122</v>
      </c>
      <c r="AA404" s="3" t="s">
        <v>1122</v>
      </c>
      <c r="AB404" s="3" t="s">
        <v>1122</v>
      </c>
      <c r="AC404" s="3" t="s">
        <v>1122</v>
      </c>
      <c r="AD404" s="3" t="s">
        <v>1122</v>
      </c>
      <c r="AE404" s="3" t="s">
        <v>1122</v>
      </c>
      <c r="AF404" s="3" t="s">
        <v>1122</v>
      </c>
      <c r="AG404" s="3" t="s">
        <v>1122</v>
      </c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>
        <f>COUNTA(Tabela2[[#This Row],[FIFA 96 League]:[EA Sports FC 26 League]])</f>
        <v>23</v>
      </c>
    </row>
    <row r="405" spans="1:65" x14ac:dyDescent="0.3">
      <c r="A405" s="3" t="s">
        <v>1342</v>
      </c>
      <c r="B405" s="3" t="s">
        <v>18</v>
      </c>
      <c r="C405" s="3"/>
      <c r="D405" s="3"/>
      <c r="E405" s="3"/>
      <c r="F405" s="3"/>
      <c r="G405" s="3"/>
      <c r="H405" s="3"/>
      <c r="I405" s="3"/>
      <c r="J405" s="3"/>
      <c r="K405" s="3"/>
      <c r="L405" s="3" t="s">
        <v>1229</v>
      </c>
      <c r="M405" s="3" t="s">
        <v>1229</v>
      </c>
      <c r="N405" s="3" t="s">
        <v>1249</v>
      </c>
      <c r="O405" s="3" t="s">
        <v>1249</v>
      </c>
      <c r="P405" s="3" t="s">
        <v>1229</v>
      </c>
      <c r="Q405" s="3" t="s">
        <v>1229</v>
      </c>
      <c r="R405" s="3" t="s">
        <v>1229</v>
      </c>
      <c r="S405" s="3" t="s">
        <v>1229</v>
      </c>
      <c r="T405" s="3" t="s">
        <v>1229</v>
      </c>
      <c r="U405" s="3" t="s">
        <v>1229</v>
      </c>
      <c r="V405" s="3" t="s">
        <v>1229</v>
      </c>
      <c r="W405" s="3" t="s">
        <v>1122</v>
      </c>
      <c r="X405" s="3" t="s">
        <v>1229</v>
      </c>
      <c r="Y405" s="3" t="s">
        <v>1229</v>
      </c>
      <c r="Z405" s="3" t="s">
        <v>1249</v>
      </c>
      <c r="AA405" s="3" t="s">
        <v>1229</v>
      </c>
      <c r="AB405" s="3" t="s">
        <v>1229</v>
      </c>
      <c r="AC405" s="3" t="s">
        <v>1229</v>
      </c>
      <c r="AD405" s="3" t="s">
        <v>1229</v>
      </c>
      <c r="AE405" s="3" t="s">
        <v>1249</v>
      </c>
      <c r="AF405" s="3" t="s">
        <v>1249</v>
      </c>
      <c r="AG405" s="3" t="s">
        <v>1249</v>
      </c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>
        <f>COUNTA(Tabela2[[#This Row],[FIFA 96 League]:[EA Sports FC 26 League]])</f>
        <v>22</v>
      </c>
    </row>
    <row r="406" spans="1:65" x14ac:dyDescent="0.3">
      <c r="A406" s="3" t="s">
        <v>1472</v>
      </c>
      <c r="B406" s="3" t="s">
        <v>18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1249</v>
      </c>
      <c r="P406" s="3" t="s">
        <v>1249</v>
      </c>
      <c r="Q406" s="3" t="s">
        <v>1249</v>
      </c>
      <c r="R406" s="3" t="s">
        <v>1249</v>
      </c>
      <c r="S406" s="3" t="s">
        <v>1249</v>
      </c>
      <c r="T406" s="3" t="s">
        <v>1249</v>
      </c>
      <c r="U406" s="3" t="s">
        <v>1249</v>
      </c>
      <c r="V406" s="3" t="s">
        <v>1249</v>
      </c>
      <c r="W406" s="3" t="s">
        <v>1249</v>
      </c>
      <c r="X406" s="3" t="s">
        <v>1249</v>
      </c>
      <c r="Y406" s="3" t="s">
        <v>1249</v>
      </c>
      <c r="Z406" s="3" t="s">
        <v>1249</v>
      </c>
      <c r="AA406" s="3" t="s">
        <v>1249</v>
      </c>
      <c r="AB406" s="3" t="s">
        <v>1249</v>
      </c>
      <c r="AC406" s="3" t="s">
        <v>1229</v>
      </c>
      <c r="AD406" s="3" t="s">
        <v>1229</v>
      </c>
      <c r="AE406" s="3" t="s">
        <v>1249</v>
      </c>
      <c r="AF406" s="3" t="s">
        <v>1249</v>
      </c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>
        <f>COUNTA(Tabela2[[#This Row],[FIFA 96 League]:[EA Sports FC 26 League]])</f>
        <v>18</v>
      </c>
    </row>
    <row r="407" spans="1:65" x14ac:dyDescent="0.3">
      <c r="A407" s="3" t="s">
        <v>694</v>
      </c>
      <c r="B407" s="3" t="s">
        <v>18</v>
      </c>
      <c r="C407" s="3" t="s">
        <v>682</v>
      </c>
      <c r="D407" s="3" t="s">
        <v>682</v>
      </c>
      <c r="E407" s="3" t="s">
        <v>682</v>
      </c>
      <c r="F407" s="3" t="s">
        <v>682</v>
      </c>
      <c r="G407" s="3" t="s">
        <v>682</v>
      </c>
      <c r="H407" s="3" t="s">
        <v>682</v>
      </c>
      <c r="I407" s="3" t="s">
        <v>682</v>
      </c>
      <c r="J407" s="3" t="s">
        <v>682</v>
      </c>
      <c r="K407" s="3" t="s">
        <v>682</v>
      </c>
      <c r="L407" s="3" t="s">
        <v>682</v>
      </c>
      <c r="M407" s="3" t="s">
        <v>682</v>
      </c>
      <c r="N407" s="3" t="s">
        <v>682</v>
      </c>
      <c r="O407" s="3" t="s">
        <v>682</v>
      </c>
      <c r="P407" s="3" t="s">
        <v>682</v>
      </c>
      <c r="Q407" s="3" t="s">
        <v>1122</v>
      </c>
      <c r="R407" s="3" t="s">
        <v>682</v>
      </c>
      <c r="S407" s="3" t="s">
        <v>682</v>
      </c>
      <c r="T407" s="3" t="s">
        <v>682</v>
      </c>
      <c r="U407" s="3" t="s">
        <v>682</v>
      </c>
      <c r="V407" s="3" t="s">
        <v>682</v>
      </c>
      <c r="W407" s="3" t="s">
        <v>682</v>
      </c>
      <c r="X407" s="3" t="s">
        <v>1122</v>
      </c>
      <c r="Y407" s="3" t="s">
        <v>682</v>
      </c>
      <c r="Z407" s="3" t="s">
        <v>682</v>
      </c>
      <c r="AA407" s="3" t="s">
        <v>682</v>
      </c>
      <c r="AB407" s="3" t="s">
        <v>682</v>
      </c>
      <c r="AC407" s="3" t="s">
        <v>682</v>
      </c>
      <c r="AD407" s="3" t="s">
        <v>682</v>
      </c>
      <c r="AE407" s="3" t="s">
        <v>682</v>
      </c>
      <c r="AF407" s="3" t="s">
        <v>682</v>
      </c>
      <c r="AG407" s="3" t="s">
        <v>682</v>
      </c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>
        <f>COUNTA(Tabela2[[#This Row],[FIFA 96 League]:[EA Sports FC 26 League]])</f>
        <v>31</v>
      </c>
    </row>
    <row r="408" spans="1:65" x14ac:dyDescent="0.3">
      <c r="A408" s="3" t="s">
        <v>1265</v>
      </c>
      <c r="B408" s="3" t="s">
        <v>18</v>
      </c>
      <c r="C408" s="3"/>
      <c r="D408" s="3"/>
      <c r="E408" s="3"/>
      <c r="F408" s="3"/>
      <c r="G408" s="3"/>
      <c r="H408" s="3"/>
      <c r="I408" s="3"/>
      <c r="J408" s="3"/>
      <c r="K408" s="3" t="s">
        <v>1249</v>
      </c>
      <c r="L408" s="3" t="s">
        <v>1249</v>
      </c>
      <c r="M408" s="3" t="s">
        <v>1249</v>
      </c>
      <c r="N408" s="3" t="s">
        <v>1229</v>
      </c>
      <c r="O408" s="3" t="s">
        <v>1229</v>
      </c>
      <c r="P408" s="3" t="s">
        <v>1229</v>
      </c>
      <c r="Q408" s="3" t="s">
        <v>1249</v>
      </c>
      <c r="R408" s="3" t="s">
        <v>1249</v>
      </c>
      <c r="S408" s="3" t="s">
        <v>1249</v>
      </c>
      <c r="T408" s="3" t="s">
        <v>1249</v>
      </c>
      <c r="U408" s="3" t="s">
        <v>1249</v>
      </c>
      <c r="V408" s="3" t="s">
        <v>1249</v>
      </c>
      <c r="W408" s="3" t="s">
        <v>1249</v>
      </c>
      <c r="X408" s="3" t="s">
        <v>1229</v>
      </c>
      <c r="Y408" s="3" t="s">
        <v>1229</v>
      </c>
      <c r="Z408" s="3" t="s">
        <v>1249</v>
      </c>
      <c r="AA408" s="3" t="s">
        <v>1249</v>
      </c>
      <c r="AB408" s="3" t="s">
        <v>1229</v>
      </c>
      <c r="AC408" s="3" t="s">
        <v>1249</v>
      </c>
      <c r="AD408" s="3" t="s">
        <v>1249</v>
      </c>
      <c r="AE408" s="3" t="s">
        <v>1229</v>
      </c>
      <c r="AF408" s="3" t="s">
        <v>1229</v>
      </c>
      <c r="AG408" s="3" t="s">
        <v>1229</v>
      </c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>
        <f>COUNTA(Tabela2[[#This Row],[FIFA 96 League]:[EA Sports FC 26 League]])</f>
        <v>23</v>
      </c>
    </row>
    <row r="409" spans="1:65" x14ac:dyDescent="0.3">
      <c r="A409" s="3" t="s">
        <v>695</v>
      </c>
      <c r="B409" s="3" t="s">
        <v>18</v>
      </c>
      <c r="C409" s="3" t="s">
        <v>682</v>
      </c>
      <c r="D409" s="3"/>
      <c r="E409" s="3"/>
      <c r="F409" s="3"/>
      <c r="G409" s="3"/>
      <c r="H409" s="3"/>
      <c r="I409" s="3"/>
      <c r="J409" s="3"/>
      <c r="K409" s="3" t="s">
        <v>1122</v>
      </c>
      <c r="L409" s="3" t="s">
        <v>682</v>
      </c>
      <c r="M409" s="3" t="s">
        <v>1122</v>
      </c>
      <c r="N409" s="3" t="s">
        <v>1122</v>
      </c>
      <c r="O409" s="3" t="s">
        <v>1122</v>
      </c>
      <c r="P409" s="3" t="s">
        <v>1122</v>
      </c>
      <c r="Q409" s="3" t="s">
        <v>1229</v>
      </c>
      <c r="R409" s="3" t="s">
        <v>1122</v>
      </c>
      <c r="S409" s="3" t="s">
        <v>682</v>
      </c>
      <c r="T409" s="3" t="s">
        <v>682</v>
      </c>
      <c r="U409" s="3" t="s">
        <v>682</v>
      </c>
      <c r="V409" s="3" t="s">
        <v>1122</v>
      </c>
      <c r="W409" s="3" t="s">
        <v>682</v>
      </c>
      <c r="X409" s="3" t="s">
        <v>1122</v>
      </c>
      <c r="Y409" s="3" t="s">
        <v>1122</v>
      </c>
      <c r="Z409" s="3" t="s">
        <v>1122</v>
      </c>
      <c r="AA409" s="3" t="s">
        <v>682</v>
      </c>
      <c r="AB409" s="3" t="s">
        <v>1122</v>
      </c>
      <c r="AC409" s="3" t="s">
        <v>682</v>
      </c>
      <c r="AD409" s="3" t="s">
        <v>1122</v>
      </c>
      <c r="AE409" s="3" t="s">
        <v>1122</v>
      </c>
      <c r="AF409" s="3" t="s">
        <v>1122</v>
      </c>
      <c r="AG409" s="3" t="s">
        <v>1122</v>
      </c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>
        <f>COUNTA(Tabela2[[#This Row],[FIFA 96 League]:[EA Sports FC 26 League]])</f>
        <v>24</v>
      </c>
    </row>
    <row r="410" spans="1:65" x14ac:dyDescent="0.3">
      <c r="A410" s="3" t="s">
        <v>696</v>
      </c>
      <c r="B410" s="3" t="s">
        <v>18</v>
      </c>
      <c r="C410" s="3" t="s">
        <v>682</v>
      </c>
      <c r="D410" s="3" t="s">
        <v>682</v>
      </c>
      <c r="E410" s="3"/>
      <c r="F410" s="3" t="s">
        <v>682</v>
      </c>
      <c r="G410" s="3"/>
      <c r="H410" s="3"/>
      <c r="I410" s="3"/>
      <c r="J410" s="3"/>
      <c r="K410" s="3" t="s">
        <v>1122</v>
      </c>
      <c r="L410" s="3" t="s">
        <v>1122</v>
      </c>
      <c r="M410" s="3" t="s">
        <v>1229</v>
      </c>
      <c r="N410" s="3" t="s">
        <v>1229</v>
      </c>
      <c r="O410" s="3" t="s">
        <v>1229</v>
      </c>
      <c r="P410" s="3" t="s">
        <v>1122</v>
      </c>
      <c r="Q410" s="3" t="s">
        <v>1122</v>
      </c>
      <c r="R410" s="3" t="s">
        <v>1122</v>
      </c>
      <c r="S410" s="3" t="s">
        <v>1122</v>
      </c>
      <c r="T410" s="3" t="s">
        <v>1122</v>
      </c>
      <c r="U410" s="3" t="s">
        <v>1122</v>
      </c>
      <c r="V410" s="3" t="s">
        <v>1122</v>
      </c>
      <c r="W410" s="3" t="s">
        <v>1122</v>
      </c>
      <c r="X410" s="3" t="s">
        <v>1122</v>
      </c>
      <c r="Y410" s="3" t="s">
        <v>1122</v>
      </c>
      <c r="Z410" s="3" t="s">
        <v>1122</v>
      </c>
      <c r="AA410" s="3" t="s">
        <v>1122</v>
      </c>
      <c r="AB410" s="3" t="s">
        <v>1122</v>
      </c>
      <c r="AC410" s="3" t="s">
        <v>1122</v>
      </c>
      <c r="AD410" s="3" t="s">
        <v>682</v>
      </c>
      <c r="AE410" s="3" t="s">
        <v>682</v>
      </c>
      <c r="AF410" s="3" t="s">
        <v>682</v>
      </c>
      <c r="AG410" s="3" t="s">
        <v>682</v>
      </c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>
        <f>COUNTA(Tabela2[[#This Row],[FIFA 96 League]:[EA Sports FC 26 League]])</f>
        <v>26</v>
      </c>
    </row>
    <row r="411" spans="1:65" x14ac:dyDescent="0.3">
      <c r="A411" s="3" t="s">
        <v>1239</v>
      </c>
      <c r="B411" s="3" t="s">
        <v>18</v>
      </c>
      <c r="C411" s="3"/>
      <c r="D411" s="3"/>
      <c r="E411" s="3"/>
      <c r="F411" s="3"/>
      <c r="G411" s="3"/>
      <c r="H411" s="3"/>
      <c r="I411" s="3"/>
      <c r="J411" s="3"/>
      <c r="K411" s="3" t="s">
        <v>1229</v>
      </c>
      <c r="L411" s="3" t="s">
        <v>1249</v>
      </c>
      <c r="M411" s="3" t="s">
        <v>1249</v>
      </c>
      <c r="N411" s="3" t="s">
        <v>1249</v>
      </c>
      <c r="O411" s="3" t="s">
        <v>1249</v>
      </c>
      <c r="P411" s="3" t="s">
        <v>1249</v>
      </c>
      <c r="Q411" s="3" t="s">
        <v>1249</v>
      </c>
      <c r="R411" s="3" t="s">
        <v>1229</v>
      </c>
      <c r="S411" s="3" t="s">
        <v>1229</v>
      </c>
      <c r="T411" s="3" t="s">
        <v>1229</v>
      </c>
      <c r="U411" s="3" t="s">
        <v>1229</v>
      </c>
      <c r="V411" s="3" t="s">
        <v>1229</v>
      </c>
      <c r="W411" s="3" t="s">
        <v>1249</v>
      </c>
      <c r="X411" s="3" t="s">
        <v>1249</v>
      </c>
      <c r="Y411" s="3" t="s">
        <v>1249</v>
      </c>
      <c r="Z411" s="3" t="s">
        <v>1249</v>
      </c>
      <c r="AA411" s="3"/>
      <c r="AB411" s="3"/>
      <c r="AC411" s="3"/>
      <c r="AD411" s="3"/>
      <c r="AE411" s="3" t="s">
        <v>1249</v>
      </c>
      <c r="AF411" s="3" t="s">
        <v>1249</v>
      </c>
      <c r="AG411" s="3" t="s">
        <v>1249</v>
      </c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>
        <f>COUNTA(Tabela2[[#This Row],[FIFA 96 League]:[EA Sports FC 26 League]])</f>
        <v>19</v>
      </c>
    </row>
    <row r="412" spans="1:65" x14ac:dyDescent="0.3">
      <c r="A412" s="3" t="s">
        <v>1240</v>
      </c>
      <c r="B412" s="3" t="s">
        <v>18</v>
      </c>
      <c r="C412" s="3"/>
      <c r="D412" s="3"/>
      <c r="E412" s="3"/>
      <c r="F412" s="3"/>
      <c r="G412" s="3"/>
      <c r="H412" s="3"/>
      <c r="I412" s="3"/>
      <c r="J412" s="3"/>
      <c r="K412" s="3" t="s">
        <v>1229</v>
      </c>
      <c r="L412" s="3" t="s">
        <v>1229</v>
      </c>
      <c r="M412" s="3" t="s">
        <v>1229</v>
      </c>
      <c r="N412" s="3" t="s">
        <v>1229</v>
      </c>
      <c r="O412" s="3" t="s">
        <v>1229</v>
      </c>
      <c r="P412" s="3" t="s">
        <v>1229</v>
      </c>
      <c r="Q412" s="3" t="s">
        <v>1229</v>
      </c>
      <c r="R412" s="3" t="s">
        <v>1229</v>
      </c>
      <c r="S412" s="3" t="s">
        <v>1229</v>
      </c>
      <c r="T412" s="3" t="s">
        <v>1229</v>
      </c>
      <c r="U412" s="3" t="s">
        <v>1229</v>
      </c>
      <c r="V412" s="3" t="s">
        <v>1229</v>
      </c>
      <c r="W412" s="3" t="s">
        <v>1229</v>
      </c>
      <c r="X412" s="3" t="s">
        <v>1229</v>
      </c>
      <c r="Y412" s="3" t="s">
        <v>1229</v>
      </c>
      <c r="Z412" s="3" t="s">
        <v>1249</v>
      </c>
      <c r="AA412" s="3" t="s">
        <v>1249</v>
      </c>
      <c r="AB412" s="3" t="s">
        <v>1249</v>
      </c>
      <c r="AC412" s="3" t="s">
        <v>1249</v>
      </c>
      <c r="AD412" s="3"/>
      <c r="AE412" s="3"/>
      <c r="AF412" s="3"/>
      <c r="AG412" s="3" t="s">
        <v>1249</v>
      </c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>
        <f>COUNTA(Tabela2[[#This Row],[FIFA 96 League]:[EA Sports FC 26 League]])</f>
        <v>20</v>
      </c>
    </row>
    <row r="413" spans="1:65" x14ac:dyDescent="0.3">
      <c r="A413" s="3" t="s">
        <v>1266</v>
      </c>
      <c r="B413" s="3" t="s">
        <v>18</v>
      </c>
      <c r="C413" s="3"/>
      <c r="D413" s="3"/>
      <c r="E413" s="3"/>
      <c r="F413" s="3"/>
      <c r="G413" s="3"/>
      <c r="H413" s="3"/>
      <c r="I413" s="3"/>
      <c r="J413" s="3"/>
      <c r="K413" s="3" t="s">
        <v>1249</v>
      </c>
      <c r="L413" s="3" t="s">
        <v>1249</v>
      </c>
      <c r="M413" s="3" t="s">
        <v>1249</v>
      </c>
      <c r="N413" s="3"/>
      <c r="O413" s="3"/>
      <c r="P413" s="3"/>
      <c r="Q413" s="3"/>
      <c r="R413" s="3" t="s">
        <v>1249</v>
      </c>
      <c r="S413" s="3" t="s">
        <v>1249</v>
      </c>
      <c r="T413" s="3" t="s">
        <v>1249</v>
      </c>
      <c r="U413" s="3" t="s">
        <v>1249</v>
      </c>
      <c r="V413" s="3" t="s">
        <v>1249</v>
      </c>
      <c r="W413" s="3" t="s">
        <v>1249</v>
      </c>
      <c r="X413" s="3" t="s">
        <v>1229</v>
      </c>
      <c r="Y413" s="3" t="s">
        <v>1229</v>
      </c>
      <c r="Z413" s="3" t="s">
        <v>1229</v>
      </c>
      <c r="AA413" s="3" t="s">
        <v>1229</v>
      </c>
      <c r="AB413" s="3" t="s">
        <v>1229</v>
      </c>
      <c r="AC413" s="3" t="s">
        <v>1229</v>
      </c>
      <c r="AD413" s="3" t="s">
        <v>1229</v>
      </c>
      <c r="AE413" s="3" t="s">
        <v>1229</v>
      </c>
      <c r="AF413" s="3" t="s">
        <v>1122</v>
      </c>
      <c r="AG413" s="3" t="s">
        <v>1122</v>
      </c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>
        <f>COUNTA(Tabela2[[#This Row],[FIFA 96 League]:[EA Sports FC 26 League]])</f>
        <v>19</v>
      </c>
    </row>
    <row r="414" spans="1:65" x14ac:dyDescent="0.3">
      <c r="A414" s="3" t="s">
        <v>1241</v>
      </c>
      <c r="B414" s="3" t="s">
        <v>18</v>
      </c>
      <c r="C414" s="3"/>
      <c r="D414" s="3"/>
      <c r="E414" s="3"/>
      <c r="F414" s="3"/>
      <c r="G414" s="3"/>
      <c r="H414" s="3"/>
      <c r="I414" s="3"/>
      <c r="J414" s="3"/>
      <c r="K414" s="3" t="s">
        <v>1229</v>
      </c>
      <c r="L414" s="3" t="s">
        <v>1229</v>
      </c>
      <c r="M414" s="3" t="s">
        <v>1249</v>
      </c>
      <c r="N414" s="3" t="s">
        <v>1249</v>
      </c>
      <c r="O414" s="3" t="s">
        <v>1249</v>
      </c>
      <c r="P414" s="3" t="s">
        <v>1229</v>
      </c>
      <c r="Q414" s="3" t="s">
        <v>1122</v>
      </c>
      <c r="R414" s="3" t="s">
        <v>1229</v>
      </c>
      <c r="S414" s="3" t="s">
        <v>1122</v>
      </c>
      <c r="T414" s="3" t="s">
        <v>1122</v>
      </c>
      <c r="U414" s="3" t="s">
        <v>1229</v>
      </c>
      <c r="V414" s="3" t="s">
        <v>1229</v>
      </c>
      <c r="W414" s="3" t="s">
        <v>1229</v>
      </c>
      <c r="X414" s="3" t="s">
        <v>1229</v>
      </c>
      <c r="Y414" s="3" t="s">
        <v>1229</v>
      </c>
      <c r="Z414" s="3" t="s">
        <v>1229</v>
      </c>
      <c r="AA414" s="3" t="s">
        <v>1229</v>
      </c>
      <c r="AB414" s="3" t="s">
        <v>1229</v>
      </c>
      <c r="AC414" s="3" t="s">
        <v>1122</v>
      </c>
      <c r="AD414" s="3" t="s">
        <v>1229</v>
      </c>
      <c r="AE414" s="3" t="s">
        <v>1229</v>
      </c>
      <c r="AF414" s="3" t="s">
        <v>1229</v>
      </c>
      <c r="AG414" s="3" t="s">
        <v>1229</v>
      </c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>
        <f>COUNTA(Tabela2[[#This Row],[FIFA 96 League]:[EA Sports FC 26 League]])</f>
        <v>23</v>
      </c>
    </row>
    <row r="415" spans="1:65" x14ac:dyDescent="0.3">
      <c r="A415" s="3" t="s">
        <v>1242</v>
      </c>
      <c r="B415" s="3" t="s">
        <v>18</v>
      </c>
      <c r="C415" s="3"/>
      <c r="D415" s="3"/>
      <c r="E415" s="3"/>
      <c r="F415" s="3"/>
      <c r="G415" s="3"/>
      <c r="H415" s="3"/>
      <c r="I415" s="3"/>
      <c r="J415" s="3"/>
      <c r="K415" s="3" t="s">
        <v>1229</v>
      </c>
      <c r="L415" s="3" t="s">
        <v>1122</v>
      </c>
      <c r="M415" s="3" t="s">
        <v>1122</v>
      </c>
      <c r="N415" s="3" t="s">
        <v>1122</v>
      </c>
      <c r="O415" s="3" t="s">
        <v>1122</v>
      </c>
      <c r="P415" s="3" t="s">
        <v>1122</v>
      </c>
      <c r="Q415" s="3" t="s">
        <v>1122</v>
      </c>
      <c r="R415" s="3" t="s">
        <v>1229</v>
      </c>
      <c r="S415" s="3" t="s">
        <v>1249</v>
      </c>
      <c r="T415" s="3" t="s">
        <v>1249</v>
      </c>
      <c r="U415" s="3" t="s">
        <v>1249</v>
      </c>
      <c r="V415" s="3" t="s">
        <v>1249</v>
      </c>
      <c r="W415" s="3" t="s">
        <v>1249</v>
      </c>
      <c r="X415" s="3" t="s">
        <v>1249</v>
      </c>
      <c r="Y415" s="3" t="s">
        <v>1229</v>
      </c>
      <c r="Z415" s="3" t="s">
        <v>1229</v>
      </c>
      <c r="AA415" s="3" t="s">
        <v>1249</v>
      </c>
      <c r="AB415" s="3" t="s">
        <v>1229</v>
      </c>
      <c r="AC415" s="3" t="s">
        <v>1229</v>
      </c>
      <c r="AD415" s="3" t="s">
        <v>1229</v>
      </c>
      <c r="AE415" s="3" t="s">
        <v>1122</v>
      </c>
      <c r="AF415" s="3" t="s">
        <v>1122</v>
      </c>
      <c r="AG415" s="3" t="s">
        <v>1229</v>
      </c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>
        <f>COUNTA(Tabela2[[#This Row],[FIFA 96 League]:[EA Sports FC 26 League]])</f>
        <v>23</v>
      </c>
    </row>
    <row r="416" spans="1:65" x14ac:dyDescent="0.3">
      <c r="A416" s="3" t="s">
        <v>1121</v>
      </c>
      <c r="B416" s="3" t="s">
        <v>18</v>
      </c>
      <c r="C416" s="3"/>
      <c r="D416" s="3"/>
      <c r="E416" s="3"/>
      <c r="F416" s="3"/>
      <c r="G416" s="3" t="s">
        <v>1122</v>
      </c>
      <c r="H416" s="3"/>
      <c r="I416" s="3"/>
      <c r="J416" s="3"/>
      <c r="K416" s="3" t="s">
        <v>1229</v>
      </c>
      <c r="L416" s="3" t="s">
        <v>1229</v>
      </c>
      <c r="M416" s="3" t="s">
        <v>1229</v>
      </c>
      <c r="N416" s="3" t="s">
        <v>1229</v>
      </c>
      <c r="O416" s="3" t="s">
        <v>1229</v>
      </c>
      <c r="P416" s="3" t="s">
        <v>1249</v>
      </c>
      <c r="Q416" s="3" t="s">
        <v>1249</v>
      </c>
      <c r="R416" s="3" t="s">
        <v>1249</v>
      </c>
      <c r="S416" s="3" t="s">
        <v>1249</v>
      </c>
      <c r="T416" s="3" t="s">
        <v>1249</v>
      </c>
      <c r="U416" s="3" t="s">
        <v>1229</v>
      </c>
      <c r="V416" s="3" t="s">
        <v>1229</v>
      </c>
      <c r="W416" s="3" t="s">
        <v>1229</v>
      </c>
      <c r="X416" s="3" t="s">
        <v>1229</v>
      </c>
      <c r="Y416" s="3" t="s">
        <v>1249</v>
      </c>
      <c r="Z416" s="3" t="s">
        <v>1249</v>
      </c>
      <c r="AA416" s="3" t="s">
        <v>1249</v>
      </c>
      <c r="AB416" s="3" t="s">
        <v>1249</v>
      </c>
      <c r="AC416" s="3" t="s">
        <v>1249</v>
      </c>
      <c r="AD416" s="3" t="s">
        <v>1229</v>
      </c>
      <c r="AE416" s="3" t="s">
        <v>1229</v>
      </c>
      <c r="AF416" s="3" t="s">
        <v>1249</v>
      </c>
      <c r="AG416" s="3" t="s">
        <v>1229</v>
      </c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>
        <f>COUNTA(Tabela2[[#This Row],[FIFA 96 League]:[EA Sports FC 26 League]])</f>
        <v>24</v>
      </c>
    </row>
    <row r="417" spans="1:65" x14ac:dyDescent="0.3">
      <c r="A417" s="3" t="s">
        <v>1215</v>
      </c>
      <c r="B417" s="3" t="s">
        <v>18</v>
      </c>
      <c r="C417" s="3"/>
      <c r="D417" s="3"/>
      <c r="E417" s="3"/>
      <c r="F417" s="3"/>
      <c r="G417" s="3"/>
      <c r="H417" s="3"/>
      <c r="I417" s="3"/>
      <c r="J417" s="3"/>
      <c r="K417" s="3" t="s">
        <v>682</v>
      </c>
      <c r="L417" s="3" t="s">
        <v>682</v>
      </c>
      <c r="M417" s="3" t="s">
        <v>682</v>
      </c>
      <c r="N417" s="3" t="s">
        <v>682</v>
      </c>
      <c r="O417" s="3" t="s">
        <v>682</v>
      </c>
      <c r="P417" s="3" t="s">
        <v>682</v>
      </c>
      <c r="Q417" s="3" t="s">
        <v>682</v>
      </c>
      <c r="R417" s="3" t="s">
        <v>1122</v>
      </c>
      <c r="S417" s="3" t="s">
        <v>1122</v>
      </c>
      <c r="T417" s="3" t="s">
        <v>1229</v>
      </c>
      <c r="U417" s="3" t="s">
        <v>1249</v>
      </c>
      <c r="V417" s="3" t="s">
        <v>1249</v>
      </c>
      <c r="W417" s="3" t="s">
        <v>1249</v>
      </c>
      <c r="X417" s="3" t="s">
        <v>1249</v>
      </c>
      <c r="Y417" s="3" t="s">
        <v>1229</v>
      </c>
      <c r="Z417" s="3" t="s">
        <v>1229</v>
      </c>
      <c r="AA417" s="3" t="s">
        <v>1229</v>
      </c>
      <c r="AB417" s="3" t="s">
        <v>1229</v>
      </c>
      <c r="AC417" s="3" t="s">
        <v>1229</v>
      </c>
      <c r="AD417" s="3" t="s">
        <v>1229</v>
      </c>
      <c r="AE417" s="3" t="s">
        <v>1229</v>
      </c>
      <c r="AF417" s="3" t="s">
        <v>1122</v>
      </c>
      <c r="AG417" s="3" t="s">
        <v>1122</v>
      </c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>
        <f>COUNTA(Tabela2[[#This Row],[FIFA 96 League]:[EA Sports FC 26 League]])</f>
        <v>23</v>
      </c>
    </row>
    <row r="418" spans="1:65" x14ac:dyDescent="0.3">
      <c r="A418" s="3" t="s">
        <v>1222</v>
      </c>
      <c r="B418" s="3" t="s">
        <v>18</v>
      </c>
      <c r="C418" s="3"/>
      <c r="D418" s="3"/>
      <c r="E418" s="3"/>
      <c r="F418" s="3"/>
      <c r="G418" s="3"/>
      <c r="H418" s="3"/>
      <c r="I418" s="3"/>
      <c r="J418" s="3"/>
      <c r="K418" s="3" t="s">
        <v>1122</v>
      </c>
      <c r="L418" s="3" t="s">
        <v>1122</v>
      </c>
      <c r="M418" s="3" t="s">
        <v>1122</v>
      </c>
      <c r="N418" s="3" t="s">
        <v>1122</v>
      </c>
      <c r="O418" s="3" t="s">
        <v>1122</v>
      </c>
      <c r="P418" s="3" t="s">
        <v>1122</v>
      </c>
      <c r="Q418" s="3" t="s">
        <v>1122</v>
      </c>
      <c r="R418" s="3" t="s">
        <v>1122</v>
      </c>
      <c r="S418" s="3" t="s">
        <v>1229</v>
      </c>
      <c r="T418" s="3" t="s">
        <v>1229</v>
      </c>
      <c r="U418" s="3" t="s">
        <v>1229</v>
      </c>
      <c r="V418" s="3" t="s">
        <v>1229</v>
      </c>
      <c r="W418" s="3" t="s">
        <v>1122</v>
      </c>
      <c r="X418" s="3" t="s">
        <v>1122</v>
      </c>
      <c r="Y418" s="3" t="s">
        <v>1122</v>
      </c>
      <c r="Z418" s="3" t="s">
        <v>1122</v>
      </c>
      <c r="AA418" s="3" t="s">
        <v>1122</v>
      </c>
      <c r="AB418" s="3" t="s">
        <v>1122</v>
      </c>
      <c r="AC418" s="3" t="s">
        <v>1122</v>
      </c>
      <c r="AD418" s="3" t="s">
        <v>1122</v>
      </c>
      <c r="AE418" s="3" t="s">
        <v>1122</v>
      </c>
      <c r="AF418" s="3" t="s">
        <v>1122</v>
      </c>
      <c r="AG418" s="3" t="s">
        <v>1122</v>
      </c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>
        <f>COUNTA(Tabela2[[#This Row],[FIFA 96 League]:[EA Sports FC 26 League]])</f>
        <v>23</v>
      </c>
    </row>
    <row r="419" spans="1:65" x14ac:dyDescent="0.3">
      <c r="A419" s="3" t="s">
        <v>697</v>
      </c>
      <c r="B419" s="3" t="s">
        <v>18</v>
      </c>
      <c r="C419" s="3" t="s">
        <v>682</v>
      </c>
      <c r="D419" s="3" t="s">
        <v>682</v>
      </c>
      <c r="E419" s="3"/>
      <c r="F419" s="3"/>
      <c r="G419" s="3"/>
      <c r="H419" s="3"/>
      <c r="I419" s="3"/>
      <c r="J419" s="3"/>
      <c r="K419" s="3" t="s">
        <v>1229</v>
      </c>
      <c r="L419" s="3" t="s">
        <v>1122</v>
      </c>
      <c r="M419" s="3" t="s">
        <v>1122</v>
      </c>
      <c r="N419" s="3" t="s">
        <v>1122</v>
      </c>
      <c r="O419" s="3" t="s">
        <v>1122</v>
      </c>
      <c r="P419" s="3" t="s">
        <v>1122</v>
      </c>
      <c r="Q419" s="3" t="s">
        <v>1122</v>
      </c>
      <c r="R419" s="3" t="s">
        <v>1122</v>
      </c>
      <c r="S419" s="3" t="s">
        <v>682</v>
      </c>
      <c r="T419" s="3" t="s">
        <v>682</v>
      </c>
      <c r="U419" s="3" t="s">
        <v>1122</v>
      </c>
      <c r="V419" s="3" t="s">
        <v>682</v>
      </c>
      <c r="W419" s="3" t="s">
        <v>1122</v>
      </c>
      <c r="X419" s="3" t="s">
        <v>1122</v>
      </c>
      <c r="Y419" s="3" t="s">
        <v>1122</v>
      </c>
      <c r="Z419" s="3" t="s">
        <v>1122</v>
      </c>
      <c r="AA419" s="3" t="s">
        <v>1122</v>
      </c>
      <c r="AB419" s="3" t="s">
        <v>1122</v>
      </c>
      <c r="AC419" s="3" t="s">
        <v>1122</v>
      </c>
      <c r="AD419" s="3" t="s">
        <v>1122</v>
      </c>
      <c r="AE419" s="3" t="s">
        <v>1122</v>
      </c>
      <c r="AF419" s="3" t="s">
        <v>1122</v>
      </c>
      <c r="AG419" s="3" t="s">
        <v>1122</v>
      </c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>
        <f>COUNTA(Tabela2[[#This Row],[FIFA 96 League]:[EA Sports FC 26 League]])</f>
        <v>25</v>
      </c>
    </row>
    <row r="420" spans="1:65" x14ac:dyDescent="0.3">
      <c r="A420" s="3" t="s">
        <v>1223</v>
      </c>
      <c r="B420" s="3" t="s">
        <v>18</v>
      </c>
      <c r="C420" s="3"/>
      <c r="D420" s="3"/>
      <c r="E420" s="3"/>
      <c r="F420" s="3"/>
      <c r="G420" s="3"/>
      <c r="H420" s="3"/>
      <c r="I420" s="3"/>
      <c r="J420" s="3"/>
      <c r="K420" s="3" t="s">
        <v>1122</v>
      </c>
      <c r="L420" s="3" t="s">
        <v>1122</v>
      </c>
      <c r="M420" s="3" t="s">
        <v>1122</v>
      </c>
      <c r="N420" s="3" t="s">
        <v>682</v>
      </c>
      <c r="O420" s="3" t="s">
        <v>682</v>
      </c>
      <c r="P420" s="3" t="s">
        <v>1122</v>
      </c>
      <c r="Q420" s="3" t="s">
        <v>1122</v>
      </c>
      <c r="R420" s="3" t="s">
        <v>1122</v>
      </c>
      <c r="S420" s="3" t="s">
        <v>1122</v>
      </c>
      <c r="T420" s="3" t="s">
        <v>682</v>
      </c>
      <c r="U420" s="3" t="s">
        <v>1122</v>
      </c>
      <c r="V420" s="3" t="s">
        <v>1122</v>
      </c>
      <c r="W420" s="3" t="s">
        <v>1122</v>
      </c>
      <c r="X420" s="3" t="s">
        <v>1122</v>
      </c>
      <c r="Y420" s="3" t="s">
        <v>1122</v>
      </c>
      <c r="Z420" s="3" t="s">
        <v>1122</v>
      </c>
      <c r="AA420" s="3" t="s">
        <v>1122</v>
      </c>
      <c r="AB420" s="3" t="s">
        <v>1122</v>
      </c>
      <c r="AC420" s="3" t="s">
        <v>1122</v>
      </c>
      <c r="AD420" s="3" t="s">
        <v>1122</v>
      </c>
      <c r="AE420" s="3" t="s">
        <v>1229</v>
      </c>
      <c r="AF420" s="3" t="s">
        <v>1229</v>
      </c>
      <c r="AG420" s="3" t="s">
        <v>1229</v>
      </c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>
        <f>COUNTA(Tabela2[[#This Row],[FIFA 96 League]:[EA Sports FC 26 League]])</f>
        <v>23</v>
      </c>
    </row>
    <row r="421" spans="1:65" x14ac:dyDescent="0.3">
      <c r="A421" s="3" t="s">
        <v>1267</v>
      </c>
      <c r="B421" s="3" t="s">
        <v>18</v>
      </c>
      <c r="C421" s="3"/>
      <c r="D421" s="3"/>
      <c r="E421" s="3"/>
      <c r="F421" s="3"/>
      <c r="G421" s="3"/>
      <c r="H421" s="3"/>
      <c r="I421" s="3"/>
      <c r="J421" s="3"/>
      <c r="K421" s="3" t="s">
        <v>1249</v>
      </c>
      <c r="L421" s="3" t="s">
        <v>1249</v>
      </c>
      <c r="M421" s="3" t="s">
        <v>1249</v>
      </c>
      <c r="N421" s="3" t="s">
        <v>1249</v>
      </c>
      <c r="O421" s="3" t="s">
        <v>1249</v>
      </c>
      <c r="P421" s="3" t="s">
        <v>1249</v>
      </c>
      <c r="Q421" s="3" t="s">
        <v>1249</v>
      </c>
      <c r="R421" s="3" t="s">
        <v>1229</v>
      </c>
      <c r="S421" s="3" t="s">
        <v>1229</v>
      </c>
      <c r="T421" s="3" t="s">
        <v>1249</v>
      </c>
      <c r="U421" s="3" t="s">
        <v>1249</v>
      </c>
      <c r="V421" s="3" t="s">
        <v>1229</v>
      </c>
      <c r="W421" s="3" t="s">
        <v>1229</v>
      </c>
      <c r="X421" s="3" t="s">
        <v>1229</v>
      </c>
      <c r="Y421" s="3" t="s">
        <v>1229</v>
      </c>
      <c r="Z421" s="3" t="s">
        <v>1229</v>
      </c>
      <c r="AA421" s="3" t="s">
        <v>1229</v>
      </c>
      <c r="AB421" s="3" t="s">
        <v>1229</v>
      </c>
      <c r="AC421" s="3" t="s">
        <v>1249</v>
      </c>
      <c r="AD421" s="3" t="s">
        <v>1249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>
        <f>COUNTA(Tabela2[[#This Row],[FIFA 96 League]:[EA Sports FC 26 League]])</f>
        <v>20</v>
      </c>
    </row>
    <row r="422" spans="1:65" x14ac:dyDescent="0.3">
      <c r="A422" s="3" t="s">
        <v>1224</v>
      </c>
      <c r="B422" s="3" t="s">
        <v>18</v>
      </c>
      <c r="C422" s="3"/>
      <c r="D422" s="3"/>
      <c r="E422" s="3"/>
      <c r="F422" s="3"/>
      <c r="G422" s="3"/>
      <c r="H422" s="3"/>
      <c r="I422" s="3"/>
      <c r="J422" s="3"/>
      <c r="K422" s="3" t="s">
        <v>1122</v>
      </c>
      <c r="L422" s="3" t="s">
        <v>1122</v>
      </c>
      <c r="M422" s="3" t="s">
        <v>1229</v>
      </c>
      <c r="N422" s="3" t="s">
        <v>1229</v>
      </c>
      <c r="O422" s="3" t="s">
        <v>1249</v>
      </c>
      <c r="P422" s="3" t="s">
        <v>1249</v>
      </c>
      <c r="Q422" s="3" t="s">
        <v>1249</v>
      </c>
      <c r="R422" s="3" t="s">
        <v>1249</v>
      </c>
      <c r="S422" s="3" t="s">
        <v>1249</v>
      </c>
      <c r="T422" s="3" t="s">
        <v>1249</v>
      </c>
      <c r="U422" s="3" t="s">
        <v>1229</v>
      </c>
      <c r="V422" s="3" t="s">
        <v>1122</v>
      </c>
      <c r="W422" s="3" t="s">
        <v>1122</v>
      </c>
      <c r="X422" s="3" t="s">
        <v>1122</v>
      </c>
      <c r="Y422" s="3" t="s">
        <v>1229</v>
      </c>
      <c r="Z422" s="3" t="s">
        <v>1122</v>
      </c>
      <c r="AA422" s="3" t="s">
        <v>1229</v>
      </c>
      <c r="AB422" s="3" t="s">
        <v>1122</v>
      </c>
      <c r="AC422" s="3" t="s">
        <v>1229</v>
      </c>
      <c r="AD422" s="3" t="s">
        <v>1122</v>
      </c>
      <c r="AE422" s="3" t="s">
        <v>1122</v>
      </c>
      <c r="AF422" s="3" t="s">
        <v>1229</v>
      </c>
      <c r="AG422" s="3" t="s">
        <v>1229</v>
      </c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>
        <f>COUNTA(Tabela2[[#This Row],[FIFA 96 League]:[EA Sports FC 26 League]])</f>
        <v>23</v>
      </c>
    </row>
    <row r="423" spans="1:65" x14ac:dyDescent="0.3">
      <c r="A423" s="3" t="s">
        <v>1243</v>
      </c>
      <c r="B423" s="3" t="s">
        <v>18</v>
      </c>
      <c r="C423" s="3"/>
      <c r="D423" s="3"/>
      <c r="E423" s="3"/>
      <c r="F423" s="3"/>
      <c r="G423" s="3"/>
      <c r="H423" s="3"/>
      <c r="I423" s="3"/>
      <c r="J423" s="3"/>
      <c r="K423" s="3" t="s">
        <v>1229</v>
      </c>
      <c r="L423" s="3" t="s">
        <v>1249</v>
      </c>
      <c r="M423" s="3" t="s">
        <v>1249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>
        <f>COUNTA(Tabela2[[#This Row],[FIFA 96 League]:[EA Sports FC 26 League]])</f>
        <v>3</v>
      </c>
    </row>
    <row r="424" spans="1:65" x14ac:dyDescent="0.3">
      <c r="A424" s="3" t="s">
        <v>1918</v>
      </c>
      <c r="B424" s="3" t="s">
        <v>18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 t="s">
        <v>1249</v>
      </c>
      <c r="AB424" s="3" t="s">
        <v>1249</v>
      </c>
      <c r="AC424" s="3" t="s">
        <v>1249</v>
      </c>
      <c r="AD424" s="3" t="s">
        <v>1249</v>
      </c>
      <c r="AE424" s="3" t="s">
        <v>1249</v>
      </c>
      <c r="AF424" s="3" t="s">
        <v>1249</v>
      </c>
      <c r="AG424" s="3" t="s">
        <v>1249</v>
      </c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>
        <f>COUNTA(Tabela2[[#This Row],[FIFA 96 League]:[EA Sports FC 26 League]])</f>
        <v>7</v>
      </c>
    </row>
    <row r="425" spans="1:65" x14ac:dyDescent="0.3">
      <c r="A425" s="3" t="s">
        <v>1268</v>
      </c>
      <c r="B425" s="3" t="s">
        <v>18</v>
      </c>
      <c r="C425" s="3"/>
      <c r="D425" s="3"/>
      <c r="E425" s="3"/>
      <c r="F425" s="3"/>
      <c r="G425" s="3"/>
      <c r="H425" s="3"/>
      <c r="I425" s="3"/>
      <c r="J425" s="3"/>
      <c r="K425" s="3" t="s">
        <v>1249</v>
      </c>
      <c r="L425" s="3" t="s">
        <v>1249</v>
      </c>
      <c r="M425" s="3" t="s">
        <v>1229</v>
      </c>
      <c r="N425" s="3" t="s">
        <v>1229</v>
      </c>
      <c r="O425" s="3" t="s">
        <v>1122</v>
      </c>
      <c r="P425" s="3" t="s">
        <v>1229</v>
      </c>
      <c r="Q425" s="3" t="s">
        <v>1122</v>
      </c>
      <c r="R425" s="3" t="s">
        <v>1122</v>
      </c>
      <c r="S425" s="3" t="s">
        <v>1229</v>
      </c>
      <c r="T425" s="3" t="s">
        <v>1229</v>
      </c>
      <c r="U425" s="3" t="s">
        <v>1249</v>
      </c>
      <c r="V425" s="3" t="s">
        <v>1229</v>
      </c>
      <c r="W425" s="3" t="s">
        <v>1229</v>
      </c>
      <c r="X425" s="3" t="s">
        <v>1229</v>
      </c>
      <c r="Y425" s="3" t="s">
        <v>1229</v>
      </c>
      <c r="Z425" s="3" t="s">
        <v>1229</v>
      </c>
      <c r="AA425" s="3" t="s">
        <v>1249</v>
      </c>
      <c r="AB425" s="3" t="s">
        <v>1249</v>
      </c>
      <c r="AC425" s="3" t="s">
        <v>1249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>
        <f>COUNTA(Tabela2[[#This Row],[FIFA 96 League]:[EA Sports FC 26 League]])</f>
        <v>19</v>
      </c>
    </row>
    <row r="426" spans="1:65" x14ac:dyDescent="0.3">
      <c r="A426" s="3" t="s">
        <v>1225</v>
      </c>
      <c r="B426" s="3" t="s">
        <v>18</v>
      </c>
      <c r="C426" s="3"/>
      <c r="D426" s="3"/>
      <c r="E426" s="3"/>
      <c r="F426" s="3"/>
      <c r="G426" s="3"/>
      <c r="H426" s="3"/>
      <c r="I426" s="3"/>
      <c r="J426" s="3"/>
      <c r="K426" s="3" t="s">
        <v>1122</v>
      </c>
      <c r="L426" s="3" t="s">
        <v>1122</v>
      </c>
      <c r="M426" s="3" t="s">
        <v>1122</v>
      </c>
      <c r="N426" s="3" t="s">
        <v>682</v>
      </c>
      <c r="O426" s="3" t="s">
        <v>1122</v>
      </c>
      <c r="P426" s="3" t="s">
        <v>1122</v>
      </c>
      <c r="Q426" s="3" t="s">
        <v>1122</v>
      </c>
      <c r="R426" s="3" t="s">
        <v>1122</v>
      </c>
      <c r="S426" s="3" t="s">
        <v>1229</v>
      </c>
      <c r="T426" s="3" t="s">
        <v>1229</v>
      </c>
      <c r="U426" s="3" t="s">
        <v>1229</v>
      </c>
      <c r="V426" s="3" t="s">
        <v>1229</v>
      </c>
      <c r="W426" s="3" t="s">
        <v>1229</v>
      </c>
      <c r="X426" s="3" t="s">
        <v>1229</v>
      </c>
      <c r="Y426" s="3" t="s">
        <v>1122</v>
      </c>
      <c r="Z426" s="3" t="s">
        <v>1122</v>
      </c>
      <c r="AA426" s="3" t="s">
        <v>682</v>
      </c>
      <c r="AB426" s="3" t="s">
        <v>682</v>
      </c>
      <c r="AC426" s="3" t="s">
        <v>1122</v>
      </c>
      <c r="AD426" s="3" t="s">
        <v>1122</v>
      </c>
      <c r="AE426" s="3" t="s">
        <v>682</v>
      </c>
      <c r="AF426" s="3" t="s">
        <v>1122</v>
      </c>
      <c r="AG426" s="3" t="s">
        <v>1122</v>
      </c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>
        <f>COUNTA(Tabela2[[#This Row],[FIFA 96 League]:[EA Sports FC 26 League]])</f>
        <v>23</v>
      </c>
    </row>
    <row r="427" spans="1:65" x14ac:dyDescent="0.3">
      <c r="A427" s="3" t="s">
        <v>698</v>
      </c>
      <c r="B427" s="3" t="s">
        <v>18</v>
      </c>
      <c r="C427" s="3" t="s">
        <v>682</v>
      </c>
      <c r="D427" s="3" t="s">
        <v>682</v>
      </c>
      <c r="E427" s="3" t="s">
        <v>682</v>
      </c>
      <c r="F427" s="3" t="s">
        <v>682</v>
      </c>
      <c r="G427" s="3" t="s">
        <v>682</v>
      </c>
      <c r="H427" s="3"/>
      <c r="I427" s="3"/>
      <c r="J427" s="3"/>
      <c r="K427" s="3" t="s">
        <v>1229</v>
      </c>
      <c r="L427" s="3" t="s">
        <v>1229</v>
      </c>
      <c r="M427" s="3" t="s">
        <v>1122</v>
      </c>
      <c r="N427" s="3" t="s">
        <v>1122</v>
      </c>
      <c r="O427" s="3" t="s">
        <v>1122</v>
      </c>
      <c r="P427" s="3" t="s">
        <v>1122</v>
      </c>
      <c r="Q427" s="3" t="s">
        <v>1122</v>
      </c>
      <c r="R427" s="3" t="s">
        <v>1229</v>
      </c>
      <c r="S427" s="3" t="s">
        <v>1229</v>
      </c>
      <c r="T427" s="3" t="s">
        <v>1122</v>
      </c>
      <c r="U427" s="3" t="s">
        <v>1122</v>
      </c>
      <c r="V427" s="3" t="s">
        <v>1122</v>
      </c>
      <c r="W427" s="3" t="s">
        <v>1122</v>
      </c>
      <c r="X427" s="3" t="s">
        <v>1122</v>
      </c>
      <c r="Y427" s="3" t="s">
        <v>1122</v>
      </c>
      <c r="Z427" s="3" t="s">
        <v>1122</v>
      </c>
      <c r="AA427" s="3" t="s">
        <v>1122</v>
      </c>
      <c r="AB427" s="3" t="s">
        <v>1122</v>
      </c>
      <c r="AC427" s="3" t="s">
        <v>1229</v>
      </c>
      <c r="AD427" s="3" t="s">
        <v>1229</v>
      </c>
      <c r="AE427" s="3" t="s">
        <v>1122</v>
      </c>
      <c r="AF427" s="3" t="s">
        <v>1122</v>
      </c>
      <c r="AG427" s="3" t="s">
        <v>1122</v>
      </c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>
        <f>COUNTA(Tabela2[[#This Row],[FIFA 96 League]:[EA Sports FC 26 League]])</f>
        <v>28</v>
      </c>
    </row>
    <row r="428" spans="1:65" x14ac:dyDescent="0.3">
      <c r="A428" s="3" t="s">
        <v>1533</v>
      </c>
      <c r="B428" s="3" t="s">
        <v>18</v>
      </c>
      <c r="C428" s="3"/>
      <c r="D428" s="3"/>
      <c r="E428" s="3"/>
      <c r="F428" s="3"/>
      <c r="G428" s="3"/>
      <c r="H428" s="3"/>
      <c r="I428" s="3"/>
      <c r="J428" s="3"/>
      <c r="K428" s="3"/>
      <c r="L428" s="3" t="s">
        <v>1249</v>
      </c>
      <c r="M428" s="3" t="s">
        <v>1249</v>
      </c>
      <c r="N428" s="3" t="s">
        <v>1249</v>
      </c>
      <c r="O428" s="3" t="s">
        <v>1249</v>
      </c>
      <c r="P428" s="3" t="s">
        <v>1249</v>
      </c>
      <c r="Q428" s="3" t="s">
        <v>1249</v>
      </c>
      <c r="R428" s="3" t="s">
        <v>1249</v>
      </c>
      <c r="S428" s="3" t="s">
        <v>1249</v>
      </c>
      <c r="T428" s="3" t="s">
        <v>1229</v>
      </c>
      <c r="U428" s="3" t="s">
        <v>1229</v>
      </c>
      <c r="V428" s="3" t="s">
        <v>1249</v>
      </c>
      <c r="W428" s="3" t="s">
        <v>1229</v>
      </c>
      <c r="X428" s="3" t="s">
        <v>1229</v>
      </c>
      <c r="Y428" s="3" t="s">
        <v>1229</v>
      </c>
      <c r="Z428" s="3" t="s">
        <v>1229</v>
      </c>
      <c r="AA428" s="3" t="s">
        <v>1229</v>
      </c>
      <c r="AB428" s="3" t="s">
        <v>1229</v>
      </c>
      <c r="AC428" s="3" t="s">
        <v>1229</v>
      </c>
      <c r="AD428" s="3" t="s">
        <v>1229</v>
      </c>
      <c r="AE428" s="3" t="s">
        <v>1229</v>
      </c>
      <c r="AF428" s="3" t="s">
        <v>1229</v>
      </c>
      <c r="AG428" s="3" t="s">
        <v>1249</v>
      </c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>
        <f>COUNTA(Tabela2[[#This Row],[FIFA 96 League]:[EA Sports FC 26 League]])</f>
        <v>22</v>
      </c>
    </row>
    <row r="429" spans="1:65" x14ac:dyDescent="0.3">
      <c r="A429" s="3" t="s">
        <v>699</v>
      </c>
      <c r="B429" s="3" t="s">
        <v>18</v>
      </c>
      <c r="C429" s="3" t="s">
        <v>682</v>
      </c>
      <c r="D429" s="3" t="s">
        <v>682</v>
      </c>
      <c r="E429" s="3" t="s">
        <v>682</v>
      </c>
      <c r="F429" s="3" t="s">
        <v>682</v>
      </c>
      <c r="G429" s="3" t="s">
        <v>682</v>
      </c>
      <c r="H429" s="3" t="s">
        <v>682</v>
      </c>
      <c r="I429" s="3" t="s">
        <v>682</v>
      </c>
      <c r="J429" s="3" t="s">
        <v>682</v>
      </c>
      <c r="K429" s="3" t="s">
        <v>682</v>
      </c>
      <c r="L429" s="3" t="s">
        <v>682</v>
      </c>
      <c r="M429" s="3" t="s">
        <v>1122</v>
      </c>
      <c r="N429" s="3" t="s">
        <v>1122</v>
      </c>
      <c r="O429" s="3" t="s">
        <v>1122</v>
      </c>
      <c r="P429" s="3" t="s">
        <v>1122</v>
      </c>
      <c r="Q429" s="3" t="s">
        <v>1229</v>
      </c>
      <c r="R429" s="3" t="s">
        <v>1229</v>
      </c>
      <c r="S429" s="3" t="s">
        <v>1122</v>
      </c>
      <c r="T429" s="3" t="s">
        <v>682</v>
      </c>
      <c r="U429" s="3" t="s">
        <v>682</v>
      </c>
      <c r="V429" s="3" t="s">
        <v>682</v>
      </c>
      <c r="W429" s="3" t="s">
        <v>682</v>
      </c>
      <c r="X429" s="3" t="s">
        <v>682</v>
      </c>
      <c r="Y429" s="3" t="s">
        <v>682</v>
      </c>
      <c r="Z429" s="3" t="s">
        <v>682</v>
      </c>
      <c r="AA429" s="3" t="s">
        <v>682</v>
      </c>
      <c r="AB429" s="3" t="s">
        <v>682</v>
      </c>
      <c r="AC429" s="3" t="s">
        <v>682</v>
      </c>
      <c r="AD429" s="3" t="s">
        <v>682</v>
      </c>
      <c r="AE429" s="3" t="s">
        <v>1122</v>
      </c>
      <c r="AF429" s="3" t="s">
        <v>682</v>
      </c>
      <c r="AG429" s="3" t="s">
        <v>1122</v>
      </c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>
        <f>COUNTA(Tabela2[[#This Row],[FIFA 96 League]:[EA Sports FC 26 League]])</f>
        <v>31</v>
      </c>
    </row>
    <row r="430" spans="1:65" x14ac:dyDescent="0.3">
      <c r="A430" s="3" t="s">
        <v>1269</v>
      </c>
      <c r="B430" s="3" t="s">
        <v>18</v>
      </c>
      <c r="C430" s="3"/>
      <c r="D430" s="3"/>
      <c r="E430" s="3"/>
      <c r="F430" s="3"/>
      <c r="G430" s="3"/>
      <c r="H430" s="3"/>
      <c r="I430" s="3"/>
      <c r="J430" s="3"/>
      <c r="K430" s="3" t="s">
        <v>1249</v>
      </c>
      <c r="L430" s="3" t="s">
        <v>1249</v>
      </c>
      <c r="M430" s="3" t="s">
        <v>1229</v>
      </c>
      <c r="N430" s="3" t="s">
        <v>1122</v>
      </c>
      <c r="O430" s="3" t="s">
        <v>1229</v>
      </c>
      <c r="P430" s="3" t="s">
        <v>1229</v>
      </c>
      <c r="Q430" s="3" t="s">
        <v>1229</v>
      </c>
      <c r="R430" s="3" t="s">
        <v>1249</v>
      </c>
      <c r="S430" s="3" t="s">
        <v>1249</v>
      </c>
      <c r="T430" s="3" t="s">
        <v>1249</v>
      </c>
      <c r="U430" s="3" t="s">
        <v>1249</v>
      </c>
      <c r="V430" s="3" t="s">
        <v>1249</v>
      </c>
      <c r="W430" s="3" t="s">
        <v>1229</v>
      </c>
      <c r="X430" s="3" t="s">
        <v>1229</v>
      </c>
      <c r="Y430" s="3" t="s">
        <v>1229</v>
      </c>
      <c r="Z430" s="3" t="s">
        <v>1229</v>
      </c>
      <c r="AA430" s="3" t="s">
        <v>1229</v>
      </c>
      <c r="AB430" s="3" t="s">
        <v>1249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>
        <f>COUNTA(Tabela2[[#This Row],[FIFA 96 League]:[EA Sports FC 26 League]])</f>
        <v>18</v>
      </c>
    </row>
    <row r="431" spans="1:65" x14ac:dyDescent="0.3">
      <c r="A431" s="3" t="s">
        <v>1672</v>
      </c>
      <c r="B431" s="3" t="s">
        <v>18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 t="s">
        <v>1249</v>
      </c>
      <c r="S431" s="3" t="s">
        <v>1229</v>
      </c>
      <c r="T431" s="3" t="s">
        <v>1229</v>
      </c>
      <c r="U431" s="3" t="s">
        <v>1229</v>
      </c>
      <c r="V431" s="3" t="s">
        <v>1249</v>
      </c>
      <c r="W431" s="3" t="s">
        <v>1249</v>
      </c>
      <c r="X431" s="3" t="s">
        <v>1249</v>
      </c>
      <c r="Y431" s="3" t="s">
        <v>1249</v>
      </c>
      <c r="Z431" s="3" t="s">
        <v>1249</v>
      </c>
      <c r="AA431" s="3" t="s">
        <v>1249</v>
      </c>
      <c r="AB431" s="3" t="s">
        <v>1249</v>
      </c>
      <c r="AC431" s="3" t="s">
        <v>1249</v>
      </c>
      <c r="AD431" s="3" t="s">
        <v>1249</v>
      </c>
      <c r="AE431" s="3" t="s">
        <v>1229</v>
      </c>
      <c r="AF431" s="3" t="s">
        <v>1229</v>
      </c>
      <c r="AG431" s="3" t="s">
        <v>1229</v>
      </c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>
        <f>COUNTA(Tabela2[[#This Row],[FIFA 96 League]:[EA Sports FC 26 League]])</f>
        <v>16</v>
      </c>
    </row>
    <row r="432" spans="1:65" x14ac:dyDescent="0.3">
      <c r="A432" s="3" t="s">
        <v>1244</v>
      </c>
      <c r="B432" s="3" t="s">
        <v>18</v>
      </c>
      <c r="C432" s="3"/>
      <c r="D432" s="3"/>
      <c r="E432" s="3"/>
      <c r="F432" s="3"/>
      <c r="G432" s="3"/>
      <c r="H432" s="3"/>
      <c r="I432" s="3"/>
      <c r="J432" s="3"/>
      <c r="K432" s="3" t="s">
        <v>1229</v>
      </c>
      <c r="L432" s="3" t="s">
        <v>1229</v>
      </c>
      <c r="M432" s="3" t="s">
        <v>1249</v>
      </c>
      <c r="N432" s="3" t="s">
        <v>1249</v>
      </c>
      <c r="O432" s="3" t="s">
        <v>1249</v>
      </c>
      <c r="P432" s="3" t="s">
        <v>1229</v>
      </c>
      <c r="Q432" s="3" t="s">
        <v>1229</v>
      </c>
      <c r="R432" s="3" t="s">
        <v>1249</v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 t="s">
        <v>1249</v>
      </c>
      <c r="AE432" s="3" t="s">
        <v>1249</v>
      </c>
      <c r="AF432" s="3" t="s">
        <v>1229</v>
      </c>
      <c r="AG432" s="3" t="s">
        <v>1229</v>
      </c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>
        <f>COUNTA(Tabela2[[#This Row],[FIFA 96 League]:[EA Sports FC 26 League]])</f>
        <v>12</v>
      </c>
    </row>
    <row r="433" spans="1:65" x14ac:dyDescent="0.3">
      <c r="A433" s="3" t="s">
        <v>1226</v>
      </c>
      <c r="B433" s="3" t="s">
        <v>18</v>
      </c>
      <c r="C433" s="3"/>
      <c r="D433" s="3"/>
      <c r="E433" s="3"/>
      <c r="F433" s="3"/>
      <c r="G433" s="3"/>
      <c r="H433" s="3"/>
      <c r="I433" s="3"/>
      <c r="J433" s="3"/>
      <c r="K433" s="3" t="s">
        <v>1122</v>
      </c>
      <c r="L433" s="3" t="s">
        <v>1122</v>
      </c>
      <c r="M433" s="3" t="s">
        <v>1122</v>
      </c>
      <c r="N433" s="3" t="s">
        <v>1122</v>
      </c>
      <c r="O433" s="3" t="s">
        <v>1122</v>
      </c>
      <c r="P433" s="3" t="s">
        <v>682</v>
      </c>
      <c r="Q433" s="3" t="s">
        <v>682</v>
      </c>
      <c r="R433" s="3" t="s">
        <v>682</v>
      </c>
      <c r="S433" s="3" t="s">
        <v>682</v>
      </c>
      <c r="T433" s="3" t="s">
        <v>682</v>
      </c>
      <c r="U433" s="3" t="s">
        <v>682</v>
      </c>
      <c r="V433" s="3" t="s">
        <v>682</v>
      </c>
      <c r="W433" s="3" t="s">
        <v>682</v>
      </c>
      <c r="X433" s="3" t="s">
        <v>682</v>
      </c>
      <c r="Y433" s="3" t="s">
        <v>682</v>
      </c>
      <c r="Z433" s="3" t="s">
        <v>1122</v>
      </c>
      <c r="AA433" s="3" t="s">
        <v>1122</v>
      </c>
      <c r="AB433" s="3" t="s">
        <v>1122</v>
      </c>
      <c r="AC433" s="3" t="s">
        <v>1122</v>
      </c>
      <c r="AD433" s="3" t="s">
        <v>1122</v>
      </c>
      <c r="AE433" s="3" t="s">
        <v>1122</v>
      </c>
      <c r="AF433" s="3" t="s">
        <v>1122</v>
      </c>
      <c r="AG433" s="3" t="s">
        <v>1122</v>
      </c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>
        <f>COUNTA(Tabela2[[#This Row],[FIFA 96 League]:[EA Sports FC 26 League]])</f>
        <v>23</v>
      </c>
    </row>
    <row r="434" spans="1:65" x14ac:dyDescent="0.3">
      <c r="A434" s="3" t="s">
        <v>1029</v>
      </c>
      <c r="B434" s="3" t="s">
        <v>18</v>
      </c>
      <c r="C434" s="3"/>
      <c r="D434" s="3"/>
      <c r="E434" s="3"/>
      <c r="F434" s="3"/>
      <c r="G434" s="3" t="s">
        <v>682</v>
      </c>
      <c r="H434" s="3" t="s">
        <v>682</v>
      </c>
      <c r="I434" s="3" t="s">
        <v>682</v>
      </c>
      <c r="J434" s="3" t="s">
        <v>682</v>
      </c>
      <c r="K434" s="3" t="s">
        <v>1122</v>
      </c>
      <c r="L434" s="3" t="s">
        <v>1122</v>
      </c>
      <c r="M434" s="3" t="s">
        <v>682</v>
      </c>
      <c r="N434" s="3" t="s">
        <v>1122</v>
      </c>
      <c r="O434" s="3" t="s">
        <v>682</v>
      </c>
      <c r="P434" s="3" t="s">
        <v>682</v>
      </c>
      <c r="Q434" s="3" t="s">
        <v>682</v>
      </c>
      <c r="R434" s="3" t="s">
        <v>682</v>
      </c>
      <c r="S434" s="3" t="s">
        <v>682</v>
      </c>
      <c r="T434" s="3" t="s">
        <v>682</v>
      </c>
      <c r="U434" s="3" t="s">
        <v>682</v>
      </c>
      <c r="V434" s="3" t="s">
        <v>682</v>
      </c>
      <c r="W434" s="3" t="s">
        <v>682</v>
      </c>
      <c r="X434" s="3" t="s">
        <v>682</v>
      </c>
      <c r="Y434" s="3" t="s">
        <v>1122</v>
      </c>
      <c r="Z434" s="3" t="s">
        <v>1229</v>
      </c>
      <c r="AA434" s="3" t="s">
        <v>1229</v>
      </c>
      <c r="AB434" s="3" t="s">
        <v>1229</v>
      </c>
      <c r="AC434" s="3" t="s">
        <v>1229</v>
      </c>
      <c r="AD434" s="3" t="s">
        <v>1122</v>
      </c>
      <c r="AE434" s="3" t="s">
        <v>1122</v>
      </c>
      <c r="AF434" s="3" t="s">
        <v>1122</v>
      </c>
      <c r="AG434" s="3" t="s">
        <v>682</v>
      </c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>
        <f>COUNTA(Tabela2[[#This Row],[FIFA 96 League]:[EA Sports FC 26 League]])</f>
        <v>27</v>
      </c>
    </row>
    <row r="435" spans="1:65" x14ac:dyDescent="0.3">
      <c r="A435" s="3" t="s">
        <v>2012</v>
      </c>
      <c r="B435" s="3" t="s">
        <v>18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 t="s">
        <v>1249</v>
      </c>
      <c r="AD435" s="3" t="s">
        <v>1249</v>
      </c>
      <c r="AE435" s="3" t="s">
        <v>1249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>
        <f>COUNTA(Tabela2[[#This Row],[FIFA 96 League]:[EA Sports FC 26 League]])</f>
        <v>3</v>
      </c>
    </row>
    <row r="436" spans="1:65" x14ac:dyDescent="0.3">
      <c r="A436" s="3" t="s">
        <v>1245</v>
      </c>
      <c r="B436" s="3" t="s">
        <v>18</v>
      </c>
      <c r="C436" s="3"/>
      <c r="D436" s="3"/>
      <c r="E436" s="3"/>
      <c r="F436" s="3"/>
      <c r="G436" s="3"/>
      <c r="H436" s="3"/>
      <c r="I436" s="3"/>
      <c r="J436" s="3"/>
      <c r="K436" s="3" t="s">
        <v>1229</v>
      </c>
      <c r="L436" s="3" t="s">
        <v>1229</v>
      </c>
      <c r="M436" s="3" t="s">
        <v>1229</v>
      </c>
      <c r="N436" s="3" t="s">
        <v>1249</v>
      </c>
      <c r="O436" s="3" t="s">
        <v>1229</v>
      </c>
      <c r="P436" s="3" t="s">
        <v>1229</v>
      </c>
      <c r="Q436" s="3" t="s">
        <v>1229</v>
      </c>
      <c r="R436" s="3" t="s">
        <v>1229</v>
      </c>
      <c r="S436" s="3" t="s">
        <v>1249</v>
      </c>
      <c r="T436" s="3" t="s">
        <v>1229</v>
      </c>
      <c r="U436" s="3" t="s">
        <v>1229</v>
      </c>
      <c r="V436" s="3" t="s">
        <v>1229</v>
      </c>
      <c r="W436" s="3" t="s">
        <v>1229</v>
      </c>
      <c r="X436" s="3" t="s">
        <v>1229</v>
      </c>
      <c r="Y436" s="3" t="s">
        <v>1249</v>
      </c>
      <c r="Z436" s="3" t="s">
        <v>1249</v>
      </c>
      <c r="AA436" s="3" t="s">
        <v>1249</v>
      </c>
      <c r="AB436" s="3" t="s">
        <v>1229</v>
      </c>
      <c r="AC436" s="3" t="s">
        <v>1249</v>
      </c>
      <c r="AD436" s="3" t="s">
        <v>1249</v>
      </c>
      <c r="AE436" s="3" t="s">
        <v>1249</v>
      </c>
      <c r="AF436" s="3" t="s">
        <v>1249</v>
      </c>
      <c r="AG436" s="3" t="s">
        <v>1249</v>
      </c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>
        <f>COUNTA(Tabela2[[#This Row],[FIFA 96 League]:[EA Sports FC 26 League]])</f>
        <v>23</v>
      </c>
    </row>
    <row r="437" spans="1:65" x14ac:dyDescent="0.3">
      <c r="A437" s="3" t="s">
        <v>1271</v>
      </c>
      <c r="B437" s="3" t="s">
        <v>18</v>
      </c>
      <c r="C437" s="3"/>
      <c r="D437" s="3"/>
      <c r="E437" s="3"/>
      <c r="F437" s="3"/>
      <c r="G437" s="3"/>
      <c r="H437" s="3"/>
      <c r="I437" s="3"/>
      <c r="J437" s="3"/>
      <c r="K437" s="3" t="s">
        <v>1249</v>
      </c>
      <c r="L437" s="3" t="s">
        <v>1229</v>
      </c>
      <c r="M437" s="3" t="s">
        <v>1249</v>
      </c>
      <c r="N437" s="3" t="s">
        <v>1249</v>
      </c>
      <c r="O437" s="3"/>
      <c r="P437" s="3"/>
      <c r="Q437" s="3" t="s">
        <v>1249</v>
      </c>
      <c r="R437" s="3" t="s">
        <v>1249</v>
      </c>
      <c r="S437" s="3" t="s">
        <v>1249</v>
      </c>
      <c r="T437" s="3" t="s">
        <v>1249</v>
      </c>
      <c r="U437" s="3" t="s">
        <v>1249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>
        <f>COUNTA(Tabela2[[#This Row],[FIFA 96 League]:[EA Sports FC 26 League]])</f>
        <v>9</v>
      </c>
    </row>
    <row r="438" spans="1:65" x14ac:dyDescent="0.3">
      <c r="A438" s="3" t="s">
        <v>700</v>
      </c>
      <c r="B438" s="3" t="s">
        <v>18</v>
      </c>
      <c r="C438" s="3" t="s">
        <v>682</v>
      </c>
      <c r="D438" s="3" t="s">
        <v>682</v>
      </c>
      <c r="E438" s="3" t="s">
        <v>682</v>
      </c>
      <c r="F438" s="3" t="s">
        <v>682</v>
      </c>
      <c r="G438" s="3" t="s">
        <v>682</v>
      </c>
      <c r="H438" s="3" t="s">
        <v>682</v>
      </c>
      <c r="I438" s="3" t="s">
        <v>682</v>
      </c>
      <c r="J438" s="3" t="s">
        <v>682</v>
      </c>
      <c r="K438" s="3" t="s">
        <v>682</v>
      </c>
      <c r="L438" s="3" t="s">
        <v>682</v>
      </c>
      <c r="M438" s="3" t="s">
        <v>682</v>
      </c>
      <c r="N438" s="3" t="s">
        <v>682</v>
      </c>
      <c r="O438" s="3" t="s">
        <v>682</v>
      </c>
      <c r="P438" s="3" t="s">
        <v>682</v>
      </c>
      <c r="Q438" s="3" t="s">
        <v>682</v>
      </c>
      <c r="R438" s="3" t="s">
        <v>682</v>
      </c>
      <c r="S438" s="3" t="s">
        <v>682</v>
      </c>
      <c r="T438" s="3" t="s">
        <v>682</v>
      </c>
      <c r="U438" s="3" t="s">
        <v>682</v>
      </c>
      <c r="V438" s="3" t="s">
        <v>682</v>
      </c>
      <c r="W438" s="3" t="s">
        <v>682</v>
      </c>
      <c r="X438" s="3" t="s">
        <v>682</v>
      </c>
      <c r="Y438" s="3" t="s">
        <v>682</v>
      </c>
      <c r="Z438" s="3" t="s">
        <v>682</v>
      </c>
      <c r="AA438" s="3" t="s">
        <v>682</v>
      </c>
      <c r="AB438" s="3" t="s">
        <v>682</v>
      </c>
      <c r="AC438" s="3" t="s">
        <v>682</v>
      </c>
      <c r="AD438" s="3" t="s">
        <v>682</v>
      </c>
      <c r="AE438" s="3" t="s">
        <v>682</v>
      </c>
      <c r="AF438" s="3" t="s">
        <v>682</v>
      </c>
      <c r="AG438" s="3" t="s">
        <v>682</v>
      </c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>
        <f>COUNTA(Tabela2[[#This Row],[FIFA 96 League]:[EA Sports FC 26 League]])</f>
        <v>31</v>
      </c>
    </row>
    <row r="439" spans="1:65" x14ac:dyDescent="0.3">
      <c r="A439" s="3" t="s">
        <v>1246</v>
      </c>
      <c r="B439" s="3" t="s">
        <v>18</v>
      </c>
      <c r="C439" s="3"/>
      <c r="D439" s="3"/>
      <c r="E439" s="3"/>
      <c r="F439" s="3"/>
      <c r="G439" s="3"/>
      <c r="H439" s="3"/>
      <c r="I439" s="3"/>
      <c r="J439" s="3"/>
      <c r="K439" s="3" t="s">
        <v>1229</v>
      </c>
      <c r="L439" s="3" t="s">
        <v>1229</v>
      </c>
      <c r="M439" s="3" t="s">
        <v>1229</v>
      </c>
      <c r="N439" s="3" t="s">
        <v>1229</v>
      </c>
      <c r="O439" s="3" t="s">
        <v>1229</v>
      </c>
      <c r="P439" s="3" t="s">
        <v>1229</v>
      </c>
      <c r="Q439" s="3" t="s">
        <v>1229</v>
      </c>
      <c r="R439" s="3" t="s">
        <v>1229</v>
      </c>
      <c r="S439" s="3" t="s">
        <v>1229</v>
      </c>
      <c r="T439" s="3" t="s">
        <v>1229</v>
      </c>
      <c r="U439" s="3" t="s">
        <v>1229</v>
      </c>
      <c r="V439" s="3" t="s">
        <v>1249</v>
      </c>
      <c r="W439" s="3"/>
      <c r="X439" s="3"/>
      <c r="Y439" s="3"/>
      <c r="Z439" s="3" t="s">
        <v>1249</v>
      </c>
      <c r="AA439" s="3" t="s">
        <v>1229</v>
      </c>
      <c r="AB439" s="3" t="s">
        <v>1249</v>
      </c>
      <c r="AC439" s="3" t="s">
        <v>1249</v>
      </c>
      <c r="AD439" s="3" t="s">
        <v>1249</v>
      </c>
      <c r="AE439" s="3" t="s">
        <v>1249</v>
      </c>
      <c r="AF439" s="3" t="s">
        <v>1249</v>
      </c>
      <c r="AG439" s="3" t="s">
        <v>1249</v>
      </c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>
        <f>COUNTA(Tabela2[[#This Row],[FIFA 96 League]:[EA Sports FC 26 League]])</f>
        <v>20</v>
      </c>
    </row>
    <row r="440" spans="1:65" x14ac:dyDescent="0.3">
      <c r="A440" s="3" t="s">
        <v>1227</v>
      </c>
      <c r="B440" s="3" t="s">
        <v>18</v>
      </c>
      <c r="C440" s="3"/>
      <c r="D440" s="3"/>
      <c r="E440" s="3"/>
      <c r="F440" s="3"/>
      <c r="G440" s="3"/>
      <c r="H440" s="3"/>
      <c r="I440" s="3"/>
      <c r="J440" s="3"/>
      <c r="K440" s="3" t="s">
        <v>1122</v>
      </c>
      <c r="L440" s="3" t="s">
        <v>1229</v>
      </c>
      <c r="M440" s="3" t="s">
        <v>1229</v>
      </c>
      <c r="N440" s="3" t="s">
        <v>1249</v>
      </c>
      <c r="O440" s="3" t="s">
        <v>1229</v>
      </c>
      <c r="P440" s="3" t="s">
        <v>1229</v>
      </c>
      <c r="Q440" s="3" t="s">
        <v>1229</v>
      </c>
      <c r="R440" s="3" t="s">
        <v>1229</v>
      </c>
      <c r="S440" s="3" t="s">
        <v>1229</v>
      </c>
      <c r="T440" s="3" t="s">
        <v>1229</v>
      </c>
      <c r="U440" s="3" t="s">
        <v>1229</v>
      </c>
      <c r="V440" s="3" t="s">
        <v>1229</v>
      </c>
      <c r="W440" s="3" t="s">
        <v>1229</v>
      </c>
      <c r="X440" s="3" t="s">
        <v>1229</v>
      </c>
      <c r="Y440" s="3" t="s">
        <v>1229</v>
      </c>
      <c r="Z440" s="3" t="s">
        <v>1229</v>
      </c>
      <c r="AA440" s="3" t="s">
        <v>1249</v>
      </c>
      <c r="AB440" s="3" t="s">
        <v>1249</v>
      </c>
      <c r="AC440" s="3" t="s">
        <v>1249</v>
      </c>
      <c r="AD440" s="3" t="s">
        <v>1249</v>
      </c>
      <c r="AE440" s="3" t="s">
        <v>1249</v>
      </c>
      <c r="AF440" s="3" t="s">
        <v>1249</v>
      </c>
      <c r="AG440" s="3" t="s">
        <v>1249</v>
      </c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>
        <f>COUNTA(Tabela2[[#This Row],[FIFA 96 League]:[EA Sports FC 26 League]])</f>
        <v>23</v>
      </c>
    </row>
    <row r="441" spans="1:65" x14ac:dyDescent="0.3">
      <c r="A441" s="3" t="s">
        <v>1030</v>
      </c>
      <c r="B441" s="3" t="s">
        <v>18</v>
      </c>
      <c r="C441" s="3"/>
      <c r="D441" s="3"/>
      <c r="E441" s="3"/>
      <c r="F441" s="3"/>
      <c r="G441" s="3" t="s">
        <v>682</v>
      </c>
      <c r="H441" s="3"/>
      <c r="I441" s="3"/>
      <c r="J441" s="3"/>
      <c r="K441" s="3" t="s">
        <v>1122</v>
      </c>
      <c r="L441" s="3" t="s">
        <v>1122</v>
      </c>
      <c r="M441" s="3" t="s">
        <v>1122</v>
      </c>
      <c r="N441" s="3" t="s">
        <v>682</v>
      </c>
      <c r="O441" s="3" t="s">
        <v>1122</v>
      </c>
      <c r="P441" s="3" t="s">
        <v>1122</v>
      </c>
      <c r="Q441" s="3" t="s">
        <v>1122</v>
      </c>
      <c r="R441" s="3" t="s">
        <v>1122</v>
      </c>
      <c r="S441" s="3" t="s">
        <v>1122</v>
      </c>
      <c r="T441" s="3" t="s">
        <v>1122</v>
      </c>
      <c r="U441" s="3" t="s">
        <v>1122</v>
      </c>
      <c r="V441" s="3" t="s">
        <v>1122</v>
      </c>
      <c r="W441" s="3" t="s">
        <v>682</v>
      </c>
      <c r="X441" s="3" t="s">
        <v>682</v>
      </c>
      <c r="Y441" s="3" t="s">
        <v>682</v>
      </c>
      <c r="Z441" s="3" t="s">
        <v>682</v>
      </c>
      <c r="AA441" s="3" t="s">
        <v>682</v>
      </c>
      <c r="AB441" s="3" t="s">
        <v>1122</v>
      </c>
      <c r="AC441" s="3" t="s">
        <v>682</v>
      </c>
      <c r="AD441" s="3" t="s">
        <v>1122</v>
      </c>
      <c r="AE441" s="3" t="s">
        <v>1122</v>
      </c>
      <c r="AF441" s="3" t="s">
        <v>1122</v>
      </c>
      <c r="AG441" s="3" t="s">
        <v>1122</v>
      </c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>
        <f>COUNTA(Tabela2[[#This Row],[FIFA 96 League]:[EA Sports FC 26 League]])</f>
        <v>24</v>
      </c>
    </row>
    <row r="442" spans="1:65" x14ac:dyDescent="0.3">
      <c r="A442" s="3" t="s">
        <v>1188</v>
      </c>
      <c r="B442" s="3" t="s">
        <v>18</v>
      </c>
      <c r="C442" s="3"/>
      <c r="D442" s="3"/>
      <c r="E442" s="3"/>
      <c r="F442" s="3"/>
      <c r="G442" s="3"/>
      <c r="H442" s="3"/>
      <c r="I442" s="3"/>
      <c r="J442" s="3" t="s">
        <v>682</v>
      </c>
      <c r="K442" s="3" t="s">
        <v>1122</v>
      </c>
      <c r="L442" s="3" t="s">
        <v>682</v>
      </c>
      <c r="M442" s="3" t="s">
        <v>682</v>
      </c>
      <c r="N442" s="3" t="s">
        <v>1122</v>
      </c>
      <c r="O442" s="3" t="s">
        <v>1122</v>
      </c>
      <c r="P442" s="3" t="s">
        <v>682</v>
      </c>
      <c r="Q442" s="3" t="s">
        <v>1122</v>
      </c>
      <c r="R442" s="3" t="s">
        <v>682</v>
      </c>
      <c r="S442" s="3" t="s">
        <v>682</v>
      </c>
      <c r="T442" s="3" t="s">
        <v>682</v>
      </c>
      <c r="U442" s="3" t="s">
        <v>682</v>
      </c>
      <c r="V442" s="3" t="s">
        <v>682</v>
      </c>
      <c r="W442" s="3" t="s">
        <v>682</v>
      </c>
      <c r="X442" s="3" t="s">
        <v>682</v>
      </c>
      <c r="Y442" s="3" t="s">
        <v>682</v>
      </c>
      <c r="Z442" s="3" t="s">
        <v>1122</v>
      </c>
      <c r="AA442" s="3" t="s">
        <v>1122</v>
      </c>
      <c r="AB442" s="3" t="s">
        <v>682</v>
      </c>
      <c r="AC442" s="3" t="s">
        <v>1122</v>
      </c>
      <c r="AD442" s="3" t="s">
        <v>1122</v>
      </c>
      <c r="AE442" s="3" t="s">
        <v>1122</v>
      </c>
      <c r="AF442" s="3" t="s">
        <v>1122</v>
      </c>
      <c r="AG442" s="3" t="s">
        <v>1122</v>
      </c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>
        <f>COUNTA(Tabela2[[#This Row],[FIFA 96 League]:[EA Sports FC 26 League]])</f>
        <v>24</v>
      </c>
    </row>
    <row r="443" spans="1:65" x14ac:dyDescent="0.3">
      <c r="A443" s="3" t="s">
        <v>701</v>
      </c>
      <c r="B443" s="3" t="s">
        <v>18</v>
      </c>
      <c r="C443" s="3" t="s">
        <v>682</v>
      </c>
      <c r="D443" s="3" t="s">
        <v>682</v>
      </c>
      <c r="E443" s="3" t="s">
        <v>682</v>
      </c>
      <c r="F443" s="3" t="s">
        <v>682</v>
      </c>
      <c r="G443" s="3" t="s">
        <v>682</v>
      </c>
      <c r="H443" s="3" t="s">
        <v>682</v>
      </c>
      <c r="I443" s="3" t="s">
        <v>682</v>
      </c>
      <c r="J443" s="3" t="s">
        <v>682</v>
      </c>
      <c r="K443" s="3" t="s">
        <v>1122</v>
      </c>
      <c r="L443" s="3" t="s">
        <v>1122</v>
      </c>
      <c r="M443" s="3" t="s">
        <v>682</v>
      </c>
      <c r="N443" s="3" t="s">
        <v>682</v>
      </c>
      <c r="O443" s="3" t="s">
        <v>682</v>
      </c>
      <c r="P443" s="3" t="s">
        <v>682</v>
      </c>
      <c r="Q443" s="3" t="s">
        <v>682</v>
      </c>
      <c r="R443" s="3" t="s">
        <v>682</v>
      </c>
      <c r="S443" s="3" t="s">
        <v>1122</v>
      </c>
      <c r="T443" s="3" t="s">
        <v>682</v>
      </c>
      <c r="U443" s="3" t="s">
        <v>682</v>
      </c>
      <c r="V443" s="3" t="s">
        <v>682</v>
      </c>
      <c r="W443" s="3" t="s">
        <v>682</v>
      </c>
      <c r="X443" s="3" t="s">
        <v>682</v>
      </c>
      <c r="Y443" s="3" t="s">
        <v>682</v>
      </c>
      <c r="Z443" s="3" t="s">
        <v>682</v>
      </c>
      <c r="AA443" s="3" t="s">
        <v>682</v>
      </c>
      <c r="AB443" s="3" t="s">
        <v>682</v>
      </c>
      <c r="AC443" s="3" t="s">
        <v>682</v>
      </c>
      <c r="AD443" s="3" t="s">
        <v>682</v>
      </c>
      <c r="AE443" s="3" t="s">
        <v>682</v>
      </c>
      <c r="AF443" s="3" t="s">
        <v>682</v>
      </c>
      <c r="AG443" s="3" t="s">
        <v>682</v>
      </c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>
        <f>COUNTA(Tabela2[[#This Row],[FIFA 96 League]:[EA Sports FC 26 League]])</f>
        <v>31</v>
      </c>
    </row>
    <row r="444" spans="1:65" x14ac:dyDescent="0.3">
      <c r="A444" s="3" t="s">
        <v>1228</v>
      </c>
      <c r="B444" s="3" t="s">
        <v>18</v>
      </c>
      <c r="C444" s="3"/>
      <c r="D444" s="3"/>
      <c r="E444" s="3"/>
      <c r="F444" s="3"/>
      <c r="G444" s="3"/>
      <c r="H444" s="3"/>
      <c r="I444" s="3"/>
      <c r="J444" s="3"/>
      <c r="K444" s="3" t="s">
        <v>1122</v>
      </c>
      <c r="L444" s="3" t="s">
        <v>1122</v>
      </c>
      <c r="M444" s="3" t="s">
        <v>682</v>
      </c>
      <c r="N444" s="3" t="s">
        <v>682</v>
      </c>
      <c r="O444" s="3" t="s">
        <v>682</v>
      </c>
      <c r="P444" s="3" t="s">
        <v>682</v>
      </c>
      <c r="Q444" s="3" t="s">
        <v>682</v>
      </c>
      <c r="R444" s="3" t="s">
        <v>682</v>
      </c>
      <c r="S444" s="3" t="s">
        <v>682</v>
      </c>
      <c r="T444" s="3" t="s">
        <v>682</v>
      </c>
      <c r="U444" s="3" t="s">
        <v>1122</v>
      </c>
      <c r="V444" s="3" t="s">
        <v>1122</v>
      </c>
      <c r="W444" s="3" t="s">
        <v>1229</v>
      </c>
      <c r="X444" s="3" t="s">
        <v>1122</v>
      </c>
      <c r="Y444" s="3" t="s">
        <v>1229</v>
      </c>
      <c r="Z444" s="3" t="s">
        <v>1122</v>
      </c>
      <c r="AA444" s="3" t="s">
        <v>1122</v>
      </c>
      <c r="AB444" s="3" t="s">
        <v>1229</v>
      </c>
      <c r="AC444" s="3" t="s">
        <v>1229</v>
      </c>
      <c r="AD444" s="3" t="s">
        <v>1122</v>
      </c>
      <c r="AE444" s="3" t="s">
        <v>1229</v>
      </c>
      <c r="AF444" s="3" t="s">
        <v>1229</v>
      </c>
      <c r="AG444" s="3" t="s">
        <v>1229</v>
      </c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>
        <f>COUNTA(Tabela2[[#This Row],[FIFA 96 League]:[EA Sports FC 26 League]])</f>
        <v>23</v>
      </c>
    </row>
    <row r="445" spans="1:65" x14ac:dyDescent="0.3">
      <c r="A445" s="3" t="s">
        <v>702</v>
      </c>
      <c r="B445" s="3" t="s">
        <v>18</v>
      </c>
      <c r="C445" s="3" t="s">
        <v>682</v>
      </c>
      <c r="D445" s="3" t="s">
        <v>682</v>
      </c>
      <c r="E445" s="3" t="s">
        <v>682</v>
      </c>
      <c r="F445" s="3" t="s">
        <v>682</v>
      </c>
      <c r="G445" s="3" t="s">
        <v>682</v>
      </c>
      <c r="H445" s="3"/>
      <c r="I445" s="3"/>
      <c r="J445" s="3"/>
      <c r="K445" s="3" t="s">
        <v>1122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>
        <f>COUNTA(Tabela2[[#This Row],[FIFA 96 League]:[EA Sports FC 26 League]])</f>
        <v>6</v>
      </c>
    </row>
    <row r="446" spans="1:65" x14ac:dyDescent="0.3">
      <c r="A446" s="3" t="s">
        <v>1216</v>
      </c>
      <c r="B446" s="3" t="s">
        <v>18</v>
      </c>
      <c r="C446" s="3"/>
      <c r="D446" s="3"/>
      <c r="E446" s="3"/>
      <c r="F446" s="3"/>
      <c r="G446" s="3"/>
      <c r="H446" s="3"/>
      <c r="I446" s="3"/>
      <c r="J446" s="3"/>
      <c r="K446" s="3" t="s">
        <v>682</v>
      </c>
      <c r="L446" s="3" t="s">
        <v>1122</v>
      </c>
      <c r="M446" s="3" t="s">
        <v>1122</v>
      </c>
      <c r="N446" s="3" t="s">
        <v>1122</v>
      </c>
      <c r="O446" s="3" t="s">
        <v>1122</v>
      </c>
      <c r="P446" s="3" t="s">
        <v>1122</v>
      </c>
      <c r="Q446" s="3" t="s">
        <v>682</v>
      </c>
      <c r="R446" s="3" t="s">
        <v>682</v>
      </c>
      <c r="S446" s="3" t="s">
        <v>682</v>
      </c>
      <c r="T446" s="3" t="s">
        <v>1122</v>
      </c>
      <c r="U446" s="3" t="s">
        <v>1229</v>
      </c>
      <c r="V446" s="3" t="s">
        <v>1122</v>
      </c>
      <c r="W446" s="3" t="s">
        <v>1122</v>
      </c>
      <c r="X446" s="3" t="s">
        <v>1122</v>
      </c>
      <c r="Y446" s="3" t="s">
        <v>1122</v>
      </c>
      <c r="Z446" s="3" t="s">
        <v>682</v>
      </c>
      <c r="AA446" s="3" t="s">
        <v>682</v>
      </c>
      <c r="AB446" s="3" t="s">
        <v>682</v>
      </c>
      <c r="AC446" s="3" t="s">
        <v>682</v>
      </c>
      <c r="AD446" s="3" t="s">
        <v>682</v>
      </c>
      <c r="AE446" s="3" t="s">
        <v>682</v>
      </c>
      <c r="AF446" s="3" t="s">
        <v>682</v>
      </c>
      <c r="AG446" s="3" t="s">
        <v>682</v>
      </c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>
        <f>COUNTA(Tabela2[[#This Row],[FIFA 96 League]:[EA Sports FC 26 League]])</f>
        <v>23</v>
      </c>
    </row>
    <row r="447" spans="1:65" x14ac:dyDescent="0.3">
      <c r="A447" s="3" t="s">
        <v>1248</v>
      </c>
      <c r="B447" s="3" t="s">
        <v>18</v>
      </c>
      <c r="C447" s="3"/>
      <c r="D447" s="3"/>
      <c r="E447" s="3"/>
      <c r="F447" s="3"/>
      <c r="G447" s="3"/>
      <c r="H447" s="3"/>
      <c r="I447" s="3"/>
      <c r="J447" s="3"/>
      <c r="K447" s="3" t="s">
        <v>1229</v>
      </c>
      <c r="L447" s="3" t="s">
        <v>1249</v>
      </c>
      <c r="M447" s="3" t="s">
        <v>1249</v>
      </c>
      <c r="N447" s="3" t="s">
        <v>1249</v>
      </c>
      <c r="O447" s="3" t="s">
        <v>1249</v>
      </c>
      <c r="P447" s="3" t="s">
        <v>1249</v>
      </c>
      <c r="Q447" s="3" t="s">
        <v>1229</v>
      </c>
      <c r="R447" s="3" t="s">
        <v>1249</v>
      </c>
      <c r="S447" s="3" t="s">
        <v>1229</v>
      </c>
      <c r="T447" s="3" t="s">
        <v>1249</v>
      </c>
      <c r="U447" s="3" t="s">
        <v>1249</v>
      </c>
      <c r="V447" s="3" t="s">
        <v>1249</v>
      </c>
      <c r="W447" s="3" t="s">
        <v>1249</v>
      </c>
      <c r="X447" s="3" t="s">
        <v>1249</v>
      </c>
      <c r="Y447" s="3" t="s">
        <v>1249</v>
      </c>
      <c r="Z447" s="3" t="s">
        <v>1229</v>
      </c>
      <c r="AA447" s="3" t="s">
        <v>1229</v>
      </c>
      <c r="AB447" s="3" t="s">
        <v>1122</v>
      </c>
      <c r="AC447" s="3" t="s">
        <v>1229</v>
      </c>
      <c r="AD447" s="3" t="s">
        <v>1229</v>
      </c>
      <c r="AE447" s="3" t="s">
        <v>1229</v>
      </c>
      <c r="AF447" s="3" t="s">
        <v>1229</v>
      </c>
      <c r="AG447" s="3" t="s">
        <v>1229</v>
      </c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>
        <f>COUNTA(Tabela2[[#This Row],[FIFA 96 League]:[EA Sports FC 26 League]])</f>
        <v>23</v>
      </c>
    </row>
    <row r="448" spans="1:65" x14ac:dyDescent="0.3">
      <c r="A448" s="3" t="s">
        <v>1272</v>
      </c>
      <c r="B448" s="3" t="s">
        <v>18</v>
      </c>
      <c r="C448" s="3"/>
      <c r="D448" s="3"/>
      <c r="E448" s="3"/>
      <c r="F448" s="3"/>
      <c r="G448" s="3"/>
      <c r="H448" s="3"/>
      <c r="I448" s="3"/>
      <c r="J448" s="3"/>
      <c r="K448" s="3" t="s">
        <v>1249</v>
      </c>
      <c r="L448" s="3" t="s">
        <v>1249</v>
      </c>
      <c r="M448" s="3" t="s">
        <v>1229</v>
      </c>
      <c r="N448" s="3" t="s">
        <v>1229</v>
      </c>
      <c r="O448" s="3" t="s">
        <v>1229</v>
      </c>
      <c r="P448" s="3" t="s">
        <v>1229</v>
      </c>
      <c r="Q448" s="3" t="s">
        <v>1229</v>
      </c>
      <c r="R448" s="3" t="s">
        <v>1229</v>
      </c>
      <c r="S448" s="3" t="s">
        <v>1229</v>
      </c>
      <c r="T448" s="3" t="s">
        <v>1229</v>
      </c>
      <c r="U448" s="3" t="s">
        <v>1122</v>
      </c>
      <c r="V448" s="3" t="s">
        <v>1229</v>
      </c>
      <c r="W448" s="3" t="s">
        <v>1249</v>
      </c>
      <c r="X448" s="3" t="s">
        <v>1249</v>
      </c>
      <c r="Y448" s="3" t="s">
        <v>1249</v>
      </c>
      <c r="Z448" s="3" t="s">
        <v>1249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>
        <f>COUNTA(Tabela2[[#This Row],[FIFA 96 League]:[EA Sports FC 26 League]])</f>
        <v>16</v>
      </c>
    </row>
    <row r="449" spans="1:65" x14ac:dyDescent="0.3">
      <c r="A449" s="3" t="s">
        <v>1273</v>
      </c>
      <c r="B449" s="3" t="s">
        <v>18</v>
      </c>
      <c r="C449" s="3"/>
      <c r="D449" s="3"/>
      <c r="E449" s="3"/>
      <c r="F449" s="3"/>
      <c r="G449" s="3"/>
      <c r="H449" s="3"/>
      <c r="I449" s="3"/>
      <c r="J449" s="3"/>
      <c r="K449" s="3" t="s">
        <v>1249</v>
      </c>
      <c r="L449" s="3"/>
      <c r="M449" s="3"/>
      <c r="N449" s="3"/>
      <c r="O449" s="3"/>
      <c r="P449" s="3"/>
      <c r="Q449" s="3"/>
      <c r="R449" s="3"/>
      <c r="S449" s="3"/>
      <c r="T449" s="3" t="s">
        <v>1249</v>
      </c>
      <c r="U449" s="3" t="s">
        <v>1249</v>
      </c>
      <c r="V449" s="3" t="s">
        <v>1249</v>
      </c>
      <c r="W449" s="3" t="s">
        <v>1249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>
        <f>COUNTA(Tabela2[[#This Row],[FIFA 96 League]:[EA Sports FC 26 League]])</f>
        <v>5</v>
      </c>
    </row>
    <row r="450" spans="1:65" x14ac:dyDescent="0.3">
      <c r="A450" s="3" t="s">
        <v>975</v>
      </c>
      <c r="B450" s="3" t="s">
        <v>167</v>
      </c>
      <c r="C450" s="3"/>
      <c r="D450" s="3"/>
      <c r="E450" s="3"/>
      <c r="F450" s="3" t="s">
        <v>973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>
        <f>COUNTA(Tabela2[[#This Row],[FIFA 96 League]:[EA Sports FC 26 League]])</f>
        <v>1</v>
      </c>
    </row>
    <row r="451" spans="1:65" x14ac:dyDescent="0.3">
      <c r="A451" s="3" t="s">
        <v>972</v>
      </c>
      <c r="B451" s="3" t="s">
        <v>167</v>
      </c>
      <c r="C451" s="3"/>
      <c r="D451" s="3"/>
      <c r="E451" s="3"/>
      <c r="F451" s="3" t="s">
        <v>973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 t="s">
        <v>973</v>
      </c>
      <c r="Y451" s="3" t="s">
        <v>973</v>
      </c>
      <c r="Z451" s="3" t="s">
        <v>973</v>
      </c>
      <c r="AA451" s="3" t="s">
        <v>973</v>
      </c>
      <c r="AB451" s="3" t="s">
        <v>973</v>
      </c>
      <c r="AC451" s="3" t="s">
        <v>973</v>
      </c>
      <c r="AD451" s="3" t="s">
        <v>973</v>
      </c>
      <c r="AE451" s="3" t="s">
        <v>973</v>
      </c>
      <c r="AF451" s="3" t="s">
        <v>973</v>
      </c>
      <c r="AG451" s="3" t="s">
        <v>973</v>
      </c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>
        <f>COUNTA(Tabela2[[#This Row],[FIFA 96 League]:[EA Sports FC 26 League]])</f>
        <v>11</v>
      </c>
    </row>
    <row r="452" spans="1:65" x14ac:dyDescent="0.3">
      <c r="A452" s="3" t="s">
        <v>1189</v>
      </c>
      <c r="B452" s="3" t="s">
        <v>12</v>
      </c>
      <c r="C452" s="3"/>
      <c r="D452" s="3"/>
      <c r="E452" s="3"/>
      <c r="F452" s="3"/>
      <c r="G452" s="3"/>
      <c r="H452" s="3"/>
      <c r="I452" s="3"/>
      <c r="J452" s="3" t="s">
        <v>775</v>
      </c>
      <c r="K452" s="3" t="s">
        <v>775</v>
      </c>
      <c r="L452" s="3" t="s">
        <v>775</v>
      </c>
      <c r="M452" s="3" t="s">
        <v>775</v>
      </c>
      <c r="N452" s="3" t="s">
        <v>1198</v>
      </c>
      <c r="O452" s="3" t="s">
        <v>1198</v>
      </c>
      <c r="P452" s="3" t="s">
        <v>1198</v>
      </c>
      <c r="Q452" s="3" t="s">
        <v>1198</v>
      </c>
      <c r="R452" s="3" t="s">
        <v>1198</v>
      </c>
      <c r="S452" s="3" t="s">
        <v>775</v>
      </c>
      <c r="T452" s="3" t="s">
        <v>775</v>
      </c>
      <c r="U452" s="3" t="s">
        <v>775</v>
      </c>
      <c r="V452" s="3" t="s">
        <v>1198</v>
      </c>
      <c r="W452" s="3" t="s">
        <v>1198</v>
      </c>
      <c r="X452" s="3" t="s">
        <v>1198</v>
      </c>
      <c r="Y452" s="3" t="s">
        <v>1198</v>
      </c>
      <c r="Z452" s="3" t="s">
        <v>1198</v>
      </c>
      <c r="AA452" s="3" t="s">
        <v>1198</v>
      </c>
      <c r="AB452" s="3" t="s">
        <v>1198</v>
      </c>
      <c r="AC452" s="3" t="s">
        <v>1198</v>
      </c>
      <c r="AD452" s="3" t="s">
        <v>775</v>
      </c>
      <c r="AE452" s="3" t="s">
        <v>1198</v>
      </c>
      <c r="AF452" s="3" t="s">
        <v>1198</v>
      </c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>
        <f>COUNTA(Tabela2[[#This Row],[FIFA 96 League]:[EA Sports FC 26 League]])</f>
        <v>23</v>
      </c>
    </row>
    <row r="453" spans="1:65" x14ac:dyDescent="0.3">
      <c r="A453" s="3" t="s">
        <v>1299</v>
      </c>
      <c r="B453" s="3" t="s">
        <v>12</v>
      </c>
      <c r="C453" s="3"/>
      <c r="D453" s="3"/>
      <c r="E453" s="3"/>
      <c r="F453" s="3"/>
      <c r="G453" s="3"/>
      <c r="H453" s="3"/>
      <c r="I453" s="3"/>
      <c r="J453" s="3"/>
      <c r="K453" s="3" t="s">
        <v>1198</v>
      </c>
      <c r="L453" s="3" t="s">
        <v>1198</v>
      </c>
      <c r="M453" s="3" t="s">
        <v>1198</v>
      </c>
      <c r="N453" s="3" t="s">
        <v>1198</v>
      </c>
      <c r="O453" s="3" t="s">
        <v>1198</v>
      </c>
      <c r="P453" s="3" t="s">
        <v>1198</v>
      </c>
      <c r="Q453" s="3"/>
      <c r="R453" s="3"/>
      <c r="S453" s="3" t="s">
        <v>1198</v>
      </c>
      <c r="T453" s="3"/>
      <c r="U453" s="3"/>
      <c r="V453" s="3"/>
      <c r="W453" s="3"/>
      <c r="X453" s="3" t="s">
        <v>1198</v>
      </c>
      <c r="Y453" s="3" t="s">
        <v>775</v>
      </c>
      <c r="Z453" s="3" t="s">
        <v>775</v>
      </c>
      <c r="AA453" s="3" t="s">
        <v>775</v>
      </c>
      <c r="AB453" s="3" t="s">
        <v>1198</v>
      </c>
      <c r="AC453" s="3" t="s">
        <v>1198</v>
      </c>
      <c r="AD453" s="3" t="s">
        <v>1198</v>
      </c>
      <c r="AE453" s="3" t="s">
        <v>1198</v>
      </c>
      <c r="AF453" s="3" t="s">
        <v>1198</v>
      </c>
      <c r="AG453" s="3" t="s">
        <v>1198</v>
      </c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>
        <f>COUNTA(Tabela2[[#This Row],[FIFA 96 League]:[EA Sports FC 26 League]])</f>
        <v>17</v>
      </c>
    </row>
    <row r="454" spans="1:65" x14ac:dyDescent="0.3">
      <c r="A454" s="3" t="s">
        <v>1308</v>
      </c>
      <c r="B454" s="3" t="s">
        <v>12</v>
      </c>
      <c r="C454" s="3"/>
      <c r="D454" s="3"/>
      <c r="E454" s="3"/>
      <c r="F454" s="3"/>
      <c r="G454" s="3"/>
      <c r="H454" s="3"/>
      <c r="I454" s="3"/>
      <c r="J454" s="3"/>
      <c r="K454" s="3" t="s">
        <v>1198</v>
      </c>
      <c r="L454" s="3" t="s">
        <v>1198</v>
      </c>
      <c r="M454" s="3"/>
      <c r="N454" s="3"/>
      <c r="O454" s="3" t="s">
        <v>1198</v>
      </c>
      <c r="P454" s="3" t="s">
        <v>1198</v>
      </c>
      <c r="Q454" s="3" t="s">
        <v>1198</v>
      </c>
      <c r="R454" s="3" t="s">
        <v>1198</v>
      </c>
      <c r="S454" s="3" t="s">
        <v>1198</v>
      </c>
      <c r="T454" s="3" t="s">
        <v>1198</v>
      </c>
      <c r="U454" s="3" t="s">
        <v>1198</v>
      </c>
      <c r="V454" s="3" t="s">
        <v>1198</v>
      </c>
      <c r="W454" s="3" t="s">
        <v>775</v>
      </c>
      <c r="X454" s="3" t="s">
        <v>775</v>
      </c>
      <c r="Y454" s="3" t="s">
        <v>775</v>
      </c>
      <c r="Z454" s="3" t="s">
        <v>775</v>
      </c>
      <c r="AA454" s="3" t="s">
        <v>775</v>
      </c>
      <c r="AB454" s="3" t="s">
        <v>775</v>
      </c>
      <c r="AC454" s="3" t="s">
        <v>775</v>
      </c>
      <c r="AD454" s="3" t="s">
        <v>775</v>
      </c>
      <c r="AE454" s="3" t="s">
        <v>1198</v>
      </c>
      <c r="AF454" s="3" t="s">
        <v>775</v>
      </c>
      <c r="AG454" s="3" t="s">
        <v>775</v>
      </c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>
        <f>COUNTA(Tabela2[[#This Row],[FIFA 96 League]:[EA Sports FC 26 League]])</f>
        <v>21</v>
      </c>
    </row>
    <row r="455" spans="1:65" x14ac:dyDescent="0.3">
      <c r="A455" s="3" t="s">
        <v>1608</v>
      </c>
      <c r="B455" s="3" t="s">
        <v>12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 t="s">
        <v>1198</v>
      </c>
      <c r="AE455" s="3" t="s">
        <v>1198</v>
      </c>
      <c r="AF455" s="3" t="s">
        <v>1198</v>
      </c>
      <c r="AG455" s="3" t="s">
        <v>1198</v>
      </c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>
        <f>COUNTA(Tabela2[[#This Row],[FIFA 96 League]:[EA Sports FC 26 League]])</f>
        <v>4</v>
      </c>
    </row>
    <row r="456" spans="1:65" x14ac:dyDescent="0.3">
      <c r="A456" s="3" t="s">
        <v>1595</v>
      </c>
      <c r="B456" s="3" t="s">
        <v>12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 t="s">
        <v>1198</v>
      </c>
      <c r="R456" s="3" t="s">
        <v>775</v>
      </c>
      <c r="S456" s="3" t="s">
        <v>1198</v>
      </c>
      <c r="T456" s="3" t="s">
        <v>1198</v>
      </c>
      <c r="U456" s="3" t="s">
        <v>1198</v>
      </c>
      <c r="V456" s="3" t="s">
        <v>1198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>
        <f>COUNTA(Tabela2[[#This Row],[FIFA 96 League]:[EA Sports FC 26 League]])</f>
        <v>6</v>
      </c>
    </row>
    <row r="457" spans="1:65" x14ac:dyDescent="0.3">
      <c r="A457" s="3" t="s">
        <v>1298</v>
      </c>
      <c r="B457" s="3" t="s">
        <v>12</v>
      </c>
      <c r="C457" s="3"/>
      <c r="D457" s="3"/>
      <c r="E457" s="3"/>
      <c r="F457" s="3"/>
      <c r="G457" s="3"/>
      <c r="H457" s="3"/>
      <c r="I457" s="3"/>
      <c r="J457" s="3"/>
      <c r="K457" s="3" t="s">
        <v>1198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>
        <f>COUNTA(Tabela2[[#This Row],[FIFA 96 League]:[EA Sports FC 26 League]])</f>
        <v>1</v>
      </c>
    </row>
    <row r="458" spans="1:65" x14ac:dyDescent="0.3">
      <c r="A458" s="3" t="s">
        <v>776</v>
      </c>
      <c r="B458" s="3" t="s">
        <v>12</v>
      </c>
      <c r="C458" s="3" t="s">
        <v>775</v>
      </c>
      <c r="D458" s="3" t="s">
        <v>775</v>
      </c>
      <c r="E458" s="3" t="s">
        <v>775</v>
      </c>
      <c r="F458" s="3" t="s">
        <v>775</v>
      </c>
      <c r="G458" s="3" t="s">
        <v>775</v>
      </c>
      <c r="H458" s="3" t="s">
        <v>775</v>
      </c>
      <c r="I458" s="3" t="s">
        <v>775</v>
      </c>
      <c r="J458" s="3" t="s">
        <v>775</v>
      </c>
      <c r="K458" s="3" t="s">
        <v>775</v>
      </c>
      <c r="L458" s="3" t="s">
        <v>775</v>
      </c>
      <c r="M458" s="3" t="s">
        <v>775</v>
      </c>
      <c r="N458" s="3" t="s">
        <v>775</v>
      </c>
      <c r="O458" s="3" t="s">
        <v>775</v>
      </c>
      <c r="P458" s="3" t="s">
        <v>775</v>
      </c>
      <c r="Q458" s="3" t="s">
        <v>775</v>
      </c>
      <c r="R458" s="3" t="s">
        <v>775</v>
      </c>
      <c r="S458" s="3" t="s">
        <v>775</v>
      </c>
      <c r="T458" s="3" t="s">
        <v>1198</v>
      </c>
      <c r="U458" s="3" t="s">
        <v>1198</v>
      </c>
      <c r="V458" s="3" t="s">
        <v>1198</v>
      </c>
      <c r="W458" s="3" t="s">
        <v>1198</v>
      </c>
      <c r="X458" s="3" t="s">
        <v>1198</v>
      </c>
      <c r="Y458" s="3" t="s">
        <v>1198</v>
      </c>
      <c r="Z458" s="3" t="s">
        <v>1198</v>
      </c>
      <c r="AA458" s="3" t="s">
        <v>1198</v>
      </c>
      <c r="AB458" s="3" t="s">
        <v>1198</v>
      </c>
      <c r="AC458" s="3" t="s">
        <v>1198</v>
      </c>
      <c r="AD458" s="3" t="s">
        <v>775</v>
      </c>
      <c r="AE458" s="3" t="s">
        <v>1198</v>
      </c>
      <c r="AF458" s="3" t="s">
        <v>775</v>
      </c>
      <c r="AG458" s="3" t="s">
        <v>775</v>
      </c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>
        <f>COUNTA(Tabela2[[#This Row],[FIFA 96 League]:[EA Sports FC 26 League]])</f>
        <v>31</v>
      </c>
    </row>
    <row r="459" spans="1:65" x14ac:dyDescent="0.3">
      <c r="A459" s="3" t="s">
        <v>777</v>
      </c>
      <c r="B459" s="3" t="s">
        <v>12</v>
      </c>
      <c r="C459" s="3" t="s">
        <v>775</v>
      </c>
      <c r="D459" s="3" t="s">
        <v>775</v>
      </c>
      <c r="E459" s="3" t="s">
        <v>775</v>
      </c>
      <c r="F459" s="3" t="s">
        <v>775</v>
      </c>
      <c r="G459" s="3" t="s">
        <v>775</v>
      </c>
      <c r="H459" s="3" t="s">
        <v>775</v>
      </c>
      <c r="I459" s="3" t="s">
        <v>775</v>
      </c>
      <c r="J459" s="3" t="s">
        <v>775</v>
      </c>
      <c r="K459" s="3" t="s">
        <v>775</v>
      </c>
      <c r="L459" s="3" t="s">
        <v>775</v>
      </c>
      <c r="M459" s="3" t="s">
        <v>1198</v>
      </c>
      <c r="N459" s="3" t="s">
        <v>1198</v>
      </c>
      <c r="O459" s="3" t="s">
        <v>1198</v>
      </c>
      <c r="P459" s="3" t="s">
        <v>1198</v>
      </c>
      <c r="Q459" s="3" t="s">
        <v>1198</v>
      </c>
      <c r="R459" s="3"/>
      <c r="S459" s="3" t="s">
        <v>1198</v>
      </c>
      <c r="T459" s="3" t="s">
        <v>775</v>
      </c>
      <c r="U459" s="3" t="s">
        <v>775</v>
      </c>
      <c r="V459" s="3" t="s">
        <v>775</v>
      </c>
      <c r="W459" s="3" t="s">
        <v>775</v>
      </c>
      <c r="X459" s="3" t="s">
        <v>775</v>
      </c>
      <c r="Y459" s="3"/>
      <c r="Z459" s="3"/>
      <c r="AA459" s="3"/>
      <c r="AB459" s="3"/>
      <c r="AC459" s="3" t="s">
        <v>1198</v>
      </c>
      <c r="AD459" s="3" t="s">
        <v>1198</v>
      </c>
      <c r="AE459" s="3" t="s">
        <v>1198</v>
      </c>
      <c r="AF459" s="3" t="s">
        <v>1198</v>
      </c>
      <c r="AG459" s="3" t="s">
        <v>1198</v>
      </c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>
        <f>COUNTA(Tabela2[[#This Row],[FIFA 96 League]:[EA Sports FC 26 League]])</f>
        <v>26</v>
      </c>
    </row>
    <row r="460" spans="1:65" x14ac:dyDescent="0.3">
      <c r="A460" s="3" t="s">
        <v>1199</v>
      </c>
      <c r="B460" s="3" t="s">
        <v>12</v>
      </c>
      <c r="C460" s="3"/>
      <c r="D460" s="3"/>
      <c r="E460" s="3"/>
      <c r="F460" s="3"/>
      <c r="G460" s="3"/>
      <c r="H460" s="3"/>
      <c r="I460" s="3"/>
      <c r="J460" s="3" t="s">
        <v>1198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>
        <f>COUNTA(Tabela2[[#This Row],[FIFA 96 League]:[EA Sports FC 26 League]])</f>
        <v>1</v>
      </c>
    </row>
    <row r="461" spans="1:65" x14ac:dyDescent="0.3">
      <c r="A461" s="3" t="s">
        <v>1300</v>
      </c>
      <c r="B461" s="3" t="s">
        <v>12</v>
      </c>
      <c r="C461" s="3"/>
      <c r="D461" s="3"/>
      <c r="E461" s="3"/>
      <c r="F461" s="3"/>
      <c r="G461" s="3"/>
      <c r="H461" s="3"/>
      <c r="I461" s="3"/>
      <c r="J461" s="3"/>
      <c r="K461" s="3" t="s">
        <v>1198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>
        <f>COUNTA(Tabela2[[#This Row],[FIFA 96 League]:[EA Sports FC 26 League]])</f>
        <v>1</v>
      </c>
    </row>
    <row r="462" spans="1:65" x14ac:dyDescent="0.3">
      <c r="A462" s="3" t="s">
        <v>1603</v>
      </c>
      <c r="B462" s="3" t="s">
        <v>12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 t="s">
        <v>1198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>
        <f>COUNTA(Tabela2[[#This Row],[FIFA 96 League]:[EA Sports FC 26 League]])</f>
        <v>1</v>
      </c>
    </row>
    <row r="463" spans="1:65" x14ac:dyDescent="0.3">
      <c r="A463" s="3" t="s">
        <v>778</v>
      </c>
      <c r="B463" s="3" t="s">
        <v>12</v>
      </c>
      <c r="C463" s="3" t="s">
        <v>775</v>
      </c>
      <c r="D463" s="3" t="s">
        <v>775</v>
      </c>
      <c r="E463" s="3" t="s">
        <v>775</v>
      </c>
      <c r="F463" s="3" t="s">
        <v>775</v>
      </c>
      <c r="G463" s="3" t="s">
        <v>775</v>
      </c>
      <c r="H463" s="3" t="s">
        <v>775</v>
      </c>
      <c r="I463" s="3" t="s">
        <v>775</v>
      </c>
      <c r="J463" s="3" t="s">
        <v>775</v>
      </c>
      <c r="K463" s="3" t="s">
        <v>775</v>
      </c>
      <c r="L463" s="3" t="s">
        <v>775</v>
      </c>
      <c r="M463" s="3" t="s">
        <v>775</v>
      </c>
      <c r="N463" s="3" t="s">
        <v>775</v>
      </c>
      <c r="O463" s="3" t="s">
        <v>775</v>
      </c>
      <c r="P463" s="3" t="s">
        <v>775</v>
      </c>
      <c r="Q463" s="3" t="s">
        <v>775</v>
      </c>
      <c r="R463" s="3" t="s">
        <v>775</v>
      </c>
      <c r="S463" s="3" t="s">
        <v>775</v>
      </c>
      <c r="T463" s="3" t="s">
        <v>775</v>
      </c>
      <c r="U463" s="3" t="s">
        <v>775</v>
      </c>
      <c r="V463" s="3" t="s">
        <v>775</v>
      </c>
      <c r="W463" s="3" t="s">
        <v>775</v>
      </c>
      <c r="X463" s="3" t="s">
        <v>775</v>
      </c>
      <c r="Y463" s="3" t="s">
        <v>775</v>
      </c>
      <c r="Z463" s="3" t="s">
        <v>775</v>
      </c>
      <c r="AA463" s="3" t="s">
        <v>775</v>
      </c>
      <c r="AB463" s="3" t="s">
        <v>775</v>
      </c>
      <c r="AC463" s="3" t="s">
        <v>775</v>
      </c>
      <c r="AD463" s="3" t="s">
        <v>1198</v>
      </c>
      <c r="AE463" s="3" t="s">
        <v>1198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>
        <f>COUNTA(Tabela2[[#This Row],[FIFA 96 League]:[EA Sports FC 26 League]])</f>
        <v>29</v>
      </c>
    </row>
    <row r="464" spans="1:65" x14ac:dyDescent="0.3">
      <c r="A464" s="3" t="s">
        <v>1463</v>
      </c>
      <c r="B464" s="3" t="s">
        <v>12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1198</v>
      </c>
      <c r="P464" s="3" t="s">
        <v>1198</v>
      </c>
      <c r="Q464" s="3" t="s">
        <v>775</v>
      </c>
      <c r="R464" s="3" t="s">
        <v>1198</v>
      </c>
      <c r="S464" s="3" t="s">
        <v>1198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 t="s">
        <v>1198</v>
      </c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>
        <f>COUNTA(Tabela2[[#This Row],[FIFA 96 League]:[EA Sports FC 26 League]])</f>
        <v>6</v>
      </c>
    </row>
    <row r="465" spans="1:65" x14ac:dyDescent="0.3">
      <c r="A465" s="3" t="s">
        <v>1602</v>
      </c>
      <c r="B465" s="3" t="s">
        <v>12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 t="s">
        <v>1198</v>
      </c>
      <c r="X465" s="3" t="s">
        <v>1198</v>
      </c>
      <c r="Y465" s="3" t="s">
        <v>1198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>
        <f>COUNTA(Tabela2[[#This Row],[FIFA 96 League]:[EA Sports FC 26 League]])</f>
        <v>3</v>
      </c>
    </row>
    <row r="466" spans="1:65" x14ac:dyDescent="0.3">
      <c r="A466" s="3" t="s">
        <v>1599</v>
      </c>
      <c r="B466" s="3" t="s">
        <v>12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 t="s">
        <v>1198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>
        <f>COUNTA(Tabela2[[#This Row],[FIFA 96 League]:[EA Sports FC 26 League]])</f>
        <v>1</v>
      </c>
    </row>
    <row r="467" spans="1:65" x14ac:dyDescent="0.3">
      <c r="A467" s="3" t="s">
        <v>780</v>
      </c>
      <c r="B467" s="3" t="s">
        <v>12</v>
      </c>
      <c r="C467" s="3" t="s">
        <v>775</v>
      </c>
      <c r="D467" s="3"/>
      <c r="E467" s="3"/>
      <c r="F467" s="3"/>
      <c r="G467" s="3"/>
      <c r="H467" s="3"/>
      <c r="I467" s="3"/>
      <c r="J467" s="3" t="s">
        <v>1198</v>
      </c>
      <c r="K467" s="3" t="s">
        <v>1198</v>
      </c>
      <c r="L467" s="3" t="s">
        <v>775</v>
      </c>
      <c r="M467" s="3" t="s">
        <v>1198</v>
      </c>
      <c r="N467" s="3" t="s">
        <v>1198</v>
      </c>
      <c r="O467" s="3" t="s">
        <v>775</v>
      </c>
      <c r="P467" s="3" t="s">
        <v>775</v>
      </c>
      <c r="Q467" s="3" t="s">
        <v>1198</v>
      </c>
      <c r="R467" s="3" t="s">
        <v>775</v>
      </c>
      <c r="S467" s="3" t="s">
        <v>775</v>
      </c>
      <c r="T467" s="3" t="s">
        <v>1198</v>
      </c>
      <c r="U467" s="3" t="s">
        <v>1198</v>
      </c>
      <c r="V467" s="3" t="s">
        <v>775</v>
      </c>
      <c r="W467" s="3" t="s">
        <v>775</v>
      </c>
      <c r="X467" s="3" t="s">
        <v>775</v>
      </c>
      <c r="Y467" s="3" t="s">
        <v>775</v>
      </c>
      <c r="Z467" s="3" t="s">
        <v>775</v>
      </c>
      <c r="AA467" s="3" t="s">
        <v>1198</v>
      </c>
      <c r="AB467" s="3" t="s">
        <v>1198</v>
      </c>
      <c r="AC467" s="3" t="s">
        <v>1198</v>
      </c>
      <c r="AD467" s="3" t="s">
        <v>1198</v>
      </c>
      <c r="AE467" s="3" t="s">
        <v>1198</v>
      </c>
      <c r="AF467" s="3" t="s">
        <v>1198</v>
      </c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>
        <f>COUNTA(Tabela2[[#This Row],[FIFA 96 League]:[EA Sports FC 26 League]])</f>
        <v>24</v>
      </c>
    </row>
    <row r="468" spans="1:65" x14ac:dyDescent="0.3">
      <c r="A468" s="3" t="s">
        <v>779</v>
      </c>
      <c r="B468" s="3" t="s">
        <v>12</v>
      </c>
      <c r="C468" s="3" t="s">
        <v>775</v>
      </c>
      <c r="D468" s="3" t="s">
        <v>775</v>
      </c>
      <c r="E468" s="3" t="s">
        <v>775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>
        <f>COUNTA(Tabela2[[#This Row],[FIFA 96 League]:[EA Sports FC 26 League]])</f>
        <v>3</v>
      </c>
    </row>
    <row r="469" spans="1:65" x14ac:dyDescent="0.3">
      <c r="A469" s="3" t="s">
        <v>1604</v>
      </c>
      <c r="B469" s="3" t="s">
        <v>12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 t="s">
        <v>1198</v>
      </c>
      <c r="AB469" s="3" t="s">
        <v>1198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>
        <f>COUNTA(Tabela2[[#This Row],[FIFA 96 League]:[EA Sports FC 26 League]])</f>
        <v>2</v>
      </c>
    </row>
    <row r="470" spans="1:65" x14ac:dyDescent="0.3">
      <c r="A470" s="3" t="s">
        <v>1306</v>
      </c>
      <c r="B470" s="3" t="s">
        <v>12</v>
      </c>
      <c r="C470" s="3"/>
      <c r="D470" s="3"/>
      <c r="E470" s="3"/>
      <c r="F470" s="3"/>
      <c r="G470" s="3"/>
      <c r="H470" s="3"/>
      <c r="I470" s="3"/>
      <c r="J470" s="3"/>
      <c r="K470" s="3" t="s">
        <v>1198</v>
      </c>
      <c r="L470" s="3" t="s">
        <v>1198</v>
      </c>
      <c r="M470" s="3"/>
      <c r="N470" s="3" t="s">
        <v>1198</v>
      </c>
      <c r="O470" s="3" t="s">
        <v>1198</v>
      </c>
      <c r="P470" s="3"/>
      <c r="Q470" s="3"/>
      <c r="R470" s="3"/>
      <c r="S470" s="3"/>
      <c r="T470" s="3" t="s">
        <v>1198</v>
      </c>
      <c r="U470" s="3" t="s">
        <v>1198</v>
      </c>
      <c r="V470" s="3" t="s">
        <v>1198</v>
      </c>
      <c r="W470" s="3" t="s">
        <v>1198</v>
      </c>
      <c r="X470" s="3" t="s">
        <v>1198</v>
      </c>
      <c r="Y470" s="3" t="s">
        <v>1198</v>
      </c>
      <c r="Z470" s="3" t="s">
        <v>1198</v>
      </c>
      <c r="AA470" s="3" t="s">
        <v>1198</v>
      </c>
      <c r="AB470" s="3" t="s">
        <v>1198</v>
      </c>
      <c r="AC470" s="3" t="s">
        <v>1198</v>
      </c>
      <c r="AD470" s="3" t="s">
        <v>1198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>
        <f>COUNTA(Tabela2[[#This Row],[FIFA 96 League]:[EA Sports FC 26 League]])</f>
        <v>15</v>
      </c>
    </row>
    <row r="471" spans="1:65" x14ac:dyDescent="0.3">
      <c r="A471" s="3" t="s">
        <v>874</v>
      </c>
      <c r="B471" s="3" t="s">
        <v>12</v>
      </c>
      <c r="C471" s="3"/>
      <c r="D471" s="3"/>
      <c r="E471" s="3" t="s">
        <v>775</v>
      </c>
      <c r="F471" s="3"/>
      <c r="G471" s="3"/>
      <c r="H471" s="3"/>
      <c r="I471" s="3"/>
      <c r="J471" s="3"/>
      <c r="K471" s="3" t="s">
        <v>1198</v>
      </c>
      <c r="L471" s="3" t="s">
        <v>1198</v>
      </c>
      <c r="M471" s="3" t="s">
        <v>1198</v>
      </c>
      <c r="N471" s="3" t="s">
        <v>1198</v>
      </c>
      <c r="O471" s="3" t="s">
        <v>1198</v>
      </c>
      <c r="P471" s="3" t="s">
        <v>1198</v>
      </c>
      <c r="Q471" s="3" t="s">
        <v>1198</v>
      </c>
      <c r="R471" s="3" t="s">
        <v>1198</v>
      </c>
      <c r="S471" s="3" t="s">
        <v>1198</v>
      </c>
      <c r="T471" s="3" t="s">
        <v>1198</v>
      </c>
      <c r="U471" s="3" t="s">
        <v>1198</v>
      </c>
      <c r="V471" s="3" t="s">
        <v>1198</v>
      </c>
      <c r="W471" s="3"/>
      <c r="X471" s="3"/>
      <c r="Y471" s="3" t="s">
        <v>1198</v>
      </c>
      <c r="Z471" s="3" t="s">
        <v>1198</v>
      </c>
      <c r="AA471" s="3" t="s">
        <v>1198</v>
      </c>
      <c r="AB471" s="3" t="s">
        <v>1198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>
        <f>COUNTA(Tabela2[[#This Row],[FIFA 96 League]:[EA Sports FC 26 League]])</f>
        <v>17</v>
      </c>
    </row>
    <row r="472" spans="1:65" x14ac:dyDescent="0.3">
      <c r="A472" s="3" t="s">
        <v>1301</v>
      </c>
      <c r="B472" s="3" t="s">
        <v>12</v>
      </c>
      <c r="C472" s="3"/>
      <c r="D472" s="3"/>
      <c r="E472" s="3"/>
      <c r="F472" s="3"/>
      <c r="G472" s="3"/>
      <c r="H472" s="3"/>
      <c r="I472" s="3"/>
      <c r="J472" s="3"/>
      <c r="K472" s="3" t="s">
        <v>1198</v>
      </c>
      <c r="L472" s="3" t="s">
        <v>1198</v>
      </c>
      <c r="M472" s="3" t="s">
        <v>1198</v>
      </c>
      <c r="N472" s="3"/>
      <c r="O472" s="3" t="s">
        <v>1198</v>
      </c>
      <c r="P472" s="3" t="s">
        <v>1198</v>
      </c>
      <c r="Q472" s="3" t="s">
        <v>1198</v>
      </c>
      <c r="R472" s="3" t="s">
        <v>1198</v>
      </c>
      <c r="S472" s="3" t="s">
        <v>1198</v>
      </c>
      <c r="T472" s="3" t="s">
        <v>1198</v>
      </c>
      <c r="U472" s="3" t="s">
        <v>1198</v>
      </c>
      <c r="V472" s="3" t="s">
        <v>1198</v>
      </c>
      <c r="W472" s="3" t="s">
        <v>1198</v>
      </c>
      <c r="X472" s="3" t="s">
        <v>1198</v>
      </c>
      <c r="Y472" s="3" t="s">
        <v>1198</v>
      </c>
      <c r="Z472" s="3" t="s">
        <v>1198</v>
      </c>
      <c r="AA472" s="3" t="s">
        <v>1198</v>
      </c>
      <c r="AB472" s="3" t="s">
        <v>1198</v>
      </c>
      <c r="AC472" s="3" t="s">
        <v>775</v>
      </c>
      <c r="AD472" s="3" t="s">
        <v>775</v>
      </c>
      <c r="AE472" s="3" t="s">
        <v>775</v>
      </c>
      <c r="AF472" s="3" t="s">
        <v>1198</v>
      </c>
      <c r="AG472" s="3" t="s">
        <v>1198</v>
      </c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>
        <f>COUNTA(Tabela2[[#This Row],[FIFA 96 League]:[EA Sports FC 26 League]])</f>
        <v>22</v>
      </c>
    </row>
    <row r="473" spans="1:65" x14ac:dyDescent="0.3">
      <c r="A473" s="3" t="s">
        <v>1609</v>
      </c>
      <c r="B473" s="3" t="s">
        <v>12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">
        <v>1198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>
        <f>COUNTA(Tabela2[[#This Row],[FIFA 96 League]:[EA Sports FC 26 League]])</f>
        <v>1</v>
      </c>
    </row>
    <row r="474" spans="1:65" x14ac:dyDescent="0.3">
      <c r="A474" s="3" t="s">
        <v>1302</v>
      </c>
      <c r="B474" s="3" t="s">
        <v>12</v>
      </c>
      <c r="C474" s="3"/>
      <c r="D474" s="3"/>
      <c r="E474" s="3"/>
      <c r="F474" s="3"/>
      <c r="G474" s="3"/>
      <c r="H474" s="3"/>
      <c r="I474" s="3"/>
      <c r="J474" s="3"/>
      <c r="K474" s="3" t="s">
        <v>1198</v>
      </c>
      <c r="L474" s="3" t="s">
        <v>1198</v>
      </c>
      <c r="M474" s="3" t="s">
        <v>1198</v>
      </c>
      <c r="N474" s="3" t="s">
        <v>1198</v>
      </c>
      <c r="O474" s="3"/>
      <c r="P474" s="3"/>
      <c r="Q474" s="3"/>
      <c r="R474" s="3"/>
      <c r="S474" s="3"/>
      <c r="T474" s="3"/>
      <c r="U474" s="3" t="s">
        <v>1198</v>
      </c>
      <c r="V474" s="3" t="s">
        <v>1198</v>
      </c>
      <c r="W474" s="3" t="s">
        <v>1198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>
        <f>COUNTA(Tabela2[[#This Row],[FIFA 96 League]:[EA Sports FC 26 League]])</f>
        <v>7</v>
      </c>
    </row>
    <row r="475" spans="1:65" x14ac:dyDescent="0.3">
      <c r="A475" s="3" t="s">
        <v>1344</v>
      </c>
      <c r="B475" s="3" t="s">
        <v>12</v>
      </c>
      <c r="C475" s="3"/>
      <c r="D475" s="3"/>
      <c r="E475" s="3"/>
      <c r="F475" s="3"/>
      <c r="G475" s="3"/>
      <c r="H475" s="3"/>
      <c r="I475" s="3"/>
      <c r="J475" s="3"/>
      <c r="K475" s="3"/>
      <c r="L475" s="3" t="s">
        <v>1198</v>
      </c>
      <c r="M475" s="3" t="s">
        <v>1198</v>
      </c>
      <c r="N475" s="3" t="s">
        <v>1198</v>
      </c>
      <c r="O475" s="3" t="s">
        <v>1198</v>
      </c>
      <c r="P475" s="3" t="s">
        <v>1198</v>
      </c>
      <c r="Q475" s="3" t="s">
        <v>1198</v>
      </c>
      <c r="R475" s="3" t="s">
        <v>1198</v>
      </c>
      <c r="S475" s="3" t="s">
        <v>775</v>
      </c>
      <c r="T475" s="3" t="s">
        <v>1198</v>
      </c>
      <c r="U475" s="3" t="s">
        <v>1198</v>
      </c>
      <c r="V475" s="3" t="s">
        <v>1198</v>
      </c>
      <c r="W475" s="3" t="s">
        <v>1198</v>
      </c>
      <c r="X475" s="3" t="s">
        <v>775</v>
      </c>
      <c r="Y475" s="3" t="s">
        <v>775</v>
      </c>
      <c r="Z475" s="3" t="s">
        <v>775</v>
      </c>
      <c r="AA475" s="3" t="s">
        <v>775</v>
      </c>
      <c r="AB475" s="3" t="s">
        <v>775</v>
      </c>
      <c r="AC475" s="3" t="s">
        <v>1198</v>
      </c>
      <c r="AD475" s="3" t="s">
        <v>1198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>
        <f>COUNTA(Tabela2[[#This Row],[FIFA 96 League]:[EA Sports FC 26 League]])</f>
        <v>19</v>
      </c>
    </row>
    <row r="476" spans="1:65" x14ac:dyDescent="0.3">
      <c r="A476" s="3" t="s">
        <v>1607</v>
      </c>
      <c r="B476" s="3" t="s">
        <v>12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 t="s">
        <v>1198</v>
      </c>
      <c r="AC476" s="3" t="s">
        <v>1198</v>
      </c>
      <c r="AD476" s="3"/>
      <c r="AE476" s="3" t="s">
        <v>1198</v>
      </c>
      <c r="AF476" s="3" t="s">
        <v>1198</v>
      </c>
      <c r="AG476" s="3" t="s">
        <v>1198</v>
      </c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>
        <f>COUNTA(Tabela2[[#This Row],[FIFA 96 League]:[EA Sports FC 26 League]])</f>
        <v>5</v>
      </c>
    </row>
    <row r="477" spans="1:65" x14ac:dyDescent="0.3">
      <c r="A477" s="3" t="s">
        <v>1596</v>
      </c>
      <c r="B477" s="3" t="s">
        <v>12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 t="s">
        <v>1198</v>
      </c>
      <c r="S477" s="3" t="s">
        <v>775</v>
      </c>
      <c r="T477" s="3" t="s">
        <v>775</v>
      </c>
      <c r="U477" s="3" t="s">
        <v>775</v>
      </c>
      <c r="V477" s="3" t="s">
        <v>775</v>
      </c>
      <c r="W477" s="3" t="s">
        <v>1198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>
        <f>COUNTA(Tabela2[[#This Row],[FIFA 96 League]:[EA Sports FC 26 League]])</f>
        <v>6</v>
      </c>
    </row>
    <row r="478" spans="1:65" x14ac:dyDescent="0.3">
      <c r="A478" s="3" t="s">
        <v>1597</v>
      </c>
      <c r="B478" s="3" t="s">
        <v>12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 t="s">
        <v>1198</v>
      </c>
      <c r="U478" s="3"/>
      <c r="V478" s="3" t="s">
        <v>1198</v>
      </c>
      <c r="W478" s="3" t="s">
        <v>775</v>
      </c>
      <c r="X478" s="3" t="s">
        <v>1198</v>
      </c>
      <c r="Y478" s="3" t="s">
        <v>1198</v>
      </c>
      <c r="Z478" s="3" t="s">
        <v>1198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>
        <f>COUNTA(Tabela2[[#This Row],[FIFA 96 League]:[EA Sports FC 26 League]])</f>
        <v>6</v>
      </c>
    </row>
    <row r="479" spans="1:65" x14ac:dyDescent="0.3">
      <c r="A479" s="3" t="s">
        <v>1303</v>
      </c>
      <c r="B479" s="3" t="s">
        <v>12</v>
      </c>
      <c r="C479" s="3"/>
      <c r="D479" s="3"/>
      <c r="E479" s="3"/>
      <c r="F479" s="3"/>
      <c r="G479" s="3"/>
      <c r="H479" s="3"/>
      <c r="I479" s="3"/>
      <c r="J479" s="3"/>
      <c r="K479" s="3" t="s">
        <v>1198</v>
      </c>
      <c r="L479" s="3" t="s">
        <v>1198</v>
      </c>
      <c r="M479" s="3" t="s">
        <v>1198</v>
      </c>
      <c r="N479" s="3" t="s">
        <v>1198</v>
      </c>
      <c r="O479" s="3" t="s">
        <v>1198</v>
      </c>
      <c r="P479" s="3" t="s">
        <v>775</v>
      </c>
      <c r="Q479" s="3" t="s">
        <v>775</v>
      </c>
      <c r="R479" s="3" t="s">
        <v>1198</v>
      </c>
      <c r="S479" s="3"/>
      <c r="T479" s="3"/>
      <c r="U479" s="3"/>
      <c r="V479" s="3"/>
      <c r="W479" s="3"/>
      <c r="X479" s="3"/>
      <c r="Y479" s="3"/>
      <c r="Z479" s="3" t="s">
        <v>1198</v>
      </c>
      <c r="AA479" s="3" t="s">
        <v>1198</v>
      </c>
      <c r="AB479" s="3" t="s">
        <v>1198</v>
      </c>
      <c r="AC479" s="3" t="s">
        <v>1198</v>
      </c>
      <c r="AD479" s="3" t="s">
        <v>1198</v>
      </c>
      <c r="AE479" s="3" t="s">
        <v>1198</v>
      </c>
      <c r="AF479" s="3" t="s">
        <v>1198</v>
      </c>
      <c r="AG479" s="3" t="s">
        <v>1198</v>
      </c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>
        <f>COUNTA(Tabela2[[#This Row],[FIFA 96 League]:[EA Sports FC 26 League]])</f>
        <v>16</v>
      </c>
    </row>
    <row r="480" spans="1:65" x14ac:dyDescent="0.3">
      <c r="A480" s="3" t="s">
        <v>856</v>
      </c>
      <c r="B480" s="3" t="s">
        <v>12</v>
      </c>
      <c r="C480" s="3"/>
      <c r="D480" s="3" t="s">
        <v>775</v>
      </c>
      <c r="E480" s="3"/>
      <c r="F480" s="3"/>
      <c r="G480" s="3"/>
      <c r="H480" s="3"/>
      <c r="I480" s="3"/>
      <c r="J480" s="3"/>
      <c r="K480" s="3" t="s">
        <v>1198</v>
      </c>
      <c r="L480" s="3" t="s">
        <v>1198</v>
      </c>
      <c r="M480" s="3" t="s">
        <v>1198</v>
      </c>
      <c r="N480" s="3" t="s">
        <v>1198</v>
      </c>
      <c r="O480" s="3" t="s">
        <v>1198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>
        <f>COUNTA(Tabela2[[#This Row],[FIFA 96 League]:[EA Sports FC 26 League]])</f>
        <v>6</v>
      </c>
    </row>
    <row r="481" spans="1:65" x14ac:dyDescent="0.3">
      <c r="A481" s="3" t="s">
        <v>855</v>
      </c>
      <c r="B481" s="3" t="s">
        <v>12</v>
      </c>
      <c r="C481" s="3"/>
      <c r="D481" s="3" t="s">
        <v>775</v>
      </c>
      <c r="E481" s="3" t="s">
        <v>775</v>
      </c>
      <c r="F481" s="3"/>
      <c r="G481" s="3"/>
      <c r="H481" s="3" t="s">
        <v>775</v>
      </c>
      <c r="I481" s="3" t="s">
        <v>775</v>
      </c>
      <c r="J481" s="3" t="s">
        <v>775</v>
      </c>
      <c r="K481" s="3" t="s">
        <v>775</v>
      </c>
      <c r="L481" s="3" t="s">
        <v>1198</v>
      </c>
      <c r="M481" s="3" t="s">
        <v>1198</v>
      </c>
      <c r="N481" s="3" t="s">
        <v>1198</v>
      </c>
      <c r="O481" s="3" t="s">
        <v>1198</v>
      </c>
      <c r="P481" s="3" t="s">
        <v>1198</v>
      </c>
      <c r="Q481" s="3" t="s">
        <v>1198</v>
      </c>
      <c r="R481" s="3"/>
      <c r="S481" s="3" t="s">
        <v>1198</v>
      </c>
      <c r="T481" s="3" t="s">
        <v>1198</v>
      </c>
      <c r="U481" s="3" t="s">
        <v>775</v>
      </c>
      <c r="V481" s="3" t="s">
        <v>775</v>
      </c>
      <c r="W481" s="3" t="s">
        <v>775</v>
      </c>
      <c r="X481" s="3" t="s">
        <v>775</v>
      </c>
      <c r="Y481" s="3" t="s">
        <v>775</v>
      </c>
      <c r="Z481" s="3" t="s">
        <v>775</v>
      </c>
      <c r="AA481" s="3" t="s">
        <v>1198</v>
      </c>
      <c r="AB481" s="3" t="s">
        <v>1198</v>
      </c>
      <c r="AC481" s="3" t="s">
        <v>1198</v>
      </c>
      <c r="AD481" s="3" t="s">
        <v>1198</v>
      </c>
      <c r="AE481" s="3" t="s">
        <v>1198</v>
      </c>
      <c r="AF481" s="3" t="s">
        <v>1198</v>
      </c>
      <c r="AG481" s="3" t="s">
        <v>1198</v>
      </c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>
        <f>COUNTA(Tabela2[[#This Row],[FIFA 96 League]:[EA Sports FC 26 League]])</f>
        <v>27</v>
      </c>
    </row>
    <row r="482" spans="1:65" x14ac:dyDescent="0.3">
      <c r="A482" s="3" t="s">
        <v>1304</v>
      </c>
      <c r="B482" s="3" t="s">
        <v>12</v>
      </c>
      <c r="C482" s="3"/>
      <c r="D482" s="3"/>
      <c r="E482" s="3"/>
      <c r="F482" s="3"/>
      <c r="G482" s="3"/>
      <c r="H482" s="3"/>
      <c r="I482" s="3"/>
      <c r="J482" s="3"/>
      <c r="K482" s="3" t="s">
        <v>1198</v>
      </c>
      <c r="L482" s="3" t="s">
        <v>775</v>
      </c>
      <c r="M482" s="3" t="s">
        <v>1198</v>
      </c>
      <c r="N482" s="3" t="s">
        <v>1198</v>
      </c>
      <c r="O482" s="3"/>
      <c r="P482" s="3"/>
      <c r="Q482" s="3" t="s">
        <v>1198</v>
      </c>
      <c r="R482" s="3" t="s">
        <v>1198</v>
      </c>
      <c r="S482" s="3" t="s">
        <v>1198</v>
      </c>
      <c r="T482" s="3" t="s">
        <v>1198</v>
      </c>
      <c r="U482" s="3" t="s">
        <v>1198</v>
      </c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>
        <f>COUNTA(Tabela2[[#This Row],[FIFA 96 League]:[EA Sports FC 26 League]])</f>
        <v>9</v>
      </c>
    </row>
    <row r="483" spans="1:65" x14ac:dyDescent="0.3">
      <c r="A483" s="3" t="s">
        <v>782</v>
      </c>
      <c r="B483" s="3" t="s">
        <v>12</v>
      </c>
      <c r="C483" s="3" t="s">
        <v>775</v>
      </c>
      <c r="D483" s="3" t="s">
        <v>775</v>
      </c>
      <c r="E483" s="3" t="s">
        <v>775</v>
      </c>
      <c r="F483" s="3" t="s">
        <v>775</v>
      </c>
      <c r="G483" s="3" t="s">
        <v>775</v>
      </c>
      <c r="H483" s="3"/>
      <c r="I483" s="3"/>
      <c r="J483" s="3" t="s">
        <v>775</v>
      </c>
      <c r="K483" s="3" t="s">
        <v>1198</v>
      </c>
      <c r="L483" s="3" t="s">
        <v>1198</v>
      </c>
      <c r="M483" s="3" t="s">
        <v>1198</v>
      </c>
      <c r="N483" s="3" t="s">
        <v>1198</v>
      </c>
      <c r="O483" s="3" t="s">
        <v>1198</v>
      </c>
      <c r="P483" s="3" t="s">
        <v>775</v>
      </c>
      <c r="Q483" s="3" t="s">
        <v>1198</v>
      </c>
      <c r="R483" s="3" t="s">
        <v>1198</v>
      </c>
      <c r="S483" s="3" t="s">
        <v>1198</v>
      </c>
      <c r="T483" s="3" t="s">
        <v>1198</v>
      </c>
      <c r="U483" s="3" t="s">
        <v>1198</v>
      </c>
      <c r="V483" s="3" t="s">
        <v>1198</v>
      </c>
      <c r="W483" s="3" t="s">
        <v>1198</v>
      </c>
      <c r="X483" s="3" t="s">
        <v>1198</v>
      </c>
      <c r="Y483" s="3" t="s">
        <v>1198</v>
      </c>
      <c r="Z483" s="3" t="s">
        <v>1198</v>
      </c>
      <c r="AA483" s="3" t="s">
        <v>1198</v>
      </c>
      <c r="AB483" s="3" t="s">
        <v>1198</v>
      </c>
      <c r="AC483" s="3" t="s">
        <v>1198</v>
      </c>
      <c r="AD483" s="3" t="s">
        <v>1198</v>
      </c>
      <c r="AE483" s="3" t="s">
        <v>775</v>
      </c>
      <c r="AF483" s="3" t="s">
        <v>775</v>
      </c>
      <c r="AG483" s="3" t="s">
        <v>775</v>
      </c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>
        <f>COUNTA(Tabela2[[#This Row],[FIFA 96 League]:[EA Sports FC 26 League]])</f>
        <v>29</v>
      </c>
    </row>
    <row r="484" spans="1:65" x14ac:dyDescent="0.3">
      <c r="A484" s="3" t="s">
        <v>1204</v>
      </c>
      <c r="B484" s="3" t="s">
        <v>12</v>
      </c>
      <c r="C484" s="3"/>
      <c r="D484" s="3"/>
      <c r="E484" s="3"/>
      <c r="F484" s="3"/>
      <c r="G484" s="3"/>
      <c r="H484" s="3"/>
      <c r="I484" s="3"/>
      <c r="J484" s="3" t="s">
        <v>1198</v>
      </c>
      <c r="K484" s="3" t="s">
        <v>775</v>
      </c>
      <c r="L484" s="3" t="s">
        <v>1198</v>
      </c>
      <c r="M484" s="3" t="s">
        <v>775</v>
      </c>
      <c r="N484" s="3" t="s">
        <v>775</v>
      </c>
      <c r="O484" s="3" t="s">
        <v>775</v>
      </c>
      <c r="P484" s="3" t="s">
        <v>775</v>
      </c>
      <c r="Q484" s="3" t="s">
        <v>775</v>
      </c>
      <c r="R484" s="3" t="s">
        <v>1198</v>
      </c>
      <c r="S484" s="3" t="s">
        <v>1198</v>
      </c>
      <c r="T484" s="3" t="s">
        <v>1198</v>
      </c>
      <c r="U484" s="3"/>
      <c r="V484" s="3"/>
      <c r="W484" s="3"/>
      <c r="X484" s="3"/>
      <c r="Y484" s="3"/>
      <c r="Z484" s="3"/>
      <c r="AA484" s="3" t="s">
        <v>1198</v>
      </c>
      <c r="AB484" s="3"/>
      <c r="AC484" s="3"/>
      <c r="AD484" s="3"/>
      <c r="AE484" s="3"/>
      <c r="AF484" s="3"/>
      <c r="AG484" s="3" t="s">
        <v>1198</v>
      </c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>
        <f>COUNTA(Tabela2[[#This Row],[FIFA 96 League]:[EA Sports FC 26 League]])</f>
        <v>13</v>
      </c>
    </row>
    <row r="485" spans="1:65" x14ac:dyDescent="0.3">
      <c r="A485" s="3" t="s">
        <v>791</v>
      </c>
      <c r="B485" s="3" t="s">
        <v>12</v>
      </c>
      <c r="C485" s="3" t="s">
        <v>775</v>
      </c>
      <c r="D485" s="3" t="s">
        <v>775</v>
      </c>
      <c r="E485" s="3" t="s">
        <v>775</v>
      </c>
      <c r="F485" s="3" t="s">
        <v>775</v>
      </c>
      <c r="G485" s="3" t="s">
        <v>775</v>
      </c>
      <c r="H485" s="3" t="s">
        <v>775</v>
      </c>
      <c r="I485" s="3" t="s">
        <v>775</v>
      </c>
      <c r="J485" s="3" t="s">
        <v>775</v>
      </c>
      <c r="K485" s="3" t="s">
        <v>775</v>
      </c>
      <c r="L485" s="3" t="s">
        <v>775</v>
      </c>
      <c r="M485" s="3" t="s">
        <v>775</v>
      </c>
      <c r="N485" s="3" t="s">
        <v>775</v>
      </c>
      <c r="O485" s="3" t="s">
        <v>775</v>
      </c>
      <c r="P485" s="3" t="s">
        <v>1198</v>
      </c>
      <c r="Q485" s="3" t="s">
        <v>775</v>
      </c>
      <c r="R485" s="3" t="s">
        <v>775</v>
      </c>
      <c r="S485" s="3" t="s">
        <v>1198</v>
      </c>
      <c r="T485" s="3" t="s">
        <v>1198</v>
      </c>
      <c r="U485" s="3" t="s">
        <v>1198</v>
      </c>
      <c r="V485" s="3" t="s">
        <v>775</v>
      </c>
      <c r="W485" s="3" t="s">
        <v>1198</v>
      </c>
      <c r="X485" s="3" t="s">
        <v>1198</v>
      </c>
      <c r="Y485" s="3" t="s">
        <v>1198</v>
      </c>
      <c r="Z485" s="3" t="s">
        <v>1198</v>
      </c>
      <c r="AA485" s="3" t="s">
        <v>1198</v>
      </c>
      <c r="AB485" s="3" t="s">
        <v>775</v>
      </c>
      <c r="AC485" s="3" t="s">
        <v>775</v>
      </c>
      <c r="AD485" s="3" t="s">
        <v>775</v>
      </c>
      <c r="AE485" s="3" t="s">
        <v>775</v>
      </c>
      <c r="AF485" s="3" t="s">
        <v>775</v>
      </c>
      <c r="AG485" s="3" t="s">
        <v>775</v>
      </c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>
        <f>COUNTA(Tabela2[[#This Row],[FIFA 96 League]:[EA Sports FC 26 League]])</f>
        <v>31</v>
      </c>
    </row>
    <row r="486" spans="1:65" x14ac:dyDescent="0.3">
      <c r="A486" s="3" t="s">
        <v>1431</v>
      </c>
      <c r="B486" s="3" t="s">
        <v>12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 t="s">
        <v>1198</v>
      </c>
      <c r="O486" s="3" t="s">
        <v>1198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>
        <f>COUNTA(Tabela2[[#This Row],[FIFA 96 League]:[EA Sports FC 26 League]])</f>
        <v>2</v>
      </c>
    </row>
    <row r="487" spans="1:65" x14ac:dyDescent="0.3">
      <c r="A487" s="3" t="s">
        <v>783</v>
      </c>
      <c r="B487" s="3" t="s">
        <v>12</v>
      </c>
      <c r="C487" s="3" t="s">
        <v>775</v>
      </c>
      <c r="D487" s="3" t="s">
        <v>775</v>
      </c>
      <c r="E487" s="3"/>
      <c r="F487" s="3"/>
      <c r="G487" s="3"/>
      <c r="H487" s="3" t="s">
        <v>775</v>
      </c>
      <c r="I487" s="3" t="s">
        <v>775</v>
      </c>
      <c r="J487" s="3" t="s">
        <v>775</v>
      </c>
      <c r="K487" s="3" t="s">
        <v>775</v>
      </c>
      <c r="L487" s="3" t="s">
        <v>775</v>
      </c>
      <c r="M487" s="3" t="s">
        <v>775</v>
      </c>
      <c r="N487" s="3" t="s">
        <v>775</v>
      </c>
      <c r="O487" s="3" t="s">
        <v>775</v>
      </c>
      <c r="P487" s="3" t="s">
        <v>775</v>
      </c>
      <c r="Q487" s="3" t="s">
        <v>775</v>
      </c>
      <c r="R487" s="3" t="s">
        <v>775</v>
      </c>
      <c r="S487" s="3" t="s">
        <v>775</v>
      </c>
      <c r="T487" s="3" t="s">
        <v>775</v>
      </c>
      <c r="U487" s="3" t="s">
        <v>775</v>
      </c>
      <c r="V487" s="3" t="s">
        <v>775</v>
      </c>
      <c r="W487" s="3" t="s">
        <v>775</v>
      </c>
      <c r="X487" s="3" t="s">
        <v>775</v>
      </c>
      <c r="Y487" s="3" t="s">
        <v>775</v>
      </c>
      <c r="Z487" s="3" t="s">
        <v>775</v>
      </c>
      <c r="AA487" s="3" t="s">
        <v>775</v>
      </c>
      <c r="AB487" s="3" t="s">
        <v>775</v>
      </c>
      <c r="AC487" s="3" t="s">
        <v>775</v>
      </c>
      <c r="AD487" s="3" t="s">
        <v>775</v>
      </c>
      <c r="AE487" s="3" t="s">
        <v>775</v>
      </c>
      <c r="AF487" s="3" t="s">
        <v>775</v>
      </c>
      <c r="AG487" s="3" t="s">
        <v>775</v>
      </c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>
        <f>COUNTA(Tabela2[[#This Row],[FIFA 96 League]:[EA Sports FC 26 League]])</f>
        <v>28</v>
      </c>
    </row>
    <row r="488" spans="1:65" x14ac:dyDescent="0.3">
      <c r="A488" s="3" t="s">
        <v>911</v>
      </c>
      <c r="B488" s="3" t="s">
        <v>12</v>
      </c>
      <c r="C488" s="3"/>
      <c r="D488" s="3"/>
      <c r="E488" s="3"/>
      <c r="F488" s="3" t="s">
        <v>775</v>
      </c>
      <c r="G488" s="3"/>
      <c r="H488" s="3"/>
      <c r="I488" s="3" t="s">
        <v>775</v>
      </c>
      <c r="J488" s="3" t="s">
        <v>1198</v>
      </c>
      <c r="K488" s="3" t="s">
        <v>1198</v>
      </c>
      <c r="L488" s="3" t="s">
        <v>1198</v>
      </c>
      <c r="M488" s="3" t="s">
        <v>1198</v>
      </c>
      <c r="N488" s="3" t="s">
        <v>775</v>
      </c>
      <c r="O488" s="3" t="s">
        <v>775</v>
      </c>
      <c r="P488" s="3" t="s">
        <v>775</v>
      </c>
      <c r="Q488" s="3" t="s">
        <v>775</v>
      </c>
      <c r="R488" s="3" t="s">
        <v>775</v>
      </c>
      <c r="S488" s="3" t="s">
        <v>775</v>
      </c>
      <c r="T488" s="3" t="s">
        <v>775</v>
      </c>
      <c r="U488" s="3" t="s">
        <v>775</v>
      </c>
      <c r="V488" s="3" t="s">
        <v>775</v>
      </c>
      <c r="W488" s="3" t="s">
        <v>775</v>
      </c>
      <c r="X488" s="3" t="s">
        <v>775</v>
      </c>
      <c r="Y488" s="3" t="s">
        <v>1198</v>
      </c>
      <c r="Z488" s="3" t="s">
        <v>1198</v>
      </c>
      <c r="AA488" s="3" t="s">
        <v>1198</v>
      </c>
      <c r="AB488" s="3" t="s">
        <v>775</v>
      </c>
      <c r="AC488" s="3" t="s">
        <v>775</v>
      </c>
      <c r="AD488" s="3" t="s">
        <v>775</v>
      </c>
      <c r="AE488" s="3" t="s">
        <v>775</v>
      </c>
      <c r="AF488" s="3" t="s">
        <v>1198</v>
      </c>
      <c r="AG488" s="3" t="s">
        <v>775</v>
      </c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>
        <f>COUNTA(Tabela2[[#This Row],[FIFA 96 League]:[EA Sports FC 26 League]])</f>
        <v>26</v>
      </c>
    </row>
    <row r="489" spans="1:65" x14ac:dyDescent="0.3">
      <c r="A489" s="3" t="s">
        <v>785</v>
      </c>
      <c r="B489" s="3" t="s">
        <v>12</v>
      </c>
      <c r="C489" s="3" t="s">
        <v>775</v>
      </c>
      <c r="D489" s="3" t="s">
        <v>775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 t="s">
        <v>1198</v>
      </c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>
        <f>COUNTA(Tabela2[[#This Row],[FIFA 96 League]:[EA Sports FC 26 League]])</f>
        <v>3</v>
      </c>
    </row>
    <row r="490" spans="1:65" x14ac:dyDescent="0.3">
      <c r="A490" s="3" t="s">
        <v>781</v>
      </c>
      <c r="B490" s="3" t="s">
        <v>12</v>
      </c>
      <c r="C490" s="3" t="s">
        <v>775</v>
      </c>
      <c r="D490" s="3" t="s">
        <v>775</v>
      </c>
      <c r="E490" s="3" t="s">
        <v>775</v>
      </c>
      <c r="F490" s="3" t="s">
        <v>775</v>
      </c>
      <c r="G490" s="3" t="s">
        <v>775</v>
      </c>
      <c r="H490" s="3" t="s">
        <v>775</v>
      </c>
      <c r="I490" s="3" t="s">
        <v>775</v>
      </c>
      <c r="J490" s="3" t="s">
        <v>1198</v>
      </c>
      <c r="K490" s="3" t="s">
        <v>775</v>
      </c>
      <c r="L490" s="3" t="s">
        <v>775</v>
      </c>
      <c r="M490" s="3" t="s">
        <v>775</v>
      </c>
      <c r="N490" s="3" t="s">
        <v>1198</v>
      </c>
      <c r="O490" s="3" t="s">
        <v>775</v>
      </c>
      <c r="P490" s="3" t="s">
        <v>1198</v>
      </c>
      <c r="Q490" s="3" t="s">
        <v>1198</v>
      </c>
      <c r="R490" s="3" t="s">
        <v>1198</v>
      </c>
      <c r="S490" s="3" t="s">
        <v>1198</v>
      </c>
      <c r="T490" s="3"/>
      <c r="U490" s="3" t="s">
        <v>1198</v>
      </c>
      <c r="V490" s="3" t="s">
        <v>775</v>
      </c>
      <c r="W490" s="3" t="s">
        <v>1198</v>
      </c>
      <c r="X490" s="3" t="s">
        <v>775</v>
      </c>
      <c r="Y490" s="3" t="s">
        <v>775</v>
      </c>
      <c r="Z490" s="3" t="s">
        <v>1198</v>
      </c>
      <c r="AA490" s="3" t="s">
        <v>775</v>
      </c>
      <c r="AB490" s="3" t="s">
        <v>775</v>
      </c>
      <c r="AC490" s="3" t="s">
        <v>775</v>
      </c>
      <c r="AD490" s="3" t="s">
        <v>1198</v>
      </c>
      <c r="AE490" s="3" t="s">
        <v>775</v>
      </c>
      <c r="AF490" s="3" t="s">
        <v>1198</v>
      </c>
      <c r="AG490" s="3" t="s">
        <v>775</v>
      </c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>
        <f>COUNTA(Tabela2[[#This Row],[FIFA 96 League]:[EA Sports FC 26 League]])</f>
        <v>30</v>
      </c>
    </row>
    <row r="491" spans="1:65" x14ac:dyDescent="0.3">
      <c r="A491" s="3" t="s">
        <v>787</v>
      </c>
      <c r="B491" s="3" t="s">
        <v>12</v>
      </c>
      <c r="C491" s="3" t="s">
        <v>775</v>
      </c>
      <c r="D491" s="3" t="s">
        <v>775</v>
      </c>
      <c r="E491" s="3" t="s">
        <v>775</v>
      </c>
      <c r="F491" s="3" t="s">
        <v>775</v>
      </c>
      <c r="G491" s="3" t="s">
        <v>775</v>
      </c>
      <c r="H491" s="3"/>
      <c r="I491" s="3" t="s">
        <v>775</v>
      </c>
      <c r="J491" s="3" t="s">
        <v>775</v>
      </c>
      <c r="K491" s="3" t="s">
        <v>775</v>
      </c>
      <c r="L491" s="3" t="s">
        <v>1198</v>
      </c>
      <c r="M491" s="3" t="s">
        <v>1198</v>
      </c>
      <c r="N491" s="3" t="s">
        <v>1198</v>
      </c>
      <c r="O491" s="3" t="s">
        <v>1198</v>
      </c>
      <c r="P491" s="3" t="s">
        <v>1198</v>
      </c>
      <c r="Q491" s="3" t="s">
        <v>775</v>
      </c>
      <c r="R491" s="3" t="s">
        <v>775</v>
      </c>
      <c r="S491" s="3" t="s">
        <v>775</v>
      </c>
      <c r="T491" s="3" t="s">
        <v>775</v>
      </c>
      <c r="U491" s="3" t="s">
        <v>775</v>
      </c>
      <c r="V491" s="3" t="s">
        <v>775</v>
      </c>
      <c r="W491" s="3" t="s">
        <v>775</v>
      </c>
      <c r="X491" s="3" t="s">
        <v>775</v>
      </c>
      <c r="Y491" s="3" t="s">
        <v>775</v>
      </c>
      <c r="Z491" s="3" t="s">
        <v>775</v>
      </c>
      <c r="AA491" s="3" t="s">
        <v>775</v>
      </c>
      <c r="AB491" s="3" t="s">
        <v>775</v>
      </c>
      <c r="AC491" s="3" t="s">
        <v>775</v>
      </c>
      <c r="AD491" s="3" t="s">
        <v>775</v>
      </c>
      <c r="AE491" s="3" t="s">
        <v>775</v>
      </c>
      <c r="AF491" s="3" t="s">
        <v>775</v>
      </c>
      <c r="AG491" s="3" t="s">
        <v>1198</v>
      </c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>
        <f>COUNTA(Tabela2[[#This Row],[FIFA 96 League]:[EA Sports FC 26 League]])</f>
        <v>30</v>
      </c>
    </row>
    <row r="492" spans="1:65" x14ac:dyDescent="0.3">
      <c r="A492" s="3" t="s">
        <v>912</v>
      </c>
      <c r="B492" s="3" t="s">
        <v>12</v>
      </c>
      <c r="C492" s="3"/>
      <c r="D492" s="3"/>
      <c r="E492" s="3"/>
      <c r="F492" s="3" t="s">
        <v>775</v>
      </c>
      <c r="G492" s="3" t="s">
        <v>775</v>
      </c>
      <c r="H492" s="3"/>
      <c r="I492" s="3"/>
      <c r="J492" s="3"/>
      <c r="K492" s="3" t="s">
        <v>1198</v>
      </c>
      <c r="L492" s="3" t="s">
        <v>1198</v>
      </c>
      <c r="M492" s="3" t="s">
        <v>775</v>
      </c>
      <c r="N492" s="3" t="s">
        <v>775</v>
      </c>
      <c r="O492" s="3" t="s">
        <v>775</v>
      </c>
      <c r="P492" s="3" t="s">
        <v>775</v>
      </c>
      <c r="Q492" s="3" t="s">
        <v>775</v>
      </c>
      <c r="R492" s="3" t="s">
        <v>775</v>
      </c>
      <c r="S492" s="3" t="s">
        <v>775</v>
      </c>
      <c r="T492" s="3" t="s">
        <v>775</v>
      </c>
      <c r="U492" s="3" t="s">
        <v>1198</v>
      </c>
      <c r="V492" s="3" t="s">
        <v>1198</v>
      </c>
      <c r="W492" s="3" t="s">
        <v>1198</v>
      </c>
      <c r="X492" s="3" t="s">
        <v>775</v>
      </c>
      <c r="Y492" s="3" t="s">
        <v>1198</v>
      </c>
      <c r="Z492" s="3" t="s">
        <v>1198</v>
      </c>
      <c r="AA492" s="3" t="s">
        <v>1198</v>
      </c>
      <c r="AB492" s="3" t="s">
        <v>1198</v>
      </c>
      <c r="AC492" s="3" t="s">
        <v>1198</v>
      </c>
      <c r="AD492" s="3"/>
      <c r="AE492" s="3"/>
      <c r="AF492" s="3"/>
      <c r="AG492" s="3" t="s">
        <v>1198</v>
      </c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>
        <f>COUNTA(Tabela2[[#This Row],[FIFA 96 League]:[EA Sports FC 26 League]])</f>
        <v>22</v>
      </c>
    </row>
    <row r="493" spans="1:65" x14ac:dyDescent="0.3">
      <c r="A493" s="3" t="s">
        <v>788</v>
      </c>
      <c r="B493" s="3" t="s">
        <v>12</v>
      </c>
      <c r="C493" s="3" t="s">
        <v>775</v>
      </c>
      <c r="D493" s="3" t="s">
        <v>775</v>
      </c>
      <c r="E493" s="3" t="s">
        <v>775</v>
      </c>
      <c r="F493" s="3" t="s">
        <v>775</v>
      </c>
      <c r="G493" s="3" t="s">
        <v>775</v>
      </c>
      <c r="H493" s="3" t="s">
        <v>775</v>
      </c>
      <c r="I493" s="3" t="s">
        <v>775</v>
      </c>
      <c r="J493" s="3" t="s">
        <v>775</v>
      </c>
      <c r="K493" s="3" t="s">
        <v>775</v>
      </c>
      <c r="L493" s="3" t="s">
        <v>775</v>
      </c>
      <c r="M493" s="3" t="s">
        <v>775</v>
      </c>
      <c r="N493" s="3" t="s">
        <v>775</v>
      </c>
      <c r="O493" s="3" t="s">
        <v>1198</v>
      </c>
      <c r="P493" s="3" t="s">
        <v>775</v>
      </c>
      <c r="Q493" s="3" t="s">
        <v>1198</v>
      </c>
      <c r="R493" s="3" t="s">
        <v>1198</v>
      </c>
      <c r="S493" s="3" t="s">
        <v>1198</v>
      </c>
      <c r="T493" s="3" t="s">
        <v>1198</v>
      </c>
      <c r="U493" s="3" t="s">
        <v>775</v>
      </c>
      <c r="V493" s="3" t="s">
        <v>775</v>
      </c>
      <c r="W493" s="3" t="s">
        <v>775</v>
      </c>
      <c r="X493" s="3" t="s">
        <v>775</v>
      </c>
      <c r="Y493" s="3" t="s">
        <v>775</v>
      </c>
      <c r="Z493" s="3" t="s">
        <v>775</v>
      </c>
      <c r="AA493" s="3" t="s">
        <v>775</v>
      </c>
      <c r="AB493" s="3" t="s">
        <v>775</v>
      </c>
      <c r="AC493" s="3" t="s">
        <v>775</v>
      </c>
      <c r="AD493" s="3" t="s">
        <v>775</v>
      </c>
      <c r="AE493" s="3" t="s">
        <v>775</v>
      </c>
      <c r="AF493" s="3" t="s">
        <v>775</v>
      </c>
      <c r="AG493" s="3" t="s">
        <v>775</v>
      </c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>
        <f>COUNTA(Tabela2[[#This Row],[FIFA 96 League]:[EA Sports FC 26 League]])</f>
        <v>31</v>
      </c>
    </row>
    <row r="494" spans="1:65" x14ac:dyDescent="0.3">
      <c r="A494" s="3" t="s">
        <v>789</v>
      </c>
      <c r="B494" s="3" t="s">
        <v>12</v>
      </c>
      <c r="C494" s="3" t="s">
        <v>775</v>
      </c>
      <c r="D494" s="3" t="s">
        <v>775</v>
      </c>
      <c r="E494" s="3"/>
      <c r="F494" s="3"/>
      <c r="G494" s="3"/>
      <c r="H494" s="3"/>
      <c r="I494" s="3"/>
      <c r="J494" s="3" t="s">
        <v>775</v>
      </c>
      <c r="K494" s="3" t="s">
        <v>775</v>
      </c>
      <c r="L494" s="3" t="s">
        <v>775</v>
      </c>
      <c r="M494" s="3" t="s">
        <v>775</v>
      </c>
      <c r="N494" s="3" t="s">
        <v>775</v>
      </c>
      <c r="O494" s="3" t="s">
        <v>775</v>
      </c>
      <c r="P494" s="3" t="s">
        <v>775</v>
      </c>
      <c r="Q494" s="3" t="s">
        <v>775</v>
      </c>
      <c r="R494" s="3" t="s">
        <v>775</v>
      </c>
      <c r="S494" s="3" t="s">
        <v>775</v>
      </c>
      <c r="T494" s="3" t="s">
        <v>775</v>
      </c>
      <c r="U494" s="3" t="s">
        <v>775</v>
      </c>
      <c r="V494" s="3" t="s">
        <v>775</v>
      </c>
      <c r="W494" s="3" t="s">
        <v>775</v>
      </c>
      <c r="X494" s="3" t="s">
        <v>775</v>
      </c>
      <c r="Y494" s="3" t="s">
        <v>775</v>
      </c>
      <c r="Z494" s="3" t="s">
        <v>775</v>
      </c>
      <c r="AA494" s="3" t="s">
        <v>775</v>
      </c>
      <c r="AB494" s="3" t="s">
        <v>775</v>
      </c>
      <c r="AC494" s="3" t="s">
        <v>775</v>
      </c>
      <c r="AD494" s="3" t="s">
        <v>775</v>
      </c>
      <c r="AE494" s="3" t="s">
        <v>775</v>
      </c>
      <c r="AF494" s="3" t="s">
        <v>775</v>
      </c>
      <c r="AG494" s="3" t="s">
        <v>775</v>
      </c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>
        <f>COUNTA(Tabela2[[#This Row],[FIFA 96 League]:[EA Sports FC 26 League]])</f>
        <v>26</v>
      </c>
    </row>
    <row r="495" spans="1:65" x14ac:dyDescent="0.3">
      <c r="A495" s="3" t="s">
        <v>1524</v>
      </c>
      <c r="B495" s="3" t="s">
        <v>12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 t="s">
        <v>1198</v>
      </c>
      <c r="Q495" s="3" t="s">
        <v>1198</v>
      </c>
      <c r="R495" s="3" t="s">
        <v>1198</v>
      </c>
      <c r="S495" s="3"/>
      <c r="T495" s="3" t="s">
        <v>1198</v>
      </c>
      <c r="U495" s="3" t="s">
        <v>1198</v>
      </c>
      <c r="V495" s="3" t="s">
        <v>1198</v>
      </c>
      <c r="W495" s="3" t="s">
        <v>1198</v>
      </c>
      <c r="X495" s="3" t="s">
        <v>1198</v>
      </c>
      <c r="Y495" s="3" t="s">
        <v>1198</v>
      </c>
      <c r="Z495" s="3" t="s">
        <v>775</v>
      </c>
      <c r="AA495" s="3" t="s">
        <v>775</v>
      </c>
      <c r="AB495" s="3" t="s">
        <v>775</v>
      </c>
      <c r="AC495" s="3" t="s">
        <v>1198</v>
      </c>
      <c r="AD495" s="3" t="s">
        <v>1198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>
        <f>COUNTA(Tabela2[[#This Row],[FIFA 96 League]:[EA Sports FC 26 League]])</f>
        <v>14</v>
      </c>
    </row>
    <row r="496" spans="1:65" x14ac:dyDescent="0.3">
      <c r="A496" s="3" t="s">
        <v>784</v>
      </c>
      <c r="B496" s="3" t="s">
        <v>12</v>
      </c>
      <c r="C496" s="3" t="s">
        <v>775</v>
      </c>
      <c r="D496" s="3" t="s">
        <v>775</v>
      </c>
      <c r="E496" s="3" t="s">
        <v>775</v>
      </c>
      <c r="F496" s="3" t="s">
        <v>775</v>
      </c>
      <c r="G496" s="3" t="s">
        <v>775</v>
      </c>
      <c r="H496" s="3" t="s">
        <v>775</v>
      </c>
      <c r="I496" s="3" t="s">
        <v>775</v>
      </c>
      <c r="J496" s="3" t="s">
        <v>775</v>
      </c>
      <c r="K496" s="3" t="s">
        <v>775</v>
      </c>
      <c r="L496" s="3" t="s">
        <v>775</v>
      </c>
      <c r="M496" s="3" t="s">
        <v>775</v>
      </c>
      <c r="N496" s="3" t="s">
        <v>775</v>
      </c>
      <c r="O496" s="3" t="s">
        <v>775</v>
      </c>
      <c r="P496" s="3" t="s">
        <v>775</v>
      </c>
      <c r="Q496" s="3" t="s">
        <v>775</v>
      </c>
      <c r="R496" s="3" t="s">
        <v>775</v>
      </c>
      <c r="S496" s="3" t="s">
        <v>775</v>
      </c>
      <c r="T496" s="3" t="s">
        <v>775</v>
      </c>
      <c r="U496" s="3" t="s">
        <v>775</v>
      </c>
      <c r="V496" s="3" t="s">
        <v>775</v>
      </c>
      <c r="W496" s="3" t="s">
        <v>775</v>
      </c>
      <c r="X496" s="3" t="s">
        <v>775</v>
      </c>
      <c r="Y496" s="3" t="s">
        <v>775</v>
      </c>
      <c r="Z496" s="3" t="s">
        <v>775</v>
      </c>
      <c r="AA496" s="3" t="s">
        <v>775</v>
      </c>
      <c r="AB496" s="3" t="s">
        <v>775</v>
      </c>
      <c r="AC496" s="3" t="s">
        <v>775</v>
      </c>
      <c r="AD496" s="3" t="s">
        <v>775</v>
      </c>
      <c r="AE496" s="3" t="s">
        <v>775</v>
      </c>
      <c r="AF496" s="3" t="s">
        <v>775</v>
      </c>
      <c r="AG496" s="3" t="s">
        <v>775</v>
      </c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>
        <f>COUNTA(Tabela2[[#This Row],[FIFA 96 League]:[EA Sports FC 26 League]])</f>
        <v>31</v>
      </c>
    </row>
    <row r="497" spans="1:65" x14ac:dyDescent="0.3">
      <c r="A497" s="3" t="s">
        <v>875</v>
      </c>
      <c r="B497" s="3" t="s">
        <v>12</v>
      </c>
      <c r="C497" s="3"/>
      <c r="D497" s="3"/>
      <c r="E497" s="3" t="s">
        <v>775</v>
      </c>
      <c r="F497" s="3" t="s">
        <v>775</v>
      </c>
      <c r="G497" s="3" t="s">
        <v>775</v>
      </c>
      <c r="H497" s="3" t="s">
        <v>775</v>
      </c>
      <c r="I497" s="3" t="s">
        <v>775</v>
      </c>
      <c r="J497" s="3" t="s">
        <v>775</v>
      </c>
      <c r="K497" s="3" t="s">
        <v>775</v>
      </c>
      <c r="L497" s="3" t="s">
        <v>775</v>
      </c>
      <c r="M497" s="3" t="s">
        <v>775</v>
      </c>
      <c r="N497" s="3" t="s">
        <v>775</v>
      </c>
      <c r="O497" s="3" t="s">
        <v>775</v>
      </c>
      <c r="P497" s="3" t="s">
        <v>775</v>
      </c>
      <c r="Q497" s="3" t="s">
        <v>775</v>
      </c>
      <c r="R497" s="3" t="s">
        <v>775</v>
      </c>
      <c r="S497" s="3" t="s">
        <v>775</v>
      </c>
      <c r="T497" s="3" t="s">
        <v>775</v>
      </c>
      <c r="U497" s="3" t="s">
        <v>775</v>
      </c>
      <c r="V497" s="3" t="s">
        <v>775</v>
      </c>
      <c r="W497" s="3" t="s">
        <v>775</v>
      </c>
      <c r="X497" s="3" t="s">
        <v>775</v>
      </c>
      <c r="Y497" s="3" t="s">
        <v>775</v>
      </c>
      <c r="Z497" s="3" t="s">
        <v>775</v>
      </c>
      <c r="AA497" s="3" t="s">
        <v>775</v>
      </c>
      <c r="AB497" s="3" t="s">
        <v>775</v>
      </c>
      <c r="AC497" s="3" t="s">
        <v>775</v>
      </c>
      <c r="AD497" s="3" t="s">
        <v>775</v>
      </c>
      <c r="AE497" s="3" t="s">
        <v>775</v>
      </c>
      <c r="AF497" s="3" t="s">
        <v>775</v>
      </c>
      <c r="AG497" s="3" t="s">
        <v>775</v>
      </c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>
        <f>COUNTA(Tabela2[[#This Row],[FIFA 96 League]:[EA Sports FC 26 League]])</f>
        <v>29</v>
      </c>
    </row>
    <row r="498" spans="1:65" x14ac:dyDescent="0.3">
      <c r="A498" s="3" t="s">
        <v>1600</v>
      </c>
      <c r="B498" s="3" t="s">
        <v>12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 t="s">
        <v>1198</v>
      </c>
      <c r="W498" s="3"/>
      <c r="X498" s="3" t="s">
        <v>1198</v>
      </c>
      <c r="Y498" s="3" t="s">
        <v>1198</v>
      </c>
      <c r="Z498" s="3" t="s">
        <v>1198</v>
      </c>
      <c r="AA498" s="3" t="s">
        <v>1198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>
        <f>COUNTA(Tabela2[[#This Row],[FIFA 96 League]:[EA Sports FC 26 League]])</f>
        <v>5</v>
      </c>
    </row>
    <row r="499" spans="1:65" x14ac:dyDescent="0.3">
      <c r="A499" s="3" t="s">
        <v>1598</v>
      </c>
      <c r="B499" s="3" t="s">
        <v>12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 t="s">
        <v>1198</v>
      </c>
      <c r="X499" s="3"/>
      <c r="Y499" s="3" t="s">
        <v>1198</v>
      </c>
      <c r="Z499" s="3" t="s">
        <v>1198</v>
      </c>
      <c r="AA499" s="3" t="s">
        <v>1198</v>
      </c>
      <c r="AB499" s="3" t="s">
        <v>1198</v>
      </c>
      <c r="AC499" s="3" t="s">
        <v>1198</v>
      </c>
      <c r="AD499" s="3" t="s">
        <v>1198</v>
      </c>
      <c r="AE499" s="3" t="s">
        <v>1198</v>
      </c>
      <c r="AF499" s="3" t="s">
        <v>1198</v>
      </c>
      <c r="AG499" s="3" t="s">
        <v>775</v>
      </c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>
        <f>COUNTA(Tabela2[[#This Row],[FIFA 96 League]:[EA Sports FC 26 League]])</f>
        <v>10</v>
      </c>
    </row>
    <row r="500" spans="1:65" x14ac:dyDescent="0.3">
      <c r="A500" s="3" t="s">
        <v>790</v>
      </c>
      <c r="B500" s="3" t="s">
        <v>12</v>
      </c>
      <c r="C500" s="3" t="s">
        <v>775</v>
      </c>
      <c r="D500" s="3" t="s">
        <v>775</v>
      </c>
      <c r="E500" s="3" t="s">
        <v>775</v>
      </c>
      <c r="F500" s="3" t="s">
        <v>775</v>
      </c>
      <c r="G500" s="3" t="s">
        <v>775</v>
      </c>
      <c r="H500" s="3" t="s">
        <v>775</v>
      </c>
      <c r="I500" s="3" t="s">
        <v>775</v>
      </c>
      <c r="J500" s="3" t="s">
        <v>775</v>
      </c>
      <c r="K500" s="3" t="s">
        <v>775</v>
      </c>
      <c r="L500" s="3" t="s">
        <v>775</v>
      </c>
      <c r="M500" s="3" t="s">
        <v>775</v>
      </c>
      <c r="N500" s="3" t="s">
        <v>775</v>
      </c>
      <c r="O500" s="3" t="s">
        <v>775</v>
      </c>
      <c r="P500" s="3" t="s">
        <v>775</v>
      </c>
      <c r="Q500" s="3" t="s">
        <v>775</v>
      </c>
      <c r="R500" s="3" t="s">
        <v>775</v>
      </c>
      <c r="S500" s="3" t="s">
        <v>775</v>
      </c>
      <c r="T500" s="3" t="s">
        <v>775</v>
      </c>
      <c r="U500" s="3" t="s">
        <v>775</v>
      </c>
      <c r="V500" s="3" t="s">
        <v>775</v>
      </c>
      <c r="W500" s="3" t="s">
        <v>775</v>
      </c>
      <c r="X500" s="3" t="s">
        <v>775</v>
      </c>
      <c r="Y500" s="3" t="s">
        <v>775</v>
      </c>
      <c r="Z500" s="3" t="s">
        <v>775</v>
      </c>
      <c r="AA500" s="3" t="s">
        <v>775</v>
      </c>
      <c r="AB500" s="3" t="s">
        <v>775</v>
      </c>
      <c r="AC500" s="3" t="s">
        <v>775</v>
      </c>
      <c r="AD500" s="3" t="s">
        <v>775</v>
      </c>
      <c r="AE500" s="3" t="s">
        <v>775</v>
      </c>
      <c r="AF500" s="3" t="s">
        <v>775</v>
      </c>
      <c r="AG500" s="3" t="s">
        <v>775</v>
      </c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>
        <f>COUNTA(Tabela2[[#This Row],[FIFA 96 League]:[EA Sports FC 26 League]])</f>
        <v>31</v>
      </c>
    </row>
    <row r="501" spans="1:65" x14ac:dyDescent="0.3">
      <c r="A501" s="3" t="s">
        <v>1606</v>
      </c>
      <c r="B501" s="3" t="s">
        <v>12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 t="s">
        <v>1198</v>
      </c>
      <c r="AC501" s="3" t="s">
        <v>1198</v>
      </c>
      <c r="AD501" s="3" t="s">
        <v>1198</v>
      </c>
      <c r="AE501" s="3" t="s">
        <v>1198</v>
      </c>
      <c r="AF501" s="3" t="s">
        <v>1198</v>
      </c>
      <c r="AG501" s="3" t="s">
        <v>1198</v>
      </c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>
        <f>COUNTA(Tabela2[[#This Row],[FIFA 96 League]:[EA Sports FC 26 League]])</f>
        <v>6</v>
      </c>
    </row>
    <row r="502" spans="1:65" x14ac:dyDescent="0.3">
      <c r="A502" s="3" t="s">
        <v>1601</v>
      </c>
      <c r="B502" s="3" t="s">
        <v>12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 t="s">
        <v>1198</v>
      </c>
      <c r="X502" s="3" t="s">
        <v>1198</v>
      </c>
      <c r="Y502" s="3"/>
      <c r="Z502" s="3" t="s">
        <v>1198</v>
      </c>
      <c r="AA502" s="3"/>
      <c r="AB502" s="3"/>
      <c r="AC502" s="3"/>
      <c r="AD502" s="3"/>
      <c r="AE502" s="3"/>
      <c r="AF502" s="3" t="s">
        <v>1198</v>
      </c>
      <c r="AG502" s="3" t="s">
        <v>1198</v>
      </c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>
        <f>COUNTA(Tabela2[[#This Row],[FIFA 96 League]:[EA Sports FC 26 League]])</f>
        <v>5</v>
      </c>
    </row>
    <row r="503" spans="1:65" x14ac:dyDescent="0.3">
      <c r="A503" s="3" t="s">
        <v>1605</v>
      </c>
      <c r="B503" s="3" t="s">
        <v>12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 t="s">
        <v>1198</v>
      </c>
      <c r="AB503" s="3" t="s">
        <v>1198</v>
      </c>
      <c r="AC503" s="3" t="s">
        <v>1198</v>
      </c>
      <c r="AD503" s="3" t="s">
        <v>1198</v>
      </c>
      <c r="AE503" s="3" t="s">
        <v>1198</v>
      </c>
      <c r="AF503" s="3" t="s">
        <v>1198</v>
      </c>
      <c r="AG503" s="3" t="s">
        <v>1198</v>
      </c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>
        <f>COUNTA(Tabela2[[#This Row],[FIFA 96 League]:[EA Sports FC 26 League]])</f>
        <v>7</v>
      </c>
    </row>
    <row r="504" spans="1:65" x14ac:dyDescent="0.3">
      <c r="A504" s="3" t="s">
        <v>1307</v>
      </c>
      <c r="B504" s="3" t="s">
        <v>12</v>
      </c>
      <c r="C504" s="3"/>
      <c r="D504" s="3"/>
      <c r="E504" s="3"/>
      <c r="F504" s="3"/>
      <c r="G504" s="3"/>
      <c r="H504" s="3"/>
      <c r="I504" s="3"/>
      <c r="J504" s="3"/>
      <c r="K504" s="3" t="s">
        <v>1198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 t="s">
        <v>1198</v>
      </c>
      <c r="Z504" s="3"/>
      <c r="AA504" s="3"/>
      <c r="AB504" s="3"/>
      <c r="AC504" s="3" t="s">
        <v>1198</v>
      </c>
      <c r="AD504" s="3" t="s">
        <v>1198</v>
      </c>
      <c r="AE504" s="3" t="s">
        <v>1198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>
        <f>COUNTA(Tabela2[[#This Row],[FIFA 96 League]:[EA Sports FC 26 League]])</f>
        <v>5</v>
      </c>
    </row>
    <row r="505" spans="1:65" x14ac:dyDescent="0.3">
      <c r="A505" s="3" t="s">
        <v>794</v>
      </c>
      <c r="B505" s="3" t="s">
        <v>12</v>
      </c>
      <c r="C505" s="3" t="s">
        <v>775</v>
      </c>
      <c r="D505" s="3" t="s">
        <v>775</v>
      </c>
      <c r="E505" s="3"/>
      <c r="F505" s="3"/>
      <c r="G505" s="3" t="s">
        <v>775</v>
      </c>
      <c r="H505" s="3" t="s">
        <v>775</v>
      </c>
      <c r="I505" s="3"/>
      <c r="J505" s="3"/>
      <c r="K505" s="3" t="s">
        <v>1198</v>
      </c>
      <c r="L505" s="3" t="s">
        <v>775</v>
      </c>
      <c r="M505" s="3" t="s">
        <v>775</v>
      </c>
      <c r="N505" s="3" t="s">
        <v>775</v>
      </c>
      <c r="O505" s="3" t="s">
        <v>775</v>
      </c>
      <c r="P505" s="3" t="s">
        <v>775</v>
      </c>
      <c r="Q505" s="3" t="s">
        <v>775</v>
      </c>
      <c r="R505" s="3" t="s">
        <v>775</v>
      </c>
      <c r="S505" s="3" t="s">
        <v>775</v>
      </c>
      <c r="T505" s="3" t="s">
        <v>775</v>
      </c>
      <c r="U505" s="3" t="s">
        <v>775</v>
      </c>
      <c r="V505" s="3" t="s">
        <v>775</v>
      </c>
      <c r="W505" s="3" t="s">
        <v>775</v>
      </c>
      <c r="X505" s="3" t="s">
        <v>775</v>
      </c>
      <c r="Y505" s="3" t="s">
        <v>775</v>
      </c>
      <c r="Z505" s="3" t="s">
        <v>775</v>
      </c>
      <c r="AA505" s="3" t="s">
        <v>775</v>
      </c>
      <c r="AB505" s="3" t="s">
        <v>775</v>
      </c>
      <c r="AC505" s="3" t="s">
        <v>775</v>
      </c>
      <c r="AD505" s="3" t="s">
        <v>1198</v>
      </c>
      <c r="AE505" s="3" t="s">
        <v>1198</v>
      </c>
      <c r="AF505" s="3" t="s">
        <v>775</v>
      </c>
      <c r="AG505" s="3" t="s">
        <v>1198</v>
      </c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>
        <f>COUNTA(Tabela2[[#This Row],[FIFA 96 League]:[EA Sports FC 26 League]])</f>
        <v>27</v>
      </c>
    </row>
    <row r="506" spans="1:65" x14ac:dyDescent="0.3">
      <c r="A506" s="3" t="s">
        <v>1031</v>
      </c>
      <c r="B506" s="3" t="s">
        <v>12</v>
      </c>
      <c r="C506" s="3"/>
      <c r="D506" s="3"/>
      <c r="E506" s="3"/>
      <c r="F506" s="3"/>
      <c r="G506" s="3" t="s">
        <v>775</v>
      </c>
      <c r="H506" s="3" t="s">
        <v>775</v>
      </c>
      <c r="I506" s="3" t="s">
        <v>775</v>
      </c>
      <c r="J506" s="3" t="s">
        <v>775</v>
      </c>
      <c r="K506" s="3" t="s">
        <v>1198</v>
      </c>
      <c r="L506" s="3" t="s">
        <v>1198</v>
      </c>
      <c r="M506" s="3" t="s">
        <v>1198</v>
      </c>
      <c r="N506" s="3" t="s">
        <v>775</v>
      </c>
      <c r="O506" s="3" t="s">
        <v>1198</v>
      </c>
      <c r="P506" s="3" t="s">
        <v>1198</v>
      </c>
      <c r="Q506" s="3" t="s">
        <v>1198</v>
      </c>
      <c r="R506" s="3" t="s">
        <v>1198</v>
      </c>
      <c r="S506" s="3" t="s">
        <v>1198</v>
      </c>
      <c r="T506" s="3" t="s">
        <v>1198</v>
      </c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>
        <f>COUNTA(Tabela2[[#This Row],[FIFA 96 League]:[EA Sports FC 26 League]])</f>
        <v>14</v>
      </c>
    </row>
    <row r="507" spans="1:65" x14ac:dyDescent="0.3">
      <c r="A507" s="3" t="s">
        <v>1385</v>
      </c>
      <c r="B507" s="3" t="s">
        <v>12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 t="s">
        <v>1198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>
        <f>COUNTA(Tabela2[[#This Row],[FIFA 96 League]:[EA Sports FC 26 League]])</f>
        <v>1</v>
      </c>
    </row>
    <row r="508" spans="1:65" x14ac:dyDescent="0.3">
      <c r="A508" s="3" t="s">
        <v>793</v>
      </c>
      <c r="B508" s="3" t="s">
        <v>12</v>
      </c>
      <c r="C508" s="3" t="s">
        <v>775</v>
      </c>
      <c r="D508" s="3"/>
      <c r="E508" s="3"/>
      <c r="F508" s="3" t="s">
        <v>775</v>
      </c>
      <c r="G508" s="3"/>
      <c r="H508" s="3"/>
      <c r="I508" s="3" t="s">
        <v>775</v>
      </c>
      <c r="J508" s="3" t="s">
        <v>775</v>
      </c>
      <c r="K508" s="3" t="s">
        <v>775</v>
      </c>
      <c r="L508" s="3" t="s">
        <v>775</v>
      </c>
      <c r="M508" s="3" t="s">
        <v>775</v>
      </c>
      <c r="N508" s="3" t="s">
        <v>775</v>
      </c>
      <c r="O508" s="3" t="s">
        <v>775</v>
      </c>
      <c r="P508" s="3" t="s">
        <v>775</v>
      </c>
      <c r="Q508" s="3" t="s">
        <v>775</v>
      </c>
      <c r="R508" s="3" t="s">
        <v>775</v>
      </c>
      <c r="S508" s="3" t="s">
        <v>775</v>
      </c>
      <c r="T508" s="3" t="s">
        <v>775</v>
      </c>
      <c r="U508" s="3" t="s">
        <v>775</v>
      </c>
      <c r="V508" s="3" t="s">
        <v>1198</v>
      </c>
      <c r="W508" s="3" t="s">
        <v>1198</v>
      </c>
      <c r="X508" s="3" t="s">
        <v>1198</v>
      </c>
      <c r="Y508" s="3" t="s">
        <v>1198</v>
      </c>
      <c r="Z508" s="3" t="s">
        <v>1198</v>
      </c>
      <c r="AA508" s="3" t="s">
        <v>1198</v>
      </c>
      <c r="AB508" s="3" t="s">
        <v>1198</v>
      </c>
      <c r="AC508" s="3" t="s">
        <v>1198</v>
      </c>
      <c r="AD508" s="3" t="s">
        <v>1198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>
        <f>COUNTA(Tabela2[[#This Row],[FIFA 96 League]:[EA Sports FC 26 League]])</f>
        <v>24</v>
      </c>
    </row>
    <row r="509" spans="1:65" x14ac:dyDescent="0.3">
      <c r="A509" s="3" t="s">
        <v>1345</v>
      </c>
      <c r="B509" s="3" t="s">
        <v>12</v>
      </c>
      <c r="C509" s="3"/>
      <c r="D509" s="3"/>
      <c r="E509" s="3"/>
      <c r="F509" s="3"/>
      <c r="G509" s="3"/>
      <c r="H509" s="3"/>
      <c r="I509" s="3"/>
      <c r="J509" s="3"/>
      <c r="K509" s="3"/>
      <c r="L509" s="3" t="s">
        <v>1198</v>
      </c>
      <c r="M509" s="3" t="s">
        <v>1198</v>
      </c>
      <c r="N509" s="3" t="s">
        <v>1198</v>
      </c>
      <c r="O509" s="3" t="s">
        <v>1198</v>
      </c>
      <c r="P509" s="3" t="s">
        <v>1198</v>
      </c>
      <c r="Q509" s="3" t="s">
        <v>1198</v>
      </c>
      <c r="R509" s="3" t="s">
        <v>775</v>
      </c>
      <c r="S509" s="3" t="s">
        <v>775</v>
      </c>
      <c r="T509" s="3" t="s">
        <v>775</v>
      </c>
      <c r="U509" s="3" t="s">
        <v>1198</v>
      </c>
      <c r="V509" s="3" t="s">
        <v>1198</v>
      </c>
      <c r="W509" s="3" t="s">
        <v>1198</v>
      </c>
      <c r="X509" s="3" t="s">
        <v>1198</v>
      </c>
      <c r="Y509" s="3" t="s">
        <v>1198</v>
      </c>
      <c r="Z509" s="3" t="s">
        <v>1198</v>
      </c>
      <c r="AA509" s="3" t="s">
        <v>775</v>
      </c>
      <c r="AB509" s="3" t="s">
        <v>775</v>
      </c>
      <c r="AC509" s="3" t="s">
        <v>775</v>
      </c>
      <c r="AD509" s="3" t="s">
        <v>775</v>
      </c>
      <c r="AE509" s="3" t="s">
        <v>775</v>
      </c>
      <c r="AF509" s="3" t="s">
        <v>775</v>
      </c>
      <c r="AG509" s="3" t="s">
        <v>775</v>
      </c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>
        <f>COUNTA(Tabela2[[#This Row],[FIFA 96 League]:[EA Sports FC 26 League]])</f>
        <v>22</v>
      </c>
    </row>
    <row r="510" spans="1:65" x14ac:dyDescent="0.3">
      <c r="A510" s="3" t="s">
        <v>1305</v>
      </c>
      <c r="B510" s="3" t="s">
        <v>12</v>
      </c>
      <c r="C510" s="3"/>
      <c r="D510" s="3"/>
      <c r="E510" s="3"/>
      <c r="F510" s="3"/>
      <c r="G510" s="3"/>
      <c r="H510" s="3"/>
      <c r="I510" s="3"/>
      <c r="J510" s="3"/>
      <c r="K510" s="3" t="s">
        <v>1198</v>
      </c>
      <c r="L510" s="3" t="s">
        <v>1198</v>
      </c>
      <c r="M510" s="3" t="s">
        <v>1198</v>
      </c>
      <c r="N510" s="3"/>
      <c r="O510" s="3"/>
      <c r="P510" s="3"/>
      <c r="Q510" s="3" t="s">
        <v>1198</v>
      </c>
      <c r="R510" s="3" t="s">
        <v>1198</v>
      </c>
      <c r="S510" s="3" t="s">
        <v>1198</v>
      </c>
      <c r="T510" s="3" t="s">
        <v>1198</v>
      </c>
      <c r="U510" s="3" t="s">
        <v>1198</v>
      </c>
      <c r="V510" s="3" t="s">
        <v>1198</v>
      </c>
      <c r="W510" s="3" t="s">
        <v>1198</v>
      </c>
      <c r="X510" s="3" t="s">
        <v>1198</v>
      </c>
      <c r="Y510" s="3"/>
      <c r="Z510" s="3"/>
      <c r="AA510" s="3"/>
      <c r="AB510" s="3"/>
      <c r="AC510" s="3"/>
      <c r="AD510" s="3" t="s">
        <v>1198</v>
      </c>
      <c r="AE510" s="3" t="s">
        <v>1198</v>
      </c>
      <c r="AF510" s="3" t="s">
        <v>1198</v>
      </c>
      <c r="AG510" s="3" t="s">
        <v>1198</v>
      </c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>
        <f>COUNTA(Tabela2[[#This Row],[FIFA 96 League]:[EA Sports FC 26 League]])</f>
        <v>15</v>
      </c>
    </row>
    <row r="511" spans="1:65" x14ac:dyDescent="0.3">
      <c r="A511" s="3" t="s">
        <v>1346</v>
      </c>
      <c r="B511" s="3" t="s">
        <v>12</v>
      </c>
      <c r="C511" s="3"/>
      <c r="D511" s="3"/>
      <c r="E511" s="3"/>
      <c r="F511" s="3"/>
      <c r="G511" s="3"/>
      <c r="H511" s="3"/>
      <c r="I511" s="3"/>
      <c r="J511" s="3"/>
      <c r="K511" s="3"/>
      <c r="L511" s="3" t="s">
        <v>1198</v>
      </c>
      <c r="M511" s="3" t="s">
        <v>1198</v>
      </c>
      <c r="N511" s="3" t="s">
        <v>1198</v>
      </c>
      <c r="O511" s="3" t="s">
        <v>1198</v>
      </c>
      <c r="P511" s="3" t="s">
        <v>1198</v>
      </c>
      <c r="Q511" s="3"/>
      <c r="R511" s="3" t="s">
        <v>1198</v>
      </c>
      <c r="S511" s="3" t="s">
        <v>1198</v>
      </c>
      <c r="T511" s="3" t="s">
        <v>775</v>
      </c>
      <c r="U511" s="3" t="s">
        <v>775</v>
      </c>
      <c r="V511" s="3" t="s">
        <v>775</v>
      </c>
      <c r="W511" s="3" t="s">
        <v>775</v>
      </c>
      <c r="X511" s="3" t="s">
        <v>1198</v>
      </c>
      <c r="Y511" s="3" t="s">
        <v>1198</v>
      </c>
      <c r="Z511" s="3" t="s">
        <v>775</v>
      </c>
      <c r="AA511" s="3" t="s">
        <v>775</v>
      </c>
      <c r="AB511" s="3" t="s">
        <v>775</v>
      </c>
      <c r="AC511" s="3" t="s">
        <v>775</v>
      </c>
      <c r="AD511" s="3" t="s">
        <v>775</v>
      </c>
      <c r="AE511" s="3" t="s">
        <v>775</v>
      </c>
      <c r="AF511" s="3" t="s">
        <v>775</v>
      </c>
      <c r="AG511" s="3" t="s">
        <v>1198</v>
      </c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>
        <f>COUNTA(Tabela2[[#This Row],[FIFA 96 League]:[EA Sports FC 26 League]])</f>
        <v>21</v>
      </c>
    </row>
    <row r="512" spans="1:65" x14ac:dyDescent="0.3">
      <c r="A512" s="3" t="s">
        <v>792</v>
      </c>
      <c r="B512" s="3" t="s">
        <v>12</v>
      </c>
      <c r="C512" s="3" t="s">
        <v>775</v>
      </c>
      <c r="D512" s="3" t="s">
        <v>775</v>
      </c>
      <c r="E512" s="3" t="s">
        <v>775</v>
      </c>
      <c r="F512" s="3" t="s">
        <v>775</v>
      </c>
      <c r="G512" s="3" t="s">
        <v>775</v>
      </c>
      <c r="H512" s="3" t="s">
        <v>775</v>
      </c>
      <c r="I512" s="3" t="s">
        <v>775</v>
      </c>
      <c r="J512" s="3" t="s">
        <v>775</v>
      </c>
      <c r="K512" s="3" t="s">
        <v>775</v>
      </c>
      <c r="L512" s="3" t="s">
        <v>775</v>
      </c>
      <c r="M512" s="3" t="s">
        <v>775</v>
      </c>
      <c r="N512" s="3" t="s">
        <v>775</v>
      </c>
      <c r="O512" s="3" t="s">
        <v>775</v>
      </c>
      <c r="P512" s="3" t="s">
        <v>775</v>
      </c>
      <c r="Q512" s="3" t="s">
        <v>775</v>
      </c>
      <c r="R512" s="3" t="s">
        <v>775</v>
      </c>
      <c r="S512" s="3" t="s">
        <v>775</v>
      </c>
      <c r="T512" s="3" t="s">
        <v>775</v>
      </c>
      <c r="U512" s="3" t="s">
        <v>775</v>
      </c>
      <c r="V512" s="3" t="s">
        <v>775</v>
      </c>
      <c r="W512" s="3" t="s">
        <v>775</v>
      </c>
      <c r="X512" s="3" t="s">
        <v>775</v>
      </c>
      <c r="Y512" s="3" t="s">
        <v>775</v>
      </c>
      <c r="Z512" s="3" t="s">
        <v>775</v>
      </c>
      <c r="AA512" s="3" t="s">
        <v>775</v>
      </c>
      <c r="AB512" s="3" t="s">
        <v>775</v>
      </c>
      <c r="AC512" s="3" t="s">
        <v>775</v>
      </c>
      <c r="AD512" s="3" t="s">
        <v>775</v>
      </c>
      <c r="AE512" s="3" t="s">
        <v>775</v>
      </c>
      <c r="AF512" s="3" t="s">
        <v>775</v>
      </c>
      <c r="AG512" s="3" t="s">
        <v>775</v>
      </c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>
        <f>COUNTA(Tabela2[[#This Row],[FIFA 96 League]:[EA Sports FC 26 League]])</f>
        <v>31</v>
      </c>
    </row>
    <row r="513" spans="1:65" x14ac:dyDescent="0.3">
      <c r="A513" s="3" t="s">
        <v>795</v>
      </c>
      <c r="B513" s="3" t="s">
        <v>12</v>
      </c>
      <c r="C513" s="3" t="s">
        <v>775</v>
      </c>
      <c r="D513" s="3" t="s">
        <v>775</v>
      </c>
      <c r="E513" s="3" t="s">
        <v>775</v>
      </c>
      <c r="F513" s="3" t="s">
        <v>775</v>
      </c>
      <c r="G513" s="3" t="s">
        <v>775</v>
      </c>
      <c r="H513" s="3" t="s">
        <v>775</v>
      </c>
      <c r="I513" s="3"/>
      <c r="J513" s="3" t="s">
        <v>775</v>
      </c>
      <c r="K513" s="3" t="s">
        <v>775</v>
      </c>
      <c r="L513" s="3" t="s">
        <v>775</v>
      </c>
      <c r="M513" s="3" t="s">
        <v>775</v>
      </c>
      <c r="N513" s="3" t="s">
        <v>1198</v>
      </c>
      <c r="O513" s="3" t="s">
        <v>775</v>
      </c>
      <c r="P513" s="3" t="s">
        <v>1198</v>
      </c>
      <c r="Q513" s="3" t="s">
        <v>1198</v>
      </c>
      <c r="R513" s="3"/>
      <c r="S513" s="3"/>
      <c r="T513" s="3"/>
      <c r="U513" s="3"/>
      <c r="V513" s="3"/>
      <c r="W513" s="3"/>
      <c r="X513" s="3" t="s">
        <v>1198</v>
      </c>
      <c r="Y513" s="3" t="s">
        <v>775</v>
      </c>
      <c r="Z513" s="3" t="s">
        <v>775</v>
      </c>
      <c r="AA513" s="3" t="s">
        <v>775</v>
      </c>
      <c r="AB513" s="3" t="s">
        <v>775</v>
      </c>
      <c r="AC513" s="3" t="s">
        <v>775</v>
      </c>
      <c r="AD513" s="3" t="s">
        <v>775</v>
      </c>
      <c r="AE513" s="3" t="s">
        <v>775</v>
      </c>
      <c r="AF513" s="3" t="s">
        <v>775</v>
      </c>
      <c r="AG513" s="3" t="s">
        <v>775</v>
      </c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>
        <f>COUNTA(Tabela2[[#This Row],[FIFA 96 League]:[EA Sports FC 26 League]])</f>
        <v>24</v>
      </c>
    </row>
    <row r="514" spans="1:65" x14ac:dyDescent="0.3">
      <c r="A514" s="3" t="s">
        <v>876</v>
      </c>
      <c r="B514" s="3" t="s">
        <v>12</v>
      </c>
      <c r="C514" s="3"/>
      <c r="D514" s="3"/>
      <c r="E514" s="3" t="s">
        <v>775</v>
      </c>
      <c r="F514" s="3" t="s">
        <v>775</v>
      </c>
      <c r="G514" s="3"/>
      <c r="H514" s="3" t="s">
        <v>775</v>
      </c>
      <c r="I514" s="3"/>
      <c r="J514" s="3"/>
      <c r="K514" s="3" t="s">
        <v>775</v>
      </c>
      <c r="L514" s="3" t="s">
        <v>775</v>
      </c>
      <c r="M514" s="3" t="s">
        <v>775</v>
      </c>
      <c r="N514" s="3" t="s">
        <v>775</v>
      </c>
      <c r="O514" s="3" t="s">
        <v>775</v>
      </c>
      <c r="P514" s="3" t="s">
        <v>775</v>
      </c>
      <c r="Q514" s="3" t="s">
        <v>775</v>
      </c>
      <c r="R514" s="3" t="s">
        <v>775</v>
      </c>
      <c r="S514" s="3" t="s">
        <v>775</v>
      </c>
      <c r="T514" s="3" t="s">
        <v>775</v>
      </c>
      <c r="U514" s="3" t="s">
        <v>775</v>
      </c>
      <c r="V514" s="3" t="s">
        <v>775</v>
      </c>
      <c r="W514" s="3" t="s">
        <v>775</v>
      </c>
      <c r="X514" s="3" t="s">
        <v>775</v>
      </c>
      <c r="Y514" s="3" t="s">
        <v>775</v>
      </c>
      <c r="Z514" s="3" t="s">
        <v>775</v>
      </c>
      <c r="AA514" s="3" t="s">
        <v>775</v>
      </c>
      <c r="AB514" s="3" t="s">
        <v>1198</v>
      </c>
      <c r="AC514" s="3" t="s">
        <v>1198</v>
      </c>
      <c r="AD514" s="3" t="s">
        <v>775</v>
      </c>
      <c r="AE514" s="3" t="s">
        <v>775</v>
      </c>
      <c r="AF514" s="3" t="s">
        <v>775</v>
      </c>
      <c r="AG514" s="3" t="s">
        <v>775</v>
      </c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>
        <f>COUNTA(Tabela2[[#This Row],[FIFA 96 League]:[EA Sports FC 26 League]])</f>
        <v>26</v>
      </c>
    </row>
    <row r="515" spans="1:65" x14ac:dyDescent="0.3">
      <c r="A515" s="3" t="s">
        <v>1430</v>
      </c>
      <c r="B515" s="3" t="s">
        <v>12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 t="s">
        <v>1198</v>
      </c>
      <c r="O515" s="3"/>
      <c r="P515" s="3" t="s">
        <v>1198</v>
      </c>
      <c r="Q515" s="3" t="s">
        <v>1198</v>
      </c>
      <c r="R515" s="3" t="s">
        <v>1198</v>
      </c>
      <c r="S515" s="3" t="s">
        <v>1198</v>
      </c>
      <c r="T515" s="3" t="s">
        <v>1198</v>
      </c>
      <c r="U515" s="3" t="s">
        <v>1198</v>
      </c>
      <c r="V515" s="3" t="s">
        <v>1198</v>
      </c>
      <c r="W515" s="3" t="s">
        <v>1198</v>
      </c>
      <c r="X515" s="3" t="s">
        <v>1198</v>
      </c>
      <c r="Y515" s="3" t="s">
        <v>1198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>
        <f>COUNTA(Tabela2[[#This Row],[FIFA 96 League]:[EA Sports FC 26 League]])</f>
        <v>11</v>
      </c>
    </row>
    <row r="516" spans="1:65" x14ac:dyDescent="0.3">
      <c r="A516" s="3" t="s">
        <v>1032</v>
      </c>
      <c r="B516" s="3" t="s">
        <v>12</v>
      </c>
      <c r="C516" s="3"/>
      <c r="D516" s="3"/>
      <c r="E516" s="3"/>
      <c r="F516" s="3"/>
      <c r="G516" s="3" t="s">
        <v>775</v>
      </c>
      <c r="H516" s="3" t="s">
        <v>775</v>
      </c>
      <c r="I516" s="3" t="s">
        <v>775</v>
      </c>
      <c r="J516" s="3" t="s">
        <v>775</v>
      </c>
      <c r="K516" s="3" t="s">
        <v>1198</v>
      </c>
      <c r="L516" s="3" t="s">
        <v>1198</v>
      </c>
      <c r="M516" s="3" t="s">
        <v>775</v>
      </c>
      <c r="N516" s="3" t="s">
        <v>775</v>
      </c>
      <c r="O516" s="3" t="s">
        <v>1198</v>
      </c>
      <c r="P516" s="3" t="s">
        <v>1198</v>
      </c>
      <c r="Q516" s="3"/>
      <c r="R516" s="3" t="s">
        <v>1198</v>
      </c>
      <c r="S516" s="3" t="s">
        <v>1198</v>
      </c>
      <c r="T516" s="3" t="s">
        <v>775</v>
      </c>
      <c r="U516" s="3" t="s">
        <v>1198</v>
      </c>
      <c r="V516" s="3" t="s">
        <v>1198</v>
      </c>
      <c r="W516" s="3" t="s">
        <v>775</v>
      </c>
      <c r="X516" s="3" t="s">
        <v>1198</v>
      </c>
      <c r="Y516" s="3" t="s">
        <v>775</v>
      </c>
      <c r="Z516" s="3" t="s">
        <v>1198</v>
      </c>
      <c r="AA516" s="3" t="s">
        <v>1198</v>
      </c>
      <c r="AB516" s="3" t="s">
        <v>1198</v>
      </c>
      <c r="AC516" s="3" t="s">
        <v>775</v>
      </c>
      <c r="AD516" s="3" t="s">
        <v>775</v>
      </c>
      <c r="AE516" s="3" t="s">
        <v>1198</v>
      </c>
      <c r="AF516" s="3" t="s">
        <v>1198</v>
      </c>
      <c r="AG516" s="3" t="s">
        <v>1198</v>
      </c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>
        <f>COUNTA(Tabela2[[#This Row],[FIFA 96 League]:[EA Sports FC 26 League]])</f>
        <v>26</v>
      </c>
    </row>
    <row r="517" spans="1:65" x14ac:dyDescent="0.3">
      <c r="A517" s="3" t="s">
        <v>1386</v>
      </c>
      <c r="B517" s="3" t="s">
        <v>12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 t="s">
        <v>1198</v>
      </c>
      <c r="N517" s="3" t="s">
        <v>775</v>
      </c>
      <c r="O517" s="3" t="s">
        <v>775</v>
      </c>
      <c r="P517" s="3" t="s">
        <v>775</v>
      </c>
      <c r="Q517" s="3" t="s">
        <v>775</v>
      </c>
      <c r="R517" s="3" t="s">
        <v>775</v>
      </c>
      <c r="S517" s="3" t="s">
        <v>775</v>
      </c>
      <c r="T517" s="3" t="s">
        <v>775</v>
      </c>
      <c r="U517" s="3" t="s">
        <v>775</v>
      </c>
      <c r="V517" s="3" t="s">
        <v>1198</v>
      </c>
      <c r="W517" s="3" t="s">
        <v>1198</v>
      </c>
      <c r="X517" s="3" t="s">
        <v>1198</v>
      </c>
      <c r="Y517" s="3" t="s">
        <v>1198</v>
      </c>
      <c r="Z517" s="3" t="s">
        <v>1198</v>
      </c>
      <c r="AA517" s="3" t="s">
        <v>1198</v>
      </c>
      <c r="AB517" s="3" t="s">
        <v>1198</v>
      </c>
      <c r="AC517" s="3" t="s">
        <v>1198</v>
      </c>
      <c r="AD517" s="3" t="s">
        <v>1198</v>
      </c>
      <c r="AE517" s="3" t="s">
        <v>1198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>
        <f>COUNTA(Tabela2[[#This Row],[FIFA 96 League]:[EA Sports FC 26 League]])</f>
        <v>19</v>
      </c>
    </row>
    <row r="518" spans="1:65" x14ac:dyDescent="0.3">
      <c r="A518" s="3" t="s">
        <v>1523</v>
      </c>
      <c r="B518" s="3" t="s">
        <v>12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 t="s">
        <v>1198</v>
      </c>
      <c r="Q518" s="3" t="s">
        <v>1198</v>
      </c>
      <c r="R518" s="3" t="s">
        <v>1198</v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>
        <f>COUNTA(Tabela2[[#This Row],[FIFA 96 League]:[EA Sports FC 26 League]])</f>
        <v>3</v>
      </c>
    </row>
    <row r="519" spans="1:65" x14ac:dyDescent="0.3">
      <c r="A519" s="3" t="s">
        <v>963</v>
      </c>
      <c r="B519" s="3" t="s">
        <v>106</v>
      </c>
      <c r="C519" s="3"/>
      <c r="D519" s="3"/>
      <c r="E519" s="3"/>
      <c r="F519" s="3" t="s">
        <v>964</v>
      </c>
      <c r="G519" s="3" t="s">
        <v>964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>
        <f>COUNTA(Tabela2[[#This Row],[FIFA 96 League]:[EA Sports FC 26 League]])</f>
        <v>2</v>
      </c>
    </row>
    <row r="520" spans="1:65" x14ac:dyDescent="0.3">
      <c r="A520" s="3" t="s">
        <v>816</v>
      </c>
      <c r="B520" s="3" t="s">
        <v>21</v>
      </c>
      <c r="C520" s="3" t="s">
        <v>815</v>
      </c>
      <c r="D520" s="3" t="s">
        <v>815</v>
      </c>
      <c r="E520" s="3" t="s">
        <v>815</v>
      </c>
      <c r="F520" s="3" t="s">
        <v>815</v>
      </c>
      <c r="G520" s="3" t="s">
        <v>815</v>
      </c>
      <c r="H520" s="3" t="s">
        <v>815</v>
      </c>
      <c r="I520" s="3" t="s">
        <v>815</v>
      </c>
      <c r="J520" s="3" t="s">
        <v>815</v>
      </c>
      <c r="K520" s="3" t="s">
        <v>815</v>
      </c>
      <c r="L520" s="3" t="s">
        <v>1202</v>
      </c>
      <c r="M520" s="3" t="s">
        <v>1202</v>
      </c>
      <c r="N520" s="3" t="s">
        <v>1202</v>
      </c>
      <c r="O520" s="3" t="s">
        <v>1202</v>
      </c>
      <c r="P520" s="3" t="s">
        <v>1202</v>
      </c>
      <c r="Q520" s="3" t="s">
        <v>1202</v>
      </c>
      <c r="R520" s="3" t="s">
        <v>1202</v>
      </c>
      <c r="S520" s="3" t="s">
        <v>1202</v>
      </c>
      <c r="T520" s="3" t="s">
        <v>1202</v>
      </c>
      <c r="U520" s="3" t="s">
        <v>1202</v>
      </c>
      <c r="V520" s="3" t="s">
        <v>1202</v>
      </c>
      <c r="W520" s="3" t="s">
        <v>1202</v>
      </c>
      <c r="X520" s="3" t="s">
        <v>1202</v>
      </c>
      <c r="Y520" s="3"/>
      <c r="Z520" s="3" t="s">
        <v>1610</v>
      </c>
      <c r="AA520" s="3" t="s">
        <v>1610</v>
      </c>
      <c r="AB520" s="3" t="s">
        <v>1610</v>
      </c>
      <c r="AC520" s="3" t="s">
        <v>1610</v>
      </c>
      <c r="AD520" s="3" t="s">
        <v>1610</v>
      </c>
      <c r="AE520" s="3" t="s">
        <v>1610</v>
      </c>
      <c r="AF520" s="3" t="s">
        <v>1610</v>
      </c>
      <c r="AG520" s="3" t="s">
        <v>1610</v>
      </c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>
        <f>COUNTA(Tabela2[[#This Row],[FIFA 96 League]:[EA Sports FC 26 League]])</f>
        <v>30</v>
      </c>
    </row>
    <row r="521" spans="1:65" x14ac:dyDescent="0.3">
      <c r="A521" s="3" t="s">
        <v>1275</v>
      </c>
      <c r="B521" s="3" t="s">
        <v>21</v>
      </c>
      <c r="C521" s="3"/>
      <c r="D521" s="3"/>
      <c r="E521" s="3"/>
      <c r="F521" s="3"/>
      <c r="G521" s="3"/>
      <c r="H521" s="3"/>
      <c r="I521" s="3"/>
      <c r="J521" s="3"/>
      <c r="K521" s="3" t="s">
        <v>1202</v>
      </c>
      <c r="L521" s="3" t="s">
        <v>1202</v>
      </c>
      <c r="M521" s="3" t="s">
        <v>1202</v>
      </c>
      <c r="N521" s="3" t="s">
        <v>815</v>
      </c>
      <c r="O521" s="3" t="s">
        <v>1202</v>
      </c>
      <c r="P521" s="3" t="s">
        <v>1202</v>
      </c>
      <c r="Q521" s="3" t="s">
        <v>1202</v>
      </c>
      <c r="R521" s="3" t="s">
        <v>1202</v>
      </c>
      <c r="S521" s="3" t="s">
        <v>1202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 t="s">
        <v>1610</v>
      </c>
      <c r="AG521" s="3" t="s">
        <v>1610</v>
      </c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>
        <f>COUNTA(Tabela2[[#This Row],[FIFA 96 League]:[EA Sports FC 26 League]])</f>
        <v>11</v>
      </c>
    </row>
    <row r="522" spans="1:65" x14ac:dyDescent="0.3">
      <c r="A522" s="3" t="s">
        <v>877</v>
      </c>
      <c r="B522" s="3" t="s">
        <v>21</v>
      </c>
      <c r="C522" s="3"/>
      <c r="D522" s="3"/>
      <c r="E522" s="3" t="s">
        <v>815</v>
      </c>
      <c r="F522" s="3"/>
      <c r="G522" s="3" t="s">
        <v>815</v>
      </c>
      <c r="H522" s="3"/>
      <c r="I522" s="3"/>
      <c r="J522" s="3" t="s">
        <v>815</v>
      </c>
      <c r="K522" s="3" t="s">
        <v>1202</v>
      </c>
      <c r="L522" s="3" t="s">
        <v>815</v>
      </c>
      <c r="M522" s="3" t="s">
        <v>815</v>
      </c>
      <c r="N522" s="3" t="s">
        <v>815</v>
      </c>
      <c r="O522" s="3" t="s">
        <v>815</v>
      </c>
      <c r="P522" s="3" t="s">
        <v>815</v>
      </c>
      <c r="Q522" s="3" t="s">
        <v>1202</v>
      </c>
      <c r="R522" s="3" t="s">
        <v>1202</v>
      </c>
      <c r="S522" s="3"/>
      <c r="T522" s="3"/>
      <c r="U522" s="3" t="s">
        <v>1202</v>
      </c>
      <c r="V522" s="3"/>
      <c r="W522" s="3" t="s">
        <v>1202</v>
      </c>
      <c r="X522" s="3" t="s">
        <v>1202</v>
      </c>
      <c r="Y522" s="3" t="s">
        <v>1202</v>
      </c>
      <c r="Z522" s="3" t="s">
        <v>1202</v>
      </c>
      <c r="AA522" s="3" t="s">
        <v>1202</v>
      </c>
      <c r="AB522" s="3" t="s">
        <v>815</v>
      </c>
      <c r="AC522" s="3" t="s">
        <v>815</v>
      </c>
      <c r="AD522" s="3" t="s">
        <v>1202</v>
      </c>
      <c r="AE522" s="3" t="s">
        <v>1610</v>
      </c>
      <c r="AF522" s="3" t="s">
        <v>1610</v>
      </c>
      <c r="AG522" s="3" t="s">
        <v>1202</v>
      </c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>
        <f>COUNTA(Tabela2[[#This Row],[FIFA 96 League]:[EA Sports FC 26 League]])</f>
        <v>23</v>
      </c>
    </row>
    <row r="523" spans="1:65" x14ac:dyDescent="0.3">
      <c r="A523" s="3" t="s">
        <v>1432</v>
      </c>
      <c r="B523" s="3" t="s">
        <v>21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 t="s">
        <v>1202</v>
      </c>
      <c r="O523" s="3" t="s">
        <v>1202</v>
      </c>
      <c r="P523" s="3" t="s">
        <v>1202</v>
      </c>
      <c r="Q523" s="3" t="s">
        <v>1202</v>
      </c>
      <c r="R523" s="3" t="s">
        <v>1202</v>
      </c>
      <c r="S523" s="3" t="s">
        <v>815</v>
      </c>
      <c r="T523" s="3" t="s">
        <v>815</v>
      </c>
      <c r="U523" s="3" t="s">
        <v>815</v>
      </c>
      <c r="V523" s="3" t="s">
        <v>815</v>
      </c>
      <c r="W523" s="3" t="s">
        <v>815</v>
      </c>
      <c r="X523" s="3" t="s">
        <v>815</v>
      </c>
      <c r="Y523" s="3" t="s">
        <v>815</v>
      </c>
      <c r="Z523" s="3" t="s">
        <v>815</v>
      </c>
      <c r="AA523" s="3" t="s">
        <v>815</v>
      </c>
      <c r="AB523" s="3" t="s">
        <v>815</v>
      </c>
      <c r="AC523" s="3" t="s">
        <v>815</v>
      </c>
      <c r="AD523" s="3" t="s">
        <v>815</v>
      </c>
      <c r="AE523" s="3" t="s">
        <v>815</v>
      </c>
      <c r="AF523" s="3" t="s">
        <v>815</v>
      </c>
      <c r="AG523" s="3" t="s">
        <v>815</v>
      </c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>
        <f>COUNTA(Tabela2[[#This Row],[FIFA 96 League]:[EA Sports FC 26 League]])</f>
        <v>20</v>
      </c>
    </row>
    <row r="524" spans="1:65" x14ac:dyDescent="0.3">
      <c r="A524" s="3" t="s">
        <v>829</v>
      </c>
      <c r="B524" s="3" t="s">
        <v>21</v>
      </c>
      <c r="C524" s="3" t="s">
        <v>815</v>
      </c>
      <c r="D524" s="3" t="s">
        <v>815</v>
      </c>
      <c r="E524" s="3" t="s">
        <v>815</v>
      </c>
      <c r="F524" s="3" t="s">
        <v>815</v>
      </c>
      <c r="G524" s="3" t="s">
        <v>815</v>
      </c>
      <c r="H524" s="3" t="s">
        <v>815</v>
      </c>
      <c r="I524" s="3" t="s">
        <v>815</v>
      </c>
      <c r="J524" s="3" t="s">
        <v>815</v>
      </c>
      <c r="K524" s="3" t="s">
        <v>815</v>
      </c>
      <c r="L524" s="3" t="s">
        <v>815</v>
      </c>
      <c r="M524" s="3" t="s">
        <v>815</v>
      </c>
      <c r="N524" s="3" t="s">
        <v>815</v>
      </c>
      <c r="O524" s="3" t="s">
        <v>815</v>
      </c>
      <c r="P524" s="3" t="s">
        <v>815</v>
      </c>
      <c r="Q524" s="3" t="s">
        <v>815</v>
      </c>
      <c r="R524" s="3" t="s">
        <v>815</v>
      </c>
      <c r="S524" s="3" t="s">
        <v>815</v>
      </c>
      <c r="T524" s="3" t="s">
        <v>815</v>
      </c>
      <c r="U524" s="3" t="s">
        <v>815</v>
      </c>
      <c r="V524" s="3" t="s">
        <v>815</v>
      </c>
      <c r="W524" s="3" t="s">
        <v>815</v>
      </c>
      <c r="X524" s="3" t="s">
        <v>815</v>
      </c>
      <c r="Y524" s="3" t="s">
        <v>815</v>
      </c>
      <c r="Z524" s="3" t="s">
        <v>815</v>
      </c>
      <c r="AA524" s="3" t="s">
        <v>815</v>
      </c>
      <c r="AB524" s="3" t="s">
        <v>815</v>
      </c>
      <c r="AC524" s="3" t="s">
        <v>815</v>
      </c>
      <c r="AD524" s="3" t="s">
        <v>815</v>
      </c>
      <c r="AE524" s="3" t="s">
        <v>815</v>
      </c>
      <c r="AF524" s="3" t="s">
        <v>815</v>
      </c>
      <c r="AG524" s="3" t="s">
        <v>815</v>
      </c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>
        <f>COUNTA(Tabela2[[#This Row],[FIFA 96 League]:[EA Sports FC 26 League]])</f>
        <v>31</v>
      </c>
    </row>
    <row r="525" spans="1:65" x14ac:dyDescent="0.3">
      <c r="A525" s="3" t="s">
        <v>817</v>
      </c>
      <c r="B525" s="3" t="s">
        <v>21</v>
      </c>
      <c r="C525" s="3" t="s">
        <v>815</v>
      </c>
      <c r="D525" s="3" t="s">
        <v>815</v>
      </c>
      <c r="E525" s="3" t="s">
        <v>815</v>
      </c>
      <c r="F525" s="3" t="s">
        <v>815</v>
      </c>
      <c r="G525" s="3" t="s">
        <v>815</v>
      </c>
      <c r="H525" s="3" t="s">
        <v>815</v>
      </c>
      <c r="I525" s="3" t="s">
        <v>815</v>
      </c>
      <c r="J525" s="3" t="s">
        <v>815</v>
      </c>
      <c r="K525" s="3" t="s">
        <v>815</v>
      </c>
      <c r="L525" s="3" t="s">
        <v>815</v>
      </c>
      <c r="M525" s="3" t="s">
        <v>815</v>
      </c>
      <c r="N525" s="3" t="s">
        <v>815</v>
      </c>
      <c r="O525" s="3" t="s">
        <v>815</v>
      </c>
      <c r="P525" s="3" t="s">
        <v>815</v>
      </c>
      <c r="Q525" s="3" t="s">
        <v>815</v>
      </c>
      <c r="R525" s="3" t="s">
        <v>815</v>
      </c>
      <c r="S525" s="3" t="s">
        <v>815</v>
      </c>
      <c r="T525" s="3" t="s">
        <v>815</v>
      </c>
      <c r="U525" s="3" t="s">
        <v>815</v>
      </c>
      <c r="V525" s="3" t="s">
        <v>815</v>
      </c>
      <c r="W525" s="3" t="s">
        <v>815</v>
      </c>
      <c r="X525" s="3" t="s">
        <v>815</v>
      </c>
      <c r="Y525" s="3" t="s">
        <v>815</v>
      </c>
      <c r="Z525" s="3" t="s">
        <v>815</v>
      </c>
      <c r="AA525" s="3" t="s">
        <v>815</v>
      </c>
      <c r="AB525" s="3" t="s">
        <v>815</v>
      </c>
      <c r="AC525" s="3" t="s">
        <v>815</v>
      </c>
      <c r="AD525" s="3" t="s">
        <v>815</v>
      </c>
      <c r="AE525" s="3" t="s">
        <v>815</v>
      </c>
      <c r="AF525" s="3" t="s">
        <v>815</v>
      </c>
      <c r="AG525" s="3" t="s">
        <v>815</v>
      </c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>
        <f>COUNTA(Tabela2[[#This Row],[FIFA 96 League]:[EA Sports FC 26 League]])</f>
        <v>31</v>
      </c>
    </row>
    <row r="526" spans="1:65" x14ac:dyDescent="0.3">
      <c r="A526" s="3" t="s">
        <v>1616</v>
      </c>
      <c r="B526" s="3" t="s">
        <v>21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 t="s">
        <v>1610</v>
      </c>
      <c r="AB526" s="3" t="s">
        <v>1610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>
        <f>COUNTA(Tabela2[[#This Row],[FIFA 96 League]:[EA Sports FC 26 League]])</f>
        <v>2</v>
      </c>
    </row>
    <row r="527" spans="1:65" x14ac:dyDescent="0.3">
      <c r="A527" s="3" t="s">
        <v>2080</v>
      </c>
      <c r="B527" s="3" t="s">
        <v>21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 t="s">
        <v>1610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>
        <f>COUNTA(Tabela2[[#This Row],[FIFA 96 League]:[EA Sports FC 26 League]])</f>
        <v>1</v>
      </c>
    </row>
    <row r="528" spans="1:65" x14ac:dyDescent="0.3">
      <c r="A528" s="3" t="s">
        <v>820</v>
      </c>
      <c r="B528" s="3" t="s">
        <v>21</v>
      </c>
      <c r="C528" s="3" t="s">
        <v>815</v>
      </c>
      <c r="D528" s="3" t="s">
        <v>815</v>
      </c>
      <c r="E528" s="3" t="s">
        <v>815</v>
      </c>
      <c r="F528" s="3" t="s">
        <v>815</v>
      </c>
      <c r="G528" s="3" t="s">
        <v>815</v>
      </c>
      <c r="H528" s="3" t="s">
        <v>815</v>
      </c>
      <c r="I528" s="3" t="s">
        <v>815</v>
      </c>
      <c r="J528" s="3" t="s">
        <v>815</v>
      </c>
      <c r="K528" s="3" t="s">
        <v>815</v>
      </c>
      <c r="L528" s="3" t="s">
        <v>815</v>
      </c>
      <c r="M528" s="3" t="s">
        <v>815</v>
      </c>
      <c r="N528" s="3" t="s">
        <v>815</v>
      </c>
      <c r="O528" s="3" t="s">
        <v>815</v>
      </c>
      <c r="P528" s="3" t="s">
        <v>815</v>
      </c>
      <c r="Q528" s="3" t="s">
        <v>815</v>
      </c>
      <c r="R528" s="3" t="s">
        <v>815</v>
      </c>
      <c r="S528" s="3" t="s">
        <v>815</v>
      </c>
      <c r="T528" s="3" t="s">
        <v>815</v>
      </c>
      <c r="U528" s="3" t="s">
        <v>815</v>
      </c>
      <c r="V528" s="3" t="s">
        <v>815</v>
      </c>
      <c r="W528" s="3" t="s">
        <v>815</v>
      </c>
      <c r="X528" s="3" t="s">
        <v>815</v>
      </c>
      <c r="Y528" s="3" t="s">
        <v>815</v>
      </c>
      <c r="Z528" s="3" t="s">
        <v>815</v>
      </c>
      <c r="AA528" s="3" t="s">
        <v>815</v>
      </c>
      <c r="AB528" s="3" t="s">
        <v>815</v>
      </c>
      <c r="AC528" s="3" t="s">
        <v>815</v>
      </c>
      <c r="AD528" s="3" t="s">
        <v>815</v>
      </c>
      <c r="AE528" s="3" t="s">
        <v>815</v>
      </c>
      <c r="AF528" s="3" t="s">
        <v>815</v>
      </c>
      <c r="AG528" s="3" t="s">
        <v>815</v>
      </c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>
        <f>COUNTA(Tabela2[[#This Row],[FIFA 96 League]:[EA Sports FC 26 League]])</f>
        <v>31</v>
      </c>
    </row>
    <row r="529" spans="1:65" x14ac:dyDescent="0.3">
      <c r="A529" s="3" t="s">
        <v>1614</v>
      </c>
      <c r="B529" s="3" t="s">
        <v>21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 t="s">
        <v>1610</v>
      </c>
      <c r="AD529" s="3" t="s">
        <v>1610</v>
      </c>
      <c r="AE529" s="3" t="s">
        <v>1610</v>
      </c>
      <c r="AF529" s="3" t="s">
        <v>1610</v>
      </c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>
        <f>COUNTA(Tabela2[[#This Row],[FIFA 96 League]:[EA Sports FC 26 League]])</f>
        <v>4</v>
      </c>
    </row>
    <row r="530" spans="1:65" x14ac:dyDescent="0.3">
      <c r="A530" s="3" t="s">
        <v>819</v>
      </c>
      <c r="B530" s="3" t="s">
        <v>21</v>
      </c>
      <c r="C530" s="3" t="s">
        <v>815</v>
      </c>
      <c r="D530" s="3" t="s">
        <v>815</v>
      </c>
      <c r="E530" s="3" t="s">
        <v>815</v>
      </c>
      <c r="F530" s="3" t="s">
        <v>815</v>
      </c>
      <c r="G530" s="3"/>
      <c r="H530" s="3"/>
      <c r="I530" s="3" t="s">
        <v>815</v>
      </c>
      <c r="J530" s="3" t="s">
        <v>815</v>
      </c>
      <c r="K530" s="3" t="s">
        <v>815</v>
      </c>
      <c r="L530" s="3" t="s">
        <v>815</v>
      </c>
      <c r="M530" s="3" t="s">
        <v>815</v>
      </c>
      <c r="N530" s="3" t="s">
        <v>815</v>
      </c>
      <c r="O530" s="3" t="s">
        <v>1202</v>
      </c>
      <c r="P530" s="3" t="s">
        <v>815</v>
      </c>
      <c r="Q530" s="3" t="s">
        <v>815</v>
      </c>
      <c r="R530" s="3" t="s">
        <v>815</v>
      </c>
      <c r="S530" s="3" t="s">
        <v>815</v>
      </c>
      <c r="T530" s="3" t="s">
        <v>815</v>
      </c>
      <c r="U530" s="3" t="s">
        <v>815</v>
      </c>
      <c r="V530" s="3" t="s">
        <v>815</v>
      </c>
      <c r="W530" s="3" t="s">
        <v>815</v>
      </c>
      <c r="X530" s="3" t="s">
        <v>815</v>
      </c>
      <c r="Y530" s="3" t="s">
        <v>815</v>
      </c>
      <c r="Z530" s="3" t="s">
        <v>815</v>
      </c>
      <c r="AA530" s="3" t="s">
        <v>815</v>
      </c>
      <c r="AB530" s="3" t="s">
        <v>815</v>
      </c>
      <c r="AC530" s="3" t="s">
        <v>815</v>
      </c>
      <c r="AD530" s="3" t="s">
        <v>815</v>
      </c>
      <c r="AE530" s="3" t="s">
        <v>815</v>
      </c>
      <c r="AF530" s="3" t="s">
        <v>815</v>
      </c>
      <c r="AG530" s="3" t="s">
        <v>815</v>
      </c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>
        <f>COUNTA(Tabela2[[#This Row],[FIFA 96 League]:[EA Sports FC 26 League]])</f>
        <v>29</v>
      </c>
    </row>
    <row r="531" spans="1:65" x14ac:dyDescent="0.3">
      <c r="A531" s="3" t="s">
        <v>1434</v>
      </c>
      <c r="B531" s="3" t="s">
        <v>21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 t="s">
        <v>1202</v>
      </c>
      <c r="O531" s="3" t="s">
        <v>1202</v>
      </c>
      <c r="P531" s="3"/>
      <c r="Q531" s="3"/>
      <c r="R531" s="3"/>
      <c r="S531" s="3"/>
      <c r="T531" s="3"/>
      <c r="U531" s="3"/>
      <c r="V531" s="3"/>
      <c r="W531" s="3"/>
      <c r="X531" s="3"/>
      <c r="Y531" s="3" t="s">
        <v>1610</v>
      </c>
      <c r="Z531" s="3" t="s">
        <v>1610</v>
      </c>
      <c r="AA531" s="3" t="s">
        <v>1610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>
        <f>COUNTA(Tabela2[[#This Row],[FIFA 96 League]:[EA Sports FC 26 League]])</f>
        <v>5</v>
      </c>
    </row>
    <row r="532" spans="1:65" x14ac:dyDescent="0.3">
      <c r="A532" s="3" t="s">
        <v>1615</v>
      </c>
      <c r="B532" s="3" t="s">
        <v>21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 t="s">
        <v>1610</v>
      </c>
      <c r="Z532" s="3"/>
      <c r="AA532" s="3" t="s">
        <v>1610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>
        <f>COUNTA(Tabela2[[#This Row],[FIFA 96 League]:[EA Sports FC 26 League]])</f>
        <v>2</v>
      </c>
    </row>
    <row r="533" spans="1:65" x14ac:dyDescent="0.3">
      <c r="A533" s="3" t="s">
        <v>1626</v>
      </c>
      <c r="B533" s="3" t="s">
        <v>21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 t="s">
        <v>1202</v>
      </c>
      <c r="W533" s="3" t="s">
        <v>815</v>
      </c>
      <c r="X533" s="3" t="s">
        <v>815</v>
      </c>
      <c r="Y533" s="3" t="s">
        <v>1202</v>
      </c>
      <c r="Z533" s="3" t="s">
        <v>1202</v>
      </c>
      <c r="AA533" s="3" t="s">
        <v>1202</v>
      </c>
      <c r="AB533" s="3" t="s">
        <v>1202</v>
      </c>
      <c r="AC533" s="3" t="s">
        <v>1202</v>
      </c>
      <c r="AD533" s="3" t="s">
        <v>1202</v>
      </c>
      <c r="AE533" s="3" t="s">
        <v>815</v>
      </c>
      <c r="AF533" s="3" t="s">
        <v>1202</v>
      </c>
      <c r="AG533" s="3" t="s">
        <v>1202</v>
      </c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>
        <f>COUNTA(Tabela2[[#This Row],[FIFA 96 League]:[EA Sports FC 26 League]])</f>
        <v>12</v>
      </c>
    </row>
    <row r="534" spans="1:65" x14ac:dyDescent="0.3">
      <c r="A534" s="3" t="s">
        <v>821</v>
      </c>
      <c r="B534" s="3" t="s">
        <v>21</v>
      </c>
      <c r="C534" s="3" t="s">
        <v>815</v>
      </c>
      <c r="D534" s="3"/>
      <c r="E534" s="3"/>
      <c r="F534" s="3"/>
      <c r="G534" s="3"/>
      <c r="H534" s="3"/>
      <c r="I534" s="3"/>
      <c r="J534" s="3"/>
      <c r="K534" s="3"/>
      <c r="L534" s="3" t="s">
        <v>1202</v>
      </c>
      <c r="M534" s="3" t="s">
        <v>1202</v>
      </c>
      <c r="N534" s="3"/>
      <c r="O534" s="3"/>
      <c r="P534" s="3"/>
      <c r="Q534" s="3"/>
      <c r="R534" s="3"/>
      <c r="S534" s="3" t="s">
        <v>1202</v>
      </c>
      <c r="T534" s="3" t="s">
        <v>1202</v>
      </c>
      <c r="U534" s="3" t="s">
        <v>1202</v>
      </c>
      <c r="V534" s="3"/>
      <c r="W534" s="3"/>
      <c r="X534" s="3" t="s">
        <v>1202</v>
      </c>
      <c r="Y534" s="3" t="s">
        <v>1202</v>
      </c>
      <c r="Z534" s="3" t="s">
        <v>1202</v>
      </c>
      <c r="AA534" s="3" t="s">
        <v>1202</v>
      </c>
      <c r="AB534" s="3" t="s">
        <v>1610</v>
      </c>
      <c r="AC534" s="3" t="s">
        <v>1202</v>
      </c>
      <c r="AD534" s="3" t="s">
        <v>1610</v>
      </c>
      <c r="AE534" s="3" t="s">
        <v>1610</v>
      </c>
      <c r="AF534" s="3" t="s">
        <v>1610</v>
      </c>
      <c r="AG534" s="3" t="s">
        <v>1202</v>
      </c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>
        <f>COUNTA(Tabela2[[#This Row],[FIFA 96 League]:[EA Sports FC 26 League]])</f>
        <v>16</v>
      </c>
    </row>
    <row r="535" spans="1:65" x14ac:dyDescent="0.3">
      <c r="A535" s="3" t="s">
        <v>1387</v>
      </c>
      <c r="B535" s="3" t="s">
        <v>21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 t="s">
        <v>1202</v>
      </c>
      <c r="N535" s="3" t="s">
        <v>1202</v>
      </c>
      <c r="O535" s="3"/>
      <c r="P535" s="3"/>
      <c r="Q535" s="3"/>
      <c r="R535" s="3"/>
      <c r="S535" s="3" t="s">
        <v>1202</v>
      </c>
      <c r="T535" s="3" t="s">
        <v>1202</v>
      </c>
      <c r="U535" s="3" t="s">
        <v>815</v>
      </c>
      <c r="V535" s="3" t="s">
        <v>1202</v>
      </c>
      <c r="W535" s="3" t="s">
        <v>1202</v>
      </c>
      <c r="X535" s="3" t="s">
        <v>1202</v>
      </c>
      <c r="Y535" s="3" t="s">
        <v>1202</v>
      </c>
      <c r="Z535" s="3" t="s">
        <v>1610</v>
      </c>
      <c r="AA535" s="3" t="s">
        <v>1610</v>
      </c>
      <c r="AB535" s="3" t="s">
        <v>1202</v>
      </c>
      <c r="AC535" s="3" t="s">
        <v>1610</v>
      </c>
      <c r="AD535" s="3" t="s">
        <v>1202</v>
      </c>
      <c r="AE535" s="3" t="s">
        <v>1202</v>
      </c>
      <c r="AF535" s="3" t="s">
        <v>1202</v>
      </c>
      <c r="AG535" s="3" t="s">
        <v>1202</v>
      </c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>
        <f>COUNTA(Tabela2[[#This Row],[FIFA 96 League]:[EA Sports FC 26 League]])</f>
        <v>17</v>
      </c>
    </row>
    <row r="536" spans="1:65" x14ac:dyDescent="0.3">
      <c r="A536" s="3" t="s">
        <v>824</v>
      </c>
      <c r="B536" s="3" t="s">
        <v>21</v>
      </c>
      <c r="C536" s="3" t="s">
        <v>815</v>
      </c>
      <c r="D536" s="3" t="s">
        <v>815</v>
      </c>
      <c r="E536" s="3"/>
      <c r="F536" s="3" t="s">
        <v>815</v>
      </c>
      <c r="G536" s="3" t="s">
        <v>815</v>
      </c>
      <c r="H536" s="3" t="s">
        <v>815</v>
      </c>
      <c r="I536" s="3"/>
      <c r="J536" s="3"/>
      <c r="K536" s="3" t="s">
        <v>815</v>
      </c>
      <c r="L536" s="3" t="s">
        <v>1202</v>
      </c>
      <c r="M536" s="3" t="s">
        <v>815</v>
      </c>
      <c r="N536" s="3" t="s">
        <v>815</v>
      </c>
      <c r="O536" s="3" t="s">
        <v>815</v>
      </c>
      <c r="P536" s="3" t="s">
        <v>815</v>
      </c>
      <c r="Q536" s="3" t="s">
        <v>815</v>
      </c>
      <c r="R536" s="3" t="s">
        <v>815</v>
      </c>
      <c r="S536" s="3" t="s">
        <v>1202</v>
      </c>
      <c r="T536" s="3" t="s">
        <v>815</v>
      </c>
      <c r="U536" s="3" t="s">
        <v>815</v>
      </c>
      <c r="V536" s="3" t="s">
        <v>815</v>
      </c>
      <c r="W536" s="3" t="s">
        <v>815</v>
      </c>
      <c r="X536" s="3" t="s">
        <v>815</v>
      </c>
      <c r="Y536" s="3" t="s">
        <v>815</v>
      </c>
      <c r="Z536" s="3" t="s">
        <v>815</v>
      </c>
      <c r="AA536" s="3" t="s">
        <v>815</v>
      </c>
      <c r="AB536" s="3" t="s">
        <v>815</v>
      </c>
      <c r="AC536" s="3" t="s">
        <v>815</v>
      </c>
      <c r="AD536" s="3" t="s">
        <v>815</v>
      </c>
      <c r="AE536" s="3" t="s">
        <v>815</v>
      </c>
      <c r="AF536" s="3" t="s">
        <v>815</v>
      </c>
      <c r="AG536" s="3" t="s">
        <v>815</v>
      </c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>
        <f>COUNTA(Tabela2[[#This Row],[FIFA 96 League]:[EA Sports FC 26 League]])</f>
        <v>28</v>
      </c>
    </row>
    <row r="537" spans="1:65" x14ac:dyDescent="0.3">
      <c r="A537" s="3" t="s">
        <v>1280</v>
      </c>
      <c r="B537" s="3" t="s">
        <v>21</v>
      </c>
      <c r="C537" s="3"/>
      <c r="D537" s="3"/>
      <c r="E537" s="3"/>
      <c r="F537" s="3"/>
      <c r="G537" s="3"/>
      <c r="H537" s="3"/>
      <c r="I537" s="3"/>
      <c r="J537" s="3"/>
      <c r="K537" s="3" t="s">
        <v>1202</v>
      </c>
      <c r="L537" s="3" t="s">
        <v>1202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>
        <f>COUNTA(Tabela2[[#This Row],[FIFA 96 League]:[EA Sports FC 26 League]])</f>
        <v>2</v>
      </c>
    </row>
    <row r="538" spans="1:65" x14ac:dyDescent="0.3">
      <c r="A538" s="3" t="s">
        <v>1617</v>
      </c>
      <c r="B538" s="3" t="s">
        <v>21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 t="s">
        <v>1610</v>
      </c>
      <c r="AE538" s="3" t="s">
        <v>1202</v>
      </c>
      <c r="AF538" s="3" t="s">
        <v>1202</v>
      </c>
      <c r="AG538" s="3" t="s">
        <v>1202</v>
      </c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>
        <f>COUNTA(Tabela2[[#This Row],[FIFA 96 League]:[EA Sports FC 26 League]])</f>
        <v>4</v>
      </c>
    </row>
    <row r="539" spans="1:65" x14ac:dyDescent="0.3">
      <c r="A539" s="3" t="s">
        <v>1142</v>
      </c>
      <c r="B539" s="3" t="s">
        <v>21</v>
      </c>
      <c r="C539" s="3"/>
      <c r="D539" s="3"/>
      <c r="E539" s="3"/>
      <c r="F539" s="3"/>
      <c r="G539" s="3"/>
      <c r="H539" s="3" t="s">
        <v>815</v>
      </c>
      <c r="I539" s="3" t="s">
        <v>815</v>
      </c>
      <c r="J539" s="3" t="s">
        <v>815</v>
      </c>
      <c r="K539" s="3" t="s">
        <v>1202</v>
      </c>
      <c r="L539" s="3" t="s">
        <v>1202</v>
      </c>
      <c r="M539" s="3" t="s">
        <v>1202</v>
      </c>
      <c r="N539" s="3" t="s">
        <v>815</v>
      </c>
      <c r="O539" s="3" t="s">
        <v>815</v>
      </c>
      <c r="P539" s="3" t="s">
        <v>815</v>
      </c>
      <c r="Q539" s="3" t="s">
        <v>1202</v>
      </c>
      <c r="R539" s="3" t="s">
        <v>1202</v>
      </c>
      <c r="S539" s="3" t="s">
        <v>1202</v>
      </c>
      <c r="T539" s="3" t="s">
        <v>1202</v>
      </c>
      <c r="U539" s="3" t="s">
        <v>1202</v>
      </c>
      <c r="V539" s="3"/>
      <c r="W539" s="3"/>
      <c r="X539" s="3"/>
      <c r="Y539" s="3"/>
      <c r="Z539" s="3" t="s">
        <v>1610</v>
      </c>
      <c r="AA539" s="3"/>
      <c r="AB539" s="3"/>
      <c r="AC539" s="3"/>
      <c r="AD539" s="3"/>
      <c r="AE539" s="3"/>
      <c r="AF539" s="3" t="s">
        <v>1610</v>
      </c>
      <c r="AG539" s="3" t="s">
        <v>1610</v>
      </c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>
        <f>COUNTA(Tabela2[[#This Row],[FIFA 96 League]:[EA Sports FC 26 League]])</f>
        <v>17</v>
      </c>
    </row>
    <row r="540" spans="1:65" x14ac:dyDescent="0.3">
      <c r="A540" s="3" t="s">
        <v>1276</v>
      </c>
      <c r="B540" s="3" t="s">
        <v>21</v>
      </c>
      <c r="C540" s="3"/>
      <c r="D540" s="3"/>
      <c r="E540" s="3"/>
      <c r="F540" s="3"/>
      <c r="G540" s="3"/>
      <c r="H540" s="3"/>
      <c r="I540" s="3"/>
      <c r="J540" s="3"/>
      <c r="K540" s="3" t="s">
        <v>1202</v>
      </c>
      <c r="L540" s="3" t="s">
        <v>1202</v>
      </c>
      <c r="M540" s="3" t="s">
        <v>1202</v>
      </c>
      <c r="N540" s="3" t="s">
        <v>1202</v>
      </c>
      <c r="O540" s="3" t="s">
        <v>1202</v>
      </c>
      <c r="P540" s="3"/>
      <c r="Q540" s="3"/>
      <c r="R540" s="3" t="s">
        <v>1202</v>
      </c>
      <c r="S540" s="3" t="s">
        <v>1202</v>
      </c>
      <c r="T540" s="3" t="s">
        <v>1202</v>
      </c>
      <c r="U540" s="3" t="s">
        <v>1202</v>
      </c>
      <c r="V540" s="3" t="s">
        <v>1202</v>
      </c>
      <c r="W540" s="3"/>
      <c r="X540" s="3" t="s">
        <v>1202</v>
      </c>
      <c r="Y540" s="3" t="s">
        <v>1202</v>
      </c>
      <c r="Z540" s="3" t="s">
        <v>1202</v>
      </c>
      <c r="AA540" s="3" t="s">
        <v>1202</v>
      </c>
      <c r="AB540" s="3" t="s">
        <v>1202</v>
      </c>
      <c r="AC540" s="3" t="s">
        <v>1202</v>
      </c>
      <c r="AD540" s="3" t="s">
        <v>1610</v>
      </c>
      <c r="AE540" s="3" t="s">
        <v>1610</v>
      </c>
      <c r="AF540" s="3" t="s">
        <v>1610</v>
      </c>
      <c r="AG540" s="3" t="s">
        <v>1610</v>
      </c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>
        <f>COUNTA(Tabela2[[#This Row],[FIFA 96 League]:[EA Sports FC 26 League]])</f>
        <v>20</v>
      </c>
    </row>
    <row r="541" spans="1:65" x14ac:dyDescent="0.3">
      <c r="A541" s="3" t="s">
        <v>857</v>
      </c>
      <c r="B541" s="3" t="s">
        <v>21</v>
      </c>
      <c r="C541" s="3"/>
      <c r="D541" s="3" t="s">
        <v>815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 t="s">
        <v>1202</v>
      </c>
      <c r="R541" s="3" t="s">
        <v>1202</v>
      </c>
      <c r="S541" s="3" t="s">
        <v>1202</v>
      </c>
      <c r="T541" s="3" t="s">
        <v>815</v>
      </c>
      <c r="U541" s="3" t="s">
        <v>1202</v>
      </c>
      <c r="V541" s="3" t="s">
        <v>1202</v>
      </c>
      <c r="W541" s="3" t="s">
        <v>1202</v>
      </c>
      <c r="X541" s="3" t="s">
        <v>1202</v>
      </c>
      <c r="Y541" s="3" t="s">
        <v>1202</v>
      </c>
      <c r="Z541" s="3" t="s">
        <v>815</v>
      </c>
      <c r="AA541" s="3" t="s">
        <v>815</v>
      </c>
      <c r="AB541" s="3" t="s">
        <v>1202</v>
      </c>
      <c r="AC541" s="3" t="s">
        <v>1202</v>
      </c>
      <c r="AD541" s="3" t="s">
        <v>1202</v>
      </c>
      <c r="AE541" s="3" t="s">
        <v>1202</v>
      </c>
      <c r="AF541" s="3" t="s">
        <v>1202</v>
      </c>
      <c r="AG541" s="3" t="s">
        <v>1202</v>
      </c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>
        <f>COUNTA(Tabela2[[#This Row],[FIFA 96 League]:[EA Sports FC 26 League]])</f>
        <v>18</v>
      </c>
    </row>
    <row r="542" spans="1:65" x14ac:dyDescent="0.3">
      <c r="A542" s="3" t="s">
        <v>1622</v>
      </c>
      <c r="B542" s="3" t="s">
        <v>21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 t="s">
        <v>1610</v>
      </c>
      <c r="Z542" s="3" t="s">
        <v>1610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>
        <f>COUNTA(Tabela2[[#This Row],[FIFA 96 League]:[EA Sports FC 26 League]])</f>
        <v>2</v>
      </c>
    </row>
    <row r="543" spans="1:65" x14ac:dyDescent="0.3">
      <c r="A543" s="3" t="s">
        <v>825</v>
      </c>
      <c r="B543" s="3" t="s">
        <v>21</v>
      </c>
      <c r="C543" s="3" t="s">
        <v>815</v>
      </c>
      <c r="D543" s="3" t="s">
        <v>815</v>
      </c>
      <c r="E543" s="3"/>
      <c r="F543" s="3" t="s">
        <v>815</v>
      </c>
      <c r="G543" s="3" t="s">
        <v>815</v>
      </c>
      <c r="H543" s="3" t="s">
        <v>815</v>
      </c>
      <c r="I543" s="3" t="s">
        <v>815</v>
      </c>
      <c r="J543" s="3" t="s">
        <v>1202</v>
      </c>
      <c r="K543" s="3" t="s">
        <v>815</v>
      </c>
      <c r="L543" s="3" t="s">
        <v>815</v>
      </c>
      <c r="M543" s="3" t="s">
        <v>1202</v>
      </c>
      <c r="N543" s="3" t="s">
        <v>1202</v>
      </c>
      <c r="O543" s="3" t="s">
        <v>1202</v>
      </c>
      <c r="P543" s="3" t="s">
        <v>1202</v>
      </c>
      <c r="Q543" s="3" t="s">
        <v>815</v>
      </c>
      <c r="R543" s="3" t="s">
        <v>815</v>
      </c>
      <c r="S543" s="3" t="s">
        <v>815</v>
      </c>
      <c r="T543" s="3" t="s">
        <v>815</v>
      </c>
      <c r="U543" s="3" t="s">
        <v>815</v>
      </c>
      <c r="V543" s="3" t="s">
        <v>815</v>
      </c>
      <c r="W543" s="3" t="s">
        <v>1202</v>
      </c>
      <c r="X543" s="3" t="s">
        <v>815</v>
      </c>
      <c r="Y543" s="3" t="s">
        <v>815</v>
      </c>
      <c r="Z543" s="3" t="s">
        <v>815</v>
      </c>
      <c r="AA543" s="3" t="s">
        <v>815</v>
      </c>
      <c r="AB543" s="3" t="s">
        <v>815</v>
      </c>
      <c r="AC543" s="3" t="s">
        <v>815</v>
      </c>
      <c r="AD543" s="3" t="s">
        <v>815</v>
      </c>
      <c r="AE543" s="3" t="s">
        <v>815</v>
      </c>
      <c r="AF543" s="3" t="s">
        <v>815</v>
      </c>
      <c r="AG543" s="3" t="s">
        <v>815</v>
      </c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>
        <f>COUNTA(Tabela2[[#This Row],[FIFA 96 League]:[EA Sports FC 26 League]])</f>
        <v>30</v>
      </c>
    </row>
    <row r="544" spans="1:65" x14ac:dyDescent="0.3">
      <c r="A544" s="3" t="s">
        <v>1633</v>
      </c>
      <c r="B544" s="3" t="s">
        <v>21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 t="s">
        <v>1610</v>
      </c>
      <c r="AD544" s="3" t="s">
        <v>1610</v>
      </c>
      <c r="AE544" s="3" t="s">
        <v>1610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>
        <f>COUNTA(Tabela2[[#This Row],[FIFA 96 League]:[EA Sports FC 26 League]])</f>
        <v>3</v>
      </c>
    </row>
    <row r="545" spans="1:65" x14ac:dyDescent="0.3">
      <c r="A545" s="3" t="s">
        <v>1525</v>
      </c>
      <c r="B545" s="3" t="s">
        <v>21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 t="s">
        <v>1202</v>
      </c>
      <c r="Q545" s="3" t="s">
        <v>1202</v>
      </c>
      <c r="R545" s="3" t="s">
        <v>1202</v>
      </c>
      <c r="S545" s="3" t="s">
        <v>1202</v>
      </c>
      <c r="T545" s="3" t="s">
        <v>1202</v>
      </c>
      <c r="U545" s="3" t="s">
        <v>1202</v>
      </c>
      <c r="V545" s="3" t="s">
        <v>1202</v>
      </c>
      <c r="W545" s="3" t="s">
        <v>1202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>
        <f>COUNTA(Tabela2[[#This Row],[FIFA 96 League]:[EA Sports FC 26 League]])</f>
        <v>8</v>
      </c>
    </row>
    <row r="546" spans="1:65" x14ac:dyDescent="0.3">
      <c r="A546" s="3" t="s">
        <v>1203</v>
      </c>
      <c r="B546" s="3" t="s">
        <v>21</v>
      </c>
      <c r="C546" s="3"/>
      <c r="D546" s="3"/>
      <c r="E546" s="3"/>
      <c r="F546" s="3"/>
      <c r="G546" s="3"/>
      <c r="H546" s="3"/>
      <c r="I546" s="3"/>
      <c r="J546" s="3" t="s">
        <v>1202</v>
      </c>
      <c r="K546" s="3" t="s">
        <v>1202</v>
      </c>
      <c r="L546" s="3" t="s">
        <v>1202</v>
      </c>
      <c r="M546" s="3" t="s">
        <v>1202</v>
      </c>
      <c r="N546" s="3" t="s">
        <v>1202</v>
      </c>
      <c r="O546" s="3" t="s">
        <v>1202</v>
      </c>
      <c r="P546" s="3" t="s">
        <v>1202</v>
      </c>
      <c r="Q546" s="3" t="s">
        <v>1202</v>
      </c>
      <c r="R546" s="3" t="s">
        <v>1202</v>
      </c>
      <c r="S546" s="3" t="s">
        <v>1202</v>
      </c>
      <c r="T546" s="3" t="s">
        <v>815</v>
      </c>
      <c r="U546" s="3" t="s">
        <v>1202</v>
      </c>
      <c r="V546" s="3" t="s">
        <v>1202</v>
      </c>
      <c r="W546" s="3" t="s">
        <v>1202</v>
      </c>
      <c r="X546" s="3" t="s">
        <v>1202</v>
      </c>
      <c r="Y546" s="3" t="s">
        <v>1202</v>
      </c>
      <c r="Z546" s="3" t="s">
        <v>1202</v>
      </c>
      <c r="AA546" s="3" t="s">
        <v>1202</v>
      </c>
      <c r="AB546" s="3" t="s">
        <v>1202</v>
      </c>
      <c r="AC546" s="3" t="s">
        <v>815</v>
      </c>
      <c r="AD546" s="3" t="s">
        <v>1202</v>
      </c>
      <c r="AE546" s="3" t="s">
        <v>1202</v>
      </c>
      <c r="AF546" s="3" t="s">
        <v>1202</v>
      </c>
      <c r="AG546" s="3" t="s">
        <v>1202</v>
      </c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>
        <f>COUNTA(Tabela2[[#This Row],[FIFA 96 League]:[EA Sports FC 26 League]])</f>
        <v>24</v>
      </c>
    </row>
    <row r="547" spans="1:65" x14ac:dyDescent="0.3">
      <c r="A547" s="3" t="s">
        <v>1884</v>
      </c>
      <c r="B547" s="3" t="s">
        <v>21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 t="s">
        <v>1610</v>
      </c>
      <c r="Z547" s="3" t="s">
        <v>1610</v>
      </c>
      <c r="AA547" s="3" t="s">
        <v>1610</v>
      </c>
      <c r="AB547" s="3" t="s">
        <v>1610</v>
      </c>
      <c r="AC547" s="3" t="s">
        <v>1610</v>
      </c>
      <c r="AD547" s="3" t="s">
        <v>1610</v>
      </c>
      <c r="AE547" s="3" t="s">
        <v>1610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>
        <f>COUNTA(Tabela2[[#This Row],[FIFA 96 League]:[EA Sports FC 26 League]])</f>
        <v>7</v>
      </c>
    </row>
    <row r="548" spans="1:65" x14ac:dyDescent="0.3">
      <c r="A548" s="3" t="s">
        <v>826</v>
      </c>
      <c r="B548" s="3" t="s">
        <v>21</v>
      </c>
      <c r="C548" s="3" t="s">
        <v>815</v>
      </c>
      <c r="D548" s="3" t="s">
        <v>815</v>
      </c>
      <c r="E548" s="3" t="s">
        <v>815</v>
      </c>
      <c r="F548" s="3" t="s">
        <v>815</v>
      </c>
      <c r="G548" s="3" t="s">
        <v>815</v>
      </c>
      <c r="H548" s="3" t="s">
        <v>815</v>
      </c>
      <c r="I548" s="3" t="s">
        <v>815</v>
      </c>
      <c r="J548" s="3" t="s">
        <v>815</v>
      </c>
      <c r="K548" s="3" t="s">
        <v>815</v>
      </c>
      <c r="L548" s="3" t="s">
        <v>815</v>
      </c>
      <c r="M548" s="3" t="s">
        <v>815</v>
      </c>
      <c r="N548" s="3" t="s">
        <v>815</v>
      </c>
      <c r="O548" s="3" t="s">
        <v>815</v>
      </c>
      <c r="P548" s="3" t="s">
        <v>815</v>
      </c>
      <c r="Q548" s="3" t="s">
        <v>815</v>
      </c>
      <c r="R548" s="3" t="s">
        <v>815</v>
      </c>
      <c r="S548" s="3" t="s">
        <v>815</v>
      </c>
      <c r="T548" s="3" t="s">
        <v>815</v>
      </c>
      <c r="U548" s="3" t="s">
        <v>815</v>
      </c>
      <c r="V548" s="3" t="s">
        <v>815</v>
      </c>
      <c r="W548" s="3" t="s">
        <v>815</v>
      </c>
      <c r="X548" s="3" t="s">
        <v>815</v>
      </c>
      <c r="Y548" s="3" t="s">
        <v>815</v>
      </c>
      <c r="Z548" s="3" t="s">
        <v>1202</v>
      </c>
      <c r="AA548" s="3" t="s">
        <v>1202</v>
      </c>
      <c r="AB548" s="3" t="s">
        <v>1202</v>
      </c>
      <c r="AC548" s="3" t="s">
        <v>1202</v>
      </c>
      <c r="AD548" s="3" t="s">
        <v>1202</v>
      </c>
      <c r="AE548" s="3" t="s">
        <v>1202</v>
      </c>
      <c r="AF548" s="3" t="s">
        <v>1202</v>
      </c>
      <c r="AG548" s="3" t="s">
        <v>815</v>
      </c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>
        <f>COUNTA(Tabela2[[#This Row],[FIFA 96 League]:[EA Sports FC 26 League]])</f>
        <v>31</v>
      </c>
    </row>
    <row r="549" spans="1:65" x14ac:dyDescent="0.3">
      <c r="A549" s="3" t="s">
        <v>1190</v>
      </c>
      <c r="B549" s="3" t="s">
        <v>21</v>
      </c>
      <c r="C549" s="3"/>
      <c r="D549" s="3"/>
      <c r="E549" s="3"/>
      <c r="F549" s="3"/>
      <c r="G549" s="3"/>
      <c r="H549" s="3"/>
      <c r="I549" s="3"/>
      <c r="J549" s="3" t="s">
        <v>815</v>
      </c>
      <c r="K549" s="3" t="s">
        <v>815</v>
      </c>
      <c r="L549" s="3" t="s">
        <v>815</v>
      </c>
      <c r="M549" s="3" t="s">
        <v>815</v>
      </c>
      <c r="N549" s="3" t="s">
        <v>815</v>
      </c>
      <c r="O549" s="3" t="s">
        <v>815</v>
      </c>
      <c r="P549" s="3" t="s">
        <v>815</v>
      </c>
      <c r="Q549" s="3" t="s">
        <v>815</v>
      </c>
      <c r="R549" s="3" t="s">
        <v>815</v>
      </c>
      <c r="S549" s="3" t="s">
        <v>815</v>
      </c>
      <c r="T549" s="3" t="s">
        <v>815</v>
      </c>
      <c r="U549" s="3" t="s">
        <v>815</v>
      </c>
      <c r="V549" s="3" t="s">
        <v>815</v>
      </c>
      <c r="W549" s="3" t="s">
        <v>815</v>
      </c>
      <c r="X549" s="3" t="s">
        <v>1202</v>
      </c>
      <c r="Y549" s="3" t="s">
        <v>815</v>
      </c>
      <c r="Z549" s="3" t="s">
        <v>815</v>
      </c>
      <c r="AA549" s="3" t="s">
        <v>1202</v>
      </c>
      <c r="AB549" s="3" t="s">
        <v>1202</v>
      </c>
      <c r="AC549" s="3" t="s">
        <v>1202</v>
      </c>
      <c r="AD549" s="3" t="s">
        <v>1202</v>
      </c>
      <c r="AE549" s="3" t="s">
        <v>1202</v>
      </c>
      <c r="AF549" s="3" t="s">
        <v>1202</v>
      </c>
      <c r="AG549" s="3" t="s">
        <v>1202</v>
      </c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>
        <f>COUNTA(Tabela2[[#This Row],[FIFA 96 League]:[EA Sports FC 26 League]])</f>
        <v>24</v>
      </c>
    </row>
    <row r="550" spans="1:65" x14ac:dyDescent="0.3">
      <c r="A550" s="3" t="s">
        <v>2132</v>
      </c>
      <c r="B550" s="3" t="s">
        <v>21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 t="s">
        <v>1610</v>
      </c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>
        <f>COUNTA(Tabela2[[#This Row],[FIFA 96 League]:[EA Sports FC 26 League]])</f>
        <v>1</v>
      </c>
    </row>
    <row r="551" spans="1:65" x14ac:dyDescent="0.3">
      <c r="A551" s="3" t="s">
        <v>858</v>
      </c>
      <c r="B551" s="3" t="s">
        <v>21</v>
      </c>
      <c r="C551" s="3"/>
      <c r="D551" s="3" t="s">
        <v>815</v>
      </c>
      <c r="E551" s="3" t="s">
        <v>815</v>
      </c>
      <c r="F551" s="3" t="s">
        <v>815</v>
      </c>
      <c r="G551" s="3" t="s">
        <v>815</v>
      </c>
      <c r="H551" s="3" t="s">
        <v>815</v>
      </c>
      <c r="I551" s="3" t="s">
        <v>815</v>
      </c>
      <c r="J551" s="3" t="s">
        <v>815</v>
      </c>
      <c r="K551" s="3" t="s">
        <v>815</v>
      </c>
      <c r="L551" s="3" t="s">
        <v>815</v>
      </c>
      <c r="M551" s="3" t="s">
        <v>1202</v>
      </c>
      <c r="N551" s="3" t="s">
        <v>1202</v>
      </c>
      <c r="O551" s="3" t="s">
        <v>815</v>
      </c>
      <c r="P551" s="3" t="s">
        <v>1202</v>
      </c>
      <c r="Q551" s="3" t="s">
        <v>1202</v>
      </c>
      <c r="R551" s="3"/>
      <c r="S551" s="3" t="s">
        <v>1202</v>
      </c>
      <c r="T551" s="3"/>
      <c r="U551" s="3"/>
      <c r="V551" s="3"/>
      <c r="W551" s="3"/>
      <c r="X551" s="3"/>
      <c r="Y551" s="3" t="s">
        <v>1610</v>
      </c>
      <c r="Z551" s="3" t="s">
        <v>1610</v>
      </c>
      <c r="AA551" s="3" t="s">
        <v>1610</v>
      </c>
      <c r="AB551" s="3" t="s">
        <v>1610</v>
      </c>
      <c r="AC551" s="3" t="s">
        <v>1202</v>
      </c>
      <c r="AD551" s="3" t="s">
        <v>1202</v>
      </c>
      <c r="AE551" s="3" t="s">
        <v>1202</v>
      </c>
      <c r="AF551" s="3" t="s">
        <v>1610</v>
      </c>
      <c r="AG551" s="3" t="s">
        <v>1610</v>
      </c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>
        <f>COUNTA(Tabela2[[#This Row],[FIFA 96 League]:[EA Sports FC 26 League]])</f>
        <v>24</v>
      </c>
    </row>
    <row r="552" spans="1:65" x14ac:dyDescent="0.3">
      <c r="A552" s="3" t="s">
        <v>1811</v>
      </c>
      <c r="B552" s="3" t="s">
        <v>21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 t="s">
        <v>1202</v>
      </c>
      <c r="W552" s="3" t="s">
        <v>1202</v>
      </c>
      <c r="X552" s="3" t="s">
        <v>1202</v>
      </c>
      <c r="Y552" s="3" t="s">
        <v>1202</v>
      </c>
      <c r="Z552" s="3" t="s">
        <v>1202</v>
      </c>
      <c r="AA552" s="3" t="s">
        <v>1202</v>
      </c>
      <c r="AB552" s="3" t="s">
        <v>1202</v>
      </c>
      <c r="AC552" s="3" t="s">
        <v>1202</v>
      </c>
      <c r="AD552" s="3" t="s">
        <v>1202</v>
      </c>
      <c r="AE552" s="3" t="s">
        <v>815</v>
      </c>
      <c r="AF552" s="3" t="s">
        <v>815</v>
      </c>
      <c r="AG552" s="3" t="s">
        <v>815</v>
      </c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>
        <f>COUNTA(Tabela2[[#This Row],[FIFA 96 League]:[EA Sports FC 26 League]])</f>
        <v>12</v>
      </c>
    </row>
    <row r="553" spans="1:65" x14ac:dyDescent="0.3">
      <c r="A553" s="3" t="s">
        <v>878</v>
      </c>
      <c r="B553" s="3" t="s">
        <v>21</v>
      </c>
      <c r="C553" s="3"/>
      <c r="D553" s="3"/>
      <c r="E553" s="3" t="s">
        <v>815</v>
      </c>
      <c r="F553" s="3" t="s">
        <v>815</v>
      </c>
      <c r="G553" s="3" t="s">
        <v>815</v>
      </c>
      <c r="H553" s="3" t="s">
        <v>815</v>
      </c>
      <c r="I553" s="3" t="s">
        <v>815</v>
      </c>
      <c r="J553" s="3" t="s">
        <v>815</v>
      </c>
      <c r="K553" s="3" t="s">
        <v>815</v>
      </c>
      <c r="L553" s="3" t="s">
        <v>815</v>
      </c>
      <c r="M553" s="3" t="s">
        <v>815</v>
      </c>
      <c r="N553" s="3" t="s">
        <v>815</v>
      </c>
      <c r="O553" s="3" t="s">
        <v>815</v>
      </c>
      <c r="P553" s="3" t="s">
        <v>815</v>
      </c>
      <c r="Q553" s="3" t="s">
        <v>815</v>
      </c>
      <c r="R553" s="3" t="s">
        <v>1202</v>
      </c>
      <c r="S553" s="3" t="s">
        <v>815</v>
      </c>
      <c r="T553" s="3" t="s">
        <v>1202</v>
      </c>
      <c r="U553" s="3" t="s">
        <v>815</v>
      </c>
      <c r="V553" s="3" t="s">
        <v>815</v>
      </c>
      <c r="W553" s="3" t="s">
        <v>815</v>
      </c>
      <c r="X553" s="3" t="s">
        <v>815</v>
      </c>
      <c r="Y553" s="3" t="s">
        <v>815</v>
      </c>
      <c r="Z553" s="3" t="s">
        <v>815</v>
      </c>
      <c r="AA553" s="3" t="s">
        <v>815</v>
      </c>
      <c r="AB553" s="3" t="s">
        <v>815</v>
      </c>
      <c r="AC553" s="3" t="s">
        <v>815</v>
      </c>
      <c r="AD553" s="3" t="s">
        <v>815</v>
      </c>
      <c r="AE553" s="3" t="s">
        <v>1202</v>
      </c>
      <c r="AF553" s="3" t="s">
        <v>1202</v>
      </c>
      <c r="AG553" s="3" t="s">
        <v>1202</v>
      </c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>
        <f>COUNTA(Tabela2[[#This Row],[FIFA 96 League]:[EA Sports FC 26 League]])</f>
        <v>29</v>
      </c>
    </row>
    <row r="554" spans="1:65" x14ac:dyDescent="0.3">
      <c r="A554" s="3" t="s">
        <v>1464</v>
      </c>
      <c r="B554" s="3" t="s">
        <v>21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1202</v>
      </c>
      <c r="P554" s="3" t="s">
        <v>815</v>
      </c>
      <c r="Q554" s="3" t="s">
        <v>815</v>
      </c>
      <c r="R554" s="3" t="s">
        <v>815</v>
      </c>
      <c r="S554" s="3" t="s">
        <v>815</v>
      </c>
      <c r="T554" s="3" t="s">
        <v>815</v>
      </c>
      <c r="U554" s="3" t="s">
        <v>815</v>
      </c>
      <c r="V554" s="3" t="s">
        <v>815</v>
      </c>
      <c r="W554" s="3" t="s">
        <v>815</v>
      </c>
      <c r="X554" s="3" t="s">
        <v>815</v>
      </c>
      <c r="Y554" s="3" t="s">
        <v>815</v>
      </c>
      <c r="Z554" s="3" t="s">
        <v>815</v>
      </c>
      <c r="AA554" s="3" t="s">
        <v>815</v>
      </c>
      <c r="AB554" s="3" t="s">
        <v>815</v>
      </c>
      <c r="AC554" s="3" t="s">
        <v>815</v>
      </c>
      <c r="AD554" s="3" t="s">
        <v>815</v>
      </c>
      <c r="AE554" s="3" t="s">
        <v>815</v>
      </c>
      <c r="AF554" s="3" t="s">
        <v>815</v>
      </c>
      <c r="AG554" s="3" t="s">
        <v>815</v>
      </c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>
        <f>COUNTA(Tabela2[[#This Row],[FIFA 96 League]:[EA Sports FC 26 League]])</f>
        <v>19</v>
      </c>
    </row>
    <row r="555" spans="1:65" x14ac:dyDescent="0.3">
      <c r="A555" s="3" t="s">
        <v>2148</v>
      </c>
      <c r="B555" s="3" t="s">
        <v>21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 t="s">
        <v>1610</v>
      </c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>
        <f>COUNTA(Tabela2[[#This Row],[FIFA 96 League]:[EA Sports FC 26 League]])</f>
        <v>1</v>
      </c>
    </row>
    <row r="556" spans="1:65" x14ac:dyDescent="0.3">
      <c r="A556" s="3" t="s">
        <v>1636</v>
      </c>
      <c r="B556" s="3" t="s">
        <v>21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 t="s">
        <v>1202</v>
      </c>
      <c r="Z556" s="3" t="s">
        <v>1202</v>
      </c>
      <c r="AA556" s="3" t="s">
        <v>1202</v>
      </c>
      <c r="AB556" s="3" t="s">
        <v>1202</v>
      </c>
      <c r="AC556" s="3" t="s">
        <v>1202</v>
      </c>
      <c r="AD556" s="3" t="s">
        <v>1202</v>
      </c>
      <c r="AE556" s="3" t="s">
        <v>1202</v>
      </c>
      <c r="AF556" s="3" t="s">
        <v>815</v>
      </c>
      <c r="AG556" s="3" t="s">
        <v>1202</v>
      </c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>
        <f>COUNTA(Tabela2[[#This Row],[FIFA 96 League]:[EA Sports FC 26 League]])</f>
        <v>9</v>
      </c>
    </row>
    <row r="557" spans="1:65" x14ac:dyDescent="0.3">
      <c r="A557" s="3" t="s">
        <v>1526</v>
      </c>
      <c r="B557" s="3" t="s">
        <v>21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 t="s">
        <v>1202</v>
      </c>
      <c r="Q557" s="3"/>
      <c r="R557" s="3" t="s">
        <v>1202</v>
      </c>
      <c r="S557" s="3" t="s">
        <v>1202</v>
      </c>
      <c r="T557" s="3" t="s">
        <v>1202</v>
      </c>
      <c r="U557" s="3" t="s">
        <v>1202</v>
      </c>
      <c r="V557" s="3" t="s">
        <v>1202</v>
      </c>
      <c r="W557" s="3" t="s">
        <v>815</v>
      </c>
      <c r="X557" s="3" t="s">
        <v>815</v>
      </c>
      <c r="Y557" s="3" t="s">
        <v>1202</v>
      </c>
      <c r="Z557" s="3" t="s">
        <v>1202</v>
      </c>
      <c r="AA557" s="3" t="s">
        <v>1610</v>
      </c>
      <c r="AB557" s="3" t="s">
        <v>1610</v>
      </c>
      <c r="AC557" s="3" t="s">
        <v>1202</v>
      </c>
      <c r="AD557" s="3" t="s">
        <v>1610</v>
      </c>
      <c r="AE557" s="3" t="s">
        <v>1610</v>
      </c>
      <c r="AF557" s="3" t="s">
        <v>1610</v>
      </c>
      <c r="AG557" s="3" t="s">
        <v>1610</v>
      </c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>
        <f>COUNTA(Tabela2[[#This Row],[FIFA 96 League]:[EA Sports FC 26 League]])</f>
        <v>17</v>
      </c>
    </row>
    <row r="558" spans="1:65" x14ac:dyDescent="0.3">
      <c r="A558" s="3" t="s">
        <v>1274</v>
      </c>
      <c r="B558" s="3" t="s">
        <v>21</v>
      </c>
      <c r="C558" s="3"/>
      <c r="D558" s="3"/>
      <c r="E558" s="3"/>
      <c r="F558" s="3"/>
      <c r="G558" s="3"/>
      <c r="H558" s="3"/>
      <c r="I558" s="3"/>
      <c r="J558" s="3"/>
      <c r="K558" s="3" t="s">
        <v>1202</v>
      </c>
      <c r="L558" s="3"/>
      <c r="M558" s="3"/>
      <c r="N558" s="3"/>
      <c r="O558" s="3"/>
      <c r="P558" s="3"/>
      <c r="Q558" s="3"/>
      <c r="R558" s="3"/>
      <c r="S558" s="3"/>
      <c r="T558" s="3" t="s">
        <v>1202</v>
      </c>
      <c r="U558" s="3"/>
      <c r="V558" s="3"/>
      <c r="W558" s="3"/>
      <c r="X558" s="3"/>
      <c r="Y558" s="3" t="s">
        <v>1202</v>
      </c>
      <c r="Z558" s="3" t="s">
        <v>1202</v>
      </c>
      <c r="AA558" s="3" t="s">
        <v>1202</v>
      </c>
      <c r="AB558" s="3" t="s">
        <v>1202</v>
      </c>
      <c r="AC558" s="3" t="s">
        <v>1202</v>
      </c>
      <c r="AD558" s="3" t="s">
        <v>1202</v>
      </c>
      <c r="AE558" s="3" t="s">
        <v>1610</v>
      </c>
      <c r="AF558" s="3" t="s">
        <v>1202</v>
      </c>
      <c r="AG558" s="3" t="s">
        <v>1610</v>
      </c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>
        <f>COUNTA(Tabela2[[#This Row],[FIFA 96 League]:[EA Sports FC 26 League]])</f>
        <v>11</v>
      </c>
    </row>
    <row r="559" spans="1:65" x14ac:dyDescent="0.3">
      <c r="A559" s="3" t="s">
        <v>827</v>
      </c>
      <c r="B559" s="3" t="s">
        <v>21</v>
      </c>
      <c r="C559" s="3" t="s">
        <v>815</v>
      </c>
      <c r="D559" s="3" t="s">
        <v>815</v>
      </c>
      <c r="E559" s="3" t="s">
        <v>815</v>
      </c>
      <c r="F559" s="3" t="s">
        <v>815</v>
      </c>
      <c r="G559" s="3" t="s">
        <v>815</v>
      </c>
      <c r="H559" s="3" t="s">
        <v>815</v>
      </c>
      <c r="I559" s="3" t="s">
        <v>815</v>
      </c>
      <c r="J559" s="3" t="s">
        <v>815</v>
      </c>
      <c r="K559" s="3" t="s">
        <v>815</v>
      </c>
      <c r="L559" s="3" t="s">
        <v>815</v>
      </c>
      <c r="M559" s="3" t="s">
        <v>815</v>
      </c>
      <c r="N559" s="3" t="s">
        <v>1202</v>
      </c>
      <c r="O559" s="3" t="s">
        <v>1202</v>
      </c>
      <c r="P559" s="3" t="s">
        <v>1202</v>
      </c>
      <c r="Q559" s="3" t="s">
        <v>1202</v>
      </c>
      <c r="R559" s="3" t="s">
        <v>815</v>
      </c>
      <c r="S559" s="3" t="s">
        <v>815</v>
      </c>
      <c r="T559" s="3" t="s">
        <v>1202</v>
      </c>
      <c r="U559" s="3" t="s">
        <v>1202</v>
      </c>
      <c r="V559" s="3" t="s">
        <v>1202</v>
      </c>
      <c r="W559" s="3" t="s">
        <v>1202</v>
      </c>
      <c r="X559" s="3" t="s">
        <v>1202</v>
      </c>
      <c r="Y559" s="3" t="s">
        <v>1202</v>
      </c>
      <c r="Z559" s="3" t="s">
        <v>1610</v>
      </c>
      <c r="AA559" s="3" t="s">
        <v>1610</v>
      </c>
      <c r="AB559" s="3" t="s">
        <v>1610</v>
      </c>
      <c r="AC559" s="3" t="s">
        <v>1610</v>
      </c>
      <c r="AD559" s="3" t="s">
        <v>1202</v>
      </c>
      <c r="AE559" s="3" t="s">
        <v>1202</v>
      </c>
      <c r="AF559" s="3" t="s">
        <v>1202</v>
      </c>
      <c r="AG559" s="3" t="s">
        <v>1202</v>
      </c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>
        <f>COUNTA(Tabela2[[#This Row],[FIFA 96 League]:[EA Sports FC 26 League]])</f>
        <v>31</v>
      </c>
    </row>
    <row r="560" spans="1:65" x14ac:dyDescent="0.3">
      <c r="A560" s="3" t="s">
        <v>828</v>
      </c>
      <c r="B560" s="3" t="s">
        <v>21</v>
      </c>
      <c r="C560" s="3" t="s">
        <v>815</v>
      </c>
      <c r="D560" s="3" t="s">
        <v>815</v>
      </c>
      <c r="E560" s="3" t="s">
        <v>815</v>
      </c>
      <c r="F560" s="3"/>
      <c r="G560" s="3"/>
      <c r="H560" s="3"/>
      <c r="I560" s="3"/>
      <c r="J560" s="3"/>
      <c r="K560" s="3" t="s">
        <v>1202</v>
      </c>
      <c r="L560" s="3" t="s">
        <v>1202</v>
      </c>
      <c r="M560" s="3" t="s">
        <v>1202</v>
      </c>
      <c r="N560" s="3" t="s">
        <v>1202</v>
      </c>
      <c r="O560" s="3" t="s">
        <v>815</v>
      </c>
      <c r="P560" s="3" t="s">
        <v>815</v>
      </c>
      <c r="Q560" s="3" t="s">
        <v>1202</v>
      </c>
      <c r="R560" s="3" t="s">
        <v>1202</v>
      </c>
      <c r="S560" s="3" t="s">
        <v>1202</v>
      </c>
      <c r="T560" s="3"/>
      <c r="U560" s="3" t="s">
        <v>1202</v>
      </c>
      <c r="V560" s="3" t="s">
        <v>1202</v>
      </c>
      <c r="W560" s="3" t="s">
        <v>1202</v>
      </c>
      <c r="X560" s="3" t="s">
        <v>1202</v>
      </c>
      <c r="Y560" s="3" t="s">
        <v>1610</v>
      </c>
      <c r="Z560" s="3" t="s">
        <v>1610</v>
      </c>
      <c r="AA560" s="3" t="s">
        <v>1202</v>
      </c>
      <c r="AB560" s="3" t="s">
        <v>1202</v>
      </c>
      <c r="AC560" s="3" t="s">
        <v>1202</v>
      </c>
      <c r="AD560" s="3" t="s">
        <v>1202</v>
      </c>
      <c r="AE560" s="3" t="s">
        <v>1202</v>
      </c>
      <c r="AF560" s="3" t="s">
        <v>1202</v>
      </c>
      <c r="AG560" s="3" t="s">
        <v>1202</v>
      </c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>
        <f>COUNTA(Tabela2[[#This Row],[FIFA 96 League]:[EA Sports FC 26 League]])</f>
        <v>25</v>
      </c>
    </row>
    <row r="561" spans="1:65" x14ac:dyDescent="0.3">
      <c r="A561" s="3" t="s">
        <v>1388</v>
      </c>
      <c r="B561" s="3" t="s">
        <v>21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 t="s">
        <v>1202</v>
      </c>
      <c r="N561" s="3" t="s">
        <v>1202</v>
      </c>
      <c r="O561" s="3" t="s">
        <v>1202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>
        <f>COUNTA(Tabela2[[#This Row],[FIFA 96 League]:[EA Sports FC 26 League]])</f>
        <v>3</v>
      </c>
    </row>
    <row r="562" spans="1:65" x14ac:dyDescent="0.3">
      <c r="A562" s="3" t="s">
        <v>823</v>
      </c>
      <c r="B562" s="3" t="s">
        <v>21</v>
      </c>
      <c r="C562" s="3" t="s">
        <v>815</v>
      </c>
      <c r="D562" s="3" t="s">
        <v>815</v>
      </c>
      <c r="E562" s="3" t="s">
        <v>815</v>
      </c>
      <c r="F562" s="3"/>
      <c r="G562" s="3"/>
      <c r="H562" s="3" t="s">
        <v>815</v>
      </c>
      <c r="I562" s="3" t="s">
        <v>815</v>
      </c>
      <c r="J562" s="3" t="s">
        <v>1202</v>
      </c>
      <c r="K562" s="3" t="s">
        <v>815</v>
      </c>
      <c r="L562" s="3" t="s">
        <v>1202</v>
      </c>
      <c r="M562" s="3" t="s">
        <v>815</v>
      </c>
      <c r="N562" s="3" t="s">
        <v>1202</v>
      </c>
      <c r="O562" s="3" t="s">
        <v>1202</v>
      </c>
      <c r="P562" s="3" t="s">
        <v>815</v>
      </c>
      <c r="Q562" s="3" t="s">
        <v>815</v>
      </c>
      <c r="R562" s="3" t="s">
        <v>815</v>
      </c>
      <c r="S562" s="3" t="s">
        <v>815</v>
      </c>
      <c r="T562" s="3" t="s">
        <v>1202</v>
      </c>
      <c r="U562" s="3" t="s">
        <v>1202</v>
      </c>
      <c r="V562" s="3" t="s">
        <v>815</v>
      </c>
      <c r="W562" s="3" t="s">
        <v>815</v>
      </c>
      <c r="X562" s="3" t="s">
        <v>815</v>
      </c>
      <c r="Y562" s="3" t="s">
        <v>815</v>
      </c>
      <c r="Z562" s="3" t="s">
        <v>1202</v>
      </c>
      <c r="AA562" s="3" t="s">
        <v>815</v>
      </c>
      <c r="AB562" s="3" t="s">
        <v>815</v>
      </c>
      <c r="AC562" s="3" t="s">
        <v>815</v>
      </c>
      <c r="AD562" s="3" t="s">
        <v>815</v>
      </c>
      <c r="AE562" s="3" t="s">
        <v>815</v>
      </c>
      <c r="AF562" s="3" t="s">
        <v>1202</v>
      </c>
      <c r="AG562" s="3" t="s">
        <v>815</v>
      </c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>
        <f>COUNTA(Tabela2[[#This Row],[FIFA 96 League]:[EA Sports FC 26 League]])</f>
        <v>29</v>
      </c>
    </row>
    <row r="563" spans="1:65" x14ac:dyDescent="0.3">
      <c r="A563" s="3" t="s">
        <v>1630</v>
      </c>
      <c r="B563" s="3" t="s">
        <v>21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 t="s">
        <v>1610</v>
      </c>
      <c r="Z563" s="3" t="s">
        <v>1202</v>
      </c>
      <c r="AA563" s="3" t="s">
        <v>1610</v>
      </c>
      <c r="AB563" s="3" t="s">
        <v>1610</v>
      </c>
      <c r="AC563" s="3" t="s">
        <v>1610</v>
      </c>
      <c r="AD563" s="3" t="s">
        <v>1202</v>
      </c>
      <c r="AE563" s="3" t="s">
        <v>1202</v>
      </c>
      <c r="AF563" s="3" t="s">
        <v>1202</v>
      </c>
      <c r="AG563" s="3" t="s">
        <v>1202</v>
      </c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>
        <f>COUNTA(Tabela2[[#This Row],[FIFA 96 League]:[EA Sports FC 26 League]])</f>
        <v>9</v>
      </c>
    </row>
    <row r="564" spans="1:65" x14ac:dyDescent="0.3">
      <c r="A564" s="3" t="s">
        <v>1205</v>
      </c>
      <c r="B564" s="3" t="s">
        <v>21</v>
      </c>
      <c r="C564" s="3"/>
      <c r="D564" s="3"/>
      <c r="E564" s="3"/>
      <c r="F564" s="3"/>
      <c r="G564" s="3"/>
      <c r="H564" s="3"/>
      <c r="I564" s="3"/>
      <c r="J564" s="3" t="s">
        <v>1202</v>
      </c>
      <c r="K564" s="3" t="s">
        <v>1202</v>
      </c>
      <c r="L564" s="3" t="s">
        <v>815</v>
      </c>
      <c r="M564" s="3" t="s">
        <v>815</v>
      </c>
      <c r="N564" s="3" t="s">
        <v>815</v>
      </c>
      <c r="O564" s="3" t="s">
        <v>1202</v>
      </c>
      <c r="P564" s="3" t="s">
        <v>1202</v>
      </c>
      <c r="Q564" s="3" t="s">
        <v>815</v>
      </c>
      <c r="R564" s="3" t="s">
        <v>815</v>
      </c>
      <c r="S564" s="3" t="s">
        <v>815</v>
      </c>
      <c r="T564" s="3" t="s">
        <v>815</v>
      </c>
      <c r="U564" s="3" t="s">
        <v>815</v>
      </c>
      <c r="V564" s="3" t="s">
        <v>815</v>
      </c>
      <c r="W564" s="3" t="s">
        <v>815</v>
      </c>
      <c r="X564" s="3" t="s">
        <v>815</v>
      </c>
      <c r="Y564" s="3" t="s">
        <v>815</v>
      </c>
      <c r="Z564" s="3" t="s">
        <v>815</v>
      </c>
      <c r="AA564" s="3" t="s">
        <v>815</v>
      </c>
      <c r="AB564" s="3" t="s">
        <v>815</v>
      </c>
      <c r="AC564" s="3" t="s">
        <v>815</v>
      </c>
      <c r="AD564" s="3" t="s">
        <v>815</v>
      </c>
      <c r="AE564" s="3" t="s">
        <v>815</v>
      </c>
      <c r="AF564" s="3" t="s">
        <v>815</v>
      </c>
      <c r="AG564" s="3" t="s">
        <v>815</v>
      </c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>
        <f>COUNTA(Tabela2[[#This Row],[FIFA 96 League]:[EA Sports FC 26 League]])</f>
        <v>24</v>
      </c>
    </row>
    <row r="565" spans="1:65" x14ac:dyDescent="0.3">
      <c r="A565" s="3" t="s">
        <v>1634</v>
      </c>
      <c r="B565" s="3" t="s">
        <v>21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 t="s">
        <v>1610</v>
      </c>
      <c r="Z565" s="3" t="s">
        <v>1610</v>
      </c>
      <c r="AA565" s="3" t="s">
        <v>1610</v>
      </c>
      <c r="AB565" s="3" t="s">
        <v>1610</v>
      </c>
      <c r="AC565" s="3" t="s">
        <v>1610</v>
      </c>
      <c r="AD565" s="3" t="s">
        <v>1610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>
        <f>COUNTA(Tabela2[[#This Row],[FIFA 96 League]:[EA Sports FC 26 League]])</f>
        <v>6</v>
      </c>
    </row>
    <row r="566" spans="1:65" x14ac:dyDescent="0.3">
      <c r="A566" s="3" t="s">
        <v>822</v>
      </c>
      <c r="B566" s="3" t="s">
        <v>21</v>
      </c>
      <c r="C566" s="3" t="s">
        <v>815</v>
      </c>
      <c r="D566" s="3"/>
      <c r="E566" s="3" t="s">
        <v>815</v>
      </c>
      <c r="F566" s="3" t="s">
        <v>815</v>
      </c>
      <c r="G566" s="3" t="s">
        <v>815</v>
      </c>
      <c r="H566" s="3"/>
      <c r="I566" s="3"/>
      <c r="J566" s="3"/>
      <c r="K566" s="3" t="s">
        <v>1202</v>
      </c>
      <c r="L566" s="3" t="s">
        <v>1202</v>
      </c>
      <c r="M566" s="3" t="s">
        <v>815</v>
      </c>
      <c r="N566" s="3" t="s">
        <v>1202</v>
      </c>
      <c r="O566" s="3" t="s">
        <v>815</v>
      </c>
      <c r="P566" s="3" t="s">
        <v>1202</v>
      </c>
      <c r="Q566" s="3" t="s">
        <v>1202</v>
      </c>
      <c r="R566" s="3" t="s">
        <v>1202</v>
      </c>
      <c r="S566" s="3" t="s">
        <v>1202</v>
      </c>
      <c r="T566" s="3" t="s">
        <v>1202</v>
      </c>
      <c r="U566" s="3"/>
      <c r="V566" s="3"/>
      <c r="W566" s="3" t="s">
        <v>1202</v>
      </c>
      <c r="X566" s="3"/>
      <c r="Y566" s="3" t="s">
        <v>1202</v>
      </c>
      <c r="Z566" s="3" t="s">
        <v>1202</v>
      </c>
      <c r="AA566" s="3" t="s">
        <v>1610</v>
      </c>
      <c r="AB566" s="3" t="s">
        <v>1610</v>
      </c>
      <c r="AC566" s="3" t="s">
        <v>1610</v>
      </c>
      <c r="AD566" s="3" t="s">
        <v>1610</v>
      </c>
      <c r="AE566" s="3" t="s">
        <v>1610</v>
      </c>
      <c r="AF566" s="3"/>
      <c r="AG566" s="3" t="s">
        <v>1610</v>
      </c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>
        <f>COUNTA(Tabela2[[#This Row],[FIFA 96 League]:[EA Sports FC 26 League]])</f>
        <v>23</v>
      </c>
    </row>
    <row r="567" spans="1:65" x14ac:dyDescent="0.3">
      <c r="A567" s="3" t="s">
        <v>913</v>
      </c>
      <c r="B567" s="3" t="s">
        <v>21</v>
      </c>
      <c r="C567" s="3"/>
      <c r="D567" s="3"/>
      <c r="E567" s="3"/>
      <c r="F567" s="3" t="s">
        <v>815</v>
      </c>
      <c r="G567" s="3"/>
      <c r="H567" s="3"/>
      <c r="I567" s="3" t="s">
        <v>815</v>
      </c>
      <c r="J567" s="3" t="s">
        <v>815</v>
      </c>
      <c r="K567" s="3" t="s">
        <v>1202</v>
      </c>
      <c r="L567" s="3" t="s">
        <v>815</v>
      </c>
      <c r="M567" s="3" t="s">
        <v>815</v>
      </c>
      <c r="N567" s="3" t="s">
        <v>815</v>
      </c>
      <c r="O567" s="3" t="s">
        <v>815</v>
      </c>
      <c r="P567" s="3" t="s">
        <v>1202</v>
      </c>
      <c r="Q567" s="3" t="s">
        <v>815</v>
      </c>
      <c r="R567" s="3" t="s">
        <v>815</v>
      </c>
      <c r="S567" s="3" t="s">
        <v>815</v>
      </c>
      <c r="T567" s="3" t="s">
        <v>815</v>
      </c>
      <c r="U567" s="3" t="s">
        <v>815</v>
      </c>
      <c r="V567" s="3" t="s">
        <v>1202</v>
      </c>
      <c r="W567" s="3" t="s">
        <v>1202</v>
      </c>
      <c r="X567" s="3" t="s">
        <v>1202</v>
      </c>
      <c r="Y567" s="3" t="s">
        <v>1202</v>
      </c>
      <c r="Z567" s="3" t="s">
        <v>815</v>
      </c>
      <c r="AA567" s="3" t="s">
        <v>1202</v>
      </c>
      <c r="AB567" s="3" t="s">
        <v>1202</v>
      </c>
      <c r="AC567" s="3" t="s">
        <v>1202</v>
      </c>
      <c r="AD567" s="3" t="s">
        <v>1202</v>
      </c>
      <c r="AE567" s="3" t="s">
        <v>1202</v>
      </c>
      <c r="AF567" s="3" t="s">
        <v>1202</v>
      </c>
      <c r="AG567" s="3" t="s">
        <v>1202</v>
      </c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>
        <f>COUNTA(Tabela2[[#This Row],[FIFA 96 League]:[EA Sports FC 26 League]])</f>
        <v>26</v>
      </c>
    </row>
    <row r="568" spans="1:65" x14ac:dyDescent="0.3">
      <c r="A568" s="3" t="s">
        <v>1390</v>
      </c>
      <c r="B568" s="3" t="s">
        <v>21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 t="s">
        <v>1202</v>
      </c>
      <c r="N568" s="3" t="s">
        <v>1202</v>
      </c>
      <c r="O568" s="3" t="s">
        <v>1202</v>
      </c>
      <c r="P568" s="3"/>
      <c r="Q568" s="3" t="s">
        <v>1202</v>
      </c>
      <c r="R568" s="3" t="s">
        <v>1202</v>
      </c>
      <c r="S568" s="3" t="s">
        <v>1202</v>
      </c>
      <c r="T568" s="3" t="s">
        <v>1202</v>
      </c>
      <c r="U568" s="3" t="s">
        <v>1202</v>
      </c>
      <c r="V568" s="3" t="s">
        <v>815</v>
      </c>
      <c r="W568" s="3" t="s">
        <v>1202</v>
      </c>
      <c r="X568" s="3"/>
      <c r="Y568" s="3" t="s">
        <v>1610</v>
      </c>
      <c r="Z568" s="3" t="s">
        <v>1202</v>
      </c>
      <c r="AA568" s="3" t="s">
        <v>815</v>
      </c>
      <c r="AB568" s="3" t="s">
        <v>1202</v>
      </c>
      <c r="AC568" s="3" t="s">
        <v>1202</v>
      </c>
      <c r="AD568" s="3" t="s">
        <v>1202</v>
      </c>
      <c r="AE568" s="3" t="s">
        <v>1202</v>
      </c>
      <c r="AF568" s="3" t="s">
        <v>1202</v>
      </c>
      <c r="AG568" s="3" t="s">
        <v>1202</v>
      </c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>
        <f>COUNTA(Tabela2[[#This Row],[FIFA 96 League]:[EA Sports FC 26 League]])</f>
        <v>19</v>
      </c>
    </row>
    <row r="569" spans="1:65" x14ac:dyDescent="0.3">
      <c r="A569" s="3" t="s">
        <v>1621</v>
      </c>
      <c r="B569" s="3" t="s">
        <v>21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 t="s">
        <v>1610</v>
      </c>
      <c r="Z569" s="3" t="s">
        <v>1610</v>
      </c>
      <c r="AA569" s="3" t="s">
        <v>1610</v>
      </c>
      <c r="AB569" s="3"/>
      <c r="AC569" s="3"/>
      <c r="AD569" s="3"/>
      <c r="AE569" s="3" t="s">
        <v>1610</v>
      </c>
      <c r="AF569" s="3" t="s">
        <v>1202</v>
      </c>
      <c r="AG569" s="3" t="s">
        <v>1202</v>
      </c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>
        <f>COUNTA(Tabela2[[#This Row],[FIFA 96 League]:[EA Sports FC 26 League]])</f>
        <v>6</v>
      </c>
    </row>
    <row r="570" spans="1:65" x14ac:dyDescent="0.3">
      <c r="A570" s="3" t="s">
        <v>1813</v>
      </c>
      <c r="B570" s="3" t="s">
        <v>21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 t="s">
        <v>1202</v>
      </c>
      <c r="W570" s="3" t="s">
        <v>1202</v>
      </c>
      <c r="X570" s="3" t="s">
        <v>815</v>
      </c>
      <c r="Y570" s="3" t="s">
        <v>815</v>
      </c>
      <c r="Z570" s="3" t="s">
        <v>815</v>
      </c>
      <c r="AA570" s="3" t="s">
        <v>815</v>
      </c>
      <c r="AB570" s="3" t="s">
        <v>815</v>
      </c>
      <c r="AC570" s="3" t="s">
        <v>815</v>
      </c>
      <c r="AD570" s="3" t="s">
        <v>815</v>
      </c>
      <c r="AE570" s="3" t="s">
        <v>815</v>
      </c>
      <c r="AF570" s="3" t="s">
        <v>815</v>
      </c>
      <c r="AG570" s="3" t="s">
        <v>815</v>
      </c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>
        <f>COUNTA(Tabela2[[#This Row],[FIFA 96 League]:[EA Sports FC 26 League]])</f>
        <v>12</v>
      </c>
    </row>
    <row r="571" spans="1:65" x14ac:dyDescent="0.3">
      <c r="A571" s="3" t="s">
        <v>1279</v>
      </c>
      <c r="B571" s="3" t="s">
        <v>21</v>
      </c>
      <c r="C571" s="3"/>
      <c r="D571" s="3"/>
      <c r="E571" s="3"/>
      <c r="F571" s="3"/>
      <c r="G571" s="3"/>
      <c r="H571" s="3"/>
      <c r="I571" s="3"/>
      <c r="J571" s="3"/>
      <c r="K571" s="3" t="s">
        <v>1202</v>
      </c>
      <c r="L571" s="3" t="s">
        <v>1202</v>
      </c>
      <c r="M571" s="3" t="s">
        <v>1202</v>
      </c>
      <c r="N571" s="3"/>
      <c r="O571" s="3"/>
      <c r="P571" s="3" t="s">
        <v>1202</v>
      </c>
      <c r="Q571" s="3" t="s">
        <v>1202</v>
      </c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>
        <f>COUNTA(Tabela2[[#This Row],[FIFA 96 League]:[EA Sports FC 26 League]])</f>
        <v>5</v>
      </c>
    </row>
    <row r="572" spans="1:65" x14ac:dyDescent="0.3">
      <c r="A572" s="3" t="s">
        <v>1348</v>
      </c>
      <c r="B572" s="3" t="s">
        <v>21</v>
      </c>
      <c r="C572" s="3"/>
      <c r="D572" s="3"/>
      <c r="E572" s="3"/>
      <c r="F572" s="3"/>
      <c r="G572" s="3"/>
      <c r="H572" s="3"/>
      <c r="I572" s="3"/>
      <c r="J572" s="3"/>
      <c r="K572" s="3"/>
      <c r="L572" s="3" t="s">
        <v>1202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 t="s">
        <v>1610</v>
      </c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>
        <f>COUNTA(Tabela2[[#This Row],[FIFA 96 League]:[EA Sports FC 26 League]])</f>
        <v>2</v>
      </c>
    </row>
    <row r="573" spans="1:65" x14ac:dyDescent="0.3">
      <c r="A573" s="3" t="s">
        <v>1349</v>
      </c>
      <c r="B573" s="3" t="s">
        <v>21</v>
      </c>
      <c r="C573" s="3"/>
      <c r="D573" s="3"/>
      <c r="E573" s="3"/>
      <c r="F573" s="3"/>
      <c r="G573" s="3"/>
      <c r="H573" s="3"/>
      <c r="I573" s="3"/>
      <c r="J573" s="3"/>
      <c r="K573" s="3"/>
      <c r="L573" s="3" t="s">
        <v>1202</v>
      </c>
      <c r="M573" s="3"/>
      <c r="N573" s="3" t="s">
        <v>1202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 t="s">
        <v>1610</v>
      </c>
      <c r="AE573" s="3" t="s">
        <v>1610</v>
      </c>
      <c r="AF573" s="3" t="s">
        <v>1610</v>
      </c>
      <c r="AG573" s="3" t="s">
        <v>1610</v>
      </c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>
        <f>COUNTA(Tabela2[[#This Row],[FIFA 96 League]:[EA Sports FC 26 League]])</f>
        <v>6</v>
      </c>
    </row>
    <row r="574" spans="1:65" x14ac:dyDescent="0.3">
      <c r="A574" s="3" t="s">
        <v>1278</v>
      </c>
      <c r="B574" s="3" t="s">
        <v>21</v>
      </c>
      <c r="C574" s="3"/>
      <c r="D574" s="3"/>
      <c r="E574" s="3"/>
      <c r="F574" s="3"/>
      <c r="G574" s="3"/>
      <c r="H574" s="3"/>
      <c r="I574" s="3"/>
      <c r="J574" s="3"/>
      <c r="K574" s="3" t="s">
        <v>1202</v>
      </c>
      <c r="L574" s="3" t="s">
        <v>1202</v>
      </c>
      <c r="M574" s="3"/>
      <c r="N574" s="3"/>
      <c r="O574" s="3"/>
      <c r="P574" s="3" t="s">
        <v>1202</v>
      </c>
      <c r="Q574" s="3" t="s">
        <v>1202</v>
      </c>
      <c r="R574" s="3" t="s">
        <v>1202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>
        <f>COUNTA(Tabela2[[#This Row],[FIFA 96 League]:[EA Sports FC 26 League]])</f>
        <v>5</v>
      </c>
    </row>
    <row r="575" spans="1:65" x14ac:dyDescent="0.3">
      <c r="A575" s="3" t="s">
        <v>1347</v>
      </c>
      <c r="B575" s="3" t="s">
        <v>21</v>
      </c>
      <c r="C575" s="3"/>
      <c r="D575" s="3"/>
      <c r="E575" s="3"/>
      <c r="F575" s="3"/>
      <c r="G575" s="3"/>
      <c r="H575" s="3"/>
      <c r="I575" s="3"/>
      <c r="J575" s="3"/>
      <c r="K575" s="3"/>
      <c r="L575" s="3" t="s">
        <v>1202</v>
      </c>
      <c r="M575" s="3" t="s">
        <v>1202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 t="s">
        <v>1610</v>
      </c>
      <c r="AC575" s="3" t="s">
        <v>1610</v>
      </c>
      <c r="AD575" s="3" t="s">
        <v>1610</v>
      </c>
      <c r="AE575" s="3" t="s">
        <v>1610</v>
      </c>
      <c r="AF575" s="3" t="s">
        <v>1610</v>
      </c>
      <c r="AG575" s="3" t="s">
        <v>1610</v>
      </c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>
        <f>COUNTA(Tabela2[[#This Row],[FIFA 96 League]:[EA Sports FC 26 League]])</f>
        <v>8</v>
      </c>
    </row>
    <row r="576" spans="1:65" x14ac:dyDescent="0.3">
      <c r="A576" s="3" t="s">
        <v>1635</v>
      </c>
      <c r="B576" s="3" t="s">
        <v>21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 t="s">
        <v>1202</v>
      </c>
      <c r="U576" s="3" t="s">
        <v>1202</v>
      </c>
      <c r="V576" s="3" t="s">
        <v>1202</v>
      </c>
      <c r="W576" s="3" t="s">
        <v>1202</v>
      </c>
      <c r="X576" s="3" t="s">
        <v>1202</v>
      </c>
      <c r="Y576" s="3" t="s">
        <v>1202</v>
      </c>
      <c r="Z576" s="3" t="s">
        <v>1202</v>
      </c>
      <c r="AA576" s="3" t="s">
        <v>1202</v>
      </c>
      <c r="AB576" s="3" t="s">
        <v>1202</v>
      </c>
      <c r="AC576" s="3" t="s">
        <v>1202</v>
      </c>
      <c r="AD576" s="3" t="s">
        <v>1202</v>
      </c>
      <c r="AE576" s="3" t="s">
        <v>1610</v>
      </c>
      <c r="AF576" s="3" t="s">
        <v>1610</v>
      </c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>
        <f>COUNTA(Tabela2[[#This Row],[FIFA 96 League]:[EA Sports FC 26 League]])</f>
        <v>13</v>
      </c>
    </row>
    <row r="577" spans="1:65" x14ac:dyDescent="0.3">
      <c r="A577" s="3" t="s">
        <v>830</v>
      </c>
      <c r="B577" s="3" t="s">
        <v>21</v>
      </c>
      <c r="C577" s="3" t="s">
        <v>815</v>
      </c>
      <c r="D577" s="3" t="s">
        <v>815</v>
      </c>
      <c r="E577" s="3" t="s">
        <v>815</v>
      </c>
      <c r="F577" s="3" t="s">
        <v>815</v>
      </c>
      <c r="G577" s="3" t="s">
        <v>815</v>
      </c>
      <c r="H577" s="3" t="s">
        <v>815</v>
      </c>
      <c r="I577" s="3" t="s">
        <v>815</v>
      </c>
      <c r="J577" s="3" t="s">
        <v>815</v>
      </c>
      <c r="K577" s="3" t="s">
        <v>815</v>
      </c>
      <c r="L577" s="3" t="s">
        <v>815</v>
      </c>
      <c r="M577" s="3" t="s">
        <v>815</v>
      </c>
      <c r="N577" s="3" t="s">
        <v>815</v>
      </c>
      <c r="O577" s="3" t="s">
        <v>815</v>
      </c>
      <c r="P577" s="3" t="s">
        <v>815</v>
      </c>
      <c r="Q577" s="3" t="s">
        <v>815</v>
      </c>
      <c r="R577" s="3" t="s">
        <v>815</v>
      </c>
      <c r="S577" s="3" t="s">
        <v>815</v>
      </c>
      <c r="T577" s="3" t="s">
        <v>815</v>
      </c>
      <c r="U577" s="3" t="s">
        <v>815</v>
      </c>
      <c r="V577" s="3" t="s">
        <v>815</v>
      </c>
      <c r="W577" s="3" t="s">
        <v>815</v>
      </c>
      <c r="X577" s="3" t="s">
        <v>815</v>
      </c>
      <c r="Y577" s="3" t="s">
        <v>815</v>
      </c>
      <c r="Z577" s="3" t="s">
        <v>815</v>
      </c>
      <c r="AA577" s="3" t="s">
        <v>815</v>
      </c>
      <c r="AB577" s="3" t="s">
        <v>815</v>
      </c>
      <c r="AC577" s="3" t="s">
        <v>1202</v>
      </c>
      <c r="AD577" s="3" t="s">
        <v>815</v>
      </c>
      <c r="AE577" s="3" t="s">
        <v>1202</v>
      </c>
      <c r="AF577" s="3" t="s">
        <v>1202</v>
      </c>
      <c r="AG577" s="3" t="s">
        <v>1202</v>
      </c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>
        <f>COUNTA(Tabela2[[#This Row],[FIFA 96 League]:[EA Sports FC 26 League]])</f>
        <v>31</v>
      </c>
    </row>
    <row r="578" spans="1:65" x14ac:dyDescent="0.3">
      <c r="A578" s="3" t="s">
        <v>1625</v>
      </c>
      <c r="B578" s="3" t="s">
        <v>21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 t="s">
        <v>1610</v>
      </c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>
        <f>COUNTA(Tabela2[[#This Row],[FIFA 96 League]:[EA Sports FC 26 League]])</f>
        <v>1</v>
      </c>
    </row>
    <row r="579" spans="1:65" x14ac:dyDescent="0.3">
      <c r="A579" s="3" t="s">
        <v>1885</v>
      </c>
      <c r="B579" s="3" t="s">
        <v>21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 t="s">
        <v>1610</v>
      </c>
      <c r="Z579" s="3" t="s">
        <v>1610</v>
      </c>
      <c r="AA579" s="3" t="s">
        <v>1610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>
        <f>COUNTA(Tabela2[[#This Row],[FIFA 96 League]:[EA Sports FC 26 League]])</f>
        <v>3</v>
      </c>
    </row>
    <row r="580" spans="1:65" x14ac:dyDescent="0.3">
      <c r="A580" s="3" t="s">
        <v>1886</v>
      </c>
      <c r="B580" s="3" t="s">
        <v>21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 t="s">
        <v>1610</v>
      </c>
      <c r="Z580" s="3" t="s">
        <v>1610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>
        <f>COUNTA(Tabela2[[#This Row],[FIFA 96 League]:[EA Sports FC 26 League]])</f>
        <v>2</v>
      </c>
    </row>
    <row r="581" spans="1:65" x14ac:dyDescent="0.3">
      <c r="A581" s="3" t="s">
        <v>1389</v>
      </c>
      <c r="B581" s="3" t="s">
        <v>21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 t="s">
        <v>1202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>
        <f>COUNTA(Tabela2[[#This Row],[FIFA 96 League]:[EA Sports FC 26 League]])</f>
        <v>1</v>
      </c>
    </row>
    <row r="582" spans="1:65" x14ac:dyDescent="0.3">
      <c r="A582" s="3" t="s">
        <v>1033</v>
      </c>
      <c r="B582" s="3" t="s">
        <v>21</v>
      </c>
      <c r="C582" s="3"/>
      <c r="D582" s="3"/>
      <c r="E582" s="3"/>
      <c r="F582" s="3"/>
      <c r="G582" s="3" t="s">
        <v>815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">
        <v>1610</v>
      </c>
      <c r="AF582" s="3" t="s">
        <v>1202</v>
      </c>
      <c r="AG582" s="3" t="s">
        <v>1610</v>
      </c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>
        <f>COUNTA(Tabela2[[#This Row],[FIFA 96 League]:[EA Sports FC 26 League]])</f>
        <v>4</v>
      </c>
    </row>
    <row r="583" spans="1:65" x14ac:dyDescent="0.3">
      <c r="A583" s="3" t="s">
        <v>859</v>
      </c>
      <c r="B583" s="3" t="s">
        <v>21</v>
      </c>
      <c r="C583" s="3"/>
      <c r="D583" s="3" t="s">
        <v>815</v>
      </c>
      <c r="E583" s="3"/>
      <c r="F583" s="3"/>
      <c r="G583" s="3"/>
      <c r="H583" s="3"/>
      <c r="I583" s="3" t="s">
        <v>815</v>
      </c>
      <c r="J583" s="3" t="s">
        <v>1202</v>
      </c>
      <c r="K583" s="3"/>
      <c r="L583" s="3"/>
      <c r="M583" s="3"/>
      <c r="N583" s="3"/>
      <c r="O583" s="3" t="s">
        <v>1202</v>
      </c>
      <c r="P583" s="3" t="s">
        <v>1202</v>
      </c>
      <c r="Q583" s="3" t="s">
        <v>1202</v>
      </c>
      <c r="R583" s="3" t="s">
        <v>815</v>
      </c>
      <c r="S583" s="3" t="s">
        <v>1202</v>
      </c>
      <c r="T583" s="3" t="s">
        <v>1202</v>
      </c>
      <c r="U583" s="3" t="s">
        <v>1202</v>
      </c>
      <c r="V583" s="3" t="s">
        <v>1202</v>
      </c>
      <c r="W583" s="3" t="s">
        <v>1202</v>
      </c>
      <c r="X583" s="3" t="s">
        <v>1202</v>
      </c>
      <c r="Y583" s="3" t="s">
        <v>1202</v>
      </c>
      <c r="Z583" s="3" t="s">
        <v>1202</v>
      </c>
      <c r="AA583" s="3" t="s">
        <v>1202</v>
      </c>
      <c r="AB583" s="3" t="s">
        <v>1202</v>
      </c>
      <c r="AC583" s="3" t="s">
        <v>1202</v>
      </c>
      <c r="AD583" s="3" t="s">
        <v>1202</v>
      </c>
      <c r="AE583" s="3" t="s">
        <v>1202</v>
      </c>
      <c r="AF583" s="3" t="s">
        <v>815</v>
      </c>
      <c r="AG583" s="3" t="s">
        <v>815</v>
      </c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>
        <f>COUNTA(Tabela2[[#This Row],[FIFA 96 League]:[EA Sports FC 26 League]])</f>
        <v>22</v>
      </c>
    </row>
    <row r="584" spans="1:65" x14ac:dyDescent="0.3">
      <c r="A584" s="3" t="s">
        <v>2042</v>
      </c>
      <c r="B584" s="3" t="s">
        <v>21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 t="s">
        <v>1610</v>
      </c>
      <c r="AD584" s="3"/>
      <c r="AE584" s="3"/>
      <c r="AF584" s="3"/>
      <c r="AG584" s="3" t="s">
        <v>1610</v>
      </c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>
        <f>COUNTA(Tabela2[[#This Row],[FIFA 96 League]:[EA Sports FC 26 League]])</f>
        <v>2</v>
      </c>
    </row>
    <row r="585" spans="1:65" x14ac:dyDescent="0.3">
      <c r="A585" s="3" t="s">
        <v>2007</v>
      </c>
      <c r="B585" s="3" t="s">
        <v>21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 t="s">
        <v>1610</v>
      </c>
      <c r="AC585" s="3" t="s">
        <v>1610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>
        <f>COUNTA(Tabela2[[#This Row],[FIFA 96 League]:[EA Sports FC 26 League]])</f>
        <v>2</v>
      </c>
    </row>
    <row r="586" spans="1:65" x14ac:dyDescent="0.3">
      <c r="A586" s="3" t="s">
        <v>1433</v>
      </c>
      <c r="B586" s="3" t="s">
        <v>21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 t="s">
        <v>1202</v>
      </c>
      <c r="O586" s="3" t="s">
        <v>1202</v>
      </c>
      <c r="P586" s="3" t="s">
        <v>1202</v>
      </c>
      <c r="Q586" s="3" t="s">
        <v>1202</v>
      </c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>
        <f>COUNTA(Tabela2[[#This Row],[FIFA 96 League]:[EA Sports FC 26 League]])</f>
        <v>4</v>
      </c>
    </row>
    <row r="587" spans="1:65" x14ac:dyDescent="0.3">
      <c r="A587" s="3" t="s">
        <v>832</v>
      </c>
      <c r="B587" s="3" t="s">
        <v>21</v>
      </c>
      <c r="C587" s="3" t="s">
        <v>815</v>
      </c>
      <c r="D587" s="3" t="s">
        <v>815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 t="s">
        <v>1610</v>
      </c>
      <c r="AA587" s="3" t="s">
        <v>1610</v>
      </c>
      <c r="AB587" s="3" t="s">
        <v>1610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>
        <f>COUNTA(Tabela2[[#This Row],[FIFA 96 League]:[EA Sports FC 26 League]])</f>
        <v>5</v>
      </c>
    </row>
    <row r="588" spans="1:65" x14ac:dyDescent="0.3">
      <c r="A588" s="3" t="s">
        <v>1277</v>
      </c>
      <c r="B588" s="3" t="s">
        <v>21</v>
      </c>
      <c r="C588" s="3"/>
      <c r="D588" s="3"/>
      <c r="E588" s="3"/>
      <c r="F588" s="3"/>
      <c r="G588" s="3"/>
      <c r="H588" s="3"/>
      <c r="I588" s="3"/>
      <c r="J588" s="3"/>
      <c r="K588" s="3" t="s">
        <v>1202</v>
      </c>
      <c r="L588" s="3"/>
      <c r="M588" s="3"/>
      <c r="N588" s="3"/>
      <c r="O588" s="3"/>
      <c r="P588" s="3"/>
      <c r="Q588" s="3" t="s">
        <v>1202</v>
      </c>
      <c r="R588" s="3" t="s">
        <v>1202</v>
      </c>
      <c r="S588" s="3" t="s">
        <v>1202</v>
      </c>
      <c r="T588" s="3" t="s">
        <v>1202</v>
      </c>
      <c r="U588" s="3" t="s">
        <v>1202</v>
      </c>
      <c r="V588" s="3" t="s">
        <v>1202</v>
      </c>
      <c r="W588" s="3" t="s">
        <v>1202</v>
      </c>
      <c r="X588" s="3" t="s">
        <v>1202</v>
      </c>
      <c r="Y588" s="3" t="s">
        <v>1202</v>
      </c>
      <c r="Z588" s="3" t="s">
        <v>1202</v>
      </c>
      <c r="AA588" s="3" t="s">
        <v>815</v>
      </c>
      <c r="AB588" s="3" t="s">
        <v>815</v>
      </c>
      <c r="AC588" s="3" t="s">
        <v>815</v>
      </c>
      <c r="AD588" s="3" t="s">
        <v>815</v>
      </c>
      <c r="AE588" s="3" t="s">
        <v>815</v>
      </c>
      <c r="AF588" s="3" t="s">
        <v>815</v>
      </c>
      <c r="AG588" s="3" t="s">
        <v>815</v>
      </c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>
        <f>COUNTA(Tabela2[[#This Row],[FIFA 96 League]:[EA Sports FC 26 League]])</f>
        <v>18</v>
      </c>
    </row>
    <row r="589" spans="1:65" x14ac:dyDescent="0.3">
      <c r="A589" s="3" t="s">
        <v>1034</v>
      </c>
      <c r="B589" s="3" t="s">
        <v>21</v>
      </c>
      <c r="C589" s="3"/>
      <c r="D589" s="3"/>
      <c r="E589" s="3"/>
      <c r="F589" s="3"/>
      <c r="G589" s="3" t="s">
        <v>815</v>
      </c>
      <c r="H589" s="3" t="s">
        <v>815</v>
      </c>
      <c r="I589" s="3"/>
      <c r="J589" s="3"/>
      <c r="K589" s="3" t="s">
        <v>1202</v>
      </c>
      <c r="L589" s="3" t="s">
        <v>1202</v>
      </c>
      <c r="M589" s="3" t="s">
        <v>1202</v>
      </c>
      <c r="N589" s="3" t="s">
        <v>1202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 t="s">
        <v>1610</v>
      </c>
      <c r="Z589" s="3" t="s">
        <v>1610</v>
      </c>
      <c r="AA589" s="3" t="s">
        <v>1610</v>
      </c>
      <c r="AB589" s="3" t="s">
        <v>1610</v>
      </c>
      <c r="AC589" s="3"/>
      <c r="AD589" s="3"/>
      <c r="AE589" s="3" t="s">
        <v>1610</v>
      </c>
      <c r="AF589" s="3" t="s">
        <v>1610</v>
      </c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>
        <f>COUNTA(Tabela2[[#This Row],[FIFA 96 League]:[EA Sports FC 26 League]])</f>
        <v>12</v>
      </c>
    </row>
    <row r="590" spans="1:65" x14ac:dyDescent="0.3">
      <c r="A590" s="3" t="s">
        <v>1623</v>
      </c>
      <c r="B590" s="3" t="s">
        <v>21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 t="s">
        <v>1610</v>
      </c>
      <c r="AC590" s="3" t="s">
        <v>1610</v>
      </c>
      <c r="AD590" s="3" t="s">
        <v>1610</v>
      </c>
      <c r="AE590" s="3" t="s">
        <v>1610</v>
      </c>
      <c r="AF590" s="3" t="s">
        <v>1610</v>
      </c>
      <c r="AG590" s="3" t="s">
        <v>1610</v>
      </c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>
        <f>COUNTA(Tabela2[[#This Row],[FIFA 96 League]:[EA Sports FC 26 League]])</f>
        <v>6</v>
      </c>
    </row>
    <row r="591" spans="1:65" x14ac:dyDescent="0.3">
      <c r="A591" s="3" t="s">
        <v>1282</v>
      </c>
      <c r="B591" s="3" t="s">
        <v>21</v>
      </c>
      <c r="C591" s="3"/>
      <c r="D591" s="3"/>
      <c r="E591" s="3"/>
      <c r="F591" s="3"/>
      <c r="G591" s="3"/>
      <c r="H591" s="3"/>
      <c r="I591" s="3"/>
      <c r="J591" s="3"/>
      <c r="K591" s="3" t="s">
        <v>1202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 t="s">
        <v>1610</v>
      </c>
      <c r="AC591" s="3"/>
      <c r="AD591" s="3"/>
      <c r="AE591" s="3" t="s">
        <v>1610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>
        <f>COUNTA(Tabela2[[#This Row],[FIFA 96 League]:[EA Sports FC 26 League]])</f>
        <v>3</v>
      </c>
    </row>
    <row r="592" spans="1:65" x14ac:dyDescent="0.3">
      <c r="A592" s="3" t="s">
        <v>1627</v>
      </c>
      <c r="B592" s="3" t="s">
        <v>21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 t="s">
        <v>1610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>
        <f>COUNTA(Tabela2[[#This Row],[FIFA 96 League]:[EA Sports FC 26 League]])</f>
        <v>1</v>
      </c>
    </row>
    <row r="593" spans="1:65" x14ac:dyDescent="0.3">
      <c r="A593" s="3" t="s">
        <v>831</v>
      </c>
      <c r="B593" s="3" t="s">
        <v>21</v>
      </c>
      <c r="C593" s="3" t="s">
        <v>815</v>
      </c>
      <c r="D593" s="3" t="s">
        <v>815</v>
      </c>
      <c r="E593" s="3" t="s">
        <v>815</v>
      </c>
      <c r="F593" s="3" t="s">
        <v>815</v>
      </c>
      <c r="G593" s="3" t="s">
        <v>815</v>
      </c>
      <c r="H593" s="3" t="s">
        <v>815</v>
      </c>
      <c r="I593" s="3" t="s">
        <v>815</v>
      </c>
      <c r="J593" s="3" t="s">
        <v>815</v>
      </c>
      <c r="K593" s="3" t="s">
        <v>815</v>
      </c>
      <c r="L593" s="3" t="s">
        <v>815</v>
      </c>
      <c r="M593" s="3" t="s">
        <v>815</v>
      </c>
      <c r="N593" s="3" t="s">
        <v>815</v>
      </c>
      <c r="O593" s="3" t="s">
        <v>815</v>
      </c>
      <c r="P593" s="3" t="s">
        <v>815</v>
      </c>
      <c r="Q593" s="3" t="s">
        <v>815</v>
      </c>
      <c r="R593" s="3" t="s">
        <v>815</v>
      </c>
      <c r="S593" s="3" t="s">
        <v>815</v>
      </c>
      <c r="T593" s="3" t="s">
        <v>815</v>
      </c>
      <c r="U593" s="3" t="s">
        <v>815</v>
      </c>
      <c r="V593" s="3" t="s">
        <v>815</v>
      </c>
      <c r="W593" s="3" t="s">
        <v>815</v>
      </c>
      <c r="X593" s="3" t="s">
        <v>1202</v>
      </c>
      <c r="Y593" s="3" t="s">
        <v>815</v>
      </c>
      <c r="Z593" s="3" t="s">
        <v>815</v>
      </c>
      <c r="AA593" s="3" t="s">
        <v>1202</v>
      </c>
      <c r="AB593" s="3" t="s">
        <v>815</v>
      </c>
      <c r="AC593" s="3" t="s">
        <v>815</v>
      </c>
      <c r="AD593" s="3" t="s">
        <v>815</v>
      </c>
      <c r="AE593" s="3" t="s">
        <v>815</v>
      </c>
      <c r="AF593" s="3" t="s">
        <v>815</v>
      </c>
      <c r="AG593" s="3" t="s">
        <v>815</v>
      </c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>
        <f>COUNTA(Tabela2[[#This Row],[FIFA 96 League]:[EA Sports FC 26 League]])</f>
        <v>31</v>
      </c>
    </row>
    <row r="594" spans="1:65" x14ac:dyDescent="0.3">
      <c r="A594" s="3" t="s">
        <v>1624</v>
      </c>
      <c r="B594" s="3" t="s">
        <v>21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 t="s">
        <v>1610</v>
      </c>
      <c r="AG594" s="3" t="s">
        <v>1610</v>
      </c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>
        <f>COUNTA(Tabela2[[#This Row],[FIFA 96 League]:[EA Sports FC 26 League]])</f>
        <v>2</v>
      </c>
    </row>
    <row r="595" spans="1:65" x14ac:dyDescent="0.3">
      <c r="A595" s="3" t="s">
        <v>818</v>
      </c>
      <c r="B595" s="3" t="s">
        <v>21</v>
      </c>
      <c r="C595" s="3" t="s">
        <v>815</v>
      </c>
      <c r="D595" s="3"/>
      <c r="E595" s="3" t="s">
        <v>815</v>
      </c>
      <c r="F595" s="3" t="s">
        <v>815</v>
      </c>
      <c r="G595" s="3"/>
      <c r="H595" s="3" t="s">
        <v>815</v>
      </c>
      <c r="I595" s="3"/>
      <c r="J595" s="3" t="s">
        <v>815</v>
      </c>
      <c r="K595" s="3" t="s">
        <v>815</v>
      </c>
      <c r="L595" s="3" t="s">
        <v>815</v>
      </c>
      <c r="M595" s="3" t="s">
        <v>1202</v>
      </c>
      <c r="N595" s="3" t="s">
        <v>815</v>
      </c>
      <c r="O595" s="3" t="s">
        <v>815</v>
      </c>
      <c r="P595" s="3" t="s">
        <v>815</v>
      </c>
      <c r="Q595" s="3" t="s">
        <v>815</v>
      </c>
      <c r="R595" s="3" t="s">
        <v>1202</v>
      </c>
      <c r="S595" s="3" t="s">
        <v>1202</v>
      </c>
      <c r="T595" s="3" t="s">
        <v>1202</v>
      </c>
      <c r="U595" s="3" t="s">
        <v>1202</v>
      </c>
      <c r="V595" s="3" t="s">
        <v>1202</v>
      </c>
      <c r="W595" s="3" t="s">
        <v>1202</v>
      </c>
      <c r="X595" s="3" t="s">
        <v>1202</v>
      </c>
      <c r="Y595" s="3" t="s">
        <v>1202</v>
      </c>
      <c r="Z595" s="3" t="s">
        <v>1202</v>
      </c>
      <c r="AA595" s="3" t="s">
        <v>1202</v>
      </c>
      <c r="AB595" s="3" t="s">
        <v>1202</v>
      </c>
      <c r="AC595" s="3" t="s">
        <v>815</v>
      </c>
      <c r="AD595" s="3" t="s">
        <v>815</v>
      </c>
      <c r="AE595" s="3" t="s">
        <v>815</v>
      </c>
      <c r="AF595" s="3" t="s">
        <v>815</v>
      </c>
      <c r="AG595" s="3" t="s">
        <v>1202</v>
      </c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>
        <f>COUNTA(Tabela2[[#This Row],[FIFA 96 League]:[EA Sports FC 26 League]])</f>
        <v>28</v>
      </c>
    </row>
    <row r="596" spans="1:65" x14ac:dyDescent="0.3">
      <c r="A596" s="3" t="s">
        <v>1281</v>
      </c>
      <c r="B596" s="3" t="s">
        <v>21</v>
      </c>
      <c r="C596" s="3"/>
      <c r="D596" s="3"/>
      <c r="E596" s="3"/>
      <c r="F596" s="3"/>
      <c r="G596" s="3"/>
      <c r="H596" s="3"/>
      <c r="I596" s="3"/>
      <c r="J596" s="3"/>
      <c r="K596" s="3" t="s">
        <v>1202</v>
      </c>
      <c r="L596" s="3"/>
      <c r="M596" s="3"/>
      <c r="N596" s="3"/>
      <c r="O596" s="3" t="s">
        <v>1202</v>
      </c>
      <c r="P596" s="3" t="s">
        <v>1202</v>
      </c>
      <c r="Q596" s="3"/>
      <c r="R596" s="3" t="s">
        <v>1202</v>
      </c>
      <c r="S596" s="3"/>
      <c r="T596" s="3"/>
      <c r="U596" s="3"/>
      <c r="V596" s="3"/>
      <c r="W596" s="3"/>
      <c r="X596" s="3"/>
      <c r="Y596" s="3" t="s">
        <v>1610</v>
      </c>
      <c r="Z596" s="3" t="s">
        <v>1610</v>
      </c>
      <c r="AA596" s="3" t="s">
        <v>1202</v>
      </c>
      <c r="AB596" s="3" t="s">
        <v>1202</v>
      </c>
      <c r="AC596" s="3" t="s">
        <v>1610</v>
      </c>
      <c r="AD596" s="3" t="s">
        <v>1610</v>
      </c>
      <c r="AE596" s="3" t="s">
        <v>1202</v>
      </c>
      <c r="AF596" s="3" t="s">
        <v>1610</v>
      </c>
      <c r="AG596" s="3" t="s">
        <v>1610</v>
      </c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>
        <f>COUNTA(Tabela2[[#This Row],[FIFA 96 League]:[EA Sports FC 26 League]])</f>
        <v>13</v>
      </c>
    </row>
    <row r="597" spans="1:65" x14ac:dyDescent="0.3">
      <c r="A597" s="3" t="s">
        <v>879</v>
      </c>
      <c r="B597" s="3" t="s">
        <v>21</v>
      </c>
      <c r="C597" s="3"/>
      <c r="D597" s="3"/>
      <c r="E597" s="3" t="s">
        <v>815</v>
      </c>
      <c r="F597" s="3" t="s">
        <v>815</v>
      </c>
      <c r="G597" s="3" t="s">
        <v>815</v>
      </c>
      <c r="H597" s="3" t="s">
        <v>815</v>
      </c>
      <c r="I597" s="3" t="s">
        <v>815</v>
      </c>
      <c r="J597" s="3" t="s">
        <v>815</v>
      </c>
      <c r="K597" s="3" t="s">
        <v>815</v>
      </c>
      <c r="L597" s="3" t="s">
        <v>815</v>
      </c>
      <c r="M597" s="3" t="s">
        <v>815</v>
      </c>
      <c r="N597" s="3" t="s">
        <v>815</v>
      </c>
      <c r="O597" s="3" t="s">
        <v>815</v>
      </c>
      <c r="P597" s="3" t="s">
        <v>815</v>
      </c>
      <c r="Q597" s="3" t="s">
        <v>815</v>
      </c>
      <c r="R597" s="3" t="s">
        <v>815</v>
      </c>
      <c r="S597" s="3" t="s">
        <v>815</v>
      </c>
      <c r="T597" s="3" t="s">
        <v>815</v>
      </c>
      <c r="U597" s="3" t="s">
        <v>815</v>
      </c>
      <c r="V597" s="3" t="s">
        <v>815</v>
      </c>
      <c r="W597" s="3" t="s">
        <v>815</v>
      </c>
      <c r="X597" s="3" t="s">
        <v>815</v>
      </c>
      <c r="Y597" s="3" t="s">
        <v>815</v>
      </c>
      <c r="Z597" s="3" t="s">
        <v>815</v>
      </c>
      <c r="AA597" s="3" t="s">
        <v>815</v>
      </c>
      <c r="AB597" s="3" t="s">
        <v>815</v>
      </c>
      <c r="AC597" s="3" t="s">
        <v>815</v>
      </c>
      <c r="AD597" s="3" t="s">
        <v>815</v>
      </c>
      <c r="AE597" s="3" t="s">
        <v>815</v>
      </c>
      <c r="AF597" s="3" t="s">
        <v>815</v>
      </c>
      <c r="AG597" s="3" t="s">
        <v>815</v>
      </c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>
        <f>COUNTA(Tabela2[[#This Row],[FIFA 96 League]:[EA Sports FC 26 League]])</f>
        <v>29</v>
      </c>
    </row>
    <row r="598" spans="1:65" x14ac:dyDescent="0.3">
      <c r="A598" s="3" t="s">
        <v>1618</v>
      </c>
      <c r="B598" s="3" t="s">
        <v>21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 t="s">
        <v>1202</v>
      </c>
      <c r="U598" s="3" t="s">
        <v>1202</v>
      </c>
      <c r="V598" s="3" t="s">
        <v>1202</v>
      </c>
      <c r="W598" s="3"/>
      <c r="X598" s="3"/>
      <c r="Y598" s="3" t="s">
        <v>1610</v>
      </c>
      <c r="Z598" s="3" t="s">
        <v>1610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>
        <f>COUNTA(Tabela2[[#This Row],[FIFA 96 League]:[EA Sports FC 26 League]])</f>
        <v>5</v>
      </c>
    </row>
    <row r="599" spans="1:65" x14ac:dyDescent="0.3">
      <c r="A599" s="3" t="s">
        <v>2043</v>
      </c>
      <c r="B599" s="3" t="s">
        <v>21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 t="s">
        <v>1610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>
        <f>COUNTA(Tabela2[[#This Row],[FIFA 96 League]:[EA Sports FC 26 League]])</f>
        <v>1</v>
      </c>
    </row>
    <row r="600" spans="1:65" x14ac:dyDescent="0.3">
      <c r="A600" s="3" t="s">
        <v>1945</v>
      </c>
      <c r="B600" s="3" t="s">
        <v>21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 t="s">
        <v>1610</v>
      </c>
      <c r="AB600" s="3" t="s">
        <v>1610</v>
      </c>
      <c r="AC600" s="3" t="s">
        <v>1610</v>
      </c>
      <c r="AD600" s="3" t="s">
        <v>1610</v>
      </c>
      <c r="AE600" s="3" t="s">
        <v>1610</v>
      </c>
      <c r="AF600" s="3" t="s">
        <v>1610</v>
      </c>
      <c r="AG600" s="3" t="s">
        <v>1610</v>
      </c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>
        <f>COUNTA(Tabela2[[#This Row],[FIFA 96 League]:[EA Sports FC 26 League]])</f>
        <v>7</v>
      </c>
    </row>
    <row r="601" spans="1:65" x14ac:dyDescent="0.3">
      <c r="A601" s="3" t="s">
        <v>1283</v>
      </c>
      <c r="B601" s="3" t="s">
        <v>21</v>
      </c>
      <c r="C601" s="3"/>
      <c r="D601" s="3"/>
      <c r="E601" s="3"/>
      <c r="F601" s="3"/>
      <c r="G601" s="3"/>
      <c r="H601" s="3"/>
      <c r="I601" s="3"/>
      <c r="J601" s="3"/>
      <c r="K601" s="3" t="s">
        <v>1202</v>
      </c>
      <c r="L601" s="3" t="s">
        <v>1202</v>
      </c>
      <c r="M601" s="3" t="s">
        <v>1202</v>
      </c>
      <c r="N601" s="3" t="s">
        <v>1202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>
        <f>COUNTA(Tabela2[[#This Row],[FIFA 96 League]:[EA Sports FC 26 League]])</f>
        <v>4</v>
      </c>
    </row>
    <row r="602" spans="1:65" x14ac:dyDescent="0.3">
      <c r="A602" s="3" t="s">
        <v>1619</v>
      </c>
      <c r="B602" s="3" t="s">
        <v>21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 t="s">
        <v>1610</v>
      </c>
      <c r="AB602" s="3" t="s">
        <v>1610</v>
      </c>
      <c r="AC602" s="3" t="s">
        <v>1610</v>
      </c>
      <c r="AD602" s="3" t="s">
        <v>1610</v>
      </c>
      <c r="AE602" s="3" t="s">
        <v>1610</v>
      </c>
      <c r="AF602" s="3" t="s">
        <v>1610</v>
      </c>
      <c r="AG602" s="3" t="s">
        <v>1610</v>
      </c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>
        <f>COUNTA(Tabela2[[#This Row],[FIFA 96 League]:[EA Sports FC 26 League]])</f>
        <v>7</v>
      </c>
    </row>
    <row r="603" spans="1:65" x14ac:dyDescent="0.3">
      <c r="A603" s="3" t="s">
        <v>1465</v>
      </c>
      <c r="B603" s="3" t="s">
        <v>21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1202</v>
      </c>
      <c r="P603" s="3" t="s">
        <v>1202</v>
      </c>
      <c r="Q603" s="3"/>
      <c r="R603" s="3"/>
      <c r="S603" s="3"/>
      <c r="T603" s="3"/>
      <c r="U603" s="3"/>
      <c r="V603" s="3"/>
      <c r="W603" s="3"/>
      <c r="X603" s="3"/>
      <c r="Y603" s="3" t="s">
        <v>1610</v>
      </c>
      <c r="Z603" s="3" t="s">
        <v>1610</v>
      </c>
      <c r="AA603" s="3" t="s">
        <v>1202</v>
      </c>
      <c r="AB603" s="3" t="s">
        <v>1610</v>
      </c>
      <c r="AC603" s="3" t="s">
        <v>1610</v>
      </c>
      <c r="AD603" s="3" t="s">
        <v>1610</v>
      </c>
      <c r="AE603" s="3" t="s">
        <v>1202</v>
      </c>
      <c r="AF603" s="3" t="s">
        <v>1610</v>
      </c>
      <c r="AG603" s="3" t="s">
        <v>1610</v>
      </c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>
        <f>COUNTA(Tabela2[[#This Row],[FIFA 96 League]:[EA Sports FC 26 League]])</f>
        <v>11</v>
      </c>
    </row>
    <row r="604" spans="1:65" x14ac:dyDescent="0.3">
      <c r="A604" s="3" t="s">
        <v>833</v>
      </c>
      <c r="B604" s="3" t="s">
        <v>21</v>
      </c>
      <c r="C604" s="3" t="s">
        <v>815</v>
      </c>
      <c r="D604" s="3" t="s">
        <v>815</v>
      </c>
      <c r="E604" s="3" t="s">
        <v>815</v>
      </c>
      <c r="F604" s="3" t="s">
        <v>815</v>
      </c>
      <c r="G604" s="3" t="s">
        <v>815</v>
      </c>
      <c r="H604" s="3" t="s">
        <v>815</v>
      </c>
      <c r="I604" s="3" t="s">
        <v>815</v>
      </c>
      <c r="J604" s="3" t="s">
        <v>815</v>
      </c>
      <c r="K604" s="3" t="s">
        <v>815</v>
      </c>
      <c r="L604" s="3" t="s">
        <v>815</v>
      </c>
      <c r="M604" s="3" t="s">
        <v>815</v>
      </c>
      <c r="N604" s="3" t="s">
        <v>815</v>
      </c>
      <c r="O604" s="3" t="s">
        <v>815</v>
      </c>
      <c r="P604" s="3" t="s">
        <v>815</v>
      </c>
      <c r="Q604" s="3" t="s">
        <v>815</v>
      </c>
      <c r="R604" s="3" t="s">
        <v>815</v>
      </c>
      <c r="S604" s="3" t="s">
        <v>815</v>
      </c>
      <c r="T604" s="3" t="s">
        <v>815</v>
      </c>
      <c r="U604" s="3" t="s">
        <v>815</v>
      </c>
      <c r="V604" s="3" t="s">
        <v>815</v>
      </c>
      <c r="W604" s="3" t="s">
        <v>815</v>
      </c>
      <c r="X604" s="3" t="s">
        <v>815</v>
      </c>
      <c r="Y604" s="3" t="s">
        <v>815</v>
      </c>
      <c r="Z604" s="3" t="s">
        <v>815</v>
      </c>
      <c r="AA604" s="3" t="s">
        <v>815</v>
      </c>
      <c r="AB604" s="3" t="s">
        <v>815</v>
      </c>
      <c r="AC604" s="3" t="s">
        <v>1202</v>
      </c>
      <c r="AD604" s="3" t="s">
        <v>815</v>
      </c>
      <c r="AE604" s="3" t="s">
        <v>815</v>
      </c>
      <c r="AF604" s="3" t="s">
        <v>815</v>
      </c>
      <c r="AG604" s="3" t="s">
        <v>815</v>
      </c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>
        <f>COUNTA(Tabela2[[#This Row],[FIFA 96 League]:[EA Sports FC 26 League]])</f>
        <v>31</v>
      </c>
    </row>
    <row r="605" spans="1:65" x14ac:dyDescent="0.3">
      <c r="A605" s="3" t="s">
        <v>1620</v>
      </c>
      <c r="B605" s="3" t="s">
        <v>21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 t="s">
        <v>1610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>
        <f>COUNTA(Tabela2[[#This Row],[FIFA 96 League]:[EA Sports FC 26 League]])</f>
        <v>1</v>
      </c>
    </row>
    <row r="606" spans="1:65" x14ac:dyDescent="0.3">
      <c r="A606" s="3" t="s">
        <v>1814</v>
      </c>
      <c r="B606" s="3" t="s">
        <v>21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 t="s">
        <v>1202</v>
      </c>
      <c r="Y606" s="3" t="s">
        <v>1610</v>
      </c>
      <c r="Z606" s="3" t="s">
        <v>1610</v>
      </c>
      <c r="AA606" s="3" t="s">
        <v>1610</v>
      </c>
      <c r="AB606" s="3" t="s">
        <v>1202</v>
      </c>
      <c r="AC606" s="3" t="s">
        <v>1610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>
        <f>COUNTA(Tabela2[[#This Row],[FIFA 96 League]:[EA Sports FC 26 League]])</f>
        <v>6</v>
      </c>
    </row>
    <row r="607" spans="1:65" x14ac:dyDescent="0.3">
      <c r="A607" s="3" t="s">
        <v>1637</v>
      </c>
      <c r="B607" s="3" t="s">
        <v>21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 t="s">
        <v>1610</v>
      </c>
      <c r="Z607" s="3" t="s">
        <v>1610</v>
      </c>
      <c r="AA607" s="3" t="s">
        <v>1610</v>
      </c>
      <c r="AB607" s="3" t="s">
        <v>1610</v>
      </c>
      <c r="AC607" s="3" t="s">
        <v>1610</v>
      </c>
      <c r="AD607" s="3" t="s">
        <v>1610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>
        <f>COUNTA(Tabela2[[#This Row],[FIFA 96 League]:[EA Sports FC 26 League]])</f>
        <v>6</v>
      </c>
    </row>
    <row r="608" spans="1:65" x14ac:dyDescent="0.3">
      <c r="A608" s="3" t="s">
        <v>943</v>
      </c>
      <c r="B608" s="3" t="s">
        <v>27</v>
      </c>
      <c r="C608" s="3"/>
      <c r="D608" s="3"/>
      <c r="E608" s="3"/>
      <c r="F608" s="3" t="s">
        <v>944</v>
      </c>
      <c r="G608" s="3" t="s">
        <v>944</v>
      </c>
      <c r="H608" s="3" t="s">
        <v>944</v>
      </c>
      <c r="I608" s="3"/>
      <c r="J608" s="3"/>
      <c r="K608" s="3"/>
      <c r="L608" s="3"/>
      <c r="M608" s="3"/>
      <c r="N608" s="3" t="s">
        <v>944</v>
      </c>
      <c r="O608" s="3" t="s">
        <v>944</v>
      </c>
      <c r="P608" s="3" t="s">
        <v>944</v>
      </c>
      <c r="Q608" s="3" t="s">
        <v>944</v>
      </c>
      <c r="R608" s="3" t="s">
        <v>944</v>
      </c>
      <c r="S608" s="3" t="s">
        <v>944</v>
      </c>
      <c r="T608" s="3" t="s">
        <v>944</v>
      </c>
      <c r="U608" s="3" t="s">
        <v>944</v>
      </c>
      <c r="V608" s="3"/>
      <c r="W608" s="3"/>
      <c r="X608" s="3"/>
      <c r="Y608" s="3" t="s">
        <v>944</v>
      </c>
      <c r="Z608" s="3" t="s">
        <v>944</v>
      </c>
      <c r="AA608" s="3" t="s">
        <v>944</v>
      </c>
      <c r="AB608" s="3" t="s">
        <v>944</v>
      </c>
      <c r="AC608" s="3" t="s">
        <v>944</v>
      </c>
      <c r="AD608" s="3" t="s">
        <v>944</v>
      </c>
      <c r="AE608" s="3" t="s">
        <v>944</v>
      </c>
      <c r="AF608" s="3" t="s">
        <v>944</v>
      </c>
      <c r="AG608" s="3" t="s">
        <v>944</v>
      </c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>
        <f>COUNTA(Tabela2[[#This Row],[FIFA 96 League]:[EA Sports FC 26 League]])</f>
        <v>20</v>
      </c>
    </row>
    <row r="609" spans="1:65" x14ac:dyDescent="0.3">
      <c r="A609" s="3" t="s">
        <v>1035</v>
      </c>
      <c r="B609" s="3" t="s">
        <v>27</v>
      </c>
      <c r="C609" s="3"/>
      <c r="D609" s="3"/>
      <c r="E609" s="3"/>
      <c r="F609" s="3"/>
      <c r="G609" s="3" t="s">
        <v>944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>
        <f>COUNTA(Tabela2[[#This Row],[FIFA 96 League]:[EA Sports FC 26 League]])</f>
        <v>1</v>
      </c>
    </row>
    <row r="610" spans="1:65" x14ac:dyDescent="0.3">
      <c r="A610" s="3" t="s">
        <v>1036</v>
      </c>
      <c r="B610" s="3" t="s">
        <v>27</v>
      </c>
      <c r="C610" s="3"/>
      <c r="D610" s="3"/>
      <c r="E610" s="3"/>
      <c r="F610" s="3"/>
      <c r="G610" s="3" t="s">
        <v>944</v>
      </c>
      <c r="H610" s="3" t="s">
        <v>944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>
        <f>COUNTA(Tabela2[[#This Row],[FIFA 96 League]:[EA Sports FC 26 League]])</f>
        <v>2</v>
      </c>
    </row>
    <row r="611" spans="1:65" x14ac:dyDescent="0.3">
      <c r="A611" s="3" t="s">
        <v>1144</v>
      </c>
      <c r="B611" s="3" t="s">
        <v>27</v>
      </c>
      <c r="C611" s="3"/>
      <c r="D611" s="3"/>
      <c r="E611" s="3"/>
      <c r="F611" s="3"/>
      <c r="G611" s="3"/>
      <c r="H611" s="3" t="s">
        <v>944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>
        <f>COUNTA(Tabela2[[#This Row],[FIFA 96 League]:[EA Sports FC 26 League]])</f>
        <v>1</v>
      </c>
    </row>
    <row r="612" spans="1:65" x14ac:dyDescent="0.3">
      <c r="A612" s="3" t="s">
        <v>1037</v>
      </c>
      <c r="B612" s="3" t="s">
        <v>27</v>
      </c>
      <c r="C612" s="3"/>
      <c r="D612" s="3"/>
      <c r="E612" s="3"/>
      <c r="F612" s="3"/>
      <c r="G612" s="3" t="s">
        <v>944</v>
      </c>
      <c r="H612" s="3" t="s">
        <v>944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>
        <f>COUNTA(Tabela2[[#This Row],[FIFA 96 League]:[EA Sports FC 26 League]])</f>
        <v>2</v>
      </c>
    </row>
    <row r="613" spans="1:65" x14ac:dyDescent="0.3">
      <c r="A613" s="3" t="s">
        <v>1039</v>
      </c>
      <c r="B613" s="3" t="s">
        <v>27</v>
      </c>
      <c r="C613" s="3"/>
      <c r="D613" s="3"/>
      <c r="E613" s="3"/>
      <c r="F613" s="3"/>
      <c r="G613" s="3" t="s">
        <v>944</v>
      </c>
      <c r="H613" s="3" t="s">
        <v>944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>
        <f>COUNTA(Tabela2[[#This Row],[FIFA 96 League]:[EA Sports FC 26 League]])</f>
        <v>2</v>
      </c>
    </row>
    <row r="614" spans="1:65" x14ac:dyDescent="0.3">
      <c r="A614" s="3" t="s">
        <v>1038</v>
      </c>
      <c r="B614" s="3" t="s">
        <v>27</v>
      </c>
      <c r="C614" s="3"/>
      <c r="D614" s="3"/>
      <c r="E614" s="3"/>
      <c r="F614" s="3"/>
      <c r="G614" s="3" t="s">
        <v>944</v>
      </c>
      <c r="H614" s="3" t="s">
        <v>944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>
        <f>COUNTA(Tabela2[[#This Row],[FIFA 96 League]:[EA Sports FC 26 League]])</f>
        <v>2</v>
      </c>
    </row>
    <row r="615" spans="1:65" x14ac:dyDescent="0.3">
      <c r="A615" s="3" t="s">
        <v>1040</v>
      </c>
      <c r="B615" s="3" t="s">
        <v>27</v>
      </c>
      <c r="C615" s="3"/>
      <c r="D615" s="3"/>
      <c r="E615" s="3"/>
      <c r="F615" s="3"/>
      <c r="G615" s="3" t="s">
        <v>944</v>
      </c>
      <c r="H615" s="3" t="s">
        <v>944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>
        <f>COUNTA(Tabela2[[#This Row],[FIFA 96 League]:[EA Sports FC 26 League]])</f>
        <v>2</v>
      </c>
    </row>
    <row r="616" spans="1:65" x14ac:dyDescent="0.3">
      <c r="A616" s="3" t="s">
        <v>1041</v>
      </c>
      <c r="B616" s="3" t="s">
        <v>27</v>
      </c>
      <c r="C616" s="3"/>
      <c r="D616" s="3"/>
      <c r="E616" s="3"/>
      <c r="F616" s="3"/>
      <c r="G616" s="3" t="s">
        <v>944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>
        <f>COUNTA(Tabela2[[#This Row],[FIFA 96 League]:[EA Sports FC 26 League]])</f>
        <v>1</v>
      </c>
    </row>
    <row r="617" spans="1:65" x14ac:dyDescent="0.3">
      <c r="A617" s="3" t="s">
        <v>1042</v>
      </c>
      <c r="B617" s="3" t="s">
        <v>27</v>
      </c>
      <c r="C617" s="3"/>
      <c r="D617" s="3"/>
      <c r="E617" s="3"/>
      <c r="F617" s="3"/>
      <c r="G617" s="3" t="s">
        <v>944</v>
      </c>
      <c r="H617" s="3" t="s">
        <v>944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>
        <f>COUNTA(Tabela2[[#This Row],[FIFA 96 League]:[EA Sports FC 26 League]])</f>
        <v>2</v>
      </c>
    </row>
    <row r="618" spans="1:65" x14ac:dyDescent="0.3">
      <c r="A618" s="3" t="s">
        <v>994</v>
      </c>
      <c r="B618" s="3" t="s">
        <v>27</v>
      </c>
      <c r="C618" s="3"/>
      <c r="D618" s="3"/>
      <c r="E618" s="3"/>
      <c r="F618" s="3" t="s">
        <v>944</v>
      </c>
      <c r="G618" s="3" t="s">
        <v>944</v>
      </c>
      <c r="H618" s="3" t="s">
        <v>944</v>
      </c>
      <c r="I618" s="3" t="s">
        <v>944</v>
      </c>
      <c r="J618" s="3" t="s">
        <v>944</v>
      </c>
      <c r="K618" s="3" t="s">
        <v>944</v>
      </c>
      <c r="L618" s="3" t="s">
        <v>944</v>
      </c>
      <c r="M618" s="3" t="s">
        <v>944</v>
      </c>
      <c r="N618" s="3" t="s">
        <v>944</v>
      </c>
      <c r="O618" s="3" t="s">
        <v>944</v>
      </c>
      <c r="P618" s="3" t="s">
        <v>944</v>
      </c>
      <c r="Q618" s="3" t="s">
        <v>944</v>
      </c>
      <c r="R618" s="3" t="s">
        <v>944</v>
      </c>
      <c r="S618" s="3" t="s">
        <v>944</v>
      </c>
      <c r="T618" s="3" t="s">
        <v>944</v>
      </c>
      <c r="U618" s="3" t="s">
        <v>944</v>
      </c>
      <c r="V618" s="3" t="s">
        <v>944</v>
      </c>
      <c r="W618" s="3" t="s">
        <v>944</v>
      </c>
      <c r="X618" s="3" t="s">
        <v>944</v>
      </c>
      <c r="Y618" s="3" t="s">
        <v>944</v>
      </c>
      <c r="Z618" s="3" t="s">
        <v>944</v>
      </c>
      <c r="AA618" s="3" t="s">
        <v>944</v>
      </c>
      <c r="AB618" s="3" t="s">
        <v>944</v>
      </c>
      <c r="AC618" s="3" t="s">
        <v>944</v>
      </c>
      <c r="AD618" s="3"/>
      <c r="AE618" s="3"/>
      <c r="AF618" s="3" t="s">
        <v>944</v>
      </c>
      <c r="AG618" s="3" t="s">
        <v>944</v>
      </c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>
        <f>COUNTA(Tabela2[[#This Row],[FIFA 96 League]:[EA Sports FC 26 League]])</f>
        <v>26</v>
      </c>
    </row>
    <row r="619" spans="1:65" x14ac:dyDescent="0.3">
      <c r="A619" s="3" t="s">
        <v>1044</v>
      </c>
      <c r="B619" s="3" t="s">
        <v>27</v>
      </c>
      <c r="C619" s="3"/>
      <c r="D619" s="3"/>
      <c r="E619" s="3"/>
      <c r="F619" s="3"/>
      <c r="G619" s="3" t="s">
        <v>944</v>
      </c>
      <c r="H619" s="3" t="s">
        <v>944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>
        <f>COUNTA(Tabela2[[#This Row],[FIFA 96 League]:[EA Sports FC 26 League]])</f>
        <v>2</v>
      </c>
    </row>
    <row r="620" spans="1:65" x14ac:dyDescent="0.3">
      <c r="A620" s="3" t="s">
        <v>995</v>
      </c>
      <c r="B620" s="3" t="s">
        <v>27</v>
      </c>
      <c r="C620" s="3"/>
      <c r="D620" s="3"/>
      <c r="E620" s="3"/>
      <c r="F620" s="3" t="s">
        <v>944</v>
      </c>
      <c r="G620" s="3" t="s">
        <v>944</v>
      </c>
      <c r="H620" s="3" t="s">
        <v>944</v>
      </c>
      <c r="I620" s="3"/>
      <c r="J620" s="3"/>
      <c r="K620" s="3" t="s">
        <v>944</v>
      </c>
      <c r="L620" s="3" t="s">
        <v>944</v>
      </c>
      <c r="M620" s="3" t="s">
        <v>944</v>
      </c>
      <c r="N620" s="3" t="s">
        <v>944</v>
      </c>
      <c r="O620" s="3"/>
      <c r="P620" s="3" t="s">
        <v>944</v>
      </c>
      <c r="Q620" s="3" t="s">
        <v>944</v>
      </c>
      <c r="R620" s="3" t="s">
        <v>944</v>
      </c>
      <c r="S620" s="3" t="s">
        <v>944</v>
      </c>
      <c r="T620" s="3" t="s">
        <v>944</v>
      </c>
      <c r="U620" s="3" t="s">
        <v>944</v>
      </c>
      <c r="V620" s="3" t="s">
        <v>944</v>
      </c>
      <c r="W620" s="3" t="s">
        <v>944</v>
      </c>
      <c r="X620" s="3" t="s">
        <v>944</v>
      </c>
      <c r="Y620" s="3" t="s">
        <v>944</v>
      </c>
      <c r="Z620" s="3" t="s">
        <v>944</v>
      </c>
      <c r="AA620" s="3" t="s">
        <v>944</v>
      </c>
      <c r="AB620" s="3" t="s">
        <v>944</v>
      </c>
      <c r="AC620" s="3" t="s">
        <v>944</v>
      </c>
      <c r="AD620" s="3" t="s">
        <v>944</v>
      </c>
      <c r="AE620" s="3" t="s">
        <v>944</v>
      </c>
      <c r="AF620" s="3" t="s">
        <v>944</v>
      </c>
      <c r="AG620" s="3" t="s">
        <v>944</v>
      </c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>
        <f>COUNTA(Tabela2[[#This Row],[FIFA 96 League]:[EA Sports FC 26 League]])</f>
        <v>25</v>
      </c>
    </row>
    <row r="621" spans="1:65" x14ac:dyDescent="0.3">
      <c r="A621" s="3" t="s">
        <v>1045</v>
      </c>
      <c r="B621" s="3" t="s">
        <v>27</v>
      </c>
      <c r="C621" s="3"/>
      <c r="D621" s="3"/>
      <c r="E621" s="3"/>
      <c r="F621" s="3"/>
      <c r="G621" s="3" t="s">
        <v>944</v>
      </c>
      <c r="H621" s="3" t="s">
        <v>944</v>
      </c>
      <c r="I621" s="3"/>
      <c r="J621" s="3"/>
      <c r="K621" s="3" t="s">
        <v>944</v>
      </c>
      <c r="L621" s="3" t="s">
        <v>944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>
        <f>COUNTA(Tabela2[[#This Row],[FIFA 96 League]:[EA Sports FC 26 League]])</f>
        <v>4</v>
      </c>
    </row>
    <row r="622" spans="1:65" x14ac:dyDescent="0.3">
      <c r="A622" s="3" t="s">
        <v>996</v>
      </c>
      <c r="B622" s="3" t="s">
        <v>27</v>
      </c>
      <c r="C622" s="3"/>
      <c r="D622" s="3"/>
      <c r="E622" s="3"/>
      <c r="F622" s="3" t="s">
        <v>944</v>
      </c>
      <c r="G622" s="3" t="s">
        <v>944</v>
      </c>
      <c r="H622" s="3" t="s">
        <v>944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>
        <f>COUNTA(Tabela2[[#This Row],[FIFA 96 League]:[EA Sports FC 26 League]])</f>
        <v>3</v>
      </c>
    </row>
    <row r="623" spans="1:65" x14ac:dyDescent="0.3">
      <c r="A623" s="3" t="s">
        <v>1043</v>
      </c>
      <c r="B623" s="3" t="s">
        <v>27</v>
      </c>
      <c r="C623" s="3"/>
      <c r="D623" s="3"/>
      <c r="E623" s="3"/>
      <c r="F623" s="3"/>
      <c r="G623" s="3" t="s">
        <v>944</v>
      </c>
      <c r="H623" s="3" t="s">
        <v>944</v>
      </c>
      <c r="I623" s="3" t="s">
        <v>944</v>
      </c>
      <c r="J623" s="3" t="s">
        <v>944</v>
      </c>
      <c r="K623" s="3" t="s">
        <v>944</v>
      </c>
      <c r="L623" s="3" t="s">
        <v>944</v>
      </c>
      <c r="M623" s="3" t="s">
        <v>944</v>
      </c>
      <c r="N623" s="3" t="s">
        <v>944</v>
      </c>
      <c r="O623" s="3" t="s">
        <v>944</v>
      </c>
      <c r="P623" s="3" t="s">
        <v>944</v>
      </c>
      <c r="Q623" s="3" t="s">
        <v>944</v>
      </c>
      <c r="R623" s="3" t="s">
        <v>944</v>
      </c>
      <c r="S623" s="3" t="s">
        <v>944</v>
      </c>
      <c r="T623" s="3" t="s">
        <v>944</v>
      </c>
      <c r="U623" s="3" t="s">
        <v>944</v>
      </c>
      <c r="V623" s="3" t="s">
        <v>944</v>
      </c>
      <c r="W623" s="3" t="s">
        <v>944</v>
      </c>
      <c r="X623" s="3" t="s">
        <v>944</v>
      </c>
      <c r="Y623" s="3" t="s">
        <v>944</v>
      </c>
      <c r="Z623" s="3" t="s">
        <v>944</v>
      </c>
      <c r="AA623" s="3" t="s">
        <v>944</v>
      </c>
      <c r="AB623" s="3" t="s">
        <v>944</v>
      </c>
      <c r="AC623" s="3" t="s">
        <v>944</v>
      </c>
      <c r="AD623" s="3" t="s">
        <v>944</v>
      </c>
      <c r="AE623" s="3" t="s">
        <v>944</v>
      </c>
      <c r="AF623" s="3" t="s">
        <v>944</v>
      </c>
      <c r="AG623" s="3" t="s">
        <v>944</v>
      </c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>
        <f>COUNTA(Tabela2[[#This Row],[FIFA 96 League]:[EA Sports FC 26 League]])</f>
        <v>27</v>
      </c>
    </row>
    <row r="624" spans="1:65" x14ac:dyDescent="0.3">
      <c r="A624" s="3" t="s">
        <v>1143</v>
      </c>
      <c r="B624" s="3" t="s">
        <v>27</v>
      </c>
      <c r="C624" s="3"/>
      <c r="D624" s="3"/>
      <c r="E624" s="3"/>
      <c r="F624" s="3"/>
      <c r="G624" s="3"/>
      <c r="H624" s="3" t="s">
        <v>944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>
        <f>COUNTA(Tabela2[[#This Row],[FIFA 96 League]:[EA Sports FC 26 League]])</f>
        <v>1</v>
      </c>
    </row>
    <row r="625" spans="1:65" x14ac:dyDescent="0.3">
      <c r="A625" s="3" t="s">
        <v>1046</v>
      </c>
      <c r="B625" s="3" t="s">
        <v>27</v>
      </c>
      <c r="C625" s="3"/>
      <c r="D625" s="3"/>
      <c r="E625" s="3"/>
      <c r="F625" s="3"/>
      <c r="G625" s="3" t="s">
        <v>944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>
        <f>COUNTA(Tabela2[[#This Row],[FIFA 96 League]:[EA Sports FC 26 League]])</f>
        <v>1</v>
      </c>
    </row>
    <row r="626" spans="1:65" x14ac:dyDescent="0.3">
      <c r="A626" s="3" t="s">
        <v>1047</v>
      </c>
      <c r="B626" s="3" t="s">
        <v>27</v>
      </c>
      <c r="C626" s="3"/>
      <c r="D626" s="3"/>
      <c r="E626" s="3"/>
      <c r="F626" s="3"/>
      <c r="G626" s="3" t="s">
        <v>944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>
        <f>COUNTA(Tabela2[[#This Row],[FIFA 96 League]:[EA Sports FC 26 League]])</f>
        <v>1</v>
      </c>
    </row>
    <row r="627" spans="1:65" x14ac:dyDescent="0.3">
      <c r="A627" s="3" t="s">
        <v>1048</v>
      </c>
      <c r="B627" s="3" t="s">
        <v>27</v>
      </c>
      <c r="C627" s="3"/>
      <c r="D627" s="3"/>
      <c r="E627" s="3"/>
      <c r="F627" s="3"/>
      <c r="G627" s="3" t="s">
        <v>944</v>
      </c>
      <c r="H627" s="3" t="s">
        <v>944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>
        <f>COUNTA(Tabela2[[#This Row],[FIFA 96 League]:[EA Sports FC 26 League]])</f>
        <v>2</v>
      </c>
    </row>
    <row r="628" spans="1:65" x14ac:dyDescent="0.3">
      <c r="A628" s="3" t="s">
        <v>1638</v>
      </c>
      <c r="B628" s="3" t="s">
        <v>177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 t="s">
        <v>985</v>
      </c>
      <c r="AD628" s="3" t="s">
        <v>985</v>
      </c>
      <c r="AE628" s="3" t="s">
        <v>985</v>
      </c>
      <c r="AF628" s="3" t="s">
        <v>985</v>
      </c>
      <c r="AG628" s="3" t="s">
        <v>985</v>
      </c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>
        <f>COUNTA(Tabela2[[#This Row],[FIFA 96 League]:[EA Sports FC 26 League]])</f>
        <v>5</v>
      </c>
    </row>
    <row r="629" spans="1:65" x14ac:dyDescent="0.3">
      <c r="A629" s="3" t="s">
        <v>984</v>
      </c>
      <c r="B629" s="3" t="s">
        <v>177</v>
      </c>
      <c r="C629" s="3"/>
      <c r="D629" s="3"/>
      <c r="E629" s="3"/>
      <c r="F629" s="3" t="s">
        <v>985</v>
      </c>
      <c r="G629" s="3" t="s">
        <v>985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>
        <f>COUNTA(Tabela2[[#This Row],[FIFA 96 League]:[EA Sports FC 26 League]])</f>
        <v>2</v>
      </c>
    </row>
    <row r="630" spans="1:65" x14ac:dyDescent="0.3">
      <c r="A630" s="3" t="s">
        <v>1013</v>
      </c>
      <c r="B630" s="3" t="s">
        <v>177</v>
      </c>
      <c r="C630" s="3"/>
      <c r="D630" s="3"/>
      <c r="E630" s="3"/>
      <c r="F630" s="3" t="s">
        <v>985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>
        <f>COUNTA(Tabela2[[#This Row],[FIFA 96 League]:[EA Sports FC 26 League]])</f>
        <v>1</v>
      </c>
    </row>
    <row r="631" spans="1:65" x14ac:dyDescent="0.3">
      <c r="A631" s="3" t="s">
        <v>2047</v>
      </c>
      <c r="B631" s="3" t="s">
        <v>179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 t="s">
        <v>2044</v>
      </c>
      <c r="AD631" s="3" t="s">
        <v>2044</v>
      </c>
      <c r="AE631" s="3" t="s">
        <v>2044</v>
      </c>
      <c r="AF631" s="3" t="s">
        <v>2044</v>
      </c>
      <c r="AG631" s="3" t="s">
        <v>2044</v>
      </c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>
        <f>COUNTA(Tabela2[[#This Row],[FIFA 96 League]:[EA Sports FC 26 League]])</f>
        <v>5</v>
      </c>
    </row>
    <row r="632" spans="1:65" x14ac:dyDescent="0.3">
      <c r="A632" s="3" t="s">
        <v>2049</v>
      </c>
      <c r="B632" s="3" t="s">
        <v>179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 t="s">
        <v>2044</v>
      </c>
      <c r="AD632" s="3" t="s">
        <v>2044</v>
      </c>
      <c r="AE632" s="3" t="s">
        <v>2044</v>
      </c>
      <c r="AF632" s="3" t="s">
        <v>2044</v>
      </c>
      <c r="AG632" s="3" t="s">
        <v>2044</v>
      </c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>
        <f>COUNTA(Tabela2[[#This Row],[FIFA 96 League]:[EA Sports FC 26 League]])</f>
        <v>5</v>
      </c>
    </row>
    <row r="633" spans="1:65" x14ac:dyDescent="0.3">
      <c r="A633" s="3" t="s">
        <v>2055</v>
      </c>
      <c r="B633" s="3" t="s">
        <v>179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 t="s">
        <v>2044</v>
      </c>
      <c r="AD633" s="3" t="s">
        <v>2044</v>
      </c>
      <c r="AE633" s="3" t="s">
        <v>2044</v>
      </c>
      <c r="AF633" s="3" t="s">
        <v>2044</v>
      </c>
      <c r="AG633" s="3" t="s">
        <v>2044</v>
      </c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>
        <f>COUNTA(Tabela2[[#This Row],[FIFA 96 League]:[EA Sports FC 26 League]])</f>
        <v>5</v>
      </c>
    </row>
    <row r="634" spans="1:65" x14ac:dyDescent="0.3">
      <c r="A634" s="3" t="s">
        <v>2046</v>
      </c>
      <c r="B634" s="3" t="s">
        <v>179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 t="s">
        <v>2044</v>
      </c>
      <c r="AD634" s="3" t="s">
        <v>2044</v>
      </c>
      <c r="AE634" s="3" t="s">
        <v>2044</v>
      </c>
      <c r="AF634" s="3" t="s">
        <v>2044</v>
      </c>
      <c r="AG634" s="3" t="s">
        <v>2044</v>
      </c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>
        <f>COUNTA(Tabela2[[#This Row],[FIFA 96 League]:[EA Sports FC 26 League]])</f>
        <v>5</v>
      </c>
    </row>
    <row r="635" spans="1:65" x14ac:dyDescent="0.3">
      <c r="A635" s="3" t="s">
        <v>2052</v>
      </c>
      <c r="B635" s="3" t="s">
        <v>179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 t="s">
        <v>2044</v>
      </c>
      <c r="AD635" s="3" t="s">
        <v>2044</v>
      </c>
      <c r="AE635" s="3" t="s">
        <v>2044</v>
      </c>
      <c r="AF635" s="3" t="s">
        <v>2044</v>
      </c>
      <c r="AG635" s="3" t="s">
        <v>2044</v>
      </c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>
        <f>COUNTA(Tabela2[[#This Row],[FIFA 96 League]:[EA Sports FC 26 League]])</f>
        <v>5</v>
      </c>
    </row>
    <row r="636" spans="1:65" x14ac:dyDescent="0.3">
      <c r="A636" s="3" t="s">
        <v>2051</v>
      </c>
      <c r="B636" s="3" t="s">
        <v>179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 t="s">
        <v>2044</v>
      </c>
      <c r="AD636" s="3" t="s">
        <v>2044</v>
      </c>
      <c r="AE636" s="3" t="s">
        <v>2044</v>
      </c>
      <c r="AF636" s="3" t="s">
        <v>2044</v>
      </c>
      <c r="AG636" s="3" t="s">
        <v>2044</v>
      </c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>
        <f>COUNTA(Tabela2[[#This Row],[FIFA 96 League]:[EA Sports FC 26 League]])</f>
        <v>5</v>
      </c>
    </row>
    <row r="637" spans="1:65" x14ac:dyDescent="0.3">
      <c r="A637" s="3" t="s">
        <v>2133</v>
      </c>
      <c r="B637" s="3" t="s">
        <v>179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 t="s">
        <v>2044</v>
      </c>
      <c r="AG637" s="3" t="s">
        <v>2044</v>
      </c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>
        <f>COUNTA(Tabela2[[#This Row],[FIFA 96 League]:[EA Sports FC 26 League]])</f>
        <v>2</v>
      </c>
    </row>
    <row r="638" spans="1:65" x14ac:dyDescent="0.3">
      <c r="A638" s="3" t="s">
        <v>2045</v>
      </c>
      <c r="B638" s="3" t="s">
        <v>179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 t="s">
        <v>2044</v>
      </c>
      <c r="AD638" s="3" t="s">
        <v>2044</v>
      </c>
      <c r="AE638" s="3" t="s">
        <v>2044</v>
      </c>
      <c r="AF638" s="3" t="s">
        <v>2044</v>
      </c>
      <c r="AG638" s="3" t="s">
        <v>2044</v>
      </c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>
        <f>COUNTA(Tabela2[[#This Row],[FIFA 96 League]:[EA Sports FC 26 League]])</f>
        <v>5</v>
      </c>
    </row>
    <row r="639" spans="1:65" x14ac:dyDescent="0.3">
      <c r="A639" s="3" t="s">
        <v>2050</v>
      </c>
      <c r="B639" s="3" t="s">
        <v>179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 t="s">
        <v>2044</v>
      </c>
      <c r="AD639" s="3" t="s">
        <v>2044</v>
      </c>
      <c r="AE639" s="3" t="s">
        <v>2044</v>
      </c>
      <c r="AF639" s="3" t="s">
        <v>2044</v>
      </c>
      <c r="AG639" s="3" t="s">
        <v>2044</v>
      </c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>
        <f>COUNTA(Tabela2[[#This Row],[FIFA 96 League]:[EA Sports FC 26 League]])</f>
        <v>5</v>
      </c>
    </row>
    <row r="640" spans="1:65" x14ac:dyDescent="0.3">
      <c r="A640" s="3" t="s">
        <v>2054</v>
      </c>
      <c r="B640" s="3" t="s">
        <v>179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 t="s">
        <v>2044</v>
      </c>
      <c r="AD640" s="3" t="s">
        <v>2044</v>
      </c>
      <c r="AE640" s="3" t="s">
        <v>2044</v>
      </c>
      <c r="AF640" s="3" t="s">
        <v>2044</v>
      </c>
      <c r="AG640" s="3" t="s">
        <v>2044</v>
      </c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>
        <f>COUNTA(Tabela2[[#This Row],[FIFA 96 League]:[EA Sports FC 26 League]])</f>
        <v>5</v>
      </c>
    </row>
    <row r="641" spans="1:65" x14ac:dyDescent="0.3">
      <c r="A641" s="3" t="s">
        <v>2053</v>
      </c>
      <c r="B641" s="3" t="s">
        <v>179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 t="s">
        <v>2044</v>
      </c>
      <c r="AD641" s="3" t="s">
        <v>2044</v>
      </c>
      <c r="AE641" s="3" t="s">
        <v>2044</v>
      </c>
      <c r="AF641" s="3" t="s">
        <v>2044</v>
      </c>
      <c r="AG641" s="3" t="s">
        <v>2044</v>
      </c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>
        <f>COUNTA(Tabela2[[#This Row],[FIFA 96 League]:[EA Sports FC 26 League]])</f>
        <v>5</v>
      </c>
    </row>
    <row r="642" spans="1:65" x14ac:dyDescent="0.3">
      <c r="A642" s="3" t="s">
        <v>2105</v>
      </c>
      <c r="B642" s="3" t="s">
        <v>179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">
        <v>2044</v>
      </c>
      <c r="AF642" s="3" t="s">
        <v>2044</v>
      </c>
      <c r="AG642" s="3" t="s">
        <v>2044</v>
      </c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>
        <f>COUNTA(Tabela2[[#This Row],[FIFA 96 League]:[EA Sports FC 26 League]])</f>
        <v>3</v>
      </c>
    </row>
    <row r="643" spans="1:65" x14ac:dyDescent="0.3">
      <c r="A643" s="3" t="s">
        <v>2048</v>
      </c>
      <c r="B643" s="3" t="s">
        <v>179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 t="s">
        <v>2044</v>
      </c>
      <c r="AD643" s="3" t="s">
        <v>2044</v>
      </c>
      <c r="AE643" s="3" t="s">
        <v>2044</v>
      </c>
      <c r="AF643" s="3" t="s">
        <v>2044</v>
      </c>
      <c r="AG643" s="3" t="s">
        <v>2044</v>
      </c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>
        <f>COUNTA(Tabela2[[#This Row],[FIFA 96 League]:[EA Sports FC 26 League]])</f>
        <v>5</v>
      </c>
    </row>
    <row r="644" spans="1:65" x14ac:dyDescent="0.3">
      <c r="A644" s="3" t="s">
        <v>2147</v>
      </c>
      <c r="B644" s="3" t="s">
        <v>179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 t="s">
        <v>2044</v>
      </c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>
        <f>COUNTA(Tabela2[[#This Row],[FIFA 96 League]:[EA Sports FC 26 League]])</f>
        <v>1</v>
      </c>
    </row>
    <row r="645" spans="1:65" x14ac:dyDescent="0.3">
      <c r="A645" s="3" t="s">
        <v>1810</v>
      </c>
      <c r="B645" s="3" t="s">
        <v>183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 t="s">
        <v>1486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>
        <f>COUNTA(Tabela2[[#This Row],[FIFA 96 League]:[EA Sports FC 26 League]])</f>
        <v>1</v>
      </c>
    </row>
    <row r="646" spans="1:65" x14ac:dyDescent="0.3">
      <c r="A646" s="3" t="s">
        <v>1475</v>
      </c>
      <c r="B646" s="3" t="s">
        <v>183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1486</v>
      </c>
      <c r="P646" s="3" t="s">
        <v>1486</v>
      </c>
      <c r="Q646" s="3" t="s">
        <v>1486</v>
      </c>
      <c r="R646" s="3" t="s">
        <v>1486</v>
      </c>
      <c r="S646" s="3" t="s">
        <v>1486</v>
      </c>
      <c r="T646" s="3" t="s">
        <v>1486</v>
      </c>
      <c r="U646" s="3" t="s">
        <v>1486</v>
      </c>
      <c r="V646" s="3" t="s">
        <v>1486</v>
      </c>
      <c r="W646" s="3" t="s">
        <v>1486</v>
      </c>
      <c r="X646" s="3" t="s">
        <v>1486</v>
      </c>
      <c r="Y646" s="3" t="s">
        <v>1486</v>
      </c>
      <c r="Z646" s="3" t="s">
        <v>1486</v>
      </c>
      <c r="AA646" s="3" t="s">
        <v>1486</v>
      </c>
      <c r="AB646" s="3" t="s">
        <v>1486</v>
      </c>
      <c r="AC646" s="3" t="s">
        <v>1486</v>
      </c>
      <c r="AD646" s="3" t="s">
        <v>1486</v>
      </c>
      <c r="AE646" s="3" t="s">
        <v>1486</v>
      </c>
      <c r="AF646" s="3" t="s">
        <v>1486</v>
      </c>
      <c r="AG646" s="3" t="s">
        <v>1486</v>
      </c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>
        <f>COUNTA(Tabela2[[#This Row],[FIFA 96 League]:[EA Sports FC 26 League]])</f>
        <v>19</v>
      </c>
    </row>
    <row r="647" spans="1:65" x14ac:dyDescent="0.3">
      <c r="A647" s="3" t="s">
        <v>1482</v>
      </c>
      <c r="B647" s="3" t="s">
        <v>183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1486</v>
      </c>
      <c r="P647" s="3" t="s">
        <v>1486</v>
      </c>
      <c r="Q647" s="3" t="s">
        <v>1486</v>
      </c>
      <c r="R647" s="3" t="s">
        <v>1486</v>
      </c>
      <c r="S647" s="3" t="s">
        <v>1486</v>
      </c>
      <c r="T647" s="3" t="s">
        <v>1486</v>
      </c>
      <c r="U647" s="3" t="s">
        <v>1486</v>
      </c>
      <c r="V647" s="3" t="s">
        <v>1486</v>
      </c>
      <c r="W647" s="3" t="s">
        <v>1486</v>
      </c>
      <c r="X647" s="3" t="s">
        <v>1486</v>
      </c>
      <c r="Y647" s="3" t="s">
        <v>1486</v>
      </c>
      <c r="Z647" s="3" t="s">
        <v>1486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>
        <f>COUNTA(Tabela2[[#This Row],[FIFA 96 League]:[EA Sports FC 26 League]])</f>
        <v>12</v>
      </c>
    </row>
    <row r="648" spans="1:65" x14ac:dyDescent="0.3">
      <c r="A648" s="3" t="s">
        <v>1537</v>
      </c>
      <c r="B648" s="3" t="s">
        <v>183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 t="s">
        <v>1486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>
        <f>COUNTA(Tabela2[[#This Row],[FIFA 96 League]:[EA Sports FC 26 League]])</f>
        <v>1</v>
      </c>
    </row>
    <row r="649" spans="1:65" x14ac:dyDescent="0.3">
      <c r="A649" s="3" t="s">
        <v>1476</v>
      </c>
      <c r="B649" s="3" t="s">
        <v>183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1486</v>
      </c>
      <c r="P649" s="3" t="s">
        <v>1486</v>
      </c>
      <c r="Q649" s="3" t="s">
        <v>1486</v>
      </c>
      <c r="R649" s="3"/>
      <c r="S649" s="3"/>
      <c r="T649" s="3" t="s">
        <v>1486</v>
      </c>
      <c r="U649" s="3" t="s">
        <v>1486</v>
      </c>
      <c r="V649" s="3" t="s">
        <v>1486</v>
      </c>
      <c r="W649" s="3" t="s">
        <v>1486</v>
      </c>
      <c r="X649" s="3" t="s">
        <v>1486</v>
      </c>
      <c r="Y649" s="3" t="s">
        <v>1486</v>
      </c>
      <c r="Z649" s="3" t="s">
        <v>1486</v>
      </c>
      <c r="AA649" s="3" t="s">
        <v>1486</v>
      </c>
      <c r="AB649" s="3" t="s">
        <v>1486</v>
      </c>
      <c r="AC649" s="3"/>
      <c r="AD649" s="3"/>
      <c r="AE649" s="3" t="s">
        <v>1486</v>
      </c>
      <c r="AF649" s="3"/>
      <c r="AG649" s="3" t="s">
        <v>1486</v>
      </c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>
        <f>COUNTA(Tabela2[[#This Row],[FIFA 96 League]:[EA Sports FC 26 League]])</f>
        <v>14</v>
      </c>
    </row>
    <row r="650" spans="1:65" x14ac:dyDescent="0.3">
      <c r="A650" s="3" t="s">
        <v>1478</v>
      </c>
      <c r="B650" s="3" t="s">
        <v>183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1486</v>
      </c>
      <c r="P650" s="3" t="s">
        <v>1486</v>
      </c>
      <c r="Q650" s="3" t="s">
        <v>1486</v>
      </c>
      <c r="R650" s="3"/>
      <c r="S650" s="3" t="s">
        <v>1486</v>
      </c>
      <c r="T650" s="3" t="s">
        <v>1486</v>
      </c>
      <c r="U650" s="3" t="s">
        <v>1486</v>
      </c>
      <c r="V650" s="3" t="s">
        <v>1486</v>
      </c>
      <c r="W650" s="3" t="s">
        <v>1486</v>
      </c>
      <c r="X650" s="3" t="s">
        <v>1486</v>
      </c>
      <c r="Y650" s="3" t="s">
        <v>1486</v>
      </c>
      <c r="Z650" s="3" t="s">
        <v>1486</v>
      </c>
      <c r="AA650" s="3" t="s">
        <v>1486</v>
      </c>
      <c r="AB650" s="3" t="s">
        <v>1486</v>
      </c>
      <c r="AC650" s="3" t="s">
        <v>1486</v>
      </c>
      <c r="AD650" s="3" t="s">
        <v>1486</v>
      </c>
      <c r="AE650" s="3" t="s">
        <v>1486</v>
      </c>
      <c r="AF650" s="3" t="s">
        <v>1486</v>
      </c>
      <c r="AG650" s="3" t="s">
        <v>1486</v>
      </c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>
        <f>COUNTA(Tabela2[[#This Row],[FIFA 96 League]:[EA Sports FC 26 League]])</f>
        <v>18</v>
      </c>
    </row>
    <row r="651" spans="1:65" x14ac:dyDescent="0.3">
      <c r="A651" s="3" t="s">
        <v>1474</v>
      </c>
      <c r="B651" s="3" t="s">
        <v>183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1486</v>
      </c>
      <c r="P651" s="3" t="s">
        <v>1486</v>
      </c>
      <c r="Q651" s="3" t="s">
        <v>1486</v>
      </c>
      <c r="R651" s="3" t="s">
        <v>1486</v>
      </c>
      <c r="S651" s="3" t="s">
        <v>1486</v>
      </c>
      <c r="T651" s="3" t="s">
        <v>1486</v>
      </c>
      <c r="U651" s="3" t="s">
        <v>1486</v>
      </c>
      <c r="V651" s="3" t="s">
        <v>1486</v>
      </c>
      <c r="W651" s="3" t="s">
        <v>1486</v>
      </c>
      <c r="X651" s="3"/>
      <c r="Y651" s="3" t="s">
        <v>1486</v>
      </c>
      <c r="Z651" s="3"/>
      <c r="AA651" s="3"/>
      <c r="AB651" s="3"/>
      <c r="AC651" s="3" t="s">
        <v>1486</v>
      </c>
      <c r="AD651" s="3" t="s">
        <v>1486</v>
      </c>
      <c r="AE651" s="3" t="s">
        <v>1486</v>
      </c>
      <c r="AF651" s="3" t="s">
        <v>1486</v>
      </c>
      <c r="AG651" s="3" t="s">
        <v>1486</v>
      </c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>
        <f>COUNTA(Tabela2[[#This Row],[FIFA 96 League]:[EA Sports FC 26 League]])</f>
        <v>15</v>
      </c>
    </row>
    <row r="652" spans="1:65" x14ac:dyDescent="0.3">
      <c r="A652" s="3" t="s">
        <v>1666</v>
      </c>
      <c r="B652" s="3" t="s">
        <v>183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 t="s">
        <v>1486</v>
      </c>
      <c r="R652" s="3" t="s">
        <v>1486</v>
      </c>
      <c r="S652" s="3" t="s">
        <v>1486</v>
      </c>
      <c r="T652" s="3" t="s">
        <v>1486</v>
      </c>
      <c r="U652" s="3" t="s">
        <v>1486</v>
      </c>
      <c r="V652" s="3" t="s">
        <v>1486</v>
      </c>
      <c r="W652" s="3" t="s">
        <v>1486</v>
      </c>
      <c r="X652" s="3" t="s">
        <v>1486</v>
      </c>
      <c r="Y652" s="3" t="s">
        <v>1486</v>
      </c>
      <c r="Z652" s="3" t="s">
        <v>1486</v>
      </c>
      <c r="AA652" s="3" t="s">
        <v>1486</v>
      </c>
      <c r="AB652" s="3" t="s">
        <v>1486</v>
      </c>
      <c r="AC652" s="3" t="s">
        <v>1486</v>
      </c>
      <c r="AD652" s="3" t="s">
        <v>1486</v>
      </c>
      <c r="AE652" s="3" t="s">
        <v>1486</v>
      </c>
      <c r="AF652" s="3" t="s">
        <v>1486</v>
      </c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>
        <f>COUNTA(Tabela2[[#This Row],[FIFA 96 League]:[EA Sports FC 26 League]])</f>
        <v>16</v>
      </c>
    </row>
    <row r="653" spans="1:65" x14ac:dyDescent="0.3">
      <c r="A653" s="3" t="s">
        <v>1536</v>
      </c>
      <c r="B653" s="3" t="s">
        <v>183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 t="s">
        <v>1486</v>
      </c>
      <c r="Q653" s="3"/>
      <c r="R653" s="3"/>
      <c r="S653" s="3"/>
      <c r="T653" s="3"/>
      <c r="U653" s="3"/>
      <c r="V653" s="3"/>
      <c r="W653" s="3"/>
      <c r="X653" s="3" t="s">
        <v>1486</v>
      </c>
      <c r="Y653" s="3" t="s">
        <v>1486</v>
      </c>
      <c r="Z653" s="3"/>
      <c r="AA653" s="3" t="s">
        <v>1486</v>
      </c>
      <c r="AB653" s="3" t="s">
        <v>1486</v>
      </c>
      <c r="AC653" s="3" t="s">
        <v>1486</v>
      </c>
      <c r="AD653" s="3" t="s">
        <v>1486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>
        <f>COUNTA(Tabela2[[#This Row],[FIFA 96 League]:[EA Sports FC 26 League]])</f>
        <v>7</v>
      </c>
    </row>
    <row r="654" spans="1:65" x14ac:dyDescent="0.3">
      <c r="A654" s="3" t="s">
        <v>1483</v>
      </c>
      <c r="B654" s="3" t="s">
        <v>183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1486</v>
      </c>
      <c r="P654" s="3" t="s">
        <v>1486</v>
      </c>
      <c r="Q654" s="3" t="s">
        <v>1486</v>
      </c>
      <c r="R654" s="3" t="s">
        <v>1486</v>
      </c>
      <c r="S654" s="3" t="s">
        <v>1486</v>
      </c>
      <c r="T654" s="3"/>
      <c r="U654" s="3"/>
      <c r="V654" s="3"/>
      <c r="W654" s="3" t="s">
        <v>1486</v>
      </c>
      <c r="X654" s="3" t="s">
        <v>1486</v>
      </c>
      <c r="Y654" s="3" t="s">
        <v>1486</v>
      </c>
      <c r="Z654" s="3"/>
      <c r="AA654" s="3"/>
      <c r="AB654" s="3"/>
      <c r="AC654" s="3"/>
      <c r="AD654" s="3"/>
      <c r="AE654" s="3"/>
      <c r="AF654" s="3" t="s">
        <v>1486</v>
      </c>
      <c r="AG654" s="3" t="s">
        <v>1486</v>
      </c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>
        <f>COUNTA(Tabela2[[#This Row],[FIFA 96 League]:[EA Sports FC 26 League]])</f>
        <v>10</v>
      </c>
    </row>
    <row r="655" spans="1:65" x14ac:dyDescent="0.3">
      <c r="A655" s="3" t="s">
        <v>1747</v>
      </c>
      <c r="B655" s="3" t="s">
        <v>183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 t="s">
        <v>1486</v>
      </c>
      <c r="V655" s="3" t="s">
        <v>1486</v>
      </c>
      <c r="W655" s="3" t="s">
        <v>1486</v>
      </c>
      <c r="X655" s="3"/>
      <c r="Y655" s="3" t="s">
        <v>1486</v>
      </c>
      <c r="Z655" s="3" t="s">
        <v>1486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>
        <f>COUNTA(Tabela2[[#This Row],[FIFA 96 League]:[EA Sports FC 26 League]])</f>
        <v>5</v>
      </c>
    </row>
    <row r="656" spans="1:65" x14ac:dyDescent="0.3">
      <c r="A656" s="3" t="s">
        <v>1485</v>
      </c>
      <c r="B656" s="3" t="s">
        <v>183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1486</v>
      </c>
      <c r="P656" s="3"/>
      <c r="Q656" s="3"/>
      <c r="R656" s="3"/>
      <c r="S656" s="3"/>
      <c r="T656" s="3"/>
      <c r="U656" s="3"/>
      <c r="V656" s="3"/>
      <c r="W656" s="3" t="s">
        <v>1486</v>
      </c>
      <c r="X656" s="3" t="s">
        <v>1486</v>
      </c>
      <c r="Y656" s="3"/>
      <c r="Z656" s="3"/>
      <c r="AA656" s="3"/>
      <c r="AB656" s="3"/>
      <c r="AC656" s="3" t="s">
        <v>1486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>
        <f>COUNTA(Tabela2[[#This Row],[FIFA 96 League]:[EA Sports FC 26 League]])</f>
        <v>4</v>
      </c>
    </row>
    <row r="657" spans="1:65" x14ac:dyDescent="0.3">
      <c r="A657" s="3" t="s">
        <v>1479</v>
      </c>
      <c r="B657" s="3" t="s">
        <v>183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1486</v>
      </c>
      <c r="P657" s="3" t="s">
        <v>1486</v>
      </c>
      <c r="Q657" s="3" t="s">
        <v>1486</v>
      </c>
      <c r="R657" s="3" t="s">
        <v>1486</v>
      </c>
      <c r="S657" s="3" t="s">
        <v>1486</v>
      </c>
      <c r="T657" s="3" t="s">
        <v>1486</v>
      </c>
      <c r="U657" s="3" t="s">
        <v>1486</v>
      </c>
      <c r="V657" s="3" t="s">
        <v>1486</v>
      </c>
      <c r="W657" s="3" t="s">
        <v>1486</v>
      </c>
      <c r="X657" s="3" t="s">
        <v>1486</v>
      </c>
      <c r="Y657" s="3" t="s">
        <v>1486</v>
      </c>
      <c r="Z657" s="3" t="s">
        <v>1486</v>
      </c>
      <c r="AA657" s="3" t="s">
        <v>1486</v>
      </c>
      <c r="AB657" s="3" t="s">
        <v>1486</v>
      </c>
      <c r="AC657" s="3" t="s">
        <v>1486</v>
      </c>
      <c r="AD657" s="3" t="s">
        <v>1486</v>
      </c>
      <c r="AE657" s="3" t="s">
        <v>1486</v>
      </c>
      <c r="AF657" s="3" t="s">
        <v>1486</v>
      </c>
      <c r="AG657" s="3" t="s">
        <v>1486</v>
      </c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>
        <f>COUNTA(Tabela2[[#This Row],[FIFA 96 League]:[EA Sports FC 26 League]])</f>
        <v>19</v>
      </c>
    </row>
    <row r="658" spans="1:65" x14ac:dyDescent="0.3">
      <c r="A658" s="3" t="s">
        <v>1726</v>
      </c>
      <c r="B658" s="3" t="s">
        <v>183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 t="s">
        <v>1486</v>
      </c>
      <c r="U658" s="3" t="s">
        <v>1486</v>
      </c>
      <c r="V658" s="3"/>
      <c r="W658" s="3"/>
      <c r="X658" s="3"/>
      <c r="Y658" s="3"/>
      <c r="Z658" s="3"/>
      <c r="AA658" s="3"/>
      <c r="AB658" s="3" t="s">
        <v>1486</v>
      </c>
      <c r="AC658" s="3"/>
      <c r="AD658" s="3" t="s">
        <v>1486</v>
      </c>
      <c r="AE658" s="3" t="s">
        <v>1486</v>
      </c>
      <c r="AF658" s="3" t="s">
        <v>1486</v>
      </c>
      <c r="AG658" s="3" t="s">
        <v>1486</v>
      </c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>
        <f>COUNTA(Tabela2[[#This Row],[FIFA 96 League]:[EA Sports FC 26 League]])</f>
        <v>7</v>
      </c>
    </row>
    <row r="659" spans="1:65" x14ac:dyDescent="0.3">
      <c r="A659" s="3" t="s">
        <v>1480</v>
      </c>
      <c r="B659" s="3" t="s">
        <v>183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1486</v>
      </c>
      <c r="P659" s="3" t="s">
        <v>1486</v>
      </c>
      <c r="Q659" s="3" t="s">
        <v>1486</v>
      </c>
      <c r="R659" s="3" t="s">
        <v>1486</v>
      </c>
      <c r="S659" s="3" t="s">
        <v>1486</v>
      </c>
      <c r="T659" s="3" t="s">
        <v>1486</v>
      </c>
      <c r="U659" s="3" t="s">
        <v>1486</v>
      </c>
      <c r="V659" s="3" t="s">
        <v>1486</v>
      </c>
      <c r="W659" s="3" t="s">
        <v>1486</v>
      </c>
      <c r="X659" s="3" t="s">
        <v>1486</v>
      </c>
      <c r="Y659" s="3" t="s">
        <v>1486</v>
      </c>
      <c r="Z659" s="3" t="s">
        <v>1486</v>
      </c>
      <c r="AA659" s="3" t="s">
        <v>1486</v>
      </c>
      <c r="AB659" s="3" t="s">
        <v>1486</v>
      </c>
      <c r="AC659" s="3" t="s">
        <v>1486</v>
      </c>
      <c r="AD659" s="3" t="s">
        <v>1486</v>
      </c>
      <c r="AE659" s="3" t="s">
        <v>1486</v>
      </c>
      <c r="AF659" s="3" t="s">
        <v>1486</v>
      </c>
      <c r="AG659" s="3" t="s">
        <v>1486</v>
      </c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>
        <f>COUNTA(Tabela2[[#This Row],[FIFA 96 League]:[EA Sports FC 26 League]])</f>
        <v>19</v>
      </c>
    </row>
    <row r="660" spans="1:65" x14ac:dyDescent="0.3">
      <c r="A660" s="3" t="s">
        <v>1684</v>
      </c>
      <c r="B660" s="3" t="s">
        <v>183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 t="s">
        <v>1486</v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>
        <f>COUNTA(Tabela2[[#This Row],[FIFA 96 League]:[EA Sports FC 26 League]])</f>
        <v>1</v>
      </c>
    </row>
    <row r="661" spans="1:65" x14ac:dyDescent="0.3">
      <c r="A661" s="3" t="s">
        <v>1477</v>
      </c>
      <c r="B661" s="3" t="s">
        <v>183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1486</v>
      </c>
      <c r="P661" s="3" t="s">
        <v>1486</v>
      </c>
      <c r="Q661" s="3" t="s">
        <v>1486</v>
      </c>
      <c r="R661" s="3" t="s">
        <v>1486</v>
      </c>
      <c r="S661" s="3" t="s">
        <v>1486</v>
      </c>
      <c r="T661" s="3" t="s">
        <v>1486</v>
      </c>
      <c r="U661" s="3" t="s">
        <v>1486</v>
      </c>
      <c r="V661" s="3" t="s">
        <v>1486</v>
      </c>
      <c r="W661" s="3" t="s">
        <v>1486</v>
      </c>
      <c r="X661" s="3" t="s">
        <v>1486</v>
      </c>
      <c r="Y661" s="3" t="s">
        <v>1486</v>
      </c>
      <c r="Z661" s="3" t="s">
        <v>1486</v>
      </c>
      <c r="AA661" s="3" t="s">
        <v>1486</v>
      </c>
      <c r="AB661" s="3" t="s">
        <v>1486</v>
      </c>
      <c r="AC661" s="3" t="s">
        <v>1486</v>
      </c>
      <c r="AD661" s="3" t="s">
        <v>1486</v>
      </c>
      <c r="AE661" s="3" t="s">
        <v>1486</v>
      </c>
      <c r="AF661" s="3" t="s">
        <v>1486</v>
      </c>
      <c r="AG661" s="3" t="s">
        <v>1486</v>
      </c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>
        <f>COUNTA(Tabela2[[#This Row],[FIFA 96 League]:[EA Sports FC 26 League]])</f>
        <v>19</v>
      </c>
    </row>
    <row r="662" spans="1:65" x14ac:dyDescent="0.3">
      <c r="A662" s="3" t="s">
        <v>1481</v>
      </c>
      <c r="B662" s="3" t="s">
        <v>183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1486</v>
      </c>
      <c r="P662" s="3" t="s">
        <v>1486</v>
      </c>
      <c r="Q662" s="3"/>
      <c r="R662" s="3" t="s">
        <v>1486</v>
      </c>
      <c r="S662" s="3" t="s">
        <v>1486</v>
      </c>
      <c r="T662" s="3" t="s">
        <v>1486</v>
      </c>
      <c r="U662" s="3" t="s">
        <v>1486</v>
      </c>
      <c r="V662" s="3" t="s">
        <v>1486</v>
      </c>
      <c r="W662" s="3"/>
      <c r="X662" s="3"/>
      <c r="Y662" s="3"/>
      <c r="Z662" s="3"/>
      <c r="AA662" s="3" t="s">
        <v>1486</v>
      </c>
      <c r="AB662" s="3"/>
      <c r="AC662" s="3"/>
      <c r="AD662" s="3" t="s">
        <v>1486</v>
      </c>
      <c r="AE662" s="3" t="s">
        <v>1486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>
        <f>COUNTA(Tabela2[[#This Row],[FIFA 96 League]:[EA Sports FC 26 League]])</f>
        <v>10</v>
      </c>
    </row>
    <row r="663" spans="1:65" x14ac:dyDescent="0.3">
      <c r="A663" s="3" t="s">
        <v>1484</v>
      </c>
      <c r="B663" s="3" t="s">
        <v>183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1486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 t="s">
        <v>1486</v>
      </c>
      <c r="AA663" s="3" t="s">
        <v>1486</v>
      </c>
      <c r="AB663" s="3" t="s">
        <v>1486</v>
      </c>
      <c r="AC663" s="3" t="s">
        <v>1486</v>
      </c>
      <c r="AD663" s="3"/>
      <c r="AE663" s="3"/>
      <c r="AF663" s="3" t="s">
        <v>1486</v>
      </c>
      <c r="AG663" s="3" t="s">
        <v>1486</v>
      </c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>
        <f>COUNTA(Tabela2[[#This Row],[FIFA 96 League]:[EA Sports FC 26 League]])</f>
        <v>7</v>
      </c>
    </row>
    <row r="664" spans="1:65" x14ac:dyDescent="0.3">
      <c r="A664" s="3" t="s">
        <v>1835</v>
      </c>
      <c r="B664" s="3" t="s">
        <v>183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 t="s">
        <v>1486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>
        <f>COUNTA(Tabela2[[#This Row],[FIFA 96 League]:[EA Sports FC 26 League]])</f>
        <v>1</v>
      </c>
    </row>
    <row r="665" spans="1:65" x14ac:dyDescent="0.3">
      <c r="A665" s="3" t="s">
        <v>1060</v>
      </c>
      <c r="B665" s="3" t="s">
        <v>184</v>
      </c>
      <c r="C665" s="3"/>
      <c r="D665" s="3"/>
      <c r="E665" s="3"/>
      <c r="F665" s="3"/>
      <c r="G665" s="3" t="s">
        <v>951</v>
      </c>
      <c r="H665" s="3" t="s">
        <v>951</v>
      </c>
      <c r="I665" s="3" t="s">
        <v>951</v>
      </c>
      <c r="J665" s="3" t="s">
        <v>951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>
        <f>COUNTA(Tabela2[[#This Row],[FIFA 96 League]:[EA Sports FC 26 League]])</f>
        <v>4</v>
      </c>
    </row>
    <row r="666" spans="1:65" x14ac:dyDescent="0.3">
      <c r="A666" s="3" t="s">
        <v>950</v>
      </c>
      <c r="B666" s="3" t="s">
        <v>184</v>
      </c>
      <c r="C666" s="3"/>
      <c r="D666" s="3"/>
      <c r="E666" s="3"/>
      <c r="F666" s="3" t="s">
        <v>951</v>
      </c>
      <c r="G666" s="3" t="s">
        <v>951</v>
      </c>
      <c r="H666" s="3" t="s">
        <v>951</v>
      </c>
      <c r="I666" s="3" t="s">
        <v>951</v>
      </c>
      <c r="J666" s="3" t="s">
        <v>951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>
        <f>COUNTA(Tabela2[[#This Row],[FIFA 96 League]:[EA Sports FC 26 League]])</f>
        <v>5</v>
      </c>
    </row>
    <row r="667" spans="1:65" x14ac:dyDescent="0.3">
      <c r="A667" s="3" t="s">
        <v>1050</v>
      </c>
      <c r="B667" s="3" t="s">
        <v>184</v>
      </c>
      <c r="C667" s="3"/>
      <c r="D667" s="3"/>
      <c r="E667" s="3"/>
      <c r="F667" s="3"/>
      <c r="G667" s="3" t="s">
        <v>951</v>
      </c>
      <c r="H667" s="3" t="s">
        <v>951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>
        <f>COUNTA(Tabela2[[#This Row],[FIFA 96 League]:[EA Sports FC 26 League]])</f>
        <v>2</v>
      </c>
    </row>
    <row r="668" spans="1:65" x14ac:dyDescent="0.3">
      <c r="A668" s="3" t="s">
        <v>1167</v>
      </c>
      <c r="B668" s="3" t="s">
        <v>184</v>
      </c>
      <c r="C668" s="3"/>
      <c r="D668" s="3"/>
      <c r="E668" s="3"/>
      <c r="F668" s="3"/>
      <c r="G668" s="3"/>
      <c r="H668" s="3"/>
      <c r="I668" s="3" t="s">
        <v>951</v>
      </c>
      <c r="J668" s="3" t="s">
        <v>951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>
        <f>COUNTA(Tabela2[[#This Row],[FIFA 96 League]:[EA Sports FC 26 League]])</f>
        <v>2</v>
      </c>
    </row>
    <row r="669" spans="1:65" x14ac:dyDescent="0.3">
      <c r="A669" s="3" t="s">
        <v>1055</v>
      </c>
      <c r="B669" s="3" t="s">
        <v>184</v>
      </c>
      <c r="C669" s="3"/>
      <c r="D669" s="3"/>
      <c r="E669" s="3"/>
      <c r="F669" s="3"/>
      <c r="G669" s="3" t="s">
        <v>951</v>
      </c>
      <c r="H669" s="3" t="s">
        <v>951</v>
      </c>
      <c r="I669" s="3" t="s">
        <v>951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>
        <f>COUNTA(Tabela2[[#This Row],[FIFA 96 League]:[EA Sports FC 26 League]])</f>
        <v>3</v>
      </c>
    </row>
    <row r="670" spans="1:65" x14ac:dyDescent="0.3">
      <c r="A670" s="3" t="s">
        <v>1145</v>
      </c>
      <c r="B670" s="3" t="s">
        <v>184</v>
      </c>
      <c r="C670" s="3"/>
      <c r="D670" s="3"/>
      <c r="E670" s="3"/>
      <c r="F670" s="3"/>
      <c r="G670" s="3"/>
      <c r="H670" s="3" t="s">
        <v>951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>
        <f>COUNTA(Tabela2[[#This Row],[FIFA 96 League]:[EA Sports FC 26 League]])</f>
        <v>1</v>
      </c>
    </row>
    <row r="671" spans="1:65" x14ac:dyDescent="0.3">
      <c r="A671" s="3" t="s">
        <v>1052</v>
      </c>
      <c r="B671" s="3" t="s">
        <v>184</v>
      </c>
      <c r="C671" s="3"/>
      <c r="D671" s="3"/>
      <c r="E671" s="3"/>
      <c r="F671" s="3"/>
      <c r="G671" s="3" t="s">
        <v>951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>
        <f>COUNTA(Tabela2[[#This Row],[FIFA 96 League]:[EA Sports FC 26 League]])</f>
        <v>1</v>
      </c>
    </row>
    <row r="672" spans="1:65" x14ac:dyDescent="0.3">
      <c r="A672" s="3" t="s">
        <v>1053</v>
      </c>
      <c r="B672" s="3" t="s">
        <v>184</v>
      </c>
      <c r="C672" s="3"/>
      <c r="D672" s="3"/>
      <c r="E672" s="3"/>
      <c r="F672" s="3"/>
      <c r="G672" s="3" t="s">
        <v>951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>
        <f>COUNTA(Tabela2[[#This Row],[FIFA 96 League]:[EA Sports FC 26 League]])</f>
        <v>1</v>
      </c>
    </row>
    <row r="673" spans="1:65" x14ac:dyDescent="0.3">
      <c r="A673" s="3" t="s">
        <v>1054</v>
      </c>
      <c r="B673" s="3" t="s">
        <v>184</v>
      </c>
      <c r="C673" s="3"/>
      <c r="D673" s="3"/>
      <c r="E673" s="3"/>
      <c r="F673" s="3"/>
      <c r="G673" s="3" t="s">
        <v>951</v>
      </c>
      <c r="H673" s="3" t="s">
        <v>951</v>
      </c>
      <c r="I673" s="3" t="s">
        <v>951</v>
      </c>
      <c r="J673" s="3" t="s">
        <v>951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>
        <f>COUNTA(Tabela2[[#This Row],[FIFA 96 League]:[EA Sports FC 26 League]])</f>
        <v>4</v>
      </c>
    </row>
    <row r="674" spans="1:65" x14ac:dyDescent="0.3">
      <c r="A674" s="3" t="s">
        <v>1051</v>
      </c>
      <c r="B674" s="3" t="s">
        <v>184</v>
      </c>
      <c r="C674" s="3"/>
      <c r="D674" s="3"/>
      <c r="E674" s="3"/>
      <c r="F674" s="3"/>
      <c r="G674" s="3" t="s">
        <v>951</v>
      </c>
      <c r="H674" s="3" t="s">
        <v>951</v>
      </c>
      <c r="I674" s="3" t="s">
        <v>951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>
        <f>COUNTA(Tabela2[[#This Row],[FIFA 96 League]:[EA Sports FC 26 League]])</f>
        <v>3</v>
      </c>
    </row>
    <row r="675" spans="1:65" x14ac:dyDescent="0.3">
      <c r="A675" s="3" t="s">
        <v>1056</v>
      </c>
      <c r="B675" s="3" t="s">
        <v>184</v>
      </c>
      <c r="C675" s="3"/>
      <c r="D675" s="3"/>
      <c r="E675" s="3"/>
      <c r="F675" s="3"/>
      <c r="G675" s="3" t="s">
        <v>951</v>
      </c>
      <c r="H675" s="3" t="s">
        <v>951</v>
      </c>
      <c r="I675" s="3" t="s">
        <v>951</v>
      </c>
      <c r="J675" s="3" t="s">
        <v>951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>
        <f>COUNTA(Tabela2[[#This Row],[FIFA 96 League]:[EA Sports FC 26 League]])</f>
        <v>4</v>
      </c>
    </row>
    <row r="676" spans="1:65" x14ac:dyDescent="0.3">
      <c r="A676" s="3" t="s">
        <v>986</v>
      </c>
      <c r="B676" s="3" t="s">
        <v>184</v>
      </c>
      <c r="C676" s="3"/>
      <c r="D676" s="3"/>
      <c r="E676" s="3"/>
      <c r="F676" s="3" t="s">
        <v>951</v>
      </c>
      <c r="G676" s="3" t="s">
        <v>951</v>
      </c>
      <c r="H676" s="3" t="s">
        <v>951</v>
      </c>
      <c r="I676" s="3" t="s">
        <v>951</v>
      </c>
      <c r="J676" s="3" t="s">
        <v>951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>
        <f>COUNTA(Tabela2[[#This Row],[FIFA 96 League]:[EA Sports FC 26 League]])</f>
        <v>5</v>
      </c>
    </row>
    <row r="677" spans="1:65" x14ac:dyDescent="0.3">
      <c r="A677" s="3" t="s">
        <v>1057</v>
      </c>
      <c r="B677" s="3" t="s">
        <v>184</v>
      </c>
      <c r="C677" s="3"/>
      <c r="D677" s="3"/>
      <c r="E677" s="3"/>
      <c r="F677" s="3"/>
      <c r="G677" s="3" t="s">
        <v>951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>
        <f>COUNTA(Tabela2[[#This Row],[FIFA 96 League]:[EA Sports FC 26 League]])</f>
        <v>1</v>
      </c>
    </row>
    <row r="678" spans="1:65" x14ac:dyDescent="0.3">
      <c r="A678" s="3" t="s">
        <v>1168</v>
      </c>
      <c r="B678" s="3" t="s">
        <v>184</v>
      </c>
      <c r="C678" s="3"/>
      <c r="D678" s="3"/>
      <c r="E678" s="3"/>
      <c r="F678" s="3"/>
      <c r="G678" s="3"/>
      <c r="H678" s="3"/>
      <c r="I678" s="3" t="s">
        <v>951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>
        <f>COUNTA(Tabela2[[#This Row],[FIFA 96 League]:[EA Sports FC 26 League]])</f>
        <v>1</v>
      </c>
    </row>
    <row r="679" spans="1:65" x14ac:dyDescent="0.3">
      <c r="A679" s="3" t="s">
        <v>1058</v>
      </c>
      <c r="B679" s="3" t="s">
        <v>184</v>
      </c>
      <c r="C679" s="3"/>
      <c r="D679" s="3"/>
      <c r="E679" s="3"/>
      <c r="F679" s="3"/>
      <c r="G679" s="3" t="s">
        <v>951</v>
      </c>
      <c r="H679" s="3" t="s">
        <v>951</v>
      </c>
      <c r="I679" s="3" t="s">
        <v>951</v>
      </c>
      <c r="J679" s="3" t="s">
        <v>951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>
        <f>COUNTA(Tabela2[[#This Row],[FIFA 96 League]:[EA Sports FC 26 League]])</f>
        <v>4</v>
      </c>
    </row>
    <row r="680" spans="1:65" x14ac:dyDescent="0.3">
      <c r="A680" s="3" t="s">
        <v>1061</v>
      </c>
      <c r="B680" s="3" t="s">
        <v>184</v>
      </c>
      <c r="C680" s="3"/>
      <c r="D680" s="3"/>
      <c r="E680" s="3"/>
      <c r="F680" s="3"/>
      <c r="G680" s="3" t="s">
        <v>951</v>
      </c>
      <c r="H680" s="3" t="s">
        <v>951</v>
      </c>
      <c r="I680" s="3" t="s">
        <v>951</v>
      </c>
      <c r="J680" s="3" t="s">
        <v>951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>
        <f>COUNTA(Tabela2[[#This Row],[FIFA 96 League]:[EA Sports FC 26 League]])</f>
        <v>4</v>
      </c>
    </row>
    <row r="681" spans="1:65" x14ac:dyDescent="0.3">
      <c r="A681" s="3" t="s">
        <v>1059</v>
      </c>
      <c r="B681" s="3" t="s">
        <v>184</v>
      </c>
      <c r="C681" s="3"/>
      <c r="D681" s="3"/>
      <c r="E681" s="3"/>
      <c r="F681" s="3"/>
      <c r="G681" s="3" t="s">
        <v>951</v>
      </c>
      <c r="H681" s="3" t="s">
        <v>951</v>
      </c>
      <c r="I681" s="3" t="s">
        <v>951</v>
      </c>
      <c r="J681" s="3" t="s">
        <v>951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>
        <f>COUNTA(Tabela2[[#This Row],[FIFA 96 League]:[EA Sports FC 26 League]])</f>
        <v>4</v>
      </c>
    </row>
    <row r="682" spans="1:65" x14ac:dyDescent="0.3">
      <c r="A682" s="3" t="s">
        <v>797</v>
      </c>
      <c r="B682" s="3" t="s">
        <v>38</v>
      </c>
      <c r="C682" s="3" t="s">
        <v>796</v>
      </c>
      <c r="D682" s="3" t="s">
        <v>796</v>
      </c>
      <c r="E682" s="3" t="s">
        <v>796</v>
      </c>
      <c r="F682" s="3" t="s">
        <v>796</v>
      </c>
      <c r="G682" s="3" t="s">
        <v>796</v>
      </c>
      <c r="H682" s="3" t="s">
        <v>796</v>
      </c>
      <c r="I682" s="3" t="s">
        <v>796</v>
      </c>
      <c r="J682" s="3" t="s">
        <v>796</v>
      </c>
      <c r="K682" s="3" t="s">
        <v>796</v>
      </c>
      <c r="L682" s="3" t="s">
        <v>796</v>
      </c>
      <c r="M682" s="3" t="s">
        <v>796</v>
      </c>
      <c r="N682" s="3" t="s">
        <v>796</v>
      </c>
      <c r="O682" s="3" t="s">
        <v>796</v>
      </c>
      <c r="P682" s="3" t="s">
        <v>796</v>
      </c>
      <c r="Q682" s="3" t="s">
        <v>796</v>
      </c>
      <c r="R682" s="3" t="s">
        <v>796</v>
      </c>
      <c r="S682" s="3" t="s">
        <v>796</v>
      </c>
      <c r="T682" s="3" t="s">
        <v>796</v>
      </c>
      <c r="U682" s="3" t="s">
        <v>796</v>
      </c>
      <c r="V682" s="3" t="s">
        <v>796</v>
      </c>
      <c r="W682" s="3" t="s">
        <v>796</v>
      </c>
      <c r="X682" s="3" t="s">
        <v>796</v>
      </c>
      <c r="Y682" s="3" t="s">
        <v>796</v>
      </c>
      <c r="Z682" s="3" t="s">
        <v>796</v>
      </c>
      <c r="AA682" s="3" t="s">
        <v>796</v>
      </c>
      <c r="AB682" s="3" t="s">
        <v>796</v>
      </c>
      <c r="AC682" s="3" t="s">
        <v>796</v>
      </c>
      <c r="AD682" s="3" t="s">
        <v>796</v>
      </c>
      <c r="AE682" s="3" t="s">
        <v>796</v>
      </c>
      <c r="AF682" s="3" t="s">
        <v>796</v>
      </c>
      <c r="AG682" s="3" t="s">
        <v>796</v>
      </c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>
        <f>COUNTA(Tabela2[[#This Row],[FIFA 96 League]:[EA Sports FC 26 League]])</f>
        <v>31</v>
      </c>
    </row>
    <row r="683" spans="1:65" x14ac:dyDescent="0.3">
      <c r="A683" s="3" t="s">
        <v>1286</v>
      </c>
      <c r="B683" s="3" t="s">
        <v>38</v>
      </c>
      <c r="C683" s="3"/>
      <c r="D683" s="3"/>
      <c r="E683" s="3"/>
      <c r="F683" s="3"/>
      <c r="G683" s="3"/>
      <c r="H683" s="3"/>
      <c r="I683" s="3"/>
      <c r="J683" s="3"/>
      <c r="K683" s="3" t="s">
        <v>1206</v>
      </c>
      <c r="L683" s="3" t="s">
        <v>1206</v>
      </c>
      <c r="M683" s="3" t="s">
        <v>1206</v>
      </c>
      <c r="N683" s="3" t="s">
        <v>1206</v>
      </c>
      <c r="O683" s="3" t="s">
        <v>1206</v>
      </c>
      <c r="P683" s="3" t="s">
        <v>1206</v>
      </c>
      <c r="Q683" s="3" t="s">
        <v>1206</v>
      </c>
      <c r="R683" s="3" t="s">
        <v>1206</v>
      </c>
      <c r="S683" s="3" t="s">
        <v>1206</v>
      </c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>
        <f>COUNTA(Tabela2[[#This Row],[FIFA 96 League]:[EA Sports FC 26 League]])</f>
        <v>9</v>
      </c>
    </row>
    <row r="684" spans="1:65" x14ac:dyDescent="0.3">
      <c r="A684" s="3" t="s">
        <v>1284</v>
      </c>
      <c r="B684" s="3" t="s">
        <v>38</v>
      </c>
      <c r="C684" s="3"/>
      <c r="D684" s="3"/>
      <c r="E684" s="3"/>
      <c r="F684" s="3"/>
      <c r="G684" s="3"/>
      <c r="H684" s="3"/>
      <c r="I684" s="3"/>
      <c r="J684" s="3"/>
      <c r="K684" s="3" t="s">
        <v>796</v>
      </c>
      <c r="L684" s="3"/>
      <c r="M684" s="3"/>
      <c r="N684" s="3"/>
      <c r="O684" s="3"/>
      <c r="P684" s="3" t="s">
        <v>1206</v>
      </c>
      <c r="Q684" s="3" t="s">
        <v>1206</v>
      </c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>
        <f>COUNTA(Tabela2[[#This Row],[FIFA 96 League]:[EA Sports FC 26 League]])</f>
        <v>3</v>
      </c>
    </row>
    <row r="685" spans="1:65" x14ac:dyDescent="0.3">
      <c r="A685" s="3" t="s">
        <v>1350</v>
      </c>
      <c r="B685" s="3" t="s">
        <v>38</v>
      </c>
      <c r="C685" s="3"/>
      <c r="D685" s="3"/>
      <c r="E685" s="3"/>
      <c r="F685" s="3"/>
      <c r="G685" s="3"/>
      <c r="H685" s="3"/>
      <c r="I685" s="3"/>
      <c r="J685" s="3"/>
      <c r="K685" s="3"/>
      <c r="L685" s="3" t="s">
        <v>1206</v>
      </c>
      <c r="M685" s="3" t="s">
        <v>1206</v>
      </c>
      <c r="N685" s="3" t="s">
        <v>1206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>
        <f>COUNTA(Tabela2[[#This Row],[FIFA 96 League]:[EA Sports FC 26 League]])</f>
        <v>3</v>
      </c>
    </row>
    <row r="686" spans="1:65" x14ac:dyDescent="0.3">
      <c r="A686" s="3" t="s">
        <v>1287</v>
      </c>
      <c r="B686" s="3" t="s">
        <v>38</v>
      </c>
      <c r="C686" s="3"/>
      <c r="D686" s="3"/>
      <c r="E686" s="3"/>
      <c r="F686" s="3"/>
      <c r="G686" s="3"/>
      <c r="H686" s="3"/>
      <c r="I686" s="3"/>
      <c r="J686" s="3"/>
      <c r="K686" s="3" t="s">
        <v>1206</v>
      </c>
      <c r="L686" s="3" t="s">
        <v>1206</v>
      </c>
      <c r="M686" s="3" t="s">
        <v>796</v>
      </c>
      <c r="N686" s="3" t="s">
        <v>796</v>
      </c>
      <c r="O686" s="3" t="s">
        <v>1206</v>
      </c>
      <c r="P686" s="3" t="s">
        <v>1206</v>
      </c>
      <c r="Q686" s="3" t="s">
        <v>1206</v>
      </c>
      <c r="R686" s="3" t="s">
        <v>1206</v>
      </c>
      <c r="S686" s="3" t="s">
        <v>1206</v>
      </c>
      <c r="T686" s="3" t="s">
        <v>1206</v>
      </c>
      <c r="U686" s="3"/>
      <c r="V686" s="3"/>
      <c r="W686" s="3" t="s">
        <v>1206</v>
      </c>
      <c r="X686" s="3" t="s">
        <v>1206</v>
      </c>
      <c r="Y686" s="3" t="s">
        <v>1206</v>
      </c>
      <c r="Z686" s="3" t="s">
        <v>1206</v>
      </c>
      <c r="AA686" s="3" t="s">
        <v>1206</v>
      </c>
      <c r="AB686" s="3"/>
      <c r="AC686" s="3"/>
      <c r="AD686" s="3" t="s">
        <v>1206</v>
      </c>
      <c r="AE686" s="3" t="s">
        <v>1206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>
        <f>COUNTA(Tabela2[[#This Row],[FIFA 96 League]:[EA Sports FC 26 League]])</f>
        <v>17</v>
      </c>
    </row>
    <row r="687" spans="1:65" x14ac:dyDescent="0.3">
      <c r="A687" s="3" t="s">
        <v>860</v>
      </c>
      <c r="B687" s="3" t="s">
        <v>38</v>
      </c>
      <c r="C687" s="3"/>
      <c r="D687" s="3" t="s">
        <v>796</v>
      </c>
      <c r="E687" s="3" t="s">
        <v>796</v>
      </c>
      <c r="F687" s="3"/>
      <c r="G687" s="3"/>
      <c r="H687" s="3" t="s">
        <v>796</v>
      </c>
      <c r="I687" s="3" t="s">
        <v>796</v>
      </c>
      <c r="J687" s="3" t="s">
        <v>796</v>
      </c>
      <c r="K687" s="3" t="s">
        <v>1206</v>
      </c>
      <c r="L687" s="3" t="s">
        <v>796</v>
      </c>
      <c r="M687" s="3" t="s">
        <v>1206</v>
      </c>
      <c r="N687" s="3" t="s">
        <v>796</v>
      </c>
      <c r="O687" s="3" t="s">
        <v>796</v>
      </c>
      <c r="P687" s="3" t="s">
        <v>796</v>
      </c>
      <c r="Q687" s="3" t="s">
        <v>796</v>
      </c>
      <c r="R687" s="3" t="s">
        <v>1206</v>
      </c>
      <c r="S687" s="3" t="s">
        <v>796</v>
      </c>
      <c r="T687" s="3" t="s">
        <v>796</v>
      </c>
      <c r="U687" s="3" t="s">
        <v>796</v>
      </c>
      <c r="V687" s="3" t="s">
        <v>796</v>
      </c>
      <c r="W687" s="3" t="s">
        <v>796</v>
      </c>
      <c r="X687" s="3" t="s">
        <v>796</v>
      </c>
      <c r="Y687" s="3" t="s">
        <v>796</v>
      </c>
      <c r="Z687" s="3" t="s">
        <v>796</v>
      </c>
      <c r="AA687" s="3" t="s">
        <v>796</v>
      </c>
      <c r="AB687" s="3" t="s">
        <v>796</v>
      </c>
      <c r="AC687" s="3" t="s">
        <v>796</v>
      </c>
      <c r="AD687" s="3" t="s">
        <v>796</v>
      </c>
      <c r="AE687" s="3" t="s">
        <v>796</v>
      </c>
      <c r="AF687" s="3" t="s">
        <v>796</v>
      </c>
      <c r="AG687" s="3" t="s">
        <v>796</v>
      </c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>
        <f>COUNTA(Tabela2[[#This Row],[FIFA 96 League]:[EA Sports FC 26 League]])</f>
        <v>28</v>
      </c>
    </row>
    <row r="688" spans="1:65" x14ac:dyDescent="0.3">
      <c r="A688" s="3" t="s">
        <v>1288</v>
      </c>
      <c r="B688" s="3" t="s">
        <v>38</v>
      </c>
      <c r="C688" s="3"/>
      <c r="D688" s="3"/>
      <c r="E688" s="3"/>
      <c r="F688" s="3"/>
      <c r="G688" s="3"/>
      <c r="H688" s="3"/>
      <c r="I688" s="3"/>
      <c r="J688" s="3"/>
      <c r="K688" s="3" t="s">
        <v>1206</v>
      </c>
      <c r="L688" s="3"/>
      <c r="M688" s="3" t="s">
        <v>1206</v>
      </c>
      <c r="N688" s="3"/>
      <c r="O688" s="3" t="s">
        <v>1206</v>
      </c>
      <c r="P688" s="3" t="s">
        <v>1206</v>
      </c>
      <c r="Q688" s="3"/>
      <c r="R688" s="3"/>
      <c r="S688" s="3"/>
      <c r="T688" s="3"/>
      <c r="U688" s="3" t="s">
        <v>1206</v>
      </c>
      <c r="V688" s="3" t="s">
        <v>1206</v>
      </c>
      <c r="W688" s="3" t="s">
        <v>1206</v>
      </c>
      <c r="X688" s="3" t="s">
        <v>1206</v>
      </c>
      <c r="Y688" s="3" t="s">
        <v>1206</v>
      </c>
      <c r="Z688" s="3"/>
      <c r="AA688" s="3"/>
      <c r="AB688" s="3"/>
      <c r="AC688" s="3"/>
      <c r="AD688" s="3"/>
      <c r="AE688" s="3"/>
      <c r="AF688" s="3"/>
      <c r="AG688" s="3" t="s">
        <v>1206</v>
      </c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>
        <f>COUNTA(Tabela2[[#This Row],[FIFA 96 League]:[EA Sports FC 26 League]])</f>
        <v>10</v>
      </c>
    </row>
    <row r="689" spans="1:65" x14ac:dyDescent="0.3">
      <c r="A689" s="3" t="s">
        <v>798</v>
      </c>
      <c r="B689" s="3" t="s">
        <v>38</v>
      </c>
      <c r="C689" s="3" t="s">
        <v>796</v>
      </c>
      <c r="D689" s="3" t="s">
        <v>796</v>
      </c>
      <c r="E689" s="3" t="s">
        <v>796</v>
      </c>
      <c r="F689" s="3" t="s">
        <v>796</v>
      </c>
      <c r="G689" s="3" t="s">
        <v>796</v>
      </c>
      <c r="H689" s="3" t="s">
        <v>796</v>
      </c>
      <c r="I689" s="3"/>
      <c r="J689" s="3"/>
      <c r="K689" s="3" t="s">
        <v>1206</v>
      </c>
      <c r="L689" s="3" t="s">
        <v>1206</v>
      </c>
      <c r="M689" s="3" t="s">
        <v>1206</v>
      </c>
      <c r="N689" s="3" t="s">
        <v>1206</v>
      </c>
      <c r="O689" s="3" t="s">
        <v>1206</v>
      </c>
      <c r="P689" s="3" t="s">
        <v>1206</v>
      </c>
      <c r="Q689" s="3" t="s">
        <v>796</v>
      </c>
      <c r="R689" s="3" t="s">
        <v>796</v>
      </c>
      <c r="S689" s="3" t="s">
        <v>1206</v>
      </c>
      <c r="T689" s="3" t="s">
        <v>1206</v>
      </c>
      <c r="U689" s="3" t="s">
        <v>1206</v>
      </c>
      <c r="V689" s="3" t="s">
        <v>1206</v>
      </c>
      <c r="W689" s="3" t="s">
        <v>1206</v>
      </c>
      <c r="X689" s="3" t="s">
        <v>1206</v>
      </c>
      <c r="Y689" s="3" t="s">
        <v>1206</v>
      </c>
      <c r="Z689" s="3"/>
      <c r="AA689" s="3"/>
      <c r="AB689" s="3"/>
      <c r="AC689" s="3"/>
      <c r="AD689" s="3" t="s">
        <v>1206</v>
      </c>
      <c r="AE689" s="3" t="s">
        <v>1206</v>
      </c>
      <c r="AF689" s="3" t="s">
        <v>1206</v>
      </c>
      <c r="AG689" s="3" t="s">
        <v>1206</v>
      </c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>
        <f>COUNTA(Tabela2[[#This Row],[FIFA 96 League]:[EA Sports FC 26 League]])</f>
        <v>25</v>
      </c>
    </row>
    <row r="690" spans="1:65" x14ac:dyDescent="0.3">
      <c r="A690" s="3" t="s">
        <v>1832</v>
      </c>
      <c r="B690" s="3" t="s">
        <v>38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 t="s">
        <v>1206</v>
      </c>
      <c r="Y690" s="3" t="s">
        <v>796</v>
      </c>
      <c r="Z690" s="3" t="s">
        <v>1206</v>
      </c>
      <c r="AA690" s="3" t="s">
        <v>1206</v>
      </c>
      <c r="AB690" s="3" t="s">
        <v>796</v>
      </c>
      <c r="AC690" s="3" t="s">
        <v>1206</v>
      </c>
      <c r="AD690" s="3" t="s">
        <v>1206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>
        <f>COUNTA(Tabela2[[#This Row],[FIFA 96 League]:[EA Sports FC 26 League]])</f>
        <v>7</v>
      </c>
    </row>
    <row r="691" spans="1:65" x14ac:dyDescent="0.3">
      <c r="A691" s="3" t="s">
        <v>880</v>
      </c>
      <c r="B691" s="3" t="s">
        <v>38</v>
      </c>
      <c r="C691" s="3"/>
      <c r="D691" s="3"/>
      <c r="E691" s="3" t="s">
        <v>796</v>
      </c>
      <c r="F691" s="3" t="s">
        <v>796</v>
      </c>
      <c r="G691" s="3" t="s">
        <v>796</v>
      </c>
      <c r="H691" s="3" t="s">
        <v>796</v>
      </c>
      <c r="I691" s="3" t="s">
        <v>796</v>
      </c>
      <c r="J691" s="3" t="s">
        <v>796</v>
      </c>
      <c r="K691" s="3" t="s">
        <v>796</v>
      </c>
      <c r="L691" s="3" t="s">
        <v>796</v>
      </c>
      <c r="M691" s="3" t="s">
        <v>1206</v>
      </c>
      <c r="N691" s="3" t="s">
        <v>1206</v>
      </c>
      <c r="O691" s="3" t="s">
        <v>1206</v>
      </c>
      <c r="P691" s="3" t="s">
        <v>796</v>
      </c>
      <c r="Q691" s="3" t="s">
        <v>796</v>
      </c>
      <c r="R691" s="3" t="s">
        <v>796</v>
      </c>
      <c r="S691" s="3" t="s">
        <v>796</v>
      </c>
      <c r="T691" s="3" t="s">
        <v>796</v>
      </c>
      <c r="U691" s="3" t="s">
        <v>796</v>
      </c>
      <c r="V691" s="3" t="s">
        <v>1206</v>
      </c>
      <c r="W691" s="3" t="s">
        <v>796</v>
      </c>
      <c r="X691" s="3" t="s">
        <v>796</v>
      </c>
      <c r="Y691" s="3" t="s">
        <v>796</v>
      </c>
      <c r="Z691" s="3" t="s">
        <v>796</v>
      </c>
      <c r="AA691" s="3" t="s">
        <v>796</v>
      </c>
      <c r="AB691" s="3" t="s">
        <v>796</v>
      </c>
      <c r="AC691" s="3" t="s">
        <v>796</v>
      </c>
      <c r="AD691" s="3" t="s">
        <v>796</v>
      </c>
      <c r="AE691" s="3" t="s">
        <v>796</v>
      </c>
      <c r="AF691" s="3" t="s">
        <v>796</v>
      </c>
      <c r="AG691" s="3" t="s">
        <v>796</v>
      </c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>
        <f>COUNTA(Tabela2[[#This Row],[FIFA 96 League]:[EA Sports FC 26 League]])</f>
        <v>29</v>
      </c>
    </row>
    <row r="692" spans="1:65" x14ac:dyDescent="0.3">
      <c r="A692" s="3" t="s">
        <v>799</v>
      </c>
      <c r="B692" s="3" t="s">
        <v>38</v>
      </c>
      <c r="C692" s="3" t="s">
        <v>796</v>
      </c>
      <c r="D692" s="3"/>
      <c r="E692" s="3" t="s">
        <v>796</v>
      </c>
      <c r="F692" s="3"/>
      <c r="G692" s="3"/>
      <c r="H692" s="3" t="s">
        <v>796</v>
      </c>
      <c r="I692" s="3" t="s">
        <v>796</v>
      </c>
      <c r="J692" s="3" t="s">
        <v>796</v>
      </c>
      <c r="K692" s="3" t="s">
        <v>796</v>
      </c>
      <c r="L692" s="3" t="s">
        <v>796</v>
      </c>
      <c r="M692" s="3" t="s">
        <v>1206</v>
      </c>
      <c r="N692" s="3" t="s">
        <v>1206</v>
      </c>
      <c r="O692" s="3" t="s">
        <v>1206</v>
      </c>
      <c r="P692" s="3" t="s">
        <v>1206</v>
      </c>
      <c r="Q692" s="3" t="s">
        <v>1206</v>
      </c>
      <c r="R692" s="3" t="s">
        <v>796</v>
      </c>
      <c r="S692" s="3" t="s">
        <v>1206</v>
      </c>
      <c r="T692" s="3" t="s">
        <v>1206</v>
      </c>
      <c r="U692" s="3" t="s">
        <v>1206</v>
      </c>
      <c r="V692" s="3" t="s">
        <v>1206</v>
      </c>
      <c r="W692" s="3" t="s">
        <v>1206</v>
      </c>
      <c r="X692" s="3" t="s">
        <v>1206</v>
      </c>
      <c r="Y692" s="3" t="s">
        <v>1206</v>
      </c>
      <c r="Z692" s="3" t="s">
        <v>1206</v>
      </c>
      <c r="AA692" s="3" t="s">
        <v>796</v>
      </c>
      <c r="AB692" s="3" t="s">
        <v>1206</v>
      </c>
      <c r="AC692" s="3"/>
      <c r="AD692" s="3" t="s">
        <v>1206</v>
      </c>
      <c r="AE692" s="3" t="s">
        <v>1206</v>
      </c>
      <c r="AF692" s="3" t="s">
        <v>1206</v>
      </c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>
        <f>COUNTA(Tabela2[[#This Row],[FIFA 96 League]:[EA Sports FC 26 League]])</f>
        <v>26</v>
      </c>
    </row>
    <row r="693" spans="1:65" x14ac:dyDescent="0.3">
      <c r="A693" s="3" t="s">
        <v>800</v>
      </c>
      <c r="B693" s="3" t="s">
        <v>38</v>
      </c>
      <c r="C693" s="3" t="s">
        <v>796</v>
      </c>
      <c r="D693" s="3" t="s">
        <v>796</v>
      </c>
      <c r="E693" s="3"/>
      <c r="F693" s="3" t="s">
        <v>796</v>
      </c>
      <c r="G693" s="3" t="s">
        <v>796</v>
      </c>
      <c r="H693" s="3"/>
      <c r="I693" s="3"/>
      <c r="J693" s="3"/>
      <c r="K693" s="3" t="s">
        <v>1206</v>
      </c>
      <c r="L693" s="3" t="s">
        <v>796</v>
      </c>
      <c r="M693" s="3" t="s">
        <v>796</v>
      </c>
      <c r="N693" s="3" t="s">
        <v>796</v>
      </c>
      <c r="O693" s="3" t="s">
        <v>796</v>
      </c>
      <c r="P693" s="3" t="s">
        <v>796</v>
      </c>
      <c r="Q693" s="3" t="s">
        <v>796</v>
      </c>
      <c r="R693" s="3" t="s">
        <v>796</v>
      </c>
      <c r="S693" s="3" t="s">
        <v>796</v>
      </c>
      <c r="T693" s="3" t="s">
        <v>796</v>
      </c>
      <c r="U693" s="3" t="s">
        <v>796</v>
      </c>
      <c r="V693" s="3" t="s">
        <v>796</v>
      </c>
      <c r="W693" s="3" t="s">
        <v>1206</v>
      </c>
      <c r="X693" s="3" t="s">
        <v>796</v>
      </c>
      <c r="Y693" s="3" t="s">
        <v>796</v>
      </c>
      <c r="Z693" s="3" t="s">
        <v>796</v>
      </c>
      <c r="AA693" s="3" t="s">
        <v>796</v>
      </c>
      <c r="AB693" s="3" t="s">
        <v>796</v>
      </c>
      <c r="AC693" s="3" t="s">
        <v>796</v>
      </c>
      <c r="AD693" s="3" t="s">
        <v>1206</v>
      </c>
      <c r="AE693" s="3" t="s">
        <v>796</v>
      </c>
      <c r="AF693" s="3" t="s">
        <v>796</v>
      </c>
      <c r="AG693" s="3" t="s">
        <v>796</v>
      </c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>
        <f>COUNTA(Tabela2[[#This Row],[FIFA 96 League]:[EA Sports FC 26 League]])</f>
        <v>27</v>
      </c>
    </row>
    <row r="694" spans="1:65" x14ac:dyDescent="0.3">
      <c r="A694" s="3" t="s">
        <v>1749</v>
      </c>
      <c r="B694" s="3" t="s">
        <v>38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 t="s">
        <v>1206</v>
      </c>
      <c r="V694" s="3" t="s">
        <v>1206</v>
      </c>
      <c r="W694" s="3" t="s">
        <v>796</v>
      </c>
      <c r="X694" s="3" t="s">
        <v>1206</v>
      </c>
      <c r="Y694" s="3" t="s">
        <v>1206</v>
      </c>
      <c r="Z694" s="3" t="s">
        <v>1206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>
        <f>COUNTA(Tabela2[[#This Row],[FIFA 96 League]:[EA Sports FC 26 League]])</f>
        <v>6</v>
      </c>
    </row>
    <row r="695" spans="1:65" x14ac:dyDescent="0.3">
      <c r="A695" s="3" t="s">
        <v>2106</v>
      </c>
      <c r="B695" s="3" t="s">
        <v>38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 t="s">
        <v>1206</v>
      </c>
      <c r="AG695" s="3" t="s">
        <v>1206</v>
      </c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>
        <f>COUNTA(Tabela2[[#This Row],[FIFA 96 League]:[EA Sports FC 26 League]])</f>
        <v>2</v>
      </c>
    </row>
    <row r="696" spans="1:65" x14ac:dyDescent="0.3">
      <c r="A696" s="3" t="s">
        <v>1351</v>
      </c>
      <c r="B696" s="3" t="s">
        <v>38</v>
      </c>
      <c r="C696" s="3"/>
      <c r="D696" s="3"/>
      <c r="E696" s="3"/>
      <c r="F696" s="3"/>
      <c r="G696" s="3"/>
      <c r="H696" s="3"/>
      <c r="I696" s="3"/>
      <c r="J696" s="3"/>
      <c r="K696" s="3"/>
      <c r="L696" s="3" t="s">
        <v>1206</v>
      </c>
      <c r="M696" s="3" t="s">
        <v>1206</v>
      </c>
      <c r="N696" s="3" t="s">
        <v>796</v>
      </c>
      <c r="O696" s="3" t="s">
        <v>796</v>
      </c>
      <c r="P696" s="3" t="s">
        <v>796</v>
      </c>
      <c r="Q696" s="3" t="s">
        <v>796</v>
      </c>
      <c r="R696" s="3" t="s">
        <v>796</v>
      </c>
      <c r="S696" s="3" t="s">
        <v>796</v>
      </c>
      <c r="T696" s="3" t="s">
        <v>796</v>
      </c>
      <c r="U696" s="3" t="s">
        <v>796</v>
      </c>
      <c r="V696" s="3" t="s">
        <v>1206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>
        <f>COUNTA(Tabela2[[#This Row],[FIFA 96 League]:[EA Sports FC 26 League]])</f>
        <v>11</v>
      </c>
    </row>
    <row r="697" spans="1:65" x14ac:dyDescent="0.3">
      <c r="A697" s="3" t="s">
        <v>1352</v>
      </c>
      <c r="B697" s="3" t="s">
        <v>38</v>
      </c>
      <c r="C697" s="3"/>
      <c r="D697" s="3"/>
      <c r="E697" s="3"/>
      <c r="F697" s="3"/>
      <c r="G697" s="3"/>
      <c r="H697" s="3"/>
      <c r="I697" s="3"/>
      <c r="J697" s="3"/>
      <c r="K697" s="3"/>
      <c r="L697" s="3" t="s">
        <v>1206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">
        <v>1206</v>
      </c>
      <c r="AF697" s="3" t="s">
        <v>1206</v>
      </c>
      <c r="AG697" s="3" t="s">
        <v>1206</v>
      </c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>
        <f>COUNTA(Tabela2[[#This Row],[FIFA 96 League]:[EA Sports FC 26 League]])</f>
        <v>4</v>
      </c>
    </row>
    <row r="698" spans="1:65" x14ac:dyDescent="0.3">
      <c r="A698" s="3" t="s">
        <v>1353</v>
      </c>
      <c r="B698" s="3" t="s">
        <v>38</v>
      </c>
      <c r="C698" s="3"/>
      <c r="D698" s="3"/>
      <c r="E698" s="3"/>
      <c r="F698" s="3"/>
      <c r="G698" s="3"/>
      <c r="H698" s="3"/>
      <c r="I698" s="3"/>
      <c r="J698" s="3"/>
      <c r="K698" s="3"/>
      <c r="L698" s="3" t="s">
        <v>1206</v>
      </c>
      <c r="M698" s="3" t="s">
        <v>1206</v>
      </c>
      <c r="N698" s="3" t="s">
        <v>1206</v>
      </c>
      <c r="O698" s="3" t="s">
        <v>1206</v>
      </c>
      <c r="P698" s="3"/>
      <c r="Q698" s="3" t="s">
        <v>1206</v>
      </c>
      <c r="R698" s="3" t="s">
        <v>796</v>
      </c>
      <c r="S698" s="3" t="s">
        <v>796</v>
      </c>
      <c r="T698" s="3" t="s">
        <v>1206</v>
      </c>
      <c r="U698" s="3" t="s">
        <v>1206</v>
      </c>
      <c r="V698" s="3" t="s">
        <v>796</v>
      </c>
      <c r="W698" s="3" t="s">
        <v>1206</v>
      </c>
      <c r="X698" s="3" t="s">
        <v>1206</v>
      </c>
      <c r="Y698" s="3" t="s">
        <v>1206</v>
      </c>
      <c r="Z698" s="3"/>
      <c r="AA698" s="3"/>
      <c r="AB698" s="3"/>
      <c r="AC698" s="3"/>
      <c r="AD698" s="3"/>
      <c r="AE698" s="3"/>
      <c r="AF698" s="3" t="s">
        <v>1206</v>
      </c>
      <c r="AG698" s="3" t="s">
        <v>1206</v>
      </c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>
        <f>COUNTA(Tabela2[[#This Row],[FIFA 96 League]:[EA Sports FC 26 League]])</f>
        <v>15</v>
      </c>
    </row>
    <row r="699" spans="1:65" x14ac:dyDescent="0.3">
      <c r="A699" s="3" t="s">
        <v>1169</v>
      </c>
      <c r="B699" s="3" t="s">
        <v>38</v>
      </c>
      <c r="C699" s="3"/>
      <c r="D699" s="3"/>
      <c r="E699" s="3"/>
      <c r="F699" s="3"/>
      <c r="G699" s="3"/>
      <c r="H699" s="3"/>
      <c r="I699" s="3" t="s">
        <v>796</v>
      </c>
      <c r="J699" s="3" t="s">
        <v>796</v>
      </c>
      <c r="K699" s="3" t="s">
        <v>796</v>
      </c>
      <c r="L699" s="3" t="s">
        <v>796</v>
      </c>
      <c r="M699" s="3" t="s">
        <v>796</v>
      </c>
      <c r="N699" s="3" t="s">
        <v>796</v>
      </c>
      <c r="O699" s="3" t="s">
        <v>1206</v>
      </c>
      <c r="P699" s="3" t="s">
        <v>796</v>
      </c>
      <c r="Q699" s="3" t="s">
        <v>796</v>
      </c>
      <c r="R699" s="3" t="s">
        <v>796</v>
      </c>
      <c r="S699" s="3" t="s">
        <v>796</v>
      </c>
      <c r="T699" s="3" t="s">
        <v>796</v>
      </c>
      <c r="U699" s="3" t="s">
        <v>796</v>
      </c>
      <c r="V699" s="3" t="s">
        <v>796</v>
      </c>
      <c r="W699" s="3" t="s">
        <v>796</v>
      </c>
      <c r="X699" s="3" t="s">
        <v>796</v>
      </c>
      <c r="Y699" s="3" t="s">
        <v>796</v>
      </c>
      <c r="Z699" s="3" t="s">
        <v>796</v>
      </c>
      <c r="AA699" s="3" t="s">
        <v>1206</v>
      </c>
      <c r="AB699" s="3" t="s">
        <v>1206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>
        <f>COUNTA(Tabela2[[#This Row],[FIFA 96 League]:[EA Sports FC 26 League]])</f>
        <v>20</v>
      </c>
    </row>
    <row r="700" spans="1:65" x14ac:dyDescent="0.3">
      <c r="A700" s="3" t="s">
        <v>1528</v>
      </c>
      <c r="B700" s="3" t="s">
        <v>38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 t="s">
        <v>1206</v>
      </c>
      <c r="Q700" s="3" t="s">
        <v>1206</v>
      </c>
      <c r="R700" s="3" t="s">
        <v>1206</v>
      </c>
      <c r="S700" s="3" t="s">
        <v>1206</v>
      </c>
      <c r="T700" s="3" t="s">
        <v>1206</v>
      </c>
      <c r="U700" s="3" t="s">
        <v>1206</v>
      </c>
      <c r="V700" s="3" t="s">
        <v>1206</v>
      </c>
      <c r="W700" s="3"/>
      <c r="X700" s="3" t="s">
        <v>1206</v>
      </c>
      <c r="Y700" s="3" t="s">
        <v>1206</v>
      </c>
      <c r="Z700" s="3" t="s">
        <v>1206</v>
      </c>
      <c r="AA700" s="3" t="s">
        <v>1206</v>
      </c>
      <c r="AB700" s="3"/>
      <c r="AC700" s="3"/>
      <c r="AD700" s="3" t="s">
        <v>1206</v>
      </c>
      <c r="AE700" s="3" t="s">
        <v>1206</v>
      </c>
      <c r="AF700" s="3" t="s">
        <v>1206</v>
      </c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>
        <f>COUNTA(Tabela2[[#This Row],[FIFA 96 League]:[EA Sports FC 26 League]])</f>
        <v>14</v>
      </c>
    </row>
    <row r="701" spans="1:65" x14ac:dyDescent="0.3">
      <c r="A701" s="3" t="s">
        <v>1191</v>
      </c>
      <c r="B701" s="3" t="s">
        <v>38</v>
      </c>
      <c r="C701" s="3"/>
      <c r="D701" s="3"/>
      <c r="E701" s="3"/>
      <c r="F701" s="3"/>
      <c r="G701" s="3"/>
      <c r="H701" s="3"/>
      <c r="I701" s="3"/>
      <c r="J701" s="3" t="s">
        <v>796</v>
      </c>
      <c r="K701" s="3" t="s">
        <v>1206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 t="s">
        <v>1206</v>
      </c>
      <c r="X701" s="3"/>
      <c r="Y701" s="3"/>
      <c r="Z701" s="3"/>
      <c r="AA701" s="3"/>
      <c r="AB701" s="3"/>
      <c r="AC701" s="3"/>
      <c r="AD701" s="3" t="s">
        <v>1206</v>
      </c>
      <c r="AE701" s="3" t="s">
        <v>1206</v>
      </c>
      <c r="AF701" s="3" t="s">
        <v>796</v>
      </c>
      <c r="AG701" s="3" t="s">
        <v>796</v>
      </c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>
        <f>COUNTA(Tabela2[[#This Row],[FIFA 96 League]:[EA Sports FC 26 League]])</f>
        <v>7</v>
      </c>
    </row>
    <row r="702" spans="1:65" x14ac:dyDescent="0.3">
      <c r="A702" s="3" t="s">
        <v>1889</v>
      </c>
      <c r="B702" s="3" t="s">
        <v>38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 t="s">
        <v>1206</v>
      </c>
      <c r="AA702" s="3" t="s">
        <v>1206</v>
      </c>
      <c r="AB702" s="3"/>
      <c r="AC702" s="3"/>
      <c r="AD702" s="3" t="s">
        <v>1206</v>
      </c>
      <c r="AE702" s="3" t="s">
        <v>1206</v>
      </c>
      <c r="AF702" s="3" t="s">
        <v>1206</v>
      </c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>
        <f>COUNTA(Tabela2[[#This Row],[FIFA 96 League]:[EA Sports FC 26 League]])</f>
        <v>5</v>
      </c>
    </row>
    <row r="703" spans="1:65" x14ac:dyDescent="0.3">
      <c r="A703" s="3" t="s">
        <v>801</v>
      </c>
      <c r="B703" s="3" t="s">
        <v>38</v>
      </c>
      <c r="C703" s="3" t="s">
        <v>796</v>
      </c>
      <c r="D703" s="3" t="s">
        <v>796</v>
      </c>
      <c r="E703" s="3"/>
      <c r="F703" s="3"/>
      <c r="G703" s="3"/>
      <c r="H703" s="3"/>
      <c r="I703" s="3"/>
      <c r="J703" s="3"/>
      <c r="K703" s="3"/>
      <c r="L703" s="3"/>
      <c r="M703" s="3" t="s">
        <v>1206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 t="s">
        <v>1206</v>
      </c>
      <c r="Z703" s="3" t="s">
        <v>1206</v>
      </c>
      <c r="AA703" s="3" t="s">
        <v>1206</v>
      </c>
      <c r="AB703" s="3"/>
      <c r="AC703" s="3"/>
      <c r="AD703" s="3" t="s">
        <v>796</v>
      </c>
      <c r="AE703" s="3" t="s">
        <v>1206</v>
      </c>
      <c r="AF703" s="3" t="s">
        <v>1206</v>
      </c>
      <c r="AG703" s="3" t="s">
        <v>796</v>
      </c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>
        <f>COUNTA(Tabela2[[#This Row],[FIFA 96 League]:[EA Sports FC 26 League]])</f>
        <v>10</v>
      </c>
    </row>
    <row r="704" spans="1:65" x14ac:dyDescent="0.3">
      <c r="A704" s="3" t="s">
        <v>1354</v>
      </c>
      <c r="B704" s="3" t="s">
        <v>38</v>
      </c>
      <c r="C704" s="3"/>
      <c r="D704" s="3"/>
      <c r="E704" s="3"/>
      <c r="F704" s="3"/>
      <c r="G704" s="3"/>
      <c r="H704" s="3"/>
      <c r="I704" s="3"/>
      <c r="J704" s="3"/>
      <c r="K704" s="3"/>
      <c r="L704" s="3" t="s">
        <v>1206</v>
      </c>
      <c r="M704" s="3" t="s">
        <v>1206</v>
      </c>
      <c r="N704" s="3" t="s">
        <v>1206</v>
      </c>
      <c r="O704" s="3"/>
      <c r="P704" s="3"/>
      <c r="Q704" s="3" t="s">
        <v>1206</v>
      </c>
      <c r="R704" s="3" t="s">
        <v>1206</v>
      </c>
      <c r="S704" s="3" t="s">
        <v>1206</v>
      </c>
      <c r="T704" s="3" t="s">
        <v>1206</v>
      </c>
      <c r="U704" s="3" t="s">
        <v>1206</v>
      </c>
      <c r="V704" s="3" t="s">
        <v>1206</v>
      </c>
      <c r="W704" s="3" t="s">
        <v>1206</v>
      </c>
      <c r="X704" s="3" t="s">
        <v>796</v>
      </c>
      <c r="Y704" s="3" t="s">
        <v>796</v>
      </c>
      <c r="Z704" s="3" t="s">
        <v>1206</v>
      </c>
      <c r="AA704" s="3" t="s">
        <v>1206</v>
      </c>
      <c r="AB704" s="3" t="s">
        <v>796</v>
      </c>
      <c r="AC704" s="3" t="s">
        <v>1206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>
        <f>COUNTA(Tabela2[[#This Row],[FIFA 96 League]:[EA Sports FC 26 League]])</f>
        <v>16</v>
      </c>
    </row>
    <row r="705" spans="1:65" x14ac:dyDescent="0.3">
      <c r="A705" s="3" t="s">
        <v>881</v>
      </c>
      <c r="B705" s="3" t="s">
        <v>38</v>
      </c>
      <c r="C705" s="3"/>
      <c r="D705" s="3"/>
      <c r="E705" s="3" t="s">
        <v>796</v>
      </c>
      <c r="F705" s="3" t="s">
        <v>796</v>
      </c>
      <c r="G705" s="3"/>
      <c r="H705" s="3"/>
      <c r="I705" s="3"/>
      <c r="J705" s="3" t="s">
        <v>796</v>
      </c>
      <c r="K705" s="3" t="s">
        <v>796</v>
      </c>
      <c r="L705" s="3" t="s">
        <v>1206</v>
      </c>
      <c r="M705" s="3" t="s">
        <v>796</v>
      </c>
      <c r="N705" s="3" t="s">
        <v>796</v>
      </c>
      <c r="O705" s="3" t="s">
        <v>796</v>
      </c>
      <c r="P705" s="3" t="s">
        <v>1206</v>
      </c>
      <c r="Q705" s="3" t="s">
        <v>1206</v>
      </c>
      <c r="R705" s="3" t="s">
        <v>1206</v>
      </c>
      <c r="S705" s="3" t="s">
        <v>1206</v>
      </c>
      <c r="T705" s="3" t="s">
        <v>1206</v>
      </c>
      <c r="U705" s="3" t="s">
        <v>1206</v>
      </c>
      <c r="V705" s="3" t="s">
        <v>796</v>
      </c>
      <c r="W705" s="3" t="s">
        <v>796</v>
      </c>
      <c r="X705" s="3" t="s">
        <v>796</v>
      </c>
      <c r="Y705" s="3" t="s">
        <v>1206</v>
      </c>
      <c r="Z705" s="3" t="s">
        <v>796</v>
      </c>
      <c r="AA705" s="3" t="s">
        <v>1206</v>
      </c>
      <c r="AB705" s="3" t="s">
        <v>1206</v>
      </c>
      <c r="AC705" s="3" t="s">
        <v>796</v>
      </c>
      <c r="AD705" s="3" t="s">
        <v>796</v>
      </c>
      <c r="AE705" s="3" t="s">
        <v>796</v>
      </c>
      <c r="AF705" s="3" t="s">
        <v>796</v>
      </c>
      <c r="AG705" s="3" t="s">
        <v>1206</v>
      </c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>
        <f>COUNTA(Tabela2[[#This Row],[FIFA 96 League]:[EA Sports FC 26 League]])</f>
        <v>26</v>
      </c>
    </row>
    <row r="706" spans="1:65" x14ac:dyDescent="0.3">
      <c r="A706" s="3" t="s">
        <v>2082</v>
      </c>
      <c r="B706" s="3" t="s">
        <v>38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">
        <v>1206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>
        <f>COUNTA(Tabela2[[#This Row],[FIFA 96 League]:[EA Sports FC 26 League]])</f>
        <v>1</v>
      </c>
    </row>
    <row r="707" spans="1:65" x14ac:dyDescent="0.3">
      <c r="A707" s="3" t="s">
        <v>802</v>
      </c>
      <c r="B707" s="3" t="s">
        <v>38</v>
      </c>
      <c r="C707" s="3" t="s">
        <v>796</v>
      </c>
      <c r="D707" s="3" t="s">
        <v>796</v>
      </c>
      <c r="E707" s="3" t="s">
        <v>796</v>
      </c>
      <c r="F707" s="3" t="s">
        <v>796</v>
      </c>
      <c r="G707" s="3" t="s">
        <v>796</v>
      </c>
      <c r="H707" s="3" t="s">
        <v>796</v>
      </c>
      <c r="I707" s="3" t="s">
        <v>796</v>
      </c>
      <c r="J707" s="3"/>
      <c r="K707" s="3"/>
      <c r="L707" s="3" t="s">
        <v>796</v>
      </c>
      <c r="M707" s="3" t="s">
        <v>796</v>
      </c>
      <c r="N707" s="3" t="s">
        <v>796</v>
      </c>
      <c r="O707" s="3" t="s">
        <v>796</v>
      </c>
      <c r="P707" s="3" t="s">
        <v>796</v>
      </c>
      <c r="Q707" s="3" t="s">
        <v>796</v>
      </c>
      <c r="R707" s="3" t="s">
        <v>796</v>
      </c>
      <c r="S707" s="3" t="s">
        <v>796</v>
      </c>
      <c r="T707" s="3" t="s">
        <v>796</v>
      </c>
      <c r="U707" s="3" t="s">
        <v>796</v>
      </c>
      <c r="V707" s="3" t="s">
        <v>796</v>
      </c>
      <c r="W707" s="3" t="s">
        <v>796</v>
      </c>
      <c r="X707" s="3" t="s">
        <v>796</v>
      </c>
      <c r="Y707" s="3" t="s">
        <v>796</v>
      </c>
      <c r="Z707" s="3" t="s">
        <v>796</v>
      </c>
      <c r="AA707" s="3" t="s">
        <v>796</v>
      </c>
      <c r="AB707" s="3" t="s">
        <v>796</v>
      </c>
      <c r="AC707" s="3" t="s">
        <v>796</v>
      </c>
      <c r="AD707" s="3" t="s">
        <v>796</v>
      </c>
      <c r="AE707" s="3" t="s">
        <v>796</v>
      </c>
      <c r="AF707" s="3" t="s">
        <v>796</v>
      </c>
      <c r="AG707" s="3" t="s">
        <v>796</v>
      </c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>
        <f>COUNTA(Tabela2[[#This Row],[FIFA 96 League]:[EA Sports FC 26 League]])</f>
        <v>29</v>
      </c>
    </row>
    <row r="708" spans="1:65" x14ac:dyDescent="0.3">
      <c r="A708" s="3" t="s">
        <v>803</v>
      </c>
      <c r="B708" s="3" t="s">
        <v>38</v>
      </c>
      <c r="C708" s="3" t="s">
        <v>796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 t="s">
        <v>1206</v>
      </c>
      <c r="Z708" s="3" t="s">
        <v>1206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>
        <f>COUNTA(Tabela2[[#This Row],[FIFA 96 League]:[EA Sports FC 26 League]])</f>
        <v>3</v>
      </c>
    </row>
    <row r="709" spans="1:65" x14ac:dyDescent="0.3">
      <c r="A709" s="3" t="s">
        <v>1436</v>
      </c>
      <c r="B709" s="3" t="s">
        <v>38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 t="s">
        <v>1206</v>
      </c>
      <c r="O709" s="3" t="s">
        <v>1206</v>
      </c>
      <c r="P709" s="3" t="s">
        <v>1206</v>
      </c>
      <c r="Q709" s="3" t="s">
        <v>1206</v>
      </c>
      <c r="R709" s="3" t="s">
        <v>1206</v>
      </c>
      <c r="S709" s="3"/>
      <c r="T709" s="3"/>
      <c r="U709" s="3"/>
      <c r="V709" s="3" t="s">
        <v>1206</v>
      </c>
      <c r="W709" s="3" t="s">
        <v>796</v>
      </c>
      <c r="X709" s="3" t="s">
        <v>1206</v>
      </c>
      <c r="Y709" s="3" t="s">
        <v>1206</v>
      </c>
      <c r="Z709" s="3" t="s">
        <v>796</v>
      </c>
      <c r="AA709" s="3" t="s">
        <v>1206</v>
      </c>
      <c r="AB709" s="3"/>
      <c r="AC709" s="3"/>
      <c r="AD709" s="3" t="s">
        <v>1206</v>
      </c>
      <c r="AE709" s="3" t="s">
        <v>796</v>
      </c>
      <c r="AF709" s="3" t="s">
        <v>1206</v>
      </c>
      <c r="AG709" s="3" t="s">
        <v>1206</v>
      </c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>
        <f>COUNTA(Tabela2[[#This Row],[FIFA 96 League]:[EA Sports FC 26 League]])</f>
        <v>15</v>
      </c>
    </row>
    <row r="710" spans="1:65" x14ac:dyDescent="0.3">
      <c r="A710" s="3" t="s">
        <v>1641</v>
      </c>
      <c r="B710" s="3" t="s">
        <v>38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 t="s">
        <v>1206</v>
      </c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>
        <f>COUNTA(Tabela2[[#This Row],[FIFA 96 League]:[EA Sports FC 26 League]])</f>
        <v>1</v>
      </c>
    </row>
    <row r="711" spans="1:65" x14ac:dyDescent="0.3">
      <c r="A711" s="3" t="s">
        <v>804</v>
      </c>
      <c r="B711" s="3" t="s">
        <v>38</v>
      </c>
      <c r="C711" s="3" t="s">
        <v>796</v>
      </c>
      <c r="D711" s="3"/>
      <c r="E711" s="3"/>
      <c r="F711" s="3"/>
      <c r="G711" s="3"/>
      <c r="H711" s="3"/>
      <c r="I711" s="3"/>
      <c r="J711" s="3"/>
      <c r="K711" s="3"/>
      <c r="L711" s="3" t="s">
        <v>1206</v>
      </c>
      <c r="M711" s="3" t="s">
        <v>1206</v>
      </c>
      <c r="N711" s="3" t="s">
        <v>1206</v>
      </c>
      <c r="O711" s="3" t="s">
        <v>796</v>
      </c>
      <c r="P711" s="3" t="s">
        <v>796</v>
      </c>
      <c r="Q711" s="3" t="s">
        <v>796</v>
      </c>
      <c r="R711" s="3" t="s">
        <v>796</v>
      </c>
      <c r="S711" s="3" t="s">
        <v>796</v>
      </c>
      <c r="T711" s="3" t="s">
        <v>796</v>
      </c>
      <c r="U711" s="3" t="s">
        <v>796</v>
      </c>
      <c r="V711" s="3" t="s">
        <v>796</v>
      </c>
      <c r="W711" s="3" t="s">
        <v>796</v>
      </c>
      <c r="X711" s="3" t="s">
        <v>796</v>
      </c>
      <c r="Y711" s="3" t="s">
        <v>796</v>
      </c>
      <c r="Z711" s="3" t="s">
        <v>796</v>
      </c>
      <c r="AA711" s="3" t="s">
        <v>796</v>
      </c>
      <c r="AB711" s="3" t="s">
        <v>796</v>
      </c>
      <c r="AC711" s="3" t="s">
        <v>796</v>
      </c>
      <c r="AD711" s="3" t="s">
        <v>1206</v>
      </c>
      <c r="AE711" s="3" t="s">
        <v>796</v>
      </c>
      <c r="AF711" s="3" t="s">
        <v>796</v>
      </c>
      <c r="AG711" s="3" t="s">
        <v>796</v>
      </c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>
        <f>COUNTA(Tabela2[[#This Row],[FIFA 96 League]:[EA Sports FC 26 League]])</f>
        <v>23</v>
      </c>
    </row>
    <row r="712" spans="1:65" x14ac:dyDescent="0.3">
      <c r="A712" s="3" t="s">
        <v>1466</v>
      </c>
      <c r="B712" s="3" t="s">
        <v>38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1206</v>
      </c>
      <c r="P712" s="3" t="s">
        <v>1206</v>
      </c>
      <c r="Q712" s="3" t="s">
        <v>1206</v>
      </c>
      <c r="R712" s="3" t="s">
        <v>1206</v>
      </c>
      <c r="S712" s="3" t="s">
        <v>1206</v>
      </c>
      <c r="T712" s="3" t="s">
        <v>1206</v>
      </c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>
        <f>COUNTA(Tabela2[[#This Row],[FIFA 96 League]:[EA Sports FC 26 League]])</f>
        <v>6</v>
      </c>
    </row>
    <row r="713" spans="1:65" x14ac:dyDescent="0.3">
      <c r="A713" s="3" t="s">
        <v>1696</v>
      </c>
      <c r="B713" s="3" t="s">
        <v>38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 t="s">
        <v>1206</v>
      </c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>
        <f>COUNTA(Tabela2[[#This Row],[FIFA 96 League]:[EA Sports FC 26 League]])</f>
        <v>1</v>
      </c>
    </row>
    <row r="714" spans="1:65" x14ac:dyDescent="0.3">
      <c r="A714" s="3" t="s">
        <v>1063</v>
      </c>
      <c r="B714" s="3" t="s">
        <v>38</v>
      </c>
      <c r="C714" s="3"/>
      <c r="D714" s="3"/>
      <c r="E714" s="3"/>
      <c r="F714" s="3"/>
      <c r="G714" s="3" t="s">
        <v>796</v>
      </c>
      <c r="H714" s="3" t="s">
        <v>796</v>
      </c>
      <c r="I714" s="3" t="s">
        <v>796</v>
      </c>
      <c r="J714" s="3" t="s">
        <v>1206</v>
      </c>
      <c r="K714" s="3" t="s">
        <v>1206</v>
      </c>
      <c r="L714" s="3" t="s">
        <v>1206</v>
      </c>
      <c r="M714" s="3" t="s">
        <v>1206</v>
      </c>
      <c r="N714" s="3" t="s">
        <v>1206</v>
      </c>
      <c r="O714" s="3"/>
      <c r="P714" s="3"/>
      <c r="Q714" s="3"/>
      <c r="R714" s="3"/>
      <c r="S714" s="3" t="s">
        <v>1206</v>
      </c>
      <c r="T714" s="3" t="s">
        <v>1206</v>
      </c>
      <c r="U714" s="3" t="s">
        <v>796</v>
      </c>
      <c r="V714" s="3" t="s">
        <v>796</v>
      </c>
      <c r="W714" s="3" t="s">
        <v>796</v>
      </c>
      <c r="X714" s="3" t="s">
        <v>1206</v>
      </c>
      <c r="Y714" s="3" t="s">
        <v>796</v>
      </c>
      <c r="Z714" s="3" t="s">
        <v>1206</v>
      </c>
      <c r="AA714" s="3" t="s">
        <v>796</v>
      </c>
      <c r="AB714" s="3" t="s">
        <v>796</v>
      </c>
      <c r="AC714" s="3" t="s">
        <v>796</v>
      </c>
      <c r="AD714" s="3" t="s">
        <v>796</v>
      </c>
      <c r="AE714" s="3" t="s">
        <v>796</v>
      </c>
      <c r="AF714" s="3" t="s">
        <v>796</v>
      </c>
      <c r="AG714" s="3" t="s">
        <v>796</v>
      </c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>
        <f>COUNTA(Tabela2[[#This Row],[FIFA 96 League]:[EA Sports FC 26 League]])</f>
        <v>23</v>
      </c>
    </row>
    <row r="715" spans="1:65" x14ac:dyDescent="0.3">
      <c r="A715" s="3" t="s">
        <v>805</v>
      </c>
      <c r="B715" s="3" t="s">
        <v>38</v>
      </c>
      <c r="C715" s="3" t="s">
        <v>796</v>
      </c>
      <c r="D715" s="3" t="s">
        <v>796</v>
      </c>
      <c r="E715" s="3" t="s">
        <v>796</v>
      </c>
      <c r="F715" s="3" t="s">
        <v>796</v>
      </c>
      <c r="G715" s="3" t="s">
        <v>796</v>
      </c>
      <c r="H715" s="3" t="s">
        <v>796</v>
      </c>
      <c r="I715" s="3" t="s">
        <v>796</v>
      </c>
      <c r="J715" s="3" t="s">
        <v>796</v>
      </c>
      <c r="K715" s="3" t="s">
        <v>796</v>
      </c>
      <c r="L715" s="3" t="s">
        <v>796</v>
      </c>
      <c r="M715" s="3" t="s">
        <v>796</v>
      </c>
      <c r="N715" s="3" t="s">
        <v>796</v>
      </c>
      <c r="O715" s="3" t="s">
        <v>796</v>
      </c>
      <c r="P715" s="3" t="s">
        <v>796</v>
      </c>
      <c r="Q715" s="3" t="s">
        <v>796</v>
      </c>
      <c r="R715" s="3" t="s">
        <v>796</v>
      </c>
      <c r="S715" s="3" t="s">
        <v>796</v>
      </c>
      <c r="T715" s="3" t="s">
        <v>796</v>
      </c>
      <c r="U715" s="3" t="s">
        <v>796</v>
      </c>
      <c r="V715" s="3" t="s">
        <v>796</v>
      </c>
      <c r="W715" s="3" t="s">
        <v>796</v>
      </c>
      <c r="X715" s="3" t="s">
        <v>796</v>
      </c>
      <c r="Y715" s="3" t="s">
        <v>796</v>
      </c>
      <c r="Z715" s="3" t="s">
        <v>796</v>
      </c>
      <c r="AA715" s="3" t="s">
        <v>796</v>
      </c>
      <c r="AB715" s="3" t="s">
        <v>796</v>
      </c>
      <c r="AC715" s="3" t="s">
        <v>796</v>
      </c>
      <c r="AD715" s="3" t="s">
        <v>796</v>
      </c>
      <c r="AE715" s="3" t="s">
        <v>796</v>
      </c>
      <c r="AF715" s="3" t="s">
        <v>796</v>
      </c>
      <c r="AG715" s="3" t="s">
        <v>796</v>
      </c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>
        <f>COUNTA(Tabela2[[#This Row],[FIFA 96 League]:[EA Sports FC 26 League]])</f>
        <v>31</v>
      </c>
    </row>
    <row r="716" spans="1:65" x14ac:dyDescent="0.3">
      <c r="A716" s="3" t="s">
        <v>1697</v>
      </c>
      <c r="B716" s="3" t="s">
        <v>38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 t="s">
        <v>1206</v>
      </c>
      <c r="T716" s="3" t="s">
        <v>1206</v>
      </c>
      <c r="U716" s="3" t="s">
        <v>1206</v>
      </c>
      <c r="V716" s="3"/>
      <c r="W716" s="3"/>
      <c r="X716" s="3"/>
      <c r="Y716" s="3"/>
      <c r="Z716" s="3"/>
      <c r="AA716" s="3" t="s">
        <v>1206</v>
      </c>
      <c r="AB716" s="3"/>
      <c r="AC716" s="3"/>
      <c r="AD716" s="3"/>
      <c r="AE716" s="3"/>
      <c r="AF716" s="3" t="s">
        <v>1206</v>
      </c>
      <c r="AG716" s="3" t="s">
        <v>1206</v>
      </c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>
        <f>COUNTA(Tabela2[[#This Row],[FIFA 96 League]:[EA Sports FC 26 League]])</f>
        <v>6</v>
      </c>
    </row>
    <row r="717" spans="1:65" x14ac:dyDescent="0.3">
      <c r="A717" s="3" t="s">
        <v>806</v>
      </c>
      <c r="B717" s="3" t="s">
        <v>38</v>
      </c>
      <c r="C717" s="3" t="s">
        <v>796</v>
      </c>
      <c r="D717" s="3" t="s">
        <v>796</v>
      </c>
      <c r="E717" s="3" t="s">
        <v>796</v>
      </c>
      <c r="F717" s="3" t="s">
        <v>796</v>
      </c>
      <c r="G717" s="3" t="s">
        <v>796</v>
      </c>
      <c r="H717" s="3" t="s">
        <v>796</v>
      </c>
      <c r="I717" s="3" t="s">
        <v>796</v>
      </c>
      <c r="J717" s="3" t="s">
        <v>796</v>
      </c>
      <c r="K717" s="3" t="s">
        <v>796</v>
      </c>
      <c r="L717" s="3" t="s">
        <v>796</v>
      </c>
      <c r="M717" s="3" t="s">
        <v>796</v>
      </c>
      <c r="N717" s="3" t="s">
        <v>1206</v>
      </c>
      <c r="O717" s="3" t="s">
        <v>796</v>
      </c>
      <c r="P717" s="3" t="s">
        <v>796</v>
      </c>
      <c r="Q717" s="3" t="s">
        <v>796</v>
      </c>
      <c r="R717" s="3" t="s">
        <v>796</v>
      </c>
      <c r="S717" s="3" t="s">
        <v>796</v>
      </c>
      <c r="T717" s="3" t="s">
        <v>796</v>
      </c>
      <c r="U717" s="3" t="s">
        <v>796</v>
      </c>
      <c r="V717" s="3" t="s">
        <v>796</v>
      </c>
      <c r="W717" s="3" t="s">
        <v>796</v>
      </c>
      <c r="X717" s="3" t="s">
        <v>796</v>
      </c>
      <c r="Y717" s="3" t="s">
        <v>796</v>
      </c>
      <c r="Z717" s="3" t="s">
        <v>796</v>
      </c>
      <c r="AA717" s="3" t="s">
        <v>796</v>
      </c>
      <c r="AB717" s="3" t="s">
        <v>796</v>
      </c>
      <c r="AC717" s="3" t="s">
        <v>796</v>
      </c>
      <c r="AD717" s="3" t="s">
        <v>796</v>
      </c>
      <c r="AE717" s="3" t="s">
        <v>796</v>
      </c>
      <c r="AF717" s="3" t="s">
        <v>796</v>
      </c>
      <c r="AG717" s="3" t="s">
        <v>796</v>
      </c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>
        <f>COUNTA(Tabela2[[#This Row],[FIFA 96 League]:[EA Sports FC 26 League]])</f>
        <v>31</v>
      </c>
    </row>
    <row r="718" spans="1:65" x14ac:dyDescent="0.3">
      <c r="A718" s="3" t="s">
        <v>1750</v>
      </c>
      <c r="B718" s="3" t="s">
        <v>38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 t="s">
        <v>1206</v>
      </c>
      <c r="V718" s="3" t="s">
        <v>1206</v>
      </c>
      <c r="W718" s="3" t="s">
        <v>1206</v>
      </c>
      <c r="X718" s="3" t="s">
        <v>1206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>
        <f>COUNTA(Tabela2[[#This Row],[FIFA 96 League]:[EA Sports FC 26 League]])</f>
        <v>4</v>
      </c>
    </row>
    <row r="719" spans="1:65" x14ac:dyDescent="0.3">
      <c r="A719" s="3" t="s">
        <v>807</v>
      </c>
      <c r="B719" s="3" t="s">
        <v>38</v>
      </c>
      <c r="C719" s="3" t="s">
        <v>796</v>
      </c>
      <c r="D719" s="3" t="s">
        <v>796</v>
      </c>
      <c r="E719" s="3" t="s">
        <v>796</v>
      </c>
      <c r="F719" s="3" t="s">
        <v>796</v>
      </c>
      <c r="G719" s="3" t="s">
        <v>796</v>
      </c>
      <c r="H719" s="3" t="s">
        <v>796</v>
      </c>
      <c r="I719" s="3" t="s">
        <v>796</v>
      </c>
      <c r="J719" s="3" t="s">
        <v>796</v>
      </c>
      <c r="K719" s="3" t="s">
        <v>796</v>
      </c>
      <c r="L719" s="3" t="s">
        <v>796</v>
      </c>
      <c r="M719" s="3" t="s">
        <v>796</v>
      </c>
      <c r="N719" s="3" t="s">
        <v>796</v>
      </c>
      <c r="O719" s="3" t="s">
        <v>796</v>
      </c>
      <c r="P719" s="3" t="s">
        <v>796</v>
      </c>
      <c r="Q719" s="3" t="s">
        <v>796</v>
      </c>
      <c r="R719" s="3" t="s">
        <v>796</v>
      </c>
      <c r="S719" s="3" t="s">
        <v>796</v>
      </c>
      <c r="T719" s="3" t="s">
        <v>796</v>
      </c>
      <c r="U719" s="3" t="s">
        <v>796</v>
      </c>
      <c r="V719" s="3" t="s">
        <v>796</v>
      </c>
      <c r="W719" s="3" t="s">
        <v>796</v>
      </c>
      <c r="X719" s="3" t="s">
        <v>796</v>
      </c>
      <c r="Y719" s="3" t="s">
        <v>796</v>
      </c>
      <c r="Z719" s="3" t="s">
        <v>796</v>
      </c>
      <c r="AA719" s="3" t="s">
        <v>796</v>
      </c>
      <c r="AB719" s="3" t="s">
        <v>796</v>
      </c>
      <c r="AC719" s="3" t="s">
        <v>796</v>
      </c>
      <c r="AD719" s="3" t="s">
        <v>796</v>
      </c>
      <c r="AE719" s="3" t="s">
        <v>796</v>
      </c>
      <c r="AF719" s="3" t="s">
        <v>796</v>
      </c>
      <c r="AG719" s="3" t="s">
        <v>796</v>
      </c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>
        <f>COUNTA(Tabela2[[#This Row],[FIFA 96 League]:[EA Sports FC 26 League]])</f>
        <v>31</v>
      </c>
    </row>
    <row r="720" spans="1:65" x14ac:dyDescent="0.3">
      <c r="A720" s="3" t="s">
        <v>882</v>
      </c>
      <c r="B720" s="3" t="s">
        <v>38</v>
      </c>
      <c r="C720" s="3"/>
      <c r="D720" s="3"/>
      <c r="E720" s="3" t="s">
        <v>796</v>
      </c>
      <c r="F720" s="3"/>
      <c r="G720" s="3" t="s">
        <v>796</v>
      </c>
      <c r="H720" s="3" t="s">
        <v>796</v>
      </c>
      <c r="I720" s="3" t="s">
        <v>796</v>
      </c>
      <c r="J720" s="3"/>
      <c r="K720" s="3" t="s">
        <v>796</v>
      </c>
      <c r="L720" s="3" t="s">
        <v>796</v>
      </c>
      <c r="M720" s="3" t="s">
        <v>796</v>
      </c>
      <c r="N720" s="3" t="s">
        <v>1206</v>
      </c>
      <c r="O720" s="3" t="s">
        <v>1206</v>
      </c>
      <c r="P720" s="3" t="s">
        <v>796</v>
      </c>
      <c r="Q720" s="3" t="s">
        <v>1206</v>
      </c>
      <c r="R720" s="3" t="s">
        <v>796</v>
      </c>
      <c r="S720" s="3" t="s">
        <v>796</v>
      </c>
      <c r="T720" s="3"/>
      <c r="U720" s="3"/>
      <c r="V720" s="3"/>
      <c r="W720" s="3"/>
      <c r="X720" s="3"/>
      <c r="Y720" s="3"/>
      <c r="Z720" s="3" t="s">
        <v>1206</v>
      </c>
      <c r="AA720" s="3" t="s">
        <v>796</v>
      </c>
      <c r="AB720" s="3" t="s">
        <v>1206</v>
      </c>
      <c r="AC720" s="3" t="s">
        <v>1206</v>
      </c>
      <c r="AD720" s="3" t="s">
        <v>796</v>
      </c>
      <c r="AE720" s="3" t="s">
        <v>796</v>
      </c>
      <c r="AF720" s="3" t="s">
        <v>796</v>
      </c>
      <c r="AG720" s="3" t="s">
        <v>796</v>
      </c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>
        <f>COUNTA(Tabela2[[#This Row],[FIFA 96 League]:[EA Sports FC 26 League]])</f>
        <v>21</v>
      </c>
    </row>
    <row r="721" spans="1:65" x14ac:dyDescent="0.3">
      <c r="A721" s="3" t="s">
        <v>2083</v>
      </c>
      <c r="B721" s="3" t="s">
        <v>38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">
        <v>1206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>
        <f>COUNTA(Tabela2[[#This Row],[FIFA 96 League]:[EA Sports FC 26 League]])</f>
        <v>1</v>
      </c>
    </row>
    <row r="722" spans="1:65" x14ac:dyDescent="0.3">
      <c r="A722" s="3" t="s">
        <v>1289</v>
      </c>
      <c r="B722" s="3" t="s">
        <v>38</v>
      </c>
      <c r="C722" s="3"/>
      <c r="D722" s="3"/>
      <c r="E722" s="3"/>
      <c r="F722" s="3"/>
      <c r="G722" s="3"/>
      <c r="H722" s="3"/>
      <c r="I722" s="3"/>
      <c r="J722" s="3"/>
      <c r="K722" s="3" t="s">
        <v>1206</v>
      </c>
      <c r="L722" s="3" t="s">
        <v>796</v>
      </c>
      <c r="M722" s="3" t="s">
        <v>796</v>
      </c>
      <c r="N722" s="3" t="s">
        <v>796</v>
      </c>
      <c r="O722" s="3" t="s">
        <v>796</v>
      </c>
      <c r="P722" s="3" t="s">
        <v>1206</v>
      </c>
      <c r="Q722" s="3" t="s">
        <v>796</v>
      </c>
      <c r="R722" s="3" t="s">
        <v>1206</v>
      </c>
      <c r="S722" s="3" t="s">
        <v>1206</v>
      </c>
      <c r="T722" s="3" t="s">
        <v>1206</v>
      </c>
      <c r="U722" s="3" t="s">
        <v>796</v>
      </c>
      <c r="V722" s="3" t="s">
        <v>1206</v>
      </c>
      <c r="W722" s="3" t="s">
        <v>1206</v>
      </c>
      <c r="X722" s="3"/>
      <c r="Y722" s="3"/>
      <c r="Z722" s="3" t="s">
        <v>1206</v>
      </c>
      <c r="AA722" s="3" t="s">
        <v>1206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>
        <f>COUNTA(Tabela2[[#This Row],[FIFA 96 League]:[EA Sports FC 26 League]])</f>
        <v>15</v>
      </c>
    </row>
    <row r="723" spans="1:65" x14ac:dyDescent="0.3">
      <c r="A723" s="3" t="s">
        <v>1391</v>
      </c>
      <c r="B723" s="3" t="s">
        <v>38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 t="s">
        <v>1206</v>
      </c>
      <c r="N723" s="3" t="s">
        <v>1206</v>
      </c>
      <c r="O723" s="3" t="s">
        <v>1206</v>
      </c>
      <c r="P723" s="3" t="s">
        <v>1206</v>
      </c>
      <c r="Q723" s="3" t="s">
        <v>1206</v>
      </c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 t="s">
        <v>1206</v>
      </c>
      <c r="AG723" s="3" t="s">
        <v>1206</v>
      </c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>
        <f>COUNTA(Tabela2[[#This Row],[FIFA 96 League]:[EA Sports FC 26 League]])</f>
        <v>7</v>
      </c>
    </row>
    <row r="724" spans="1:65" x14ac:dyDescent="0.3">
      <c r="A724" s="3" t="s">
        <v>1290</v>
      </c>
      <c r="B724" s="3" t="s">
        <v>38</v>
      </c>
      <c r="C724" s="3"/>
      <c r="D724" s="3"/>
      <c r="E724" s="3"/>
      <c r="F724" s="3"/>
      <c r="G724" s="3"/>
      <c r="H724" s="3"/>
      <c r="I724" s="3"/>
      <c r="J724" s="3"/>
      <c r="K724" s="3" t="s">
        <v>1206</v>
      </c>
      <c r="L724" s="3" t="s">
        <v>796</v>
      </c>
      <c r="M724" s="3" t="s">
        <v>796</v>
      </c>
      <c r="N724" s="3" t="s">
        <v>796</v>
      </c>
      <c r="O724" s="3" t="s">
        <v>1206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>
        <f>COUNTA(Tabela2[[#This Row],[FIFA 96 League]:[EA Sports FC 26 League]])</f>
        <v>5</v>
      </c>
    </row>
    <row r="725" spans="1:65" x14ac:dyDescent="0.3">
      <c r="A725" s="3" t="s">
        <v>1192</v>
      </c>
      <c r="B725" s="3" t="s">
        <v>38</v>
      </c>
      <c r="C725" s="3"/>
      <c r="D725" s="3"/>
      <c r="E725" s="3"/>
      <c r="F725" s="3"/>
      <c r="G725" s="3"/>
      <c r="H725" s="3"/>
      <c r="I725" s="3"/>
      <c r="J725" s="3" t="s">
        <v>796</v>
      </c>
      <c r="K725" s="3" t="s">
        <v>796</v>
      </c>
      <c r="L725" s="3" t="s">
        <v>1206</v>
      </c>
      <c r="M725" s="3" t="s">
        <v>1206</v>
      </c>
      <c r="N725" s="3" t="s">
        <v>1206</v>
      </c>
      <c r="O725" s="3" t="s">
        <v>1206</v>
      </c>
      <c r="P725" s="3" t="s">
        <v>1206</v>
      </c>
      <c r="Q725" s="3" t="s">
        <v>1206</v>
      </c>
      <c r="R725" s="3" t="s">
        <v>1206</v>
      </c>
      <c r="S725" s="3" t="s">
        <v>1206</v>
      </c>
      <c r="T725" s="3" t="s">
        <v>1206</v>
      </c>
      <c r="U725" s="3" t="s">
        <v>1206</v>
      </c>
      <c r="V725" s="3" t="s">
        <v>1206</v>
      </c>
      <c r="W725" s="3" t="s">
        <v>1206</v>
      </c>
      <c r="X725" s="3"/>
      <c r="Y725" s="3"/>
      <c r="Z725" s="3"/>
      <c r="AA725" s="3"/>
      <c r="AB725" s="3"/>
      <c r="AC725" s="3"/>
      <c r="AD725" s="3" t="s">
        <v>1206</v>
      </c>
      <c r="AE725" s="3" t="s">
        <v>1206</v>
      </c>
      <c r="AF725" s="3" t="s">
        <v>1206</v>
      </c>
      <c r="AG725" s="3" t="s">
        <v>1206</v>
      </c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>
        <f>COUNTA(Tabela2[[#This Row],[FIFA 96 League]:[EA Sports FC 26 League]])</f>
        <v>18</v>
      </c>
    </row>
    <row r="726" spans="1:65" x14ac:dyDescent="0.3">
      <c r="A726" s="3" t="s">
        <v>1946</v>
      </c>
      <c r="B726" s="3" t="s">
        <v>38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 t="s">
        <v>1206</v>
      </c>
      <c r="AC726" s="3" t="s">
        <v>1206</v>
      </c>
      <c r="AD726" s="3" t="s">
        <v>796</v>
      </c>
      <c r="AE726" s="3" t="s">
        <v>796</v>
      </c>
      <c r="AF726" s="3" t="s">
        <v>796</v>
      </c>
      <c r="AG726" s="3" t="s">
        <v>1206</v>
      </c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>
        <f>COUNTA(Tabela2[[#This Row],[FIFA 96 League]:[EA Sports FC 26 League]])</f>
        <v>6</v>
      </c>
    </row>
    <row r="727" spans="1:65" x14ac:dyDescent="0.3">
      <c r="A727" s="3" t="s">
        <v>808</v>
      </c>
      <c r="B727" s="3" t="s">
        <v>38</v>
      </c>
      <c r="C727" s="3" t="s">
        <v>796</v>
      </c>
      <c r="D727" s="3" t="s">
        <v>796</v>
      </c>
      <c r="E727" s="3" t="s">
        <v>796</v>
      </c>
      <c r="F727" s="3"/>
      <c r="G727" s="3"/>
      <c r="H727" s="3" t="s">
        <v>796</v>
      </c>
      <c r="I727" s="3"/>
      <c r="J727" s="3"/>
      <c r="K727" s="3" t="s">
        <v>1206</v>
      </c>
      <c r="L727" s="3"/>
      <c r="M727" s="3"/>
      <c r="N727" s="3" t="s">
        <v>1206</v>
      </c>
      <c r="O727" s="3" t="s">
        <v>796</v>
      </c>
      <c r="P727" s="3" t="s">
        <v>796</v>
      </c>
      <c r="Q727" s="3" t="s">
        <v>796</v>
      </c>
      <c r="R727" s="3" t="s">
        <v>796</v>
      </c>
      <c r="S727" s="3" t="s">
        <v>796</v>
      </c>
      <c r="T727" s="3" t="s">
        <v>796</v>
      </c>
      <c r="U727" s="3" t="s">
        <v>796</v>
      </c>
      <c r="V727" s="3" t="s">
        <v>796</v>
      </c>
      <c r="W727" s="3" t="s">
        <v>796</v>
      </c>
      <c r="X727" s="3" t="s">
        <v>796</v>
      </c>
      <c r="Y727" s="3" t="s">
        <v>796</v>
      </c>
      <c r="Z727" s="3" t="s">
        <v>796</v>
      </c>
      <c r="AA727" s="3" t="s">
        <v>796</v>
      </c>
      <c r="AB727" s="3" t="s">
        <v>796</v>
      </c>
      <c r="AC727" s="3" t="s">
        <v>796</v>
      </c>
      <c r="AD727" s="3" t="s">
        <v>796</v>
      </c>
      <c r="AE727" s="3" t="s">
        <v>796</v>
      </c>
      <c r="AF727" s="3" t="s">
        <v>796</v>
      </c>
      <c r="AG727" s="3" t="s">
        <v>796</v>
      </c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>
        <f>COUNTA(Tabela2[[#This Row],[FIFA 96 League]:[EA Sports FC 26 League]])</f>
        <v>25</v>
      </c>
    </row>
    <row r="728" spans="1:65" x14ac:dyDescent="0.3">
      <c r="A728" s="3" t="s">
        <v>1695</v>
      </c>
      <c r="B728" s="3" t="s">
        <v>38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 t="s">
        <v>1206</v>
      </c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>
        <f>COUNTA(Tabela2[[#This Row],[FIFA 96 League]:[EA Sports FC 26 League]])</f>
        <v>1</v>
      </c>
    </row>
    <row r="729" spans="1:65" x14ac:dyDescent="0.3">
      <c r="A729" s="3" t="s">
        <v>1681</v>
      </c>
      <c r="B729" s="3" t="s">
        <v>38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 t="s">
        <v>1206</v>
      </c>
      <c r="S729" s="3" t="s">
        <v>796</v>
      </c>
      <c r="T729" s="3" t="s">
        <v>1206</v>
      </c>
      <c r="U729" s="3" t="s">
        <v>1206</v>
      </c>
      <c r="V729" s="3"/>
      <c r="W729" s="3" t="s">
        <v>1206</v>
      </c>
      <c r="X729" s="3" t="s">
        <v>1206</v>
      </c>
      <c r="Y729" s="3" t="s">
        <v>1206</v>
      </c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>
        <f>COUNTA(Tabela2[[#This Row],[FIFA 96 League]:[EA Sports FC 26 League]])</f>
        <v>7</v>
      </c>
    </row>
    <row r="730" spans="1:65" x14ac:dyDescent="0.3">
      <c r="A730" s="3" t="s">
        <v>809</v>
      </c>
      <c r="B730" s="3" t="s">
        <v>38</v>
      </c>
      <c r="C730" s="3" t="s">
        <v>796</v>
      </c>
      <c r="D730" s="3" t="s">
        <v>796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 t="s">
        <v>1206</v>
      </c>
      <c r="R730" s="3" t="s">
        <v>1206</v>
      </c>
      <c r="S730" s="3" t="s">
        <v>1206</v>
      </c>
      <c r="T730" s="3" t="s">
        <v>1206</v>
      </c>
      <c r="U730" s="3" t="s">
        <v>1206</v>
      </c>
      <c r="V730" s="3"/>
      <c r="W730" s="3"/>
      <c r="X730" s="3"/>
      <c r="Y730" s="3"/>
      <c r="Z730" s="3" t="s">
        <v>1206</v>
      </c>
      <c r="AA730" s="3"/>
      <c r="AB730" s="3"/>
      <c r="AC730" s="3"/>
      <c r="AD730" s="3"/>
      <c r="AE730" s="3"/>
      <c r="AF730" s="3"/>
      <c r="AG730" s="3" t="s">
        <v>1206</v>
      </c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>
        <f>COUNTA(Tabela2[[#This Row],[FIFA 96 League]:[EA Sports FC 26 League]])</f>
        <v>9</v>
      </c>
    </row>
    <row r="731" spans="1:65" x14ac:dyDescent="0.3">
      <c r="A731" s="3" t="s">
        <v>1291</v>
      </c>
      <c r="B731" s="3" t="s">
        <v>38</v>
      </c>
      <c r="C731" s="3"/>
      <c r="D731" s="3"/>
      <c r="E731" s="3"/>
      <c r="F731" s="3"/>
      <c r="G731" s="3"/>
      <c r="H731" s="3"/>
      <c r="I731" s="3"/>
      <c r="J731" s="3"/>
      <c r="K731" s="3" t="s">
        <v>1206</v>
      </c>
      <c r="L731" s="3" t="s">
        <v>796</v>
      </c>
      <c r="M731" s="3" t="s">
        <v>796</v>
      </c>
      <c r="N731" s="3" t="s">
        <v>796</v>
      </c>
      <c r="O731" s="3" t="s">
        <v>796</v>
      </c>
      <c r="P731" s="3" t="s">
        <v>796</v>
      </c>
      <c r="Q731" s="3" t="s">
        <v>796</v>
      </c>
      <c r="R731" s="3" t="s">
        <v>796</v>
      </c>
      <c r="S731" s="3" t="s">
        <v>796</v>
      </c>
      <c r="T731" s="3" t="s">
        <v>796</v>
      </c>
      <c r="U731" s="3" t="s">
        <v>1206</v>
      </c>
      <c r="V731" s="3" t="s">
        <v>796</v>
      </c>
      <c r="W731" s="3" t="s">
        <v>796</v>
      </c>
      <c r="X731" s="3" t="s">
        <v>796</v>
      </c>
      <c r="Y731" s="3" t="s">
        <v>1206</v>
      </c>
      <c r="Z731" s="3" t="s">
        <v>1206</v>
      </c>
      <c r="AA731" s="3"/>
      <c r="AB731" s="3"/>
      <c r="AC731" s="3"/>
      <c r="AD731" s="3" t="s">
        <v>1206</v>
      </c>
      <c r="AE731" s="3" t="s">
        <v>1206</v>
      </c>
      <c r="AF731" s="3" t="s">
        <v>1206</v>
      </c>
      <c r="AG731" s="3" t="s">
        <v>1206</v>
      </c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>
        <f>COUNTA(Tabela2[[#This Row],[FIFA 96 League]:[EA Sports FC 26 League]])</f>
        <v>20</v>
      </c>
    </row>
    <row r="732" spans="1:65" x14ac:dyDescent="0.3">
      <c r="A732" s="3" t="s">
        <v>810</v>
      </c>
      <c r="B732" s="3" t="s">
        <v>38</v>
      </c>
      <c r="C732" s="3" t="s">
        <v>796</v>
      </c>
      <c r="D732" s="3" t="s">
        <v>796</v>
      </c>
      <c r="E732" s="3" t="s">
        <v>796</v>
      </c>
      <c r="F732" s="3" t="s">
        <v>796</v>
      </c>
      <c r="G732" s="3" t="s">
        <v>796</v>
      </c>
      <c r="H732" s="3" t="s">
        <v>796</v>
      </c>
      <c r="I732" s="3" t="s">
        <v>796</v>
      </c>
      <c r="J732" s="3" t="s">
        <v>796</v>
      </c>
      <c r="K732" s="3" t="s">
        <v>796</v>
      </c>
      <c r="L732" s="3" t="s">
        <v>796</v>
      </c>
      <c r="M732" s="3" t="s">
        <v>796</v>
      </c>
      <c r="N732" s="3" t="s">
        <v>796</v>
      </c>
      <c r="O732" s="3" t="s">
        <v>796</v>
      </c>
      <c r="P732" s="3" t="s">
        <v>1206</v>
      </c>
      <c r="Q732" s="3" t="s">
        <v>796</v>
      </c>
      <c r="R732" s="3" t="s">
        <v>796</v>
      </c>
      <c r="S732" s="3" t="s">
        <v>796</v>
      </c>
      <c r="T732" s="3" t="s">
        <v>796</v>
      </c>
      <c r="U732" s="3" t="s">
        <v>796</v>
      </c>
      <c r="V732" s="3" t="s">
        <v>796</v>
      </c>
      <c r="W732" s="3"/>
      <c r="X732" s="3"/>
      <c r="Y732" s="3" t="s">
        <v>1206</v>
      </c>
      <c r="Z732" s="3" t="s">
        <v>796</v>
      </c>
      <c r="AA732" s="3" t="s">
        <v>796</v>
      </c>
      <c r="AB732" s="3" t="s">
        <v>796</v>
      </c>
      <c r="AC732" s="3" t="s">
        <v>1206</v>
      </c>
      <c r="AD732" s="3" t="s">
        <v>1206</v>
      </c>
      <c r="AE732" s="3" t="s">
        <v>1206</v>
      </c>
      <c r="AF732" s="3" t="s">
        <v>796</v>
      </c>
      <c r="AG732" s="3" t="s">
        <v>796</v>
      </c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>
        <f>COUNTA(Tabela2[[#This Row],[FIFA 96 League]:[EA Sports FC 26 League]])</f>
        <v>29</v>
      </c>
    </row>
    <row r="733" spans="1:65" x14ac:dyDescent="0.3">
      <c r="A733" s="3" t="s">
        <v>916</v>
      </c>
      <c r="B733" s="3" t="s">
        <v>38</v>
      </c>
      <c r="C733" s="3"/>
      <c r="D733" s="3"/>
      <c r="E733" s="3"/>
      <c r="F733" s="3" t="s">
        <v>796</v>
      </c>
      <c r="G733" s="3" t="s">
        <v>796</v>
      </c>
      <c r="H733" s="3" t="s">
        <v>796</v>
      </c>
      <c r="I733" s="3" t="s">
        <v>796</v>
      </c>
      <c r="J733" s="3" t="s">
        <v>796</v>
      </c>
      <c r="K733" s="3" t="s">
        <v>796</v>
      </c>
      <c r="L733" s="3" t="s">
        <v>1206</v>
      </c>
      <c r="M733" s="3" t="s">
        <v>1206</v>
      </c>
      <c r="N733" s="3"/>
      <c r="O733" s="3"/>
      <c r="P733" s="3"/>
      <c r="Q733" s="3"/>
      <c r="R733" s="3"/>
      <c r="S733" s="3"/>
      <c r="T733" s="3"/>
      <c r="U733" s="3"/>
      <c r="V733" s="3" t="s">
        <v>1206</v>
      </c>
      <c r="W733" s="3" t="s">
        <v>1206</v>
      </c>
      <c r="X733" s="3" t="s">
        <v>1206</v>
      </c>
      <c r="Y733" s="3" t="s">
        <v>1206</v>
      </c>
      <c r="Z733" s="3" t="s">
        <v>1206</v>
      </c>
      <c r="AA733" s="3" t="s">
        <v>1206</v>
      </c>
      <c r="AB733" s="3"/>
      <c r="AC733" s="3"/>
      <c r="AD733" s="3" t="s">
        <v>1206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>
        <f>COUNTA(Tabela2[[#This Row],[FIFA 96 League]:[EA Sports FC 26 League]])</f>
        <v>15</v>
      </c>
    </row>
    <row r="734" spans="1:65" x14ac:dyDescent="0.3">
      <c r="A734" s="3" t="s">
        <v>1292</v>
      </c>
      <c r="B734" s="3" t="s">
        <v>38</v>
      </c>
      <c r="C734" s="3"/>
      <c r="D734" s="3"/>
      <c r="E734" s="3"/>
      <c r="F734" s="3"/>
      <c r="G734" s="3"/>
      <c r="H734" s="3"/>
      <c r="I734" s="3"/>
      <c r="J734" s="3"/>
      <c r="K734" s="3" t="s">
        <v>1206</v>
      </c>
      <c r="L734" s="3" t="s">
        <v>1206</v>
      </c>
      <c r="M734" s="3"/>
      <c r="N734" s="3" t="s">
        <v>1206</v>
      </c>
      <c r="O734" s="3"/>
      <c r="P734" s="3"/>
      <c r="Q734" s="3"/>
      <c r="R734" s="3" t="s">
        <v>1206</v>
      </c>
      <c r="S734" s="3" t="s">
        <v>1206</v>
      </c>
      <c r="T734" s="3" t="s">
        <v>796</v>
      </c>
      <c r="U734" s="3" t="s">
        <v>1206</v>
      </c>
      <c r="V734" s="3" t="s">
        <v>1206</v>
      </c>
      <c r="W734" s="3" t="s">
        <v>1206</v>
      </c>
      <c r="X734" s="3" t="s">
        <v>796</v>
      </c>
      <c r="Y734" s="3" t="s">
        <v>1206</v>
      </c>
      <c r="Z734" s="3" t="s">
        <v>1206</v>
      </c>
      <c r="AA734" s="3" t="s">
        <v>1206</v>
      </c>
      <c r="AB734" s="3"/>
      <c r="AC734" s="3"/>
      <c r="AD734" s="3"/>
      <c r="AE734" s="3"/>
      <c r="AF734" s="3"/>
      <c r="AG734" s="3" t="s">
        <v>1206</v>
      </c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>
        <f>COUNTA(Tabela2[[#This Row],[FIFA 96 League]:[EA Sports FC 26 League]])</f>
        <v>14</v>
      </c>
    </row>
    <row r="735" spans="1:65" x14ac:dyDescent="0.3">
      <c r="A735" s="3" t="s">
        <v>861</v>
      </c>
      <c r="B735" s="3" t="s">
        <v>38</v>
      </c>
      <c r="C735" s="3"/>
      <c r="D735" s="3" t="s">
        <v>796</v>
      </c>
      <c r="E735" s="3" t="s">
        <v>796</v>
      </c>
      <c r="F735" s="3" t="s">
        <v>796</v>
      </c>
      <c r="G735" s="3" t="s">
        <v>796</v>
      </c>
      <c r="H735" s="3"/>
      <c r="I735" s="3" t="s">
        <v>796</v>
      </c>
      <c r="J735" s="3" t="s">
        <v>796</v>
      </c>
      <c r="K735" s="3" t="s">
        <v>1206</v>
      </c>
      <c r="L735" s="3" t="s">
        <v>1206</v>
      </c>
      <c r="M735" s="3" t="s">
        <v>1206</v>
      </c>
      <c r="N735" s="3" t="s">
        <v>1206</v>
      </c>
      <c r="O735" s="3" t="s">
        <v>1206</v>
      </c>
      <c r="P735" s="3" t="s">
        <v>1206</v>
      </c>
      <c r="Q735" s="3" t="s">
        <v>1206</v>
      </c>
      <c r="R735" s="3" t="s">
        <v>1206</v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>
        <f>COUNTA(Tabela2[[#This Row],[FIFA 96 League]:[EA Sports FC 26 League]])</f>
        <v>14</v>
      </c>
    </row>
    <row r="736" spans="1:65" x14ac:dyDescent="0.3">
      <c r="A736" s="3" t="s">
        <v>1468</v>
      </c>
      <c r="B736" s="3" t="s">
        <v>38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1206</v>
      </c>
      <c r="P736" s="3" t="s">
        <v>1206</v>
      </c>
      <c r="Q736" s="3"/>
      <c r="R736" s="3"/>
      <c r="S736" s="3"/>
      <c r="T736" s="3"/>
      <c r="U736" s="3"/>
      <c r="V736" s="3"/>
      <c r="W736" s="3"/>
      <c r="X736" s="3" t="s">
        <v>1206</v>
      </c>
      <c r="Y736" s="3"/>
      <c r="Z736" s="3"/>
      <c r="AA736" s="3" t="s">
        <v>1206</v>
      </c>
      <c r="AB736" s="3"/>
      <c r="AC736" s="3"/>
      <c r="AD736" s="3" t="s">
        <v>1206</v>
      </c>
      <c r="AE736" s="3" t="s">
        <v>1206</v>
      </c>
      <c r="AF736" s="3" t="s">
        <v>1206</v>
      </c>
      <c r="AG736" s="3" t="s">
        <v>796</v>
      </c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>
        <f>COUNTA(Tabela2[[#This Row],[FIFA 96 League]:[EA Sports FC 26 League]])</f>
        <v>8</v>
      </c>
    </row>
    <row r="737" spans="1:65" x14ac:dyDescent="0.3">
      <c r="A737" s="3" t="s">
        <v>1916</v>
      </c>
      <c r="B737" s="3" t="s">
        <v>38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 t="s">
        <v>1206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>
        <f>COUNTA(Tabela2[[#This Row],[FIFA 96 League]:[EA Sports FC 26 League]])</f>
        <v>1</v>
      </c>
    </row>
    <row r="738" spans="1:65" x14ac:dyDescent="0.3">
      <c r="A738" s="3" t="s">
        <v>1682</v>
      </c>
      <c r="B738" s="3" t="s">
        <v>38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 t="s">
        <v>1206</v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>
        <f>COUNTA(Tabela2[[#This Row],[FIFA 96 League]:[EA Sports FC 26 League]])</f>
        <v>1</v>
      </c>
    </row>
    <row r="739" spans="1:65" x14ac:dyDescent="0.3">
      <c r="A739" s="3" t="s">
        <v>1708</v>
      </c>
      <c r="B739" s="3" t="s">
        <v>38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 t="s">
        <v>1206</v>
      </c>
      <c r="U739" s="3"/>
      <c r="V739" s="3" t="s">
        <v>1206</v>
      </c>
      <c r="W739" s="3" t="s">
        <v>1206</v>
      </c>
      <c r="X739" s="3" t="s">
        <v>1206</v>
      </c>
      <c r="Y739" s="3" t="s">
        <v>1206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>
        <f>COUNTA(Tabela2[[#This Row],[FIFA 96 League]:[EA Sports FC 26 League]])</f>
        <v>5</v>
      </c>
    </row>
    <row r="740" spans="1:65" x14ac:dyDescent="0.3">
      <c r="A740" s="3" t="s">
        <v>1467</v>
      </c>
      <c r="B740" s="3" t="s">
        <v>38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1206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>
        <f>COUNTA(Tabela2[[#This Row],[FIFA 96 League]:[EA Sports FC 26 League]])</f>
        <v>1</v>
      </c>
    </row>
    <row r="741" spans="1:65" x14ac:dyDescent="0.3">
      <c r="A741" s="3" t="s">
        <v>811</v>
      </c>
      <c r="B741" s="3" t="s">
        <v>38</v>
      </c>
      <c r="C741" s="3" t="s">
        <v>796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">
        <v>1206</v>
      </c>
      <c r="AF741" s="3" t="s">
        <v>1206</v>
      </c>
      <c r="AG741" s="3" t="s">
        <v>1206</v>
      </c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>
        <f>COUNTA(Tabela2[[#This Row],[FIFA 96 League]:[EA Sports FC 26 League]])</f>
        <v>4</v>
      </c>
    </row>
    <row r="742" spans="1:65" x14ac:dyDescent="0.3">
      <c r="A742" s="3" t="s">
        <v>1062</v>
      </c>
      <c r="B742" s="3" t="s">
        <v>38</v>
      </c>
      <c r="C742" s="3"/>
      <c r="D742" s="3"/>
      <c r="E742" s="3"/>
      <c r="F742" s="3"/>
      <c r="G742" s="3" t="s">
        <v>796</v>
      </c>
      <c r="H742" s="3" t="s">
        <v>796</v>
      </c>
      <c r="I742" s="3"/>
      <c r="J742" s="3" t="s">
        <v>796</v>
      </c>
      <c r="K742" s="3" t="s">
        <v>796</v>
      </c>
      <c r="L742" s="3" t="s">
        <v>796</v>
      </c>
      <c r="M742" s="3" t="s">
        <v>796</v>
      </c>
      <c r="N742" s="3" t="s">
        <v>796</v>
      </c>
      <c r="O742" s="3" t="s">
        <v>796</v>
      </c>
      <c r="P742" s="3" t="s">
        <v>796</v>
      </c>
      <c r="Q742" s="3" t="s">
        <v>1206</v>
      </c>
      <c r="R742" s="3" t="s">
        <v>1206</v>
      </c>
      <c r="S742" s="3" t="s">
        <v>1206</v>
      </c>
      <c r="T742" s="3" t="s">
        <v>1206</v>
      </c>
      <c r="U742" s="3" t="s">
        <v>1206</v>
      </c>
      <c r="V742" s="3"/>
      <c r="W742" s="3"/>
      <c r="X742" s="3"/>
      <c r="Y742" s="3"/>
      <c r="Z742" s="3"/>
      <c r="AA742" s="3"/>
      <c r="AB742" s="3"/>
      <c r="AC742" s="3"/>
      <c r="AD742" s="3" t="s">
        <v>1206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>
        <f>COUNTA(Tabela2[[#This Row],[FIFA 96 League]:[EA Sports FC 26 League]])</f>
        <v>15</v>
      </c>
    </row>
    <row r="743" spans="1:65" x14ac:dyDescent="0.3">
      <c r="A743" s="3" t="s">
        <v>1392</v>
      </c>
      <c r="B743" s="3" t="s">
        <v>38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 t="s">
        <v>1206</v>
      </c>
      <c r="N743" s="3" t="s">
        <v>1206</v>
      </c>
      <c r="O743" s="3" t="s">
        <v>1206</v>
      </c>
      <c r="P743" s="3" t="s">
        <v>1206</v>
      </c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>
        <f>COUNTA(Tabela2[[#This Row],[FIFA 96 League]:[EA Sports FC 26 League]])</f>
        <v>4</v>
      </c>
    </row>
    <row r="744" spans="1:65" x14ac:dyDescent="0.3">
      <c r="A744" s="3" t="s">
        <v>812</v>
      </c>
      <c r="B744" s="3" t="s">
        <v>38</v>
      </c>
      <c r="C744" s="3" t="s">
        <v>796</v>
      </c>
      <c r="D744" s="3" t="s">
        <v>796</v>
      </c>
      <c r="E744" s="3" t="s">
        <v>796</v>
      </c>
      <c r="F744" s="3" t="s">
        <v>796</v>
      </c>
      <c r="G744" s="3" t="s">
        <v>796</v>
      </c>
      <c r="H744" s="3" t="s">
        <v>796</v>
      </c>
      <c r="I744" s="3" t="s">
        <v>796</v>
      </c>
      <c r="J744" s="3" t="s">
        <v>796</v>
      </c>
      <c r="K744" s="3" t="s">
        <v>796</v>
      </c>
      <c r="L744" s="3" t="s">
        <v>796</v>
      </c>
      <c r="M744" s="3" t="s">
        <v>796</v>
      </c>
      <c r="N744" s="3" t="s">
        <v>796</v>
      </c>
      <c r="O744" s="3" t="s">
        <v>796</v>
      </c>
      <c r="P744" s="3" t="s">
        <v>796</v>
      </c>
      <c r="Q744" s="3" t="s">
        <v>796</v>
      </c>
      <c r="R744" s="3" t="s">
        <v>796</v>
      </c>
      <c r="S744" s="3" t="s">
        <v>796</v>
      </c>
      <c r="T744" s="3" t="s">
        <v>796</v>
      </c>
      <c r="U744" s="3" t="s">
        <v>796</v>
      </c>
      <c r="V744" s="3" t="s">
        <v>796</v>
      </c>
      <c r="W744" s="3" t="s">
        <v>796</v>
      </c>
      <c r="X744" s="3" t="s">
        <v>796</v>
      </c>
      <c r="Y744" s="3" t="s">
        <v>796</v>
      </c>
      <c r="Z744" s="3" t="s">
        <v>796</v>
      </c>
      <c r="AA744" s="3" t="s">
        <v>796</v>
      </c>
      <c r="AB744" s="3" t="s">
        <v>796</v>
      </c>
      <c r="AC744" s="3" t="s">
        <v>796</v>
      </c>
      <c r="AD744" s="3" t="s">
        <v>796</v>
      </c>
      <c r="AE744" s="3" t="s">
        <v>796</v>
      </c>
      <c r="AF744" s="3" t="s">
        <v>796</v>
      </c>
      <c r="AG744" s="3" t="s">
        <v>796</v>
      </c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>
        <f>COUNTA(Tabela2[[#This Row],[FIFA 96 League]:[EA Sports FC 26 League]])</f>
        <v>31</v>
      </c>
    </row>
    <row r="745" spans="1:65" x14ac:dyDescent="0.3">
      <c r="A745" s="3" t="s">
        <v>917</v>
      </c>
      <c r="B745" s="3" t="s">
        <v>38</v>
      </c>
      <c r="C745" s="3"/>
      <c r="D745" s="3"/>
      <c r="E745" s="3"/>
      <c r="F745" s="3" t="s">
        <v>796</v>
      </c>
      <c r="G745" s="3"/>
      <c r="H745" s="3"/>
      <c r="I745" s="3"/>
      <c r="J745" s="3"/>
      <c r="K745" s="3"/>
      <c r="L745" s="3" t="s">
        <v>1206</v>
      </c>
      <c r="M745" s="3" t="s">
        <v>1206</v>
      </c>
      <c r="N745" s="3"/>
      <c r="O745" s="3"/>
      <c r="P745" s="3" t="s">
        <v>1206</v>
      </c>
      <c r="Q745" s="3" t="s">
        <v>1206</v>
      </c>
      <c r="R745" s="3"/>
      <c r="S745" s="3"/>
      <c r="T745" s="3"/>
      <c r="U745" s="3"/>
      <c r="V745" s="3"/>
      <c r="W745" s="3" t="s">
        <v>1206</v>
      </c>
      <c r="X745" s="3" t="s">
        <v>1206</v>
      </c>
      <c r="Y745" s="3" t="s">
        <v>1206</v>
      </c>
      <c r="Z745" s="3" t="s">
        <v>1206</v>
      </c>
      <c r="AA745" s="3" t="s">
        <v>1206</v>
      </c>
      <c r="AB745" s="3"/>
      <c r="AC745" s="3" t="s">
        <v>796</v>
      </c>
      <c r="AD745" s="3" t="s">
        <v>796</v>
      </c>
      <c r="AE745" s="3" t="s">
        <v>796</v>
      </c>
      <c r="AF745" s="3" t="s">
        <v>1206</v>
      </c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>
        <f>COUNTA(Tabela2[[#This Row],[FIFA 96 League]:[EA Sports FC 26 League]])</f>
        <v>14</v>
      </c>
    </row>
    <row r="746" spans="1:65" x14ac:dyDescent="0.3">
      <c r="A746" s="3" t="s">
        <v>813</v>
      </c>
      <c r="B746" s="3" t="s">
        <v>38</v>
      </c>
      <c r="C746" s="3" t="s">
        <v>796</v>
      </c>
      <c r="D746" s="3" t="s">
        <v>796</v>
      </c>
      <c r="E746" s="3" t="s">
        <v>796</v>
      </c>
      <c r="F746" s="3" t="s">
        <v>796</v>
      </c>
      <c r="G746" s="3"/>
      <c r="H746" s="3"/>
      <c r="I746" s="3"/>
      <c r="J746" s="3"/>
      <c r="K746" s="3" t="s">
        <v>796</v>
      </c>
      <c r="L746" s="3" t="s">
        <v>796</v>
      </c>
      <c r="M746" s="3" t="s">
        <v>796</v>
      </c>
      <c r="N746" s="3" t="s">
        <v>796</v>
      </c>
      <c r="O746" s="3" t="s">
        <v>796</v>
      </c>
      <c r="P746" s="3" t="s">
        <v>796</v>
      </c>
      <c r="Q746" s="3" t="s">
        <v>796</v>
      </c>
      <c r="R746" s="3" t="s">
        <v>796</v>
      </c>
      <c r="S746" s="3" t="s">
        <v>1206</v>
      </c>
      <c r="T746" s="3" t="s">
        <v>796</v>
      </c>
      <c r="U746" s="3" t="s">
        <v>796</v>
      </c>
      <c r="V746" s="3" t="s">
        <v>796</v>
      </c>
      <c r="W746" s="3" t="s">
        <v>796</v>
      </c>
      <c r="X746" s="3" t="s">
        <v>796</v>
      </c>
      <c r="Y746" s="3" t="s">
        <v>796</v>
      </c>
      <c r="Z746" s="3" t="s">
        <v>796</v>
      </c>
      <c r="AA746" s="3" t="s">
        <v>796</v>
      </c>
      <c r="AB746" s="3" t="s">
        <v>796</v>
      </c>
      <c r="AC746" s="3" t="s">
        <v>796</v>
      </c>
      <c r="AD746" s="3" t="s">
        <v>796</v>
      </c>
      <c r="AE746" s="3" t="s">
        <v>1206</v>
      </c>
      <c r="AF746" s="3" t="s">
        <v>1206</v>
      </c>
      <c r="AG746" s="3" t="s">
        <v>1206</v>
      </c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>
        <f>COUNTA(Tabela2[[#This Row],[FIFA 96 League]:[EA Sports FC 26 League]])</f>
        <v>27</v>
      </c>
    </row>
    <row r="747" spans="1:65" x14ac:dyDescent="0.3">
      <c r="A747" s="3" t="s">
        <v>1527</v>
      </c>
      <c r="B747" s="3" t="s">
        <v>38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 t="s">
        <v>1206</v>
      </c>
      <c r="Q747" s="3" t="s">
        <v>1206</v>
      </c>
      <c r="R747" s="3" t="s">
        <v>1206</v>
      </c>
      <c r="S747" s="3" t="s">
        <v>1206</v>
      </c>
      <c r="T747" s="3" t="s">
        <v>1206</v>
      </c>
      <c r="U747" s="3" t="s">
        <v>796</v>
      </c>
      <c r="V747" s="3" t="s">
        <v>796</v>
      </c>
      <c r="W747" s="3" t="s">
        <v>796</v>
      </c>
      <c r="X747" s="3" t="s">
        <v>796</v>
      </c>
      <c r="Y747" s="3" t="s">
        <v>796</v>
      </c>
      <c r="Z747" s="3" t="s">
        <v>796</v>
      </c>
      <c r="AA747" s="3" t="s">
        <v>796</v>
      </c>
      <c r="AB747" s="3" t="s">
        <v>796</v>
      </c>
      <c r="AC747" s="3" t="s">
        <v>796</v>
      </c>
      <c r="AD747" s="3" t="s">
        <v>796</v>
      </c>
      <c r="AE747" s="3" t="s">
        <v>796</v>
      </c>
      <c r="AF747" s="3" t="s">
        <v>1206</v>
      </c>
      <c r="AG747" s="3" t="s">
        <v>796</v>
      </c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>
        <f>COUNTA(Tabela2[[#This Row],[FIFA 96 League]:[EA Sports FC 26 League]])</f>
        <v>18</v>
      </c>
    </row>
    <row r="748" spans="1:65" x14ac:dyDescent="0.3">
      <c r="A748" s="3" t="s">
        <v>1285</v>
      </c>
      <c r="B748" s="3" t="s">
        <v>38</v>
      </c>
      <c r="C748" s="3"/>
      <c r="D748" s="3"/>
      <c r="E748" s="3"/>
      <c r="F748" s="3"/>
      <c r="G748" s="3"/>
      <c r="H748" s="3"/>
      <c r="I748" s="3"/>
      <c r="J748" s="3"/>
      <c r="K748" s="3" t="s">
        <v>796</v>
      </c>
      <c r="L748" s="3" t="s">
        <v>796</v>
      </c>
      <c r="M748" s="3" t="s">
        <v>796</v>
      </c>
      <c r="N748" s="3" t="s">
        <v>796</v>
      </c>
      <c r="O748" s="3" t="s">
        <v>796</v>
      </c>
      <c r="P748" s="3" t="s">
        <v>796</v>
      </c>
      <c r="Q748" s="3" t="s">
        <v>796</v>
      </c>
      <c r="R748" s="3" t="s">
        <v>1206</v>
      </c>
      <c r="S748" s="3" t="s">
        <v>796</v>
      </c>
      <c r="T748" s="3" t="s">
        <v>796</v>
      </c>
      <c r="U748" s="3" t="s">
        <v>1206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>
        <f>COUNTA(Tabela2[[#This Row],[FIFA 96 League]:[EA Sports FC 26 League]])</f>
        <v>11</v>
      </c>
    </row>
    <row r="749" spans="1:65" x14ac:dyDescent="0.3">
      <c r="A749" s="3" t="s">
        <v>1831</v>
      </c>
      <c r="B749" s="3" t="s">
        <v>38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 t="s">
        <v>1206</v>
      </c>
      <c r="Y749" s="3" t="s">
        <v>796</v>
      </c>
      <c r="Z749" s="3" t="s">
        <v>796</v>
      </c>
      <c r="AA749" s="3" t="s">
        <v>796</v>
      </c>
      <c r="AB749" s="3" t="s">
        <v>1206</v>
      </c>
      <c r="AC749" s="3"/>
      <c r="AD749" s="3" t="s">
        <v>1206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>
        <f>COUNTA(Tabela2[[#This Row],[FIFA 96 League]:[EA Sports FC 26 League]])</f>
        <v>6</v>
      </c>
    </row>
    <row r="750" spans="1:65" x14ac:dyDescent="0.3">
      <c r="A750" s="3" t="s">
        <v>1435</v>
      </c>
      <c r="B750" s="3" t="s">
        <v>38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 t="s">
        <v>1206</v>
      </c>
      <c r="O750" s="3" t="s">
        <v>1206</v>
      </c>
      <c r="P750" s="3"/>
      <c r="Q750" s="3"/>
      <c r="R750" s="3"/>
      <c r="S750" s="3"/>
      <c r="T750" s="3" t="s">
        <v>1206</v>
      </c>
      <c r="U750" s="3" t="s">
        <v>1206</v>
      </c>
      <c r="V750" s="3" t="s">
        <v>1206</v>
      </c>
      <c r="W750" s="3" t="s">
        <v>1206</v>
      </c>
      <c r="X750" s="3" t="s">
        <v>1206</v>
      </c>
      <c r="Y750" s="3" t="s">
        <v>1206</v>
      </c>
      <c r="Z750" s="3" t="s">
        <v>1206</v>
      </c>
      <c r="AA750" s="3" t="s">
        <v>1206</v>
      </c>
      <c r="AB750" s="3" t="s">
        <v>796</v>
      </c>
      <c r="AC750" s="3" t="s">
        <v>796</v>
      </c>
      <c r="AD750" s="3" t="s">
        <v>796</v>
      </c>
      <c r="AE750" s="3" t="s">
        <v>1206</v>
      </c>
      <c r="AF750" s="3" t="s">
        <v>1206</v>
      </c>
      <c r="AG750" s="3" t="s">
        <v>1206</v>
      </c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>
        <f>COUNTA(Tabela2[[#This Row],[FIFA 96 League]:[EA Sports FC 26 League]])</f>
        <v>16</v>
      </c>
    </row>
    <row r="751" spans="1:65" x14ac:dyDescent="0.3">
      <c r="A751" s="3" t="s">
        <v>2056</v>
      </c>
      <c r="B751" s="3" t="s">
        <v>38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 t="s">
        <v>1206</v>
      </c>
      <c r="AE751" s="3" t="s">
        <v>1206</v>
      </c>
      <c r="AF751" s="3" t="s">
        <v>1206</v>
      </c>
      <c r="AG751" s="3" t="s">
        <v>1206</v>
      </c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>
        <f>COUNTA(Tabela2[[#This Row],[FIFA 96 League]:[EA Sports FC 26 League]])</f>
        <v>4</v>
      </c>
    </row>
    <row r="752" spans="1:65" x14ac:dyDescent="0.3">
      <c r="A752" s="3" t="s">
        <v>1293</v>
      </c>
      <c r="B752" s="3" t="s">
        <v>38</v>
      </c>
      <c r="C752" s="3"/>
      <c r="D752" s="3"/>
      <c r="E752" s="3"/>
      <c r="F752" s="3"/>
      <c r="G752" s="3"/>
      <c r="H752" s="3"/>
      <c r="I752" s="3"/>
      <c r="J752" s="3"/>
      <c r="K752" s="3" t="s">
        <v>1206</v>
      </c>
      <c r="L752" s="3" t="s">
        <v>1206</v>
      </c>
      <c r="M752" s="3" t="s">
        <v>1206</v>
      </c>
      <c r="N752" s="3"/>
      <c r="O752" s="3"/>
      <c r="P752" s="3"/>
      <c r="Q752" s="3"/>
      <c r="R752" s="3"/>
      <c r="S752" s="3"/>
      <c r="T752" s="3" t="s">
        <v>1206</v>
      </c>
      <c r="U752" s="3" t="s">
        <v>1206</v>
      </c>
      <c r="V752" s="3" t="s">
        <v>1206</v>
      </c>
      <c r="W752" s="3" t="s">
        <v>1206</v>
      </c>
      <c r="X752" s="3" t="s">
        <v>1206</v>
      </c>
      <c r="Y752" s="3" t="s">
        <v>1206</v>
      </c>
      <c r="Z752" s="3"/>
      <c r="AA752" s="3"/>
      <c r="AB752" s="3"/>
      <c r="AC752" s="3"/>
      <c r="AD752" s="3" t="s">
        <v>1206</v>
      </c>
      <c r="AE752" s="3" t="s">
        <v>1206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>
        <f>COUNTA(Tabela2[[#This Row],[FIFA 96 League]:[EA Sports FC 26 League]])</f>
        <v>11</v>
      </c>
    </row>
    <row r="753" spans="1:65" x14ac:dyDescent="0.3">
      <c r="A753" s="3" t="s">
        <v>814</v>
      </c>
      <c r="B753" s="3" t="s">
        <v>38</v>
      </c>
      <c r="C753" s="3" t="s">
        <v>796</v>
      </c>
      <c r="D753" s="3" t="s">
        <v>796</v>
      </c>
      <c r="E753" s="3"/>
      <c r="F753" s="3"/>
      <c r="G753" s="3" t="s">
        <v>796</v>
      </c>
      <c r="H753" s="3"/>
      <c r="I753" s="3" t="s">
        <v>796</v>
      </c>
      <c r="J753" s="3" t="s">
        <v>796</v>
      </c>
      <c r="K753" s="3" t="s">
        <v>1206</v>
      </c>
      <c r="L753" s="3" t="s">
        <v>1206</v>
      </c>
      <c r="M753" s="3" t="s">
        <v>1206</v>
      </c>
      <c r="N753" s="3" t="s">
        <v>796</v>
      </c>
      <c r="O753" s="3" t="s">
        <v>796</v>
      </c>
      <c r="P753" s="3" t="s">
        <v>796</v>
      </c>
      <c r="Q753" s="3" t="s">
        <v>1206</v>
      </c>
      <c r="R753" s="3" t="s">
        <v>1206</v>
      </c>
      <c r="S753" s="3" t="s">
        <v>1206</v>
      </c>
      <c r="T753" s="3" t="s">
        <v>796</v>
      </c>
      <c r="U753" s="3" t="s">
        <v>796</v>
      </c>
      <c r="V753" s="3" t="s">
        <v>796</v>
      </c>
      <c r="W753" s="3" t="s">
        <v>796</v>
      </c>
      <c r="X753" s="3" t="s">
        <v>796</v>
      </c>
      <c r="Y753" s="3" t="s">
        <v>796</v>
      </c>
      <c r="Z753" s="3" t="s">
        <v>796</v>
      </c>
      <c r="AA753" s="3" t="s">
        <v>796</v>
      </c>
      <c r="AB753" s="3" t="s">
        <v>796</v>
      </c>
      <c r="AC753" s="3" t="s">
        <v>796</v>
      </c>
      <c r="AD753" s="3" t="s">
        <v>796</v>
      </c>
      <c r="AE753" s="3" t="s">
        <v>796</v>
      </c>
      <c r="AF753" s="3" t="s">
        <v>796</v>
      </c>
      <c r="AG753" s="3" t="s">
        <v>796</v>
      </c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>
        <f>COUNTA(Tabela2[[#This Row],[FIFA 96 League]:[EA Sports FC 26 League]])</f>
        <v>28</v>
      </c>
    </row>
    <row r="754" spans="1:65" x14ac:dyDescent="0.3">
      <c r="A754" s="3" t="s">
        <v>1748</v>
      </c>
      <c r="B754" s="3" t="s">
        <v>38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 t="s">
        <v>1206</v>
      </c>
      <c r="V754" s="3" t="s">
        <v>1206</v>
      </c>
      <c r="W754" s="3" t="s">
        <v>1206</v>
      </c>
      <c r="X754" s="3" t="s">
        <v>1206</v>
      </c>
      <c r="Y754" s="3"/>
      <c r="Z754" s="3"/>
      <c r="AA754" s="3" t="s">
        <v>1206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>
        <f>COUNTA(Tabela2[[#This Row],[FIFA 96 League]:[EA Sports FC 26 League]])</f>
        <v>5</v>
      </c>
    </row>
    <row r="755" spans="1:65" x14ac:dyDescent="0.3">
      <c r="A755" s="3" t="s">
        <v>1294</v>
      </c>
      <c r="B755" s="3" t="s">
        <v>38</v>
      </c>
      <c r="C755" s="3"/>
      <c r="D755" s="3"/>
      <c r="E755" s="3"/>
      <c r="F755" s="3"/>
      <c r="G755" s="3"/>
      <c r="H755" s="3"/>
      <c r="I755" s="3"/>
      <c r="J755" s="3"/>
      <c r="K755" s="3" t="s">
        <v>1206</v>
      </c>
      <c r="L755" s="3" t="s">
        <v>1206</v>
      </c>
      <c r="M755" s="3" t="s">
        <v>796</v>
      </c>
      <c r="N755" s="3" t="s">
        <v>1206</v>
      </c>
      <c r="O755" s="3" t="s">
        <v>1206</v>
      </c>
      <c r="P755" s="3" t="s">
        <v>1206</v>
      </c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>
        <f>COUNTA(Tabela2[[#This Row],[FIFA 96 League]:[EA Sports FC 26 League]])</f>
        <v>6</v>
      </c>
    </row>
    <row r="756" spans="1:65" x14ac:dyDescent="0.3">
      <c r="A756" s="3" t="s">
        <v>1295</v>
      </c>
      <c r="B756" s="3" t="s">
        <v>38</v>
      </c>
      <c r="C756" s="3"/>
      <c r="D756" s="3"/>
      <c r="E756" s="3"/>
      <c r="F756" s="3"/>
      <c r="G756" s="3"/>
      <c r="H756" s="3"/>
      <c r="I756" s="3"/>
      <c r="J756" s="3"/>
      <c r="K756" s="3" t="s">
        <v>1206</v>
      </c>
      <c r="L756" s="3" t="s">
        <v>1206</v>
      </c>
      <c r="M756" s="3" t="s">
        <v>1206</v>
      </c>
      <c r="N756" s="3" t="s">
        <v>1206</v>
      </c>
      <c r="O756" s="3" t="s">
        <v>1206</v>
      </c>
      <c r="P756" s="3" t="s">
        <v>1206</v>
      </c>
      <c r="Q756" s="3" t="s">
        <v>1206</v>
      </c>
      <c r="R756" s="3" t="s">
        <v>1206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>
        <f>COUNTA(Tabela2[[#This Row],[FIFA 96 League]:[EA Sports FC 26 League]])</f>
        <v>8</v>
      </c>
    </row>
    <row r="757" spans="1:65" x14ac:dyDescent="0.3">
      <c r="A757" s="3" t="s">
        <v>862</v>
      </c>
      <c r="B757" s="3" t="s">
        <v>38</v>
      </c>
      <c r="C757" s="3"/>
      <c r="D757" s="3" t="s">
        <v>796</v>
      </c>
      <c r="E757" s="3" t="s">
        <v>796</v>
      </c>
      <c r="F757" s="3" t="s">
        <v>796</v>
      </c>
      <c r="G757" s="3" t="s">
        <v>796</v>
      </c>
      <c r="H757" s="3" t="s">
        <v>796</v>
      </c>
      <c r="I757" s="3" t="s">
        <v>796</v>
      </c>
      <c r="J757" s="3" t="s">
        <v>796</v>
      </c>
      <c r="K757" s="3" t="s">
        <v>796</v>
      </c>
      <c r="L757" s="3" t="s">
        <v>796</v>
      </c>
      <c r="M757" s="3" t="s">
        <v>796</v>
      </c>
      <c r="N757" s="3" t="s">
        <v>796</v>
      </c>
      <c r="O757" s="3" t="s">
        <v>796</v>
      </c>
      <c r="P757" s="3" t="s">
        <v>796</v>
      </c>
      <c r="Q757" s="3" t="s">
        <v>796</v>
      </c>
      <c r="R757" s="3" t="s">
        <v>796</v>
      </c>
      <c r="S757" s="3" t="s">
        <v>796</v>
      </c>
      <c r="T757" s="3" t="s">
        <v>796</v>
      </c>
      <c r="U757" s="3" t="s">
        <v>796</v>
      </c>
      <c r="V757" s="3" t="s">
        <v>796</v>
      </c>
      <c r="W757" s="3" t="s">
        <v>796</v>
      </c>
      <c r="X757" s="3" t="s">
        <v>796</v>
      </c>
      <c r="Y757" s="3" t="s">
        <v>796</v>
      </c>
      <c r="Z757" s="3" t="s">
        <v>796</v>
      </c>
      <c r="AA757" s="3" t="s">
        <v>796</v>
      </c>
      <c r="AB757" s="3" t="s">
        <v>796</v>
      </c>
      <c r="AC757" s="3" t="s">
        <v>796</v>
      </c>
      <c r="AD757" s="3" t="s">
        <v>796</v>
      </c>
      <c r="AE757" s="3" t="s">
        <v>796</v>
      </c>
      <c r="AF757" s="3" t="s">
        <v>796</v>
      </c>
      <c r="AG757" s="3" t="s">
        <v>796</v>
      </c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>
        <f>COUNTA(Tabela2[[#This Row],[FIFA 96 League]:[EA Sports FC 26 League]])</f>
        <v>30</v>
      </c>
    </row>
    <row r="758" spans="1:65" x14ac:dyDescent="0.3">
      <c r="A758" s="3" t="s">
        <v>1683</v>
      </c>
      <c r="B758" s="3" t="s">
        <v>38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 t="s">
        <v>1206</v>
      </c>
      <c r="S758" s="3" t="s">
        <v>1206</v>
      </c>
      <c r="T758" s="3" t="s">
        <v>1206</v>
      </c>
      <c r="U758" s="3" t="s">
        <v>1206</v>
      </c>
      <c r="V758" s="3" t="s">
        <v>1206</v>
      </c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>
        <f>COUNTA(Tabela2[[#This Row],[FIFA 96 League]:[EA Sports FC 26 League]])</f>
        <v>5</v>
      </c>
    </row>
    <row r="759" spans="1:65" x14ac:dyDescent="0.3">
      <c r="A759" s="3" t="s">
        <v>918</v>
      </c>
      <c r="B759" s="3" t="s">
        <v>38</v>
      </c>
      <c r="C759" s="3"/>
      <c r="D759" s="3"/>
      <c r="E759" s="3"/>
      <c r="F759" s="3" t="s">
        <v>796</v>
      </c>
      <c r="G759" s="3" t="s">
        <v>796</v>
      </c>
      <c r="H759" s="3"/>
      <c r="I759" s="3" t="s">
        <v>796</v>
      </c>
      <c r="J759" s="3" t="s">
        <v>1206</v>
      </c>
      <c r="K759" s="3" t="s">
        <v>1206</v>
      </c>
      <c r="L759" s="3" t="s">
        <v>1206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 t="s">
        <v>1206</v>
      </c>
      <c r="Z759" s="3" t="s">
        <v>1206</v>
      </c>
      <c r="AA759" s="3" t="s">
        <v>1206</v>
      </c>
      <c r="AB759" s="3"/>
      <c r="AC759" s="3" t="s">
        <v>796</v>
      </c>
      <c r="AD759" s="3" t="s">
        <v>1206</v>
      </c>
      <c r="AE759" s="3" t="s">
        <v>1206</v>
      </c>
      <c r="AF759" s="3" t="s">
        <v>796</v>
      </c>
      <c r="AG759" s="3" t="s">
        <v>1206</v>
      </c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>
        <f>COUNTA(Tabela2[[#This Row],[FIFA 96 League]:[EA Sports FC 26 League]])</f>
        <v>14</v>
      </c>
    </row>
    <row r="760" spans="1:65" x14ac:dyDescent="0.3">
      <c r="A760" s="3" t="s">
        <v>863</v>
      </c>
      <c r="B760" s="3" t="s">
        <v>38</v>
      </c>
      <c r="C760" s="3"/>
      <c r="D760" s="3" t="s">
        <v>796</v>
      </c>
      <c r="E760" s="3" t="s">
        <v>796</v>
      </c>
      <c r="F760" s="3" t="s">
        <v>796</v>
      </c>
      <c r="G760" s="3"/>
      <c r="H760" s="3" t="s">
        <v>796</v>
      </c>
      <c r="I760" s="3"/>
      <c r="J760" s="3"/>
      <c r="K760" s="3" t="s">
        <v>1206</v>
      </c>
      <c r="L760" s="3" t="s">
        <v>1206</v>
      </c>
      <c r="M760" s="3"/>
      <c r="N760" s="3" t="s">
        <v>1206</v>
      </c>
      <c r="O760" s="3" t="s">
        <v>1206</v>
      </c>
      <c r="P760" s="3" t="s">
        <v>1206</v>
      </c>
      <c r="Q760" s="3" t="s">
        <v>1206</v>
      </c>
      <c r="R760" s="3" t="s">
        <v>1206</v>
      </c>
      <c r="S760" s="3" t="s">
        <v>1206</v>
      </c>
      <c r="T760" s="3" t="s">
        <v>1206</v>
      </c>
      <c r="U760" s="3"/>
      <c r="V760" s="3" t="s">
        <v>1206</v>
      </c>
      <c r="W760" s="3" t="s">
        <v>1206</v>
      </c>
      <c r="X760" s="3" t="s">
        <v>1206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>
        <f>COUNTA(Tabela2[[#This Row],[FIFA 96 League]:[EA Sports FC 26 League]])</f>
        <v>16</v>
      </c>
    </row>
    <row r="761" spans="1:65" x14ac:dyDescent="0.3">
      <c r="A761" s="3" t="s">
        <v>1809</v>
      </c>
      <c r="B761" s="3" t="s">
        <v>38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 t="s">
        <v>1206</v>
      </c>
      <c r="W761" s="3" t="s">
        <v>1206</v>
      </c>
      <c r="X761" s="3" t="s">
        <v>1206</v>
      </c>
      <c r="Y761" s="3" t="s">
        <v>1206</v>
      </c>
      <c r="Z761" s="3"/>
      <c r="AA761" s="3" t="s">
        <v>1206</v>
      </c>
      <c r="AB761" s="3"/>
      <c r="AC761" s="3"/>
      <c r="AD761" s="3"/>
      <c r="AE761" s="3"/>
      <c r="AF761" s="3"/>
      <c r="AG761" s="3" t="s">
        <v>1206</v>
      </c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>
        <f>COUNTA(Tabela2[[#This Row],[FIFA 96 League]:[EA Sports FC 26 League]])</f>
        <v>6</v>
      </c>
    </row>
    <row r="762" spans="1:65" x14ac:dyDescent="0.3">
      <c r="A762" s="3" t="s">
        <v>1707</v>
      </c>
      <c r="B762" s="3" t="s">
        <v>38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 t="s">
        <v>1206</v>
      </c>
      <c r="U762" s="3" t="s">
        <v>1206</v>
      </c>
      <c r="V762" s="3" t="s">
        <v>1206</v>
      </c>
      <c r="W762" s="3" t="s">
        <v>1206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>
        <f>COUNTA(Tabela2[[#This Row],[FIFA 96 League]:[EA Sports FC 26 League]])</f>
        <v>4</v>
      </c>
    </row>
    <row r="763" spans="1:65" x14ac:dyDescent="0.3">
      <c r="A763" s="3" t="s">
        <v>1857</v>
      </c>
      <c r="B763" s="3" t="s">
        <v>103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 t="s">
        <v>1830</v>
      </c>
      <c r="Y763" s="3" t="s">
        <v>1830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>
        <f>COUNTA(Tabela2[[#This Row],[FIFA 96 League]:[EA Sports FC 26 League]])</f>
        <v>2</v>
      </c>
    </row>
    <row r="764" spans="1:65" x14ac:dyDescent="0.3">
      <c r="A764" s="3" t="s">
        <v>1859</v>
      </c>
      <c r="B764" s="3" t="s">
        <v>103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 t="s">
        <v>1830</v>
      </c>
      <c r="Y764" s="3"/>
      <c r="Z764" s="3"/>
      <c r="AA764" s="3"/>
      <c r="AB764" s="3"/>
      <c r="AC764" s="3" t="s">
        <v>1830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>
        <f>COUNTA(Tabela2[[#This Row],[FIFA 96 League]:[EA Sports FC 26 League]])</f>
        <v>2</v>
      </c>
    </row>
    <row r="765" spans="1:65" x14ac:dyDescent="0.3">
      <c r="A765" s="3" t="s">
        <v>1880</v>
      </c>
      <c r="B765" s="3" t="s">
        <v>103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 t="s">
        <v>1830</v>
      </c>
      <c r="Z765" s="3" t="s">
        <v>1830</v>
      </c>
      <c r="AA765" s="3" t="s">
        <v>1830</v>
      </c>
      <c r="AB765" s="3" t="s">
        <v>1830</v>
      </c>
      <c r="AC765" s="3" t="s">
        <v>1830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>
        <f>COUNTA(Tabela2[[#This Row],[FIFA 96 League]:[EA Sports FC 26 League]])</f>
        <v>5</v>
      </c>
    </row>
    <row r="766" spans="1:65" x14ac:dyDescent="0.3">
      <c r="A766" s="3" t="s">
        <v>1878</v>
      </c>
      <c r="B766" s="3" t="s">
        <v>103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 t="s">
        <v>1830</v>
      </c>
      <c r="Z766" s="3" t="s">
        <v>1830</v>
      </c>
      <c r="AA766" s="3" t="s">
        <v>1830</v>
      </c>
      <c r="AB766" s="3" t="s">
        <v>1830</v>
      </c>
      <c r="AC766" s="3" t="s">
        <v>1830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>
        <f>COUNTA(Tabela2[[#This Row],[FIFA 96 League]:[EA Sports FC 26 League]])</f>
        <v>5</v>
      </c>
    </row>
    <row r="767" spans="1:65" x14ac:dyDescent="0.3">
      <c r="A767" s="3" t="s">
        <v>1845</v>
      </c>
      <c r="B767" s="3" t="s">
        <v>103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 t="s">
        <v>1830</v>
      </c>
      <c r="Y767" s="3" t="s">
        <v>1830</v>
      </c>
      <c r="Z767" s="3" t="s">
        <v>1830</v>
      </c>
      <c r="AA767" s="3" t="s">
        <v>1830</v>
      </c>
      <c r="AB767" s="3" t="s">
        <v>1830</v>
      </c>
      <c r="AC767" s="3" t="s">
        <v>1830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>
        <f>COUNTA(Tabela2[[#This Row],[FIFA 96 League]:[EA Sports FC 26 League]])</f>
        <v>6</v>
      </c>
    </row>
    <row r="768" spans="1:65" x14ac:dyDescent="0.3">
      <c r="A768" s="3" t="s">
        <v>1855</v>
      </c>
      <c r="B768" s="3" t="s">
        <v>103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 t="s">
        <v>1830</v>
      </c>
      <c r="Y768" s="3" t="s">
        <v>1830</v>
      </c>
      <c r="Z768" s="3" t="s">
        <v>1830</v>
      </c>
      <c r="AA768" s="3" t="s">
        <v>1830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>
        <f>COUNTA(Tabela2[[#This Row],[FIFA 96 League]:[EA Sports FC 26 League]])</f>
        <v>4</v>
      </c>
    </row>
    <row r="769" spans="1:65" x14ac:dyDescent="0.3">
      <c r="A769" s="3" t="s">
        <v>1846</v>
      </c>
      <c r="B769" s="3" t="s">
        <v>103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 t="s">
        <v>1830</v>
      </c>
      <c r="Y769" s="3" t="s">
        <v>1830</v>
      </c>
      <c r="Z769" s="3" t="s">
        <v>1830</v>
      </c>
      <c r="AA769" s="3" t="s">
        <v>1830</v>
      </c>
      <c r="AB769" s="3" t="s">
        <v>1830</v>
      </c>
      <c r="AC769" s="3" t="s">
        <v>1830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>
        <f>COUNTA(Tabela2[[#This Row],[FIFA 96 League]:[EA Sports FC 26 League]])</f>
        <v>6</v>
      </c>
    </row>
    <row r="770" spans="1:65" x14ac:dyDescent="0.3">
      <c r="A770" s="3" t="s">
        <v>1849</v>
      </c>
      <c r="B770" s="3" t="s">
        <v>103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 t="s">
        <v>1830</v>
      </c>
      <c r="Y770" s="3" t="s">
        <v>1830</v>
      </c>
      <c r="Z770" s="3" t="s">
        <v>1830</v>
      </c>
      <c r="AA770" s="3"/>
      <c r="AB770" s="3" t="s">
        <v>1830</v>
      </c>
      <c r="AC770" s="3" t="s">
        <v>1830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>
        <f>COUNTA(Tabela2[[#This Row],[FIFA 96 League]:[EA Sports FC 26 League]])</f>
        <v>5</v>
      </c>
    </row>
    <row r="771" spans="1:65" x14ac:dyDescent="0.3">
      <c r="A771" s="3" t="s">
        <v>1844</v>
      </c>
      <c r="B771" s="3" t="s">
        <v>103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 t="s">
        <v>1830</v>
      </c>
      <c r="Y771" s="3" t="s">
        <v>1830</v>
      </c>
      <c r="Z771" s="3" t="s">
        <v>1830</v>
      </c>
      <c r="AA771" s="3" t="s">
        <v>1830</v>
      </c>
      <c r="AB771" s="3" t="s">
        <v>1830</v>
      </c>
      <c r="AC771" s="3" t="s">
        <v>1830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>
        <f>COUNTA(Tabela2[[#This Row],[FIFA 96 League]:[EA Sports FC 26 League]])</f>
        <v>6</v>
      </c>
    </row>
    <row r="772" spans="1:65" x14ac:dyDescent="0.3">
      <c r="A772" s="3" t="s">
        <v>1938</v>
      </c>
      <c r="B772" s="3" t="s">
        <v>103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 t="s">
        <v>1830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>
        <f>COUNTA(Tabela2[[#This Row],[FIFA 96 League]:[EA Sports FC 26 League]])</f>
        <v>1</v>
      </c>
    </row>
    <row r="773" spans="1:65" x14ac:dyDescent="0.3">
      <c r="A773" s="3" t="s">
        <v>1856</v>
      </c>
      <c r="B773" s="3" t="s">
        <v>103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 t="s">
        <v>1830</v>
      </c>
      <c r="Y773" s="3"/>
      <c r="Z773" s="3" t="s">
        <v>1830</v>
      </c>
      <c r="AA773" s="3" t="s">
        <v>1830</v>
      </c>
      <c r="AB773" s="3" t="s">
        <v>1830</v>
      </c>
      <c r="AC773" s="3" t="s">
        <v>1830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>
        <f>COUNTA(Tabela2[[#This Row],[FIFA 96 League]:[EA Sports FC 26 League]])</f>
        <v>5</v>
      </c>
    </row>
    <row r="774" spans="1:65" x14ac:dyDescent="0.3">
      <c r="A774" s="3" t="s">
        <v>1937</v>
      </c>
      <c r="B774" s="3" t="s">
        <v>103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 t="s">
        <v>1830</v>
      </c>
      <c r="AB774" s="3" t="s">
        <v>1830</v>
      </c>
      <c r="AC774" s="3" t="s">
        <v>1830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>
        <f>COUNTA(Tabela2[[#This Row],[FIFA 96 League]:[EA Sports FC 26 League]])</f>
        <v>3</v>
      </c>
    </row>
    <row r="775" spans="1:65" x14ac:dyDescent="0.3">
      <c r="A775" s="3" t="s">
        <v>1854</v>
      </c>
      <c r="B775" s="3" t="s">
        <v>103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 t="s">
        <v>1830</v>
      </c>
      <c r="Y775" s="3" t="s">
        <v>1830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>
        <f>COUNTA(Tabela2[[#This Row],[FIFA 96 League]:[EA Sports FC 26 League]])</f>
        <v>2</v>
      </c>
    </row>
    <row r="776" spans="1:65" x14ac:dyDescent="0.3">
      <c r="A776" s="3" t="s">
        <v>1850</v>
      </c>
      <c r="B776" s="3" t="s">
        <v>103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 t="s">
        <v>1830</v>
      </c>
      <c r="Y776" s="3" t="s">
        <v>1830</v>
      </c>
      <c r="Z776" s="3" t="s">
        <v>1830</v>
      </c>
      <c r="AA776" s="3" t="s">
        <v>1830</v>
      </c>
      <c r="AB776" s="3" t="s">
        <v>1830</v>
      </c>
      <c r="AC776" s="3" t="s">
        <v>1830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>
        <f>COUNTA(Tabela2[[#This Row],[FIFA 96 League]:[EA Sports FC 26 League]])</f>
        <v>6</v>
      </c>
    </row>
    <row r="777" spans="1:65" x14ac:dyDescent="0.3">
      <c r="A777" s="3" t="s">
        <v>1843</v>
      </c>
      <c r="B777" s="3" t="s">
        <v>103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 t="s">
        <v>1830</v>
      </c>
      <c r="Y777" s="3" t="s">
        <v>1830</v>
      </c>
      <c r="Z777" s="3" t="s">
        <v>1830</v>
      </c>
      <c r="AA777" s="3" t="s">
        <v>1830</v>
      </c>
      <c r="AB777" s="3" t="s">
        <v>1830</v>
      </c>
      <c r="AC777" s="3" t="s">
        <v>1830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>
        <f>COUNTA(Tabela2[[#This Row],[FIFA 96 League]:[EA Sports FC 26 League]])</f>
        <v>6</v>
      </c>
    </row>
    <row r="778" spans="1:65" x14ac:dyDescent="0.3">
      <c r="A778" s="3" t="s">
        <v>1879</v>
      </c>
      <c r="B778" s="3" t="s">
        <v>103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 t="s">
        <v>1830</v>
      </c>
      <c r="Z778" s="3" t="s">
        <v>1830</v>
      </c>
      <c r="AA778" s="3" t="s">
        <v>1830</v>
      </c>
      <c r="AB778" s="3" t="s">
        <v>1830</v>
      </c>
      <c r="AC778" s="3" t="s">
        <v>1830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>
        <f>COUNTA(Tabela2[[#This Row],[FIFA 96 League]:[EA Sports FC 26 League]])</f>
        <v>5</v>
      </c>
    </row>
    <row r="779" spans="1:65" x14ac:dyDescent="0.3">
      <c r="A779" s="3" t="s">
        <v>1852</v>
      </c>
      <c r="B779" s="3" t="s">
        <v>103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 t="s">
        <v>1830</v>
      </c>
      <c r="Y779" s="3"/>
      <c r="Z779" s="3" t="s">
        <v>1830</v>
      </c>
      <c r="AA779" s="3" t="s">
        <v>1830</v>
      </c>
      <c r="AB779" s="3" t="s">
        <v>1830</v>
      </c>
      <c r="AC779" s="3" t="s">
        <v>1830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>
        <f>COUNTA(Tabela2[[#This Row],[FIFA 96 League]:[EA Sports FC 26 League]])</f>
        <v>5</v>
      </c>
    </row>
    <row r="780" spans="1:65" x14ac:dyDescent="0.3">
      <c r="A780" s="3" t="s">
        <v>2027</v>
      </c>
      <c r="B780" s="3" t="s">
        <v>103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 t="s">
        <v>1830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>
        <f>COUNTA(Tabela2[[#This Row],[FIFA 96 League]:[EA Sports FC 26 League]])</f>
        <v>1</v>
      </c>
    </row>
    <row r="781" spans="1:65" x14ac:dyDescent="0.3">
      <c r="A781" s="3" t="s">
        <v>1847</v>
      </c>
      <c r="B781" s="3" t="s">
        <v>103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 t="s">
        <v>1830</v>
      </c>
      <c r="Y781" s="3" t="s">
        <v>1830</v>
      </c>
      <c r="Z781" s="3" t="s">
        <v>1830</v>
      </c>
      <c r="AA781" s="3" t="s">
        <v>1830</v>
      </c>
      <c r="AB781" s="3" t="s">
        <v>1830</v>
      </c>
      <c r="AC781" s="3" t="s">
        <v>1830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>
        <f>COUNTA(Tabela2[[#This Row],[FIFA 96 League]:[EA Sports FC 26 League]])</f>
        <v>6</v>
      </c>
    </row>
    <row r="782" spans="1:65" x14ac:dyDescent="0.3">
      <c r="A782" s="3" t="s">
        <v>1842</v>
      </c>
      <c r="B782" s="3" t="s">
        <v>103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 t="s">
        <v>1830</v>
      </c>
      <c r="Y782" s="3" t="s">
        <v>1830</v>
      </c>
      <c r="Z782" s="3" t="s">
        <v>1830</v>
      </c>
      <c r="AA782" s="3" t="s">
        <v>1830</v>
      </c>
      <c r="AB782" s="3" t="s">
        <v>1830</v>
      </c>
      <c r="AC782" s="3" t="s">
        <v>1830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>
        <f>COUNTA(Tabela2[[#This Row],[FIFA 96 League]:[EA Sports FC 26 League]])</f>
        <v>6</v>
      </c>
    </row>
    <row r="783" spans="1:65" x14ac:dyDescent="0.3">
      <c r="A783" s="3" t="s">
        <v>1853</v>
      </c>
      <c r="B783" s="3" t="s">
        <v>103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 t="s">
        <v>1830</v>
      </c>
      <c r="Y783" s="3" t="s">
        <v>1830</v>
      </c>
      <c r="Z783" s="3" t="s">
        <v>1830</v>
      </c>
      <c r="AA783" s="3" t="s">
        <v>1830</v>
      </c>
      <c r="AB783" s="3" t="s">
        <v>1830</v>
      </c>
      <c r="AC783" s="3" t="s">
        <v>1830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>
        <f>COUNTA(Tabela2[[#This Row],[FIFA 96 League]:[EA Sports FC 26 League]])</f>
        <v>6</v>
      </c>
    </row>
    <row r="784" spans="1:65" x14ac:dyDescent="0.3">
      <c r="A784" s="3" t="s">
        <v>1858</v>
      </c>
      <c r="B784" s="3" t="s">
        <v>103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 t="s">
        <v>1830</v>
      </c>
      <c r="Y784" s="3" t="s">
        <v>1830</v>
      </c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>
        <f>COUNTA(Tabela2[[#This Row],[FIFA 96 League]:[EA Sports FC 26 League]])</f>
        <v>2</v>
      </c>
    </row>
    <row r="785" spans="1:65" x14ac:dyDescent="0.3">
      <c r="A785" s="3" t="s">
        <v>1848</v>
      </c>
      <c r="B785" s="3" t="s">
        <v>103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 t="s">
        <v>1830</v>
      </c>
      <c r="Y785" s="3" t="s">
        <v>1830</v>
      </c>
      <c r="Z785" s="3" t="s">
        <v>1830</v>
      </c>
      <c r="AA785" s="3" t="s">
        <v>1830</v>
      </c>
      <c r="AB785" s="3" t="s">
        <v>1830</v>
      </c>
      <c r="AC785" s="3" t="s">
        <v>1830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>
        <f>COUNTA(Tabela2[[#This Row],[FIFA 96 League]:[EA Sports FC 26 League]])</f>
        <v>6</v>
      </c>
    </row>
    <row r="786" spans="1:65" x14ac:dyDescent="0.3">
      <c r="A786" s="3" t="s">
        <v>1895</v>
      </c>
      <c r="B786" s="3" t="s">
        <v>103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 t="s">
        <v>1830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>
        <f>COUNTA(Tabela2[[#This Row],[FIFA 96 League]:[EA Sports FC 26 League]])</f>
        <v>1</v>
      </c>
    </row>
    <row r="787" spans="1:65" x14ac:dyDescent="0.3">
      <c r="A787" s="3" t="s">
        <v>1851</v>
      </c>
      <c r="B787" s="3" t="s">
        <v>103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 t="s">
        <v>1830</v>
      </c>
      <c r="Y787" s="3" t="s">
        <v>1830</v>
      </c>
      <c r="Z787" s="3" t="s">
        <v>1830</v>
      </c>
      <c r="AA787" s="3" t="s">
        <v>1830</v>
      </c>
      <c r="AB787" s="3" t="s">
        <v>1830</v>
      </c>
      <c r="AC787" s="3" t="s">
        <v>1830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>
        <f>COUNTA(Tabela2[[#This Row],[FIFA 96 League]:[EA Sports FC 26 League]])</f>
        <v>6</v>
      </c>
    </row>
    <row r="788" spans="1:65" x14ac:dyDescent="0.3">
      <c r="A788" s="3" t="s">
        <v>1975</v>
      </c>
      <c r="B788" s="3" t="s">
        <v>103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 t="s">
        <v>1830</v>
      </c>
      <c r="AC788" s="3" t="s">
        <v>1830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>
        <f>COUNTA(Tabela2[[#This Row],[FIFA 96 League]:[EA Sports FC 26 League]])</f>
        <v>2</v>
      </c>
    </row>
    <row r="789" spans="1:65" x14ac:dyDescent="0.3">
      <c r="A789" s="3" t="s">
        <v>989</v>
      </c>
      <c r="B789" s="3" t="s">
        <v>191</v>
      </c>
      <c r="C789" s="3"/>
      <c r="D789" s="3"/>
      <c r="E789" s="3"/>
      <c r="F789" s="3" t="s">
        <v>990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>
        <f>COUNTA(Tabela2[[#This Row],[FIFA 96 League]:[EA Sports FC 26 League]])</f>
        <v>1</v>
      </c>
    </row>
    <row r="790" spans="1:65" x14ac:dyDescent="0.3">
      <c r="A790" s="3" t="s">
        <v>1007</v>
      </c>
      <c r="B790" s="3" t="s">
        <v>191</v>
      </c>
      <c r="C790" s="3"/>
      <c r="D790" s="3"/>
      <c r="E790" s="3"/>
      <c r="F790" s="3" t="s">
        <v>990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>
        <f>COUNTA(Tabela2[[#This Row],[FIFA 96 League]:[EA Sports FC 26 League]])</f>
        <v>1</v>
      </c>
    </row>
    <row r="791" spans="1:65" x14ac:dyDescent="0.3">
      <c r="A791" s="3" t="s">
        <v>1544</v>
      </c>
      <c r="B791" s="3" t="s">
        <v>196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 t="s">
        <v>969</v>
      </c>
      <c r="Q791" s="3"/>
      <c r="R791" s="3"/>
      <c r="S791" s="3"/>
      <c r="T791" s="3"/>
      <c r="U791" s="3"/>
      <c r="V791" s="3" t="s">
        <v>969</v>
      </c>
      <c r="W791" s="3" t="s">
        <v>969</v>
      </c>
      <c r="X791" s="3" t="s">
        <v>969</v>
      </c>
      <c r="Y791" s="3"/>
      <c r="Z791" s="3"/>
      <c r="AA791" s="3"/>
      <c r="AB791" s="3" t="s">
        <v>969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>
        <f>COUNTA(Tabela2[[#This Row],[FIFA 96 League]:[EA Sports FC 26 League]])</f>
        <v>5</v>
      </c>
    </row>
    <row r="792" spans="1:65" x14ac:dyDescent="0.3">
      <c r="A792" s="3" t="s">
        <v>704</v>
      </c>
      <c r="B792" s="3" t="s">
        <v>202</v>
      </c>
      <c r="C792" s="3" t="s">
        <v>703</v>
      </c>
      <c r="D792" s="3" t="s">
        <v>703</v>
      </c>
      <c r="E792" s="3" t="s">
        <v>703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>
        <f>COUNTA(Tabela2[[#This Row],[FIFA 96 League]:[EA Sports FC 26 League]])</f>
        <v>3</v>
      </c>
    </row>
    <row r="793" spans="1:65" x14ac:dyDescent="0.3">
      <c r="A793" s="3" t="s">
        <v>705</v>
      </c>
      <c r="B793" s="3" t="s">
        <v>202</v>
      </c>
      <c r="C793" s="3" t="s">
        <v>703</v>
      </c>
      <c r="D793" s="3" t="s">
        <v>703</v>
      </c>
      <c r="E793" s="3" t="s">
        <v>703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>
        <f>COUNTA(Tabela2[[#This Row],[FIFA 96 League]:[EA Sports FC 26 League]])</f>
        <v>3</v>
      </c>
    </row>
    <row r="794" spans="1:65" x14ac:dyDescent="0.3">
      <c r="A794" s="3" t="s">
        <v>707</v>
      </c>
      <c r="B794" s="3" t="s">
        <v>202</v>
      </c>
      <c r="C794" s="3" t="s">
        <v>703</v>
      </c>
      <c r="D794" s="3" t="s">
        <v>703</v>
      </c>
      <c r="E794" s="3" t="s">
        <v>703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>
        <f>COUNTA(Tabela2[[#This Row],[FIFA 96 League]:[EA Sports FC 26 League]])</f>
        <v>3</v>
      </c>
    </row>
    <row r="795" spans="1:65" x14ac:dyDescent="0.3">
      <c r="A795" s="3" t="s">
        <v>708</v>
      </c>
      <c r="B795" s="3" t="s">
        <v>202</v>
      </c>
      <c r="C795" s="3" t="s">
        <v>703</v>
      </c>
      <c r="D795" s="3" t="s">
        <v>703</v>
      </c>
      <c r="E795" s="3" t="s">
        <v>703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>
        <f>COUNTA(Tabela2[[#This Row],[FIFA 96 League]:[EA Sports FC 26 League]])</f>
        <v>3</v>
      </c>
    </row>
    <row r="796" spans="1:65" x14ac:dyDescent="0.3">
      <c r="A796" s="3" t="s">
        <v>706</v>
      </c>
      <c r="B796" s="3" t="s">
        <v>202</v>
      </c>
      <c r="C796" s="3" t="s">
        <v>703</v>
      </c>
      <c r="D796" s="3" t="s">
        <v>703</v>
      </c>
      <c r="E796" s="3" t="s">
        <v>703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>
        <f>COUNTA(Tabela2[[#This Row],[FIFA 96 League]:[EA Sports FC 26 League]])</f>
        <v>3</v>
      </c>
    </row>
    <row r="797" spans="1:65" x14ac:dyDescent="0.3">
      <c r="A797" s="3" t="s">
        <v>709</v>
      </c>
      <c r="B797" s="3" t="s">
        <v>202</v>
      </c>
      <c r="C797" s="3" t="s">
        <v>703</v>
      </c>
      <c r="D797" s="3" t="s">
        <v>703</v>
      </c>
      <c r="E797" s="3" t="s">
        <v>703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>
        <f>COUNTA(Tabela2[[#This Row],[FIFA 96 League]:[EA Sports FC 26 League]])</f>
        <v>3</v>
      </c>
    </row>
    <row r="798" spans="1:65" x14ac:dyDescent="0.3">
      <c r="A798" s="3" t="s">
        <v>710</v>
      </c>
      <c r="B798" s="3" t="s">
        <v>202</v>
      </c>
      <c r="C798" s="3" t="s">
        <v>703</v>
      </c>
      <c r="D798" s="3" t="s">
        <v>703</v>
      </c>
      <c r="E798" s="3" t="s">
        <v>703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>
        <f>COUNTA(Tabela2[[#This Row],[FIFA 96 League]:[EA Sports FC 26 League]])</f>
        <v>3</v>
      </c>
    </row>
    <row r="799" spans="1:65" x14ac:dyDescent="0.3">
      <c r="A799" s="3" t="s">
        <v>711</v>
      </c>
      <c r="B799" s="3" t="s">
        <v>202</v>
      </c>
      <c r="C799" s="3" t="s">
        <v>703</v>
      </c>
      <c r="D799" s="3" t="s">
        <v>703</v>
      </c>
      <c r="E799" s="3" t="s">
        <v>703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>
        <f>COUNTA(Tabela2[[#This Row],[FIFA 96 League]:[EA Sports FC 26 League]])</f>
        <v>3</v>
      </c>
    </row>
    <row r="800" spans="1:65" x14ac:dyDescent="0.3">
      <c r="A800" s="3" t="s">
        <v>712</v>
      </c>
      <c r="B800" s="3" t="s">
        <v>202</v>
      </c>
      <c r="C800" s="3" t="s">
        <v>703</v>
      </c>
      <c r="D800" s="3" t="s">
        <v>703</v>
      </c>
      <c r="E800" s="3" t="s">
        <v>703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>
        <f>COUNTA(Tabela2[[#This Row],[FIFA 96 League]:[EA Sports FC 26 League]])</f>
        <v>3</v>
      </c>
    </row>
    <row r="801" spans="1:65" x14ac:dyDescent="0.3">
      <c r="A801" s="3" t="s">
        <v>713</v>
      </c>
      <c r="B801" s="3" t="s">
        <v>202</v>
      </c>
      <c r="C801" s="3" t="s">
        <v>703</v>
      </c>
      <c r="D801" s="3" t="s">
        <v>703</v>
      </c>
      <c r="E801" s="3" t="s">
        <v>703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>
        <f>COUNTA(Tabela2[[#This Row],[FIFA 96 League]:[EA Sports FC 26 League]])</f>
        <v>3</v>
      </c>
    </row>
    <row r="802" spans="1:65" x14ac:dyDescent="0.3">
      <c r="A802" s="3" t="s">
        <v>714</v>
      </c>
      <c r="B802" s="3" t="s">
        <v>202</v>
      </c>
      <c r="C802" s="3" t="s">
        <v>703</v>
      </c>
      <c r="D802" s="3" t="s">
        <v>703</v>
      </c>
      <c r="E802" s="3" t="s">
        <v>703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>
        <f>COUNTA(Tabela2[[#This Row],[FIFA 96 League]:[EA Sports FC 26 League]])</f>
        <v>3</v>
      </c>
    </row>
    <row r="803" spans="1:65" x14ac:dyDescent="0.3">
      <c r="A803" s="3" t="s">
        <v>715</v>
      </c>
      <c r="B803" s="3" t="s">
        <v>202</v>
      </c>
      <c r="C803" s="3" t="s">
        <v>703</v>
      </c>
      <c r="D803" s="3" t="s">
        <v>703</v>
      </c>
      <c r="E803" s="3" t="s">
        <v>703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>
        <f>COUNTA(Tabela2[[#This Row],[FIFA 96 League]:[EA Sports FC 26 League]])</f>
        <v>3</v>
      </c>
    </row>
    <row r="804" spans="1:65" x14ac:dyDescent="0.3">
      <c r="A804" s="3" t="s">
        <v>716</v>
      </c>
      <c r="B804" s="3" t="s">
        <v>202</v>
      </c>
      <c r="C804" s="3" t="s">
        <v>703</v>
      </c>
      <c r="D804" s="3" t="s">
        <v>703</v>
      </c>
      <c r="E804" s="3" t="s">
        <v>703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>
        <f>COUNTA(Tabela2[[#This Row],[FIFA 96 League]:[EA Sports FC 26 League]])</f>
        <v>3</v>
      </c>
    </row>
    <row r="805" spans="1:65" x14ac:dyDescent="0.3">
      <c r="A805" s="3" t="s">
        <v>717</v>
      </c>
      <c r="B805" s="3" t="s">
        <v>202</v>
      </c>
      <c r="C805" s="3" t="s">
        <v>703</v>
      </c>
      <c r="D805" s="3" t="s">
        <v>703</v>
      </c>
      <c r="E805" s="3" t="s">
        <v>703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>
        <f>COUNTA(Tabela2[[#This Row],[FIFA 96 League]:[EA Sports FC 26 League]])</f>
        <v>3</v>
      </c>
    </row>
    <row r="806" spans="1:65" x14ac:dyDescent="0.3">
      <c r="A806" s="3" t="s">
        <v>232</v>
      </c>
      <c r="B806" s="3" t="s">
        <v>202</v>
      </c>
      <c r="C806" s="3" t="s">
        <v>703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>
        <f>COUNTA(Tabela2[[#This Row],[FIFA 96 League]:[EA Sports FC 26 League]])</f>
        <v>1</v>
      </c>
    </row>
    <row r="807" spans="1:65" x14ac:dyDescent="0.3">
      <c r="A807" s="3" t="s">
        <v>718</v>
      </c>
      <c r="B807" s="3" t="s">
        <v>202</v>
      </c>
      <c r="C807" s="3" t="s">
        <v>703</v>
      </c>
      <c r="D807" s="3" t="s">
        <v>703</v>
      </c>
      <c r="E807" s="3" t="s">
        <v>703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>
        <f>COUNTA(Tabela2[[#This Row],[FIFA 96 League]:[EA Sports FC 26 League]])</f>
        <v>3</v>
      </c>
    </row>
    <row r="808" spans="1:65" x14ac:dyDescent="0.3">
      <c r="A808" s="3" t="s">
        <v>1329</v>
      </c>
      <c r="B808" s="3" t="s">
        <v>108</v>
      </c>
      <c r="C808" s="3"/>
      <c r="D808" s="3"/>
      <c r="E808" s="3"/>
      <c r="F808" s="3"/>
      <c r="G808" s="3"/>
      <c r="H808" s="3"/>
      <c r="I808" s="3"/>
      <c r="J808" s="3"/>
      <c r="K808" s="3" t="s">
        <v>1330</v>
      </c>
      <c r="L808" s="3" t="s">
        <v>1330</v>
      </c>
      <c r="M808" s="3" t="s">
        <v>1330</v>
      </c>
      <c r="N808" s="3" t="s">
        <v>1330</v>
      </c>
      <c r="O808" s="3" t="s">
        <v>1330</v>
      </c>
      <c r="P808" s="3" t="s">
        <v>1330</v>
      </c>
      <c r="Q808" s="3" t="s">
        <v>1330</v>
      </c>
      <c r="R808" s="3" t="s">
        <v>1330</v>
      </c>
      <c r="S808" s="3" t="s">
        <v>1330</v>
      </c>
      <c r="T808" s="3" t="s">
        <v>1330</v>
      </c>
      <c r="U808" s="3" t="s">
        <v>1330</v>
      </c>
      <c r="V808" s="3" t="s">
        <v>1330</v>
      </c>
      <c r="W808" s="3" t="s">
        <v>1330</v>
      </c>
      <c r="X808" s="3" t="s">
        <v>1330</v>
      </c>
      <c r="Y808" s="3" t="s">
        <v>1330</v>
      </c>
      <c r="Z808" s="3" t="s">
        <v>1330</v>
      </c>
      <c r="AA808" s="3" t="s">
        <v>1330</v>
      </c>
      <c r="AB808" s="3" t="s">
        <v>1330</v>
      </c>
      <c r="AC808" s="3" t="s">
        <v>1330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>
        <f>COUNTA(Tabela2[[#This Row],[FIFA 96 League]:[EA Sports FC 26 League]])</f>
        <v>19</v>
      </c>
    </row>
    <row r="809" spans="1:65" x14ac:dyDescent="0.3">
      <c r="A809" s="3" t="s">
        <v>1356</v>
      </c>
      <c r="B809" s="3" t="s">
        <v>108</v>
      </c>
      <c r="C809" s="3"/>
      <c r="D809" s="3"/>
      <c r="E809" s="3"/>
      <c r="F809" s="3"/>
      <c r="G809" s="3"/>
      <c r="H809" s="3"/>
      <c r="I809" s="3"/>
      <c r="J809" s="3"/>
      <c r="K809" s="3"/>
      <c r="L809" s="3" t="s">
        <v>1330</v>
      </c>
      <c r="M809" s="3" t="s">
        <v>1330</v>
      </c>
      <c r="N809" s="3" t="s">
        <v>1330</v>
      </c>
      <c r="O809" s="3" t="s">
        <v>1330</v>
      </c>
      <c r="P809" s="3" t="s">
        <v>1330</v>
      </c>
      <c r="Q809" s="3" t="s">
        <v>1330</v>
      </c>
      <c r="R809" s="3" t="s">
        <v>1330</v>
      </c>
      <c r="S809" s="3" t="s">
        <v>1330</v>
      </c>
      <c r="T809" s="3" t="s">
        <v>1330</v>
      </c>
      <c r="U809" s="3" t="s">
        <v>1330</v>
      </c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>
        <f>COUNTA(Tabela2[[#This Row],[FIFA 96 League]:[EA Sports FC 26 League]])</f>
        <v>10</v>
      </c>
    </row>
    <row r="810" spans="1:65" x14ac:dyDescent="0.3">
      <c r="A810" s="3" t="s">
        <v>1357</v>
      </c>
      <c r="B810" s="3" t="s">
        <v>108</v>
      </c>
      <c r="C810" s="3"/>
      <c r="D810" s="3"/>
      <c r="E810" s="3"/>
      <c r="F810" s="3"/>
      <c r="G810" s="3"/>
      <c r="H810" s="3"/>
      <c r="I810" s="3"/>
      <c r="J810" s="3"/>
      <c r="K810" s="3"/>
      <c r="L810" s="3" t="s">
        <v>1330</v>
      </c>
      <c r="M810" s="3" t="s">
        <v>1330</v>
      </c>
      <c r="N810" s="3" t="s">
        <v>1330</v>
      </c>
      <c r="O810" s="3" t="s">
        <v>1330</v>
      </c>
      <c r="P810" s="3" t="s">
        <v>1330</v>
      </c>
      <c r="Q810" s="3" t="s">
        <v>1330</v>
      </c>
      <c r="R810" s="3" t="s">
        <v>1330</v>
      </c>
      <c r="S810" s="3" t="s">
        <v>1330</v>
      </c>
      <c r="T810" s="3" t="s">
        <v>1330</v>
      </c>
      <c r="U810" s="3" t="s">
        <v>1330</v>
      </c>
      <c r="V810" s="3" t="s">
        <v>1330</v>
      </c>
      <c r="W810" s="3" t="s">
        <v>1330</v>
      </c>
      <c r="X810" s="3" t="s">
        <v>1330</v>
      </c>
      <c r="Y810" s="3" t="s">
        <v>1330</v>
      </c>
      <c r="Z810" s="3" t="s">
        <v>1330</v>
      </c>
      <c r="AA810" s="3" t="s">
        <v>1330</v>
      </c>
      <c r="AB810" s="3" t="s">
        <v>1330</v>
      </c>
      <c r="AC810" s="3" t="s">
        <v>1330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>
        <f>COUNTA(Tabela2[[#This Row],[FIFA 96 League]:[EA Sports FC 26 League]])</f>
        <v>18</v>
      </c>
    </row>
    <row r="811" spans="1:65" x14ac:dyDescent="0.3">
      <c r="A811" s="3" t="s">
        <v>1974</v>
      </c>
      <c r="B811" s="3" t="s">
        <v>108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 t="s">
        <v>1330</v>
      </c>
      <c r="AB811" s="3" t="s">
        <v>1330</v>
      </c>
      <c r="AC811" s="3" t="s">
        <v>1330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>
        <f>COUNTA(Tabela2[[#This Row],[FIFA 96 League]:[EA Sports FC 26 League]])</f>
        <v>3</v>
      </c>
    </row>
    <row r="812" spans="1:65" x14ac:dyDescent="0.3">
      <c r="A812" s="3" t="s">
        <v>1360</v>
      </c>
      <c r="B812" s="3" t="s">
        <v>108</v>
      </c>
      <c r="C812" s="3"/>
      <c r="D812" s="3"/>
      <c r="E812" s="3"/>
      <c r="F812" s="3"/>
      <c r="G812" s="3"/>
      <c r="H812" s="3"/>
      <c r="I812" s="3"/>
      <c r="J812" s="3"/>
      <c r="K812" s="3"/>
      <c r="L812" s="3" t="s">
        <v>1330</v>
      </c>
      <c r="M812" s="3" t="s">
        <v>1330</v>
      </c>
      <c r="N812" s="3" t="s">
        <v>1330</v>
      </c>
      <c r="O812" s="3" t="s">
        <v>1330</v>
      </c>
      <c r="P812" s="3" t="s">
        <v>1330</v>
      </c>
      <c r="Q812" s="3" t="s">
        <v>1330</v>
      </c>
      <c r="R812" s="3" t="s">
        <v>1330</v>
      </c>
      <c r="S812" s="3" t="s">
        <v>1330</v>
      </c>
      <c r="T812" s="3" t="s">
        <v>1330</v>
      </c>
      <c r="U812" s="3" t="s">
        <v>1330</v>
      </c>
      <c r="V812" s="3" t="s">
        <v>1330</v>
      </c>
      <c r="W812" s="3" t="s">
        <v>1330</v>
      </c>
      <c r="X812" s="3" t="s">
        <v>1330</v>
      </c>
      <c r="Y812" s="3" t="s">
        <v>1330</v>
      </c>
      <c r="Z812" s="3" t="s">
        <v>1330</v>
      </c>
      <c r="AA812" s="3" t="s">
        <v>1330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>
        <f>COUNTA(Tabela2[[#This Row],[FIFA 96 League]:[EA Sports FC 26 League]])</f>
        <v>16</v>
      </c>
    </row>
    <row r="813" spans="1:65" x14ac:dyDescent="0.3">
      <c r="A813" s="3" t="s">
        <v>1361</v>
      </c>
      <c r="B813" s="3" t="s">
        <v>108</v>
      </c>
      <c r="C813" s="3"/>
      <c r="D813" s="3"/>
      <c r="E813" s="3"/>
      <c r="F813" s="3"/>
      <c r="G813" s="3"/>
      <c r="H813" s="3"/>
      <c r="I813" s="3"/>
      <c r="J813" s="3"/>
      <c r="K813" s="3"/>
      <c r="L813" s="3" t="s">
        <v>1330</v>
      </c>
      <c r="M813" s="3" t="s">
        <v>1330</v>
      </c>
      <c r="N813" s="3" t="s">
        <v>1330</v>
      </c>
      <c r="O813" s="3" t="s">
        <v>1330</v>
      </c>
      <c r="P813" s="3" t="s">
        <v>1330</v>
      </c>
      <c r="Q813" s="3" t="s">
        <v>1330</v>
      </c>
      <c r="R813" s="3" t="s">
        <v>1330</v>
      </c>
      <c r="S813" s="3" t="s">
        <v>1330</v>
      </c>
      <c r="T813" s="3" t="s">
        <v>1330</v>
      </c>
      <c r="U813" s="3" t="s">
        <v>1330</v>
      </c>
      <c r="V813" s="3" t="s">
        <v>1330</v>
      </c>
      <c r="W813" s="3" t="s">
        <v>1330</v>
      </c>
      <c r="X813" s="3" t="s">
        <v>1330</v>
      </c>
      <c r="Y813" s="3" t="s">
        <v>1330</v>
      </c>
      <c r="Z813" s="3" t="s">
        <v>1330</v>
      </c>
      <c r="AA813" s="3" t="s">
        <v>1330</v>
      </c>
      <c r="AB813" s="3" t="s">
        <v>1330</v>
      </c>
      <c r="AC813" s="3" t="s">
        <v>1330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>
        <f>COUNTA(Tabela2[[#This Row],[FIFA 96 League]:[EA Sports FC 26 League]])</f>
        <v>18</v>
      </c>
    </row>
    <row r="814" spans="1:65" x14ac:dyDescent="0.3">
      <c r="A814" s="3" t="s">
        <v>1359</v>
      </c>
      <c r="B814" s="3" t="s">
        <v>108</v>
      </c>
      <c r="C814" s="3"/>
      <c r="D814" s="3"/>
      <c r="E814" s="3"/>
      <c r="F814" s="3"/>
      <c r="G814" s="3"/>
      <c r="H814" s="3"/>
      <c r="I814" s="3"/>
      <c r="J814" s="3"/>
      <c r="K814" s="3"/>
      <c r="L814" s="3" t="s">
        <v>1330</v>
      </c>
      <c r="M814" s="3" t="s">
        <v>1330</v>
      </c>
      <c r="N814" s="3" t="s">
        <v>1330</v>
      </c>
      <c r="O814" s="3" t="s">
        <v>1330</v>
      </c>
      <c r="P814" s="3" t="s">
        <v>1330</v>
      </c>
      <c r="Q814" s="3" t="s">
        <v>1330</v>
      </c>
      <c r="R814" s="3" t="s">
        <v>1330</v>
      </c>
      <c r="S814" s="3" t="s">
        <v>1330</v>
      </c>
      <c r="T814" s="3" t="s">
        <v>1330</v>
      </c>
      <c r="U814" s="3" t="s">
        <v>1330</v>
      </c>
      <c r="V814" s="3" t="s">
        <v>1330</v>
      </c>
      <c r="W814" s="3" t="s">
        <v>1330</v>
      </c>
      <c r="X814" s="3" t="s">
        <v>1330</v>
      </c>
      <c r="Y814" s="3" t="s">
        <v>1330</v>
      </c>
      <c r="Z814" s="3" t="s">
        <v>1330</v>
      </c>
      <c r="AA814" s="3" t="s">
        <v>1330</v>
      </c>
      <c r="AB814" s="3" t="s">
        <v>1330</v>
      </c>
      <c r="AC814" s="3" t="s">
        <v>1330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>
        <f>COUNTA(Tabela2[[#This Row],[FIFA 96 League]:[EA Sports FC 26 League]])</f>
        <v>18</v>
      </c>
    </row>
    <row r="815" spans="1:65" x14ac:dyDescent="0.3">
      <c r="A815" s="3" t="s">
        <v>1366</v>
      </c>
      <c r="B815" s="3" t="s">
        <v>108</v>
      </c>
      <c r="C815" s="3"/>
      <c r="D815" s="3"/>
      <c r="E815" s="3"/>
      <c r="F815" s="3"/>
      <c r="G815" s="3"/>
      <c r="H815" s="3"/>
      <c r="I815" s="3"/>
      <c r="J815" s="3"/>
      <c r="K815" s="3"/>
      <c r="L815" s="3" t="s">
        <v>1330</v>
      </c>
      <c r="M815" s="3" t="s">
        <v>1330</v>
      </c>
      <c r="N815" s="3"/>
      <c r="O815" s="3"/>
      <c r="P815" s="3"/>
      <c r="Q815" s="3"/>
      <c r="R815" s="3"/>
      <c r="S815" s="3"/>
      <c r="T815" s="3"/>
      <c r="U815" s="3"/>
      <c r="V815" s="3"/>
      <c r="W815" s="3" t="s">
        <v>1330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>
        <f>COUNTA(Tabela2[[#This Row],[FIFA 96 League]:[EA Sports FC 26 League]])</f>
        <v>3</v>
      </c>
    </row>
    <row r="816" spans="1:65" x14ac:dyDescent="0.3">
      <c r="A816" s="3" t="s">
        <v>1547</v>
      </c>
      <c r="B816" s="3" t="s">
        <v>108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 t="s">
        <v>1330</v>
      </c>
      <c r="Q816" s="3" t="s">
        <v>1330</v>
      </c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>
        <f>COUNTA(Tabela2[[#This Row],[FIFA 96 League]:[EA Sports FC 26 League]])</f>
        <v>2</v>
      </c>
    </row>
    <row r="817" spans="1:65" x14ac:dyDescent="0.3">
      <c r="A817" s="3" t="s">
        <v>1358</v>
      </c>
      <c r="B817" s="3" t="s">
        <v>108</v>
      </c>
      <c r="C817" s="3"/>
      <c r="D817" s="3"/>
      <c r="E817" s="3"/>
      <c r="F817" s="3"/>
      <c r="G817" s="3"/>
      <c r="H817" s="3"/>
      <c r="I817" s="3"/>
      <c r="J817" s="3"/>
      <c r="K817" s="3"/>
      <c r="L817" s="3" t="s">
        <v>1330</v>
      </c>
      <c r="M817" s="3" t="s">
        <v>1330</v>
      </c>
      <c r="N817" s="3" t="s">
        <v>1330</v>
      </c>
      <c r="O817" s="3" t="s">
        <v>1330</v>
      </c>
      <c r="P817" s="3" t="s">
        <v>1330</v>
      </c>
      <c r="Q817" s="3" t="s">
        <v>1330</v>
      </c>
      <c r="R817" s="3" t="s">
        <v>1330</v>
      </c>
      <c r="S817" s="3" t="s">
        <v>1330</v>
      </c>
      <c r="T817" s="3" t="s">
        <v>1330</v>
      </c>
      <c r="U817" s="3" t="s">
        <v>1330</v>
      </c>
      <c r="V817" s="3" t="s">
        <v>1330</v>
      </c>
      <c r="W817" s="3" t="s">
        <v>1330</v>
      </c>
      <c r="X817" s="3" t="s">
        <v>1330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>
        <f>COUNTA(Tabela2[[#This Row],[FIFA 96 League]:[EA Sports FC 26 League]])</f>
        <v>13</v>
      </c>
    </row>
    <row r="818" spans="1:65" x14ac:dyDescent="0.3">
      <c r="A818" s="3" t="s">
        <v>1936</v>
      </c>
      <c r="B818" s="3" t="s">
        <v>108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 t="s">
        <v>1330</v>
      </c>
      <c r="AB818" s="3" t="s">
        <v>1330</v>
      </c>
      <c r="AC818" s="3" t="s">
        <v>1330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>
        <f>COUNTA(Tabela2[[#This Row],[FIFA 96 League]:[EA Sports FC 26 League]])</f>
        <v>3</v>
      </c>
    </row>
    <row r="819" spans="1:65" x14ac:dyDescent="0.3">
      <c r="A819" s="3" t="s">
        <v>1709</v>
      </c>
      <c r="B819" s="3" t="s">
        <v>108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 t="s">
        <v>1330</v>
      </c>
      <c r="U819" s="3" t="s">
        <v>1330</v>
      </c>
      <c r="V819" s="3" t="s">
        <v>1330</v>
      </c>
      <c r="W819" s="3" t="s">
        <v>1330</v>
      </c>
      <c r="X819" s="3" t="s">
        <v>1330</v>
      </c>
      <c r="Y819" s="3" t="s">
        <v>1330</v>
      </c>
      <c r="Z819" s="3" t="s">
        <v>1330</v>
      </c>
      <c r="AA819" s="3" t="s">
        <v>1330</v>
      </c>
      <c r="AB819" s="3" t="s">
        <v>1330</v>
      </c>
      <c r="AC819" s="3" t="s">
        <v>1330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>
        <f>COUNTA(Tabela2[[#This Row],[FIFA 96 League]:[EA Sports FC 26 League]])</f>
        <v>10</v>
      </c>
    </row>
    <row r="820" spans="1:65" x14ac:dyDescent="0.3">
      <c r="A820" s="3" t="s">
        <v>1808</v>
      </c>
      <c r="B820" s="3" t="s">
        <v>108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 t="s">
        <v>1330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>
        <f>COUNTA(Tabela2[[#This Row],[FIFA 96 League]:[EA Sports FC 26 League]])</f>
        <v>1</v>
      </c>
    </row>
    <row r="821" spans="1:65" x14ac:dyDescent="0.3">
      <c r="A821" s="3" t="s">
        <v>1877</v>
      </c>
      <c r="B821" s="3" t="s">
        <v>108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 t="s">
        <v>1330</v>
      </c>
      <c r="Z821" s="3" t="s">
        <v>1330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>
        <f>COUNTA(Tabela2[[#This Row],[FIFA 96 League]:[EA Sports FC 26 League]])</f>
        <v>2</v>
      </c>
    </row>
    <row r="822" spans="1:65" x14ac:dyDescent="0.3">
      <c r="A822" s="3" t="s">
        <v>1973</v>
      </c>
      <c r="B822" s="3" t="s">
        <v>108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 t="s">
        <v>1330</v>
      </c>
      <c r="AC822" s="3" t="s">
        <v>1330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>
        <f>COUNTA(Tabela2[[#This Row],[FIFA 96 League]:[EA Sports FC 26 League]])</f>
        <v>2</v>
      </c>
    </row>
    <row r="823" spans="1:65" x14ac:dyDescent="0.3">
      <c r="A823" s="3" t="s">
        <v>1334</v>
      </c>
      <c r="B823" s="3" t="s">
        <v>108</v>
      </c>
      <c r="C823" s="3"/>
      <c r="D823" s="3"/>
      <c r="E823" s="3"/>
      <c r="F823" s="3"/>
      <c r="G823" s="3"/>
      <c r="H823" s="3"/>
      <c r="I823" s="3"/>
      <c r="J823" s="3"/>
      <c r="K823" s="3" t="s">
        <v>1330</v>
      </c>
      <c r="L823" s="3" t="s">
        <v>1330</v>
      </c>
      <c r="M823" s="3" t="s">
        <v>1330</v>
      </c>
      <c r="N823" s="3" t="s">
        <v>1330</v>
      </c>
      <c r="O823" s="3" t="s">
        <v>1330</v>
      </c>
      <c r="P823" s="3" t="s">
        <v>1330</v>
      </c>
      <c r="Q823" s="3" t="s">
        <v>1330</v>
      </c>
      <c r="R823" s="3" t="s">
        <v>1330</v>
      </c>
      <c r="S823" s="3" t="s">
        <v>1330</v>
      </c>
      <c r="T823" s="3" t="s">
        <v>1330</v>
      </c>
      <c r="U823" s="3" t="s">
        <v>1330</v>
      </c>
      <c r="V823" s="3" t="s">
        <v>1330</v>
      </c>
      <c r="W823" s="3" t="s">
        <v>1330</v>
      </c>
      <c r="X823" s="3" t="s">
        <v>1330</v>
      </c>
      <c r="Y823" s="3" t="s">
        <v>1330</v>
      </c>
      <c r="Z823" s="3" t="s">
        <v>1330</v>
      </c>
      <c r="AA823" s="3" t="s">
        <v>1330</v>
      </c>
      <c r="AB823" s="3" t="s">
        <v>1330</v>
      </c>
      <c r="AC823" s="3" t="s">
        <v>1330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>
        <f>COUNTA(Tabela2[[#This Row],[FIFA 96 League]:[EA Sports FC 26 League]])</f>
        <v>19</v>
      </c>
    </row>
    <row r="824" spans="1:65" x14ac:dyDescent="0.3">
      <c r="A824" s="3" t="s">
        <v>1362</v>
      </c>
      <c r="B824" s="3" t="s">
        <v>108</v>
      </c>
      <c r="C824" s="3"/>
      <c r="D824" s="3"/>
      <c r="E824" s="3"/>
      <c r="F824" s="3"/>
      <c r="G824" s="3"/>
      <c r="H824" s="3"/>
      <c r="I824" s="3"/>
      <c r="J824" s="3"/>
      <c r="K824" s="3"/>
      <c r="L824" s="3" t="s">
        <v>1330</v>
      </c>
      <c r="M824" s="3" t="s">
        <v>1330</v>
      </c>
      <c r="N824" s="3" t="s">
        <v>1330</v>
      </c>
      <c r="O824" s="3" t="s">
        <v>1330</v>
      </c>
      <c r="P824" s="3" t="s">
        <v>1330</v>
      </c>
      <c r="Q824" s="3"/>
      <c r="R824" s="3" t="s">
        <v>1330</v>
      </c>
      <c r="S824" s="3"/>
      <c r="T824" s="3"/>
      <c r="U824" s="3"/>
      <c r="V824" s="3"/>
      <c r="W824" s="3"/>
      <c r="X824" s="3" t="s">
        <v>1330</v>
      </c>
      <c r="Y824" s="3" t="s">
        <v>1330</v>
      </c>
      <c r="Z824" s="3" t="s">
        <v>1330</v>
      </c>
      <c r="AA824" s="3" t="s">
        <v>1330</v>
      </c>
      <c r="AB824" s="3" t="s">
        <v>1330</v>
      </c>
      <c r="AC824" s="3" t="s">
        <v>1330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>
        <f>COUNTA(Tabela2[[#This Row],[FIFA 96 League]:[EA Sports FC 26 League]])</f>
        <v>12</v>
      </c>
    </row>
    <row r="825" spans="1:65" x14ac:dyDescent="0.3">
      <c r="A825" s="3" t="s">
        <v>1363</v>
      </c>
      <c r="B825" s="3" t="s">
        <v>108</v>
      </c>
      <c r="C825" s="3"/>
      <c r="D825" s="3"/>
      <c r="E825" s="3"/>
      <c r="F825" s="3"/>
      <c r="G825" s="3"/>
      <c r="H825" s="3"/>
      <c r="I825" s="3"/>
      <c r="J825" s="3"/>
      <c r="K825" s="3"/>
      <c r="L825" s="3" t="s">
        <v>1330</v>
      </c>
      <c r="M825" s="3" t="s">
        <v>1330</v>
      </c>
      <c r="N825" s="3" t="s">
        <v>1330</v>
      </c>
      <c r="O825" s="3" t="s">
        <v>1330</v>
      </c>
      <c r="P825" s="3" t="s">
        <v>1330</v>
      </c>
      <c r="Q825" s="3" t="s">
        <v>1330</v>
      </c>
      <c r="R825" s="3" t="s">
        <v>1330</v>
      </c>
      <c r="S825" s="3" t="s">
        <v>1330</v>
      </c>
      <c r="T825" s="3" t="s">
        <v>1330</v>
      </c>
      <c r="U825" s="3" t="s">
        <v>1330</v>
      </c>
      <c r="V825" s="3" t="s">
        <v>1330</v>
      </c>
      <c r="W825" s="3" t="s">
        <v>1330</v>
      </c>
      <c r="X825" s="3" t="s">
        <v>1330</v>
      </c>
      <c r="Y825" s="3" t="s">
        <v>1330</v>
      </c>
      <c r="Z825" s="3" t="s">
        <v>1330</v>
      </c>
      <c r="AA825" s="3" t="s">
        <v>1330</v>
      </c>
      <c r="AB825" s="3" t="s">
        <v>1330</v>
      </c>
      <c r="AC825" s="3" t="s">
        <v>1330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>
        <f>COUNTA(Tabela2[[#This Row],[FIFA 96 League]:[EA Sports FC 26 League]])</f>
        <v>18</v>
      </c>
    </row>
    <row r="826" spans="1:65" x14ac:dyDescent="0.3">
      <c r="A826" s="3" t="s">
        <v>1364</v>
      </c>
      <c r="B826" s="3" t="s">
        <v>108</v>
      </c>
      <c r="C826" s="3"/>
      <c r="D826" s="3"/>
      <c r="E826" s="3"/>
      <c r="F826" s="3"/>
      <c r="G826" s="3"/>
      <c r="H826" s="3"/>
      <c r="I826" s="3"/>
      <c r="J826" s="3"/>
      <c r="K826" s="3"/>
      <c r="L826" s="3" t="s">
        <v>1330</v>
      </c>
      <c r="M826" s="3"/>
      <c r="N826" s="3"/>
      <c r="O826" s="3" t="s">
        <v>1330</v>
      </c>
      <c r="P826" s="3" t="s">
        <v>1330</v>
      </c>
      <c r="Q826" s="3" t="s">
        <v>1330</v>
      </c>
      <c r="R826" s="3" t="s">
        <v>1330</v>
      </c>
      <c r="S826" s="3" t="s">
        <v>1330</v>
      </c>
      <c r="T826" s="3" t="s">
        <v>1330</v>
      </c>
      <c r="U826" s="3" t="s">
        <v>1330</v>
      </c>
      <c r="V826" s="3" t="s">
        <v>1330</v>
      </c>
      <c r="W826" s="3" t="s">
        <v>1330</v>
      </c>
      <c r="X826" s="3" t="s">
        <v>1330</v>
      </c>
      <c r="Y826" s="3" t="s">
        <v>1330</v>
      </c>
      <c r="Z826" s="3" t="s">
        <v>1330</v>
      </c>
      <c r="AA826" s="3" t="s">
        <v>1330</v>
      </c>
      <c r="AB826" s="3" t="s">
        <v>1330</v>
      </c>
      <c r="AC826" s="3" t="s">
        <v>1330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>
        <f>COUNTA(Tabela2[[#This Row],[FIFA 96 League]:[EA Sports FC 26 League]])</f>
        <v>16</v>
      </c>
    </row>
    <row r="827" spans="1:65" x14ac:dyDescent="0.3">
      <c r="A827" s="3" t="s">
        <v>1338</v>
      </c>
      <c r="B827" s="3" t="s">
        <v>108</v>
      </c>
      <c r="C827" s="3"/>
      <c r="D827" s="3"/>
      <c r="E827" s="3"/>
      <c r="F827" s="3"/>
      <c r="G827" s="3"/>
      <c r="H827" s="3"/>
      <c r="I827" s="3"/>
      <c r="J827" s="3"/>
      <c r="K827" s="3" t="s">
        <v>1330</v>
      </c>
      <c r="L827" s="3" t="s">
        <v>1330</v>
      </c>
      <c r="M827" s="3" t="s">
        <v>1330</v>
      </c>
      <c r="N827" s="3" t="s">
        <v>1330</v>
      </c>
      <c r="O827" s="3" t="s">
        <v>1330</v>
      </c>
      <c r="P827" s="3" t="s">
        <v>1330</v>
      </c>
      <c r="Q827" s="3" t="s">
        <v>1330</v>
      </c>
      <c r="R827" s="3" t="s">
        <v>1330</v>
      </c>
      <c r="S827" s="3" t="s">
        <v>1330</v>
      </c>
      <c r="T827" s="3" t="s">
        <v>1330</v>
      </c>
      <c r="U827" s="3" t="s">
        <v>1330</v>
      </c>
      <c r="V827" s="3" t="s">
        <v>1330</v>
      </c>
      <c r="W827" s="3" t="s">
        <v>1330</v>
      </c>
      <c r="X827" s="3" t="s">
        <v>1330</v>
      </c>
      <c r="Y827" s="3" t="s">
        <v>1330</v>
      </c>
      <c r="Z827" s="3" t="s">
        <v>1330</v>
      </c>
      <c r="AA827" s="3" t="s">
        <v>1330</v>
      </c>
      <c r="AB827" s="3" t="s">
        <v>1330</v>
      </c>
      <c r="AC827" s="3" t="s">
        <v>1330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>
        <f>COUNTA(Tabela2[[#This Row],[FIFA 96 League]:[EA Sports FC 26 League]])</f>
        <v>19</v>
      </c>
    </row>
    <row r="828" spans="1:65" x14ac:dyDescent="0.3">
      <c r="A828" s="3" t="s">
        <v>1458</v>
      </c>
      <c r="B828" s="3" t="s">
        <v>108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 t="s">
        <v>1330</v>
      </c>
      <c r="O828" s="3"/>
      <c r="P828" s="3"/>
      <c r="Q828" s="3" t="s">
        <v>1330</v>
      </c>
      <c r="R828" s="3" t="s">
        <v>1330</v>
      </c>
      <c r="S828" s="3" t="s">
        <v>1330</v>
      </c>
      <c r="T828" s="3" t="s">
        <v>1330</v>
      </c>
      <c r="U828" s="3" t="s">
        <v>1330</v>
      </c>
      <c r="V828" s="3" t="s">
        <v>1330</v>
      </c>
      <c r="W828" s="3" t="s">
        <v>1330</v>
      </c>
      <c r="X828" s="3" t="s">
        <v>1330</v>
      </c>
      <c r="Y828" s="3" t="s">
        <v>1330</v>
      </c>
      <c r="Z828" s="3" t="s">
        <v>1330</v>
      </c>
      <c r="AA828" s="3" t="s">
        <v>1330</v>
      </c>
      <c r="AB828" s="3" t="s">
        <v>1330</v>
      </c>
      <c r="AC828" s="3" t="s">
        <v>1330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>
        <f>COUNTA(Tabela2[[#This Row],[FIFA 96 League]:[EA Sports FC 26 League]])</f>
        <v>14</v>
      </c>
    </row>
    <row r="829" spans="1:65" x14ac:dyDescent="0.3">
      <c r="A829" s="3" t="s">
        <v>1393</v>
      </c>
      <c r="B829" s="3" t="s">
        <v>108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 t="s">
        <v>1330</v>
      </c>
      <c r="N829" s="3" t="s">
        <v>1330</v>
      </c>
      <c r="O829" s="3" t="s">
        <v>1330</v>
      </c>
      <c r="P829" s="3" t="s">
        <v>1330</v>
      </c>
      <c r="Q829" s="3" t="s">
        <v>1330</v>
      </c>
      <c r="R829" s="3" t="s">
        <v>1330</v>
      </c>
      <c r="S829" s="3" t="s">
        <v>1330</v>
      </c>
      <c r="T829" s="3" t="s">
        <v>1330</v>
      </c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>
        <f>COUNTA(Tabela2[[#This Row],[FIFA 96 League]:[EA Sports FC 26 League]])</f>
        <v>8</v>
      </c>
    </row>
    <row r="830" spans="1:65" x14ac:dyDescent="0.3">
      <c r="A830" s="3" t="s">
        <v>1365</v>
      </c>
      <c r="B830" s="3" t="s">
        <v>108</v>
      </c>
      <c r="C830" s="3"/>
      <c r="D830" s="3"/>
      <c r="E830" s="3"/>
      <c r="F830" s="3"/>
      <c r="G830" s="3"/>
      <c r="H830" s="3"/>
      <c r="I830" s="3"/>
      <c r="J830" s="3"/>
      <c r="K830" s="3"/>
      <c r="L830" s="3" t="s">
        <v>1330</v>
      </c>
      <c r="M830" s="3" t="s">
        <v>1330</v>
      </c>
      <c r="N830" s="3" t="s">
        <v>1330</v>
      </c>
      <c r="O830" s="3" t="s">
        <v>1330</v>
      </c>
      <c r="P830" s="3" t="s">
        <v>1330</v>
      </c>
      <c r="Q830" s="3" t="s">
        <v>1330</v>
      </c>
      <c r="R830" s="3" t="s">
        <v>1330</v>
      </c>
      <c r="S830" s="3" t="s">
        <v>1330</v>
      </c>
      <c r="T830" s="3" t="s">
        <v>1330</v>
      </c>
      <c r="U830" s="3" t="s">
        <v>1330</v>
      </c>
      <c r="V830" s="3" t="s">
        <v>1330</v>
      </c>
      <c r="W830" s="3" t="s">
        <v>1330</v>
      </c>
      <c r="X830" s="3" t="s">
        <v>1330</v>
      </c>
      <c r="Y830" s="3" t="s">
        <v>1330</v>
      </c>
      <c r="Z830" s="3" t="s">
        <v>1330</v>
      </c>
      <c r="AA830" s="3" t="s">
        <v>1330</v>
      </c>
      <c r="AB830" s="3" t="s">
        <v>1330</v>
      </c>
      <c r="AC830" s="3" t="s">
        <v>1330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>
        <f>COUNTA(Tabela2[[#This Row],[FIFA 96 League]:[EA Sports FC 26 League]])</f>
        <v>18</v>
      </c>
    </row>
    <row r="831" spans="1:65" x14ac:dyDescent="0.3">
      <c r="A831" s="3" t="s">
        <v>1367</v>
      </c>
      <c r="B831" s="3" t="s">
        <v>108</v>
      </c>
      <c r="C831" s="3"/>
      <c r="D831" s="3"/>
      <c r="E831" s="3"/>
      <c r="F831" s="3"/>
      <c r="G831" s="3"/>
      <c r="H831" s="3"/>
      <c r="I831" s="3"/>
      <c r="J831" s="3"/>
      <c r="K831" s="3"/>
      <c r="L831" s="3" t="s">
        <v>1330</v>
      </c>
      <c r="M831" s="3" t="s">
        <v>1330</v>
      </c>
      <c r="N831" s="3" t="s">
        <v>1330</v>
      </c>
      <c r="O831" s="3" t="s">
        <v>1330</v>
      </c>
      <c r="P831" s="3" t="s">
        <v>1330</v>
      </c>
      <c r="Q831" s="3" t="s">
        <v>1330</v>
      </c>
      <c r="R831" s="3" t="s">
        <v>1330</v>
      </c>
      <c r="S831" s="3" t="s">
        <v>1330</v>
      </c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>
        <f>COUNTA(Tabela2[[#This Row],[FIFA 96 League]:[EA Sports FC 26 League]])</f>
        <v>8</v>
      </c>
    </row>
    <row r="832" spans="1:65" x14ac:dyDescent="0.3">
      <c r="A832" s="3" t="s">
        <v>1368</v>
      </c>
      <c r="B832" s="3" t="s">
        <v>108</v>
      </c>
      <c r="C832" s="3"/>
      <c r="D832" s="3"/>
      <c r="E832" s="3"/>
      <c r="F832" s="3"/>
      <c r="G832" s="3"/>
      <c r="H832" s="3"/>
      <c r="I832" s="3"/>
      <c r="J832" s="3"/>
      <c r="K832" s="3"/>
      <c r="L832" s="3" t="s">
        <v>1330</v>
      </c>
      <c r="M832" s="3" t="s">
        <v>1330</v>
      </c>
      <c r="N832" s="3" t="s">
        <v>1330</v>
      </c>
      <c r="O832" s="3" t="s">
        <v>1330</v>
      </c>
      <c r="P832" s="3" t="s">
        <v>1330</v>
      </c>
      <c r="Q832" s="3" t="s">
        <v>1330</v>
      </c>
      <c r="R832" s="3" t="s">
        <v>1330</v>
      </c>
      <c r="S832" s="3" t="s">
        <v>1330</v>
      </c>
      <c r="T832" s="3" t="s">
        <v>1330</v>
      </c>
      <c r="U832" s="3" t="s">
        <v>1330</v>
      </c>
      <c r="V832" s="3" t="s">
        <v>1330</v>
      </c>
      <c r="W832" s="3" t="s">
        <v>1330</v>
      </c>
      <c r="X832" s="3" t="s">
        <v>1330</v>
      </c>
      <c r="Y832" s="3" t="s">
        <v>1330</v>
      </c>
      <c r="Z832" s="3" t="s">
        <v>1330</v>
      </c>
      <c r="AA832" s="3" t="s">
        <v>1330</v>
      </c>
      <c r="AB832" s="3" t="s">
        <v>1330</v>
      </c>
      <c r="AC832" s="3" t="s">
        <v>1330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>
        <f>COUNTA(Tabela2[[#This Row],[FIFA 96 League]:[EA Sports FC 26 League]])</f>
        <v>18</v>
      </c>
    </row>
    <row r="833" spans="1:65" x14ac:dyDescent="0.3">
      <c r="A833" s="3" t="s">
        <v>1694</v>
      </c>
      <c r="B833" s="3" t="s">
        <v>108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 t="s">
        <v>1330</v>
      </c>
      <c r="T833" s="3" t="s">
        <v>1330</v>
      </c>
      <c r="U833" s="3" t="s">
        <v>1330</v>
      </c>
      <c r="V833" s="3" t="s">
        <v>1330</v>
      </c>
      <c r="W833" s="3" t="s">
        <v>1330</v>
      </c>
      <c r="X833" s="3" t="s">
        <v>1330</v>
      </c>
      <c r="Y833" s="3" t="s">
        <v>1330</v>
      </c>
      <c r="Z833" s="3" t="s">
        <v>1330</v>
      </c>
      <c r="AA833" s="3" t="s">
        <v>1330</v>
      </c>
      <c r="AB833" s="3" t="s">
        <v>1330</v>
      </c>
      <c r="AC833" s="3" t="s">
        <v>1330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>
        <f>COUNTA(Tabela2[[#This Row],[FIFA 96 League]:[EA Sports FC 26 League]])</f>
        <v>11</v>
      </c>
    </row>
    <row r="834" spans="1:65" x14ac:dyDescent="0.3">
      <c r="A834" s="3" t="s">
        <v>1337</v>
      </c>
      <c r="B834" s="3" t="s">
        <v>108</v>
      </c>
      <c r="C834" s="3"/>
      <c r="D834" s="3"/>
      <c r="E834" s="3"/>
      <c r="F834" s="3"/>
      <c r="G834" s="3"/>
      <c r="H834" s="3"/>
      <c r="I834" s="3"/>
      <c r="J834" s="3"/>
      <c r="K834" s="3" t="s">
        <v>1330</v>
      </c>
      <c r="L834" s="3" t="s">
        <v>1330</v>
      </c>
      <c r="M834" s="3" t="s">
        <v>1330</v>
      </c>
      <c r="N834" s="3" t="s">
        <v>1330</v>
      </c>
      <c r="O834" s="3" t="s">
        <v>1330</v>
      </c>
      <c r="P834" s="3" t="s">
        <v>1330</v>
      </c>
      <c r="Q834" s="3" t="s">
        <v>1330</v>
      </c>
      <c r="R834" s="3" t="s">
        <v>1330</v>
      </c>
      <c r="S834" s="3" t="s">
        <v>1330</v>
      </c>
      <c r="T834" s="3" t="s">
        <v>1330</v>
      </c>
      <c r="U834" s="3" t="s">
        <v>1330</v>
      </c>
      <c r="V834" s="3" t="s">
        <v>1330</v>
      </c>
      <c r="W834" s="3" t="s">
        <v>1330</v>
      </c>
      <c r="X834" s="3" t="s">
        <v>1330</v>
      </c>
      <c r="Y834" s="3" t="s">
        <v>1330</v>
      </c>
      <c r="Z834" s="3" t="s">
        <v>1330</v>
      </c>
      <c r="AA834" s="3" t="s">
        <v>1330</v>
      </c>
      <c r="AB834" s="3" t="s">
        <v>1330</v>
      </c>
      <c r="AC834" s="3" t="s">
        <v>1330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>
        <f>COUNTA(Tabela2[[#This Row],[FIFA 96 League]:[EA Sports FC 26 League]])</f>
        <v>19</v>
      </c>
    </row>
    <row r="835" spans="1:65" x14ac:dyDescent="0.3">
      <c r="A835" s="3" t="s">
        <v>1369</v>
      </c>
      <c r="B835" s="3" t="s">
        <v>108</v>
      </c>
      <c r="C835" s="3"/>
      <c r="D835" s="3"/>
      <c r="E835" s="3"/>
      <c r="F835" s="3"/>
      <c r="G835" s="3"/>
      <c r="H835" s="3"/>
      <c r="I835" s="3"/>
      <c r="J835" s="3"/>
      <c r="K835" s="3"/>
      <c r="L835" s="3" t="s">
        <v>1330</v>
      </c>
      <c r="M835" s="3" t="s">
        <v>1330</v>
      </c>
      <c r="N835" s="3" t="s">
        <v>1330</v>
      </c>
      <c r="O835" s="3" t="s">
        <v>1330</v>
      </c>
      <c r="P835" s="3"/>
      <c r="Q835" s="3"/>
      <c r="R835" s="3"/>
      <c r="S835" s="3"/>
      <c r="T835" s="3"/>
      <c r="U835" s="3" t="s">
        <v>1330</v>
      </c>
      <c r="V835" s="3" t="s">
        <v>1330</v>
      </c>
      <c r="W835" s="3" t="s">
        <v>1330</v>
      </c>
      <c r="X835" s="3" t="s">
        <v>1330</v>
      </c>
      <c r="Y835" s="3" t="s">
        <v>1330</v>
      </c>
      <c r="Z835" s="3" t="s">
        <v>1330</v>
      </c>
      <c r="AA835" s="3" t="s">
        <v>1330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>
        <f>COUNTA(Tabela2[[#This Row],[FIFA 96 League]:[EA Sports FC 26 League]])</f>
        <v>11</v>
      </c>
    </row>
    <row r="836" spans="1:65" x14ac:dyDescent="0.3">
      <c r="A836" s="3" t="s">
        <v>786</v>
      </c>
      <c r="B836" s="3" t="s">
        <v>786</v>
      </c>
      <c r="C836" s="3" t="s">
        <v>775</v>
      </c>
      <c r="D836" s="3" t="s">
        <v>775</v>
      </c>
      <c r="E836" s="3" t="s">
        <v>775</v>
      </c>
      <c r="F836" s="3" t="s">
        <v>775</v>
      </c>
      <c r="G836" s="3" t="s">
        <v>775</v>
      </c>
      <c r="H836" s="3" t="s">
        <v>775</v>
      </c>
      <c r="I836" s="3" t="s">
        <v>775</v>
      </c>
      <c r="J836" s="3" t="s">
        <v>775</v>
      </c>
      <c r="K836" s="3" t="s">
        <v>775</v>
      </c>
      <c r="L836" s="3" t="s">
        <v>775</v>
      </c>
      <c r="M836" s="3" t="s">
        <v>775</v>
      </c>
      <c r="N836" s="3" t="s">
        <v>775</v>
      </c>
      <c r="O836" s="3" t="s">
        <v>775</v>
      </c>
      <c r="P836" s="3" t="s">
        <v>775</v>
      </c>
      <c r="Q836" s="3" t="s">
        <v>775</v>
      </c>
      <c r="R836" s="3" t="s">
        <v>775</v>
      </c>
      <c r="S836" s="3" t="s">
        <v>1198</v>
      </c>
      <c r="T836" s="3" t="s">
        <v>1198</v>
      </c>
      <c r="U836" s="3" t="s">
        <v>775</v>
      </c>
      <c r="V836" s="3" t="s">
        <v>775</v>
      </c>
      <c r="W836" s="3" t="s">
        <v>775</v>
      </c>
      <c r="X836" s="3" t="s">
        <v>775</v>
      </c>
      <c r="Y836" s="3" t="s">
        <v>775</v>
      </c>
      <c r="Z836" s="3" t="s">
        <v>775</v>
      </c>
      <c r="AA836" s="3" t="s">
        <v>775</v>
      </c>
      <c r="AB836" s="3" t="s">
        <v>775</v>
      </c>
      <c r="AC836" s="3" t="s">
        <v>775</v>
      </c>
      <c r="AD836" s="3" t="s">
        <v>775</v>
      </c>
      <c r="AE836" s="3" t="s">
        <v>775</v>
      </c>
      <c r="AF836" s="3" t="s">
        <v>775</v>
      </c>
      <c r="AG836" s="3" t="s">
        <v>775</v>
      </c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>
        <f>COUNTA(Tabela2[[#This Row],[FIFA 96 League]:[EA Sports FC 26 League]])</f>
        <v>31</v>
      </c>
    </row>
    <row r="837" spans="1:65" x14ac:dyDescent="0.3">
      <c r="A837" s="3" t="s">
        <v>1213</v>
      </c>
      <c r="B837" s="3" t="s">
        <v>56</v>
      </c>
      <c r="C837" s="3"/>
      <c r="D837" s="3"/>
      <c r="E837" s="3"/>
      <c r="F837" s="3"/>
      <c r="G837" s="3"/>
      <c r="H837" s="3"/>
      <c r="I837" s="3"/>
      <c r="J837" s="3"/>
      <c r="K837" s="3" t="s">
        <v>742</v>
      </c>
      <c r="L837" s="3" t="s">
        <v>742</v>
      </c>
      <c r="M837" s="3" t="s">
        <v>742</v>
      </c>
      <c r="N837" s="3" t="s">
        <v>742</v>
      </c>
      <c r="O837" s="3"/>
      <c r="P837" s="3" t="s">
        <v>742</v>
      </c>
      <c r="Q837" s="3" t="s">
        <v>742</v>
      </c>
      <c r="R837" s="3" t="s">
        <v>742</v>
      </c>
      <c r="S837" s="3" t="s">
        <v>742</v>
      </c>
      <c r="T837" s="3" t="s">
        <v>742</v>
      </c>
      <c r="U837" s="3" t="s">
        <v>742</v>
      </c>
      <c r="V837" s="3" t="s">
        <v>742</v>
      </c>
      <c r="W837" s="3" t="s">
        <v>742</v>
      </c>
      <c r="X837" s="3" t="s">
        <v>742</v>
      </c>
      <c r="Y837" s="3" t="s">
        <v>742</v>
      </c>
      <c r="Z837" s="3" t="s">
        <v>742</v>
      </c>
      <c r="AA837" s="3" t="s">
        <v>742</v>
      </c>
      <c r="AB837" s="3" t="s">
        <v>742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>
        <f>COUNTA(Tabela2[[#This Row],[FIFA 96 League]:[EA Sports FC 26 League]])</f>
        <v>17</v>
      </c>
    </row>
    <row r="838" spans="1:65" x14ac:dyDescent="0.3">
      <c r="A838" s="3" t="s">
        <v>741</v>
      </c>
      <c r="B838" s="3" t="s">
        <v>56</v>
      </c>
      <c r="C838" s="3" t="s">
        <v>742</v>
      </c>
      <c r="D838" s="3" t="s">
        <v>742</v>
      </c>
      <c r="E838" s="3" t="s">
        <v>742</v>
      </c>
      <c r="F838" s="3" t="s">
        <v>742</v>
      </c>
      <c r="G838" s="3" t="s">
        <v>742</v>
      </c>
      <c r="H838" s="3" t="s">
        <v>742</v>
      </c>
      <c r="I838" s="3" t="s">
        <v>742</v>
      </c>
      <c r="J838" s="3" t="s">
        <v>742</v>
      </c>
      <c r="K838" s="3" t="s">
        <v>742</v>
      </c>
      <c r="L838" s="3" t="s">
        <v>742</v>
      </c>
      <c r="M838" s="3" t="s">
        <v>742</v>
      </c>
      <c r="N838" s="3" t="s">
        <v>742</v>
      </c>
      <c r="O838" s="3" t="s">
        <v>742</v>
      </c>
      <c r="P838" s="3" t="s">
        <v>742</v>
      </c>
      <c r="Q838" s="3" t="s">
        <v>742</v>
      </c>
      <c r="R838" s="3" t="s">
        <v>742</v>
      </c>
      <c r="S838" s="3" t="s">
        <v>742</v>
      </c>
      <c r="T838" s="3" t="s">
        <v>742</v>
      </c>
      <c r="U838" s="3" t="s">
        <v>742</v>
      </c>
      <c r="V838" s="3" t="s">
        <v>742</v>
      </c>
      <c r="W838" s="3" t="s">
        <v>742</v>
      </c>
      <c r="X838" s="3" t="s">
        <v>742</v>
      </c>
      <c r="Y838" s="3" t="s">
        <v>742</v>
      </c>
      <c r="Z838" s="3" t="s">
        <v>742</v>
      </c>
      <c r="AA838" s="3" t="s">
        <v>742</v>
      </c>
      <c r="AB838" s="3" t="s">
        <v>742</v>
      </c>
      <c r="AC838" s="3" t="s">
        <v>742</v>
      </c>
      <c r="AD838" s="3" t="s">
        <v>742</v>
      </c>
      <c r="AE838" s="3" t="s">
        <v>742</v>
      </c>
      <c r="AF838" s="3" t="s">
        <v>742</v>
      </c>
      <c r="AG838" s="3" t="s">
        <v>742</v>
      </c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>
        <f>COUNTA(Tabela2[[#This Row],[FIFA 96 League]:[EA Sports FC 26 League]])</f>
        <v>31</v>
      </c>
    </row>
    <row r="839" spans="1:65" x14ac:dyDescent="0.3">
      <c r="A839" s="3" t="s">
        <v>2081</v>
      </c>
      <c r="B839" s="3" t="s">
        <v>56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">
        <v>742</v>
      </c>
      <c r="AF839" s="3" t="s">
        <v>742</v>
      </c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>
        <f>COUNTA(Tabela2[[#This Row],[FIFA 96 League]:[EA Sports FC 26 League]])</f>
        <v>2</v>
      </c>
    </row>
    <row r="840" spans="1:65" x14ac:dyDescent="0.3">
      <c r="A840" s="3" t="s">
        <v>914</v>
      </c>
      <c r="B840" s="3" t="s">
        <v>56</v>
      </c>
      <c r="C840" s="3"/>
      <c r="D840" s="3"/>
      <c r="E840" s="3"/>
      <c r="F840" s="3" t="s">
        <v>742</v>
      </c>
      <c r="G840" s="3" t="s">
        <v>742</v>
      </c>
      <c r="H840" s="3" t="s">
        <v>742</v>
      </c>
      <c r="I840" s="3"/>
      <c r="J840" s="3"/>
      <c r="K840" s="3" t="s">
        <v>742</v>
      </c>
      <c r="L840" s="3" t="s">
        <v>742</v>
      </c>
      <c r="M840" s="3" t="s">
        <v>742</v>
      </c>
      <c r="N840" s="3" t="s">
        <v>742</v>
      </c>
      <c r="O840" s="3" t="s">
        <v>742</v>
      </c>
      <c r="P840" s="3" t="s">
        <v>742</v>
      </c>
      <c r="Q840" s="3" t="s">
        <v>742</v>
      </c>
      <c r="R840" s="3" t="s">
        <v>742</v>
      </c>
      <c r="S840" s="3" t="s">
        <v>742</v>
      </c>
      <c r="T840" s="3" t="s">
        <v>742</v>
      </c>
      <c r="U840" s="3" t="s">
        <v>742</v>
      </c>
      <c r="V840" s="3" t="s">
        <v>742</v>
      </c>
      <c r="W840" s="3" t="s">
        <v>742</v>
      </c>
      <c r="X840" s="3" t="s">
        <v>742</v>
      </c>
      <c r="Y840" s="3" t="s">
        <v>742</v>
      </c>
      <c r="Z840" s="3" t="s">
        <v>742</v>
      </c>
      <c r="AA840" s="3" t="s">
        <v>742</v>
      </c>
      <c r="AB840" s="3" t="s">
        <v>742</v>
      </c>
      <c r="AC840" s="3" t="s">
        <v>742</v>
      </c>
      <c r="AD840" s="3" t="s">
        <v>742</v>
      </c>
      <c r="AE840" s="3" t="s">
        <v>742</v>
      </c>
      <c r="AF840" s="3" t="s">
        <v>742</v>
      </c>
      <c r="AG840" s="3" t="s">
        <v>742</v>
      </c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>
        <f>COUNTA(Tabela2[[#This Row],[FIFA 96 League]:[EA Sports FC 26 League]])</f>
        <v>26</v>
      </c>
    </row>
    <row r="841" spans="1:65" x14ac:dyDescent="0.3">
      <c r="A841" s="3" t="s">
        <v>915</v>
      </c>
      <c r="B841" s="3" t="s">
        <v>56</v>
      </c>
      <c r="C841" s="3"/>
      <c r="D841" s="3"/>
      <c r="E841" s="3"/>
      <c r="F841" s="3" t="s">
        <v>742</v>
      </c>
      <c r="G841" s="3" t="s">
        <v>742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 t="s">
        <v>742</v>
      </c>
      <c r="V841" s="3" t="s">
        <v>742</v>
      </c>
      <c r="W841" s="3" t="s">
        <v>742</v>
      </c>
      <c r="X841" s="3"/>
      <c r="Y841" s="3"/>
      <c r="Z841" s="3"/>
      <c r="AA841" s="3"/>
      <c r="AB841" s="3"/>
      <c r="AC841" s="3" t="s">
        <v>742</v>
      </c>
      <c r="AD841" s="3" t="s">
        <v>742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>
        <f>COUNTA(Tabela2[[#This Row],[FIFA 96 League]:[EA Sports FC 26 League]])</f>
        <v>7</v>
      </c>
    </row>
    <row r="842" spans="1:65" x14ac:dyDescent="0.3">
      <c r="A842" s="3" t="s">
        <v>864</v>
      </c>
      <c r="B842" s="3" t="s">
        <v>56</v>
      </c>
      <c r="C842" s="3"/>
      <c r="D842" s="3" t="s">
        <v>742</v>
      </c>
      <c r="E842" s="3" t="s">
        <v>742</v>
      </c>
      <c r="F842" s="3" t="s">
        <v>742</v>
      </c>
      <c r="G842" s="3" t="s">
        <v>742</v>
      </c>
      <c r="H842" s="3" t="s">
        <v>742</v>
      </c>
      <c r="I842" s="3"/>
      <c r="J842" s="3"/>
      <c r="K842" s="3"/>
      <c r="L842" s="3" t="s">
        <v>742</v>
      </c>
      <c r="M842" s="3"/>
      <c r="N842" s="3"/>
      <c r="O842" s="3" t="s">
        <v>742</v>
      </c>
      <c r="P842" s="3" t="s">
        <v>742</v>
      </c>
      <c r="Q842" s="3"/>
      <c r="R842" s="3" t="s">
        <v>742</v>
      </c>
      <c r="S842" s="3" t="s">
        <v>742</v>
      </c>
      <c r="T842" s="3"/>
      <c r="U842" s="3"/>
      <c r="V842" s="3"/>
      <c r="W842" s="3" t="s">
        <v>742</v>
      </c>
      <c r="X842" s="3"/>
      <c r="Y842" s="3"/>
      <c r="Z842" s="3" t="s">
        <v>742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>
        <f>COUNTA(Tabela2[[#This Row],[FIFA 96 League]:[EA Sports FC 26 League]])</f>
        <v>12</v>
      </c>
    </row>
    <row r="843" spans="1:65" x14ac:dyDescent="0.3">
      <c r="A843" s="3" t="s">
        <v>1049</v>
      </c>
      <c r="B843" s="3" t="s">
        <v>56</v>
      </c>
      <c r="C843" s="3"/>
      <c r="D843" s="3"/>
      <c r="E843" s="3"/>
      <c r="F843" s="3"/>
      <c r="G843" s="3" t="s">
        <v>742</v>
      </c>
      <c r="H843" s="3"/>
      <c r="I843" s="3"/>
      <c r="J843" s="3"/>
      <c r="K843" s="3"/>
      <c r="L843" s="3" t="s">
        <v>742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>
        <f>COUNTA(Tabela2[[#This Row],[FIFA 96 League]:[EA Sports FC 26 League]])</f>
        <v>2</v>
      </c>
    </row>
    <row r="844" spans="1:65" x14ac:dyDescent="0.3">
      <c r="A844" s="3" t="s">
        <v>743</v>
      </c>
      <c r="B844" s="3" t="s">
        <v>56</v>
      </c>
      <c r="C844" s="3" t="s">
        <v>742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 t="s">
        <v>742</v>
      </c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>
        <f>COUNTA(Tabela2[[#This Row],[FIFA 96 League]:[EA Sports FC 26 League]])</f>
        <v>2</v>
      </c>
    </row>
    <row r="845" spans="1:65" x14ac:dyDescent="0.3">
      <c r="A845" s="3" t="s">
        <v>1888</v>
      </c>
      <c r="B845" s="3" t="s">
        <v>56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 t="s">
        <v>742</v>
      </c>
      <c r="AA845" s="3" t="s">
        <v>742</v>
      </c>
      <c r="AB845" s="3" t="s">
        <v>742</v>
      </c>
      <c r="AC845" s="3"/>
      <c r="AD845" s="3" t="s">
        <v>742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>
        <f>COUNTA(Tabela2[[#This Row],[FIFA 96 League]:[EA Sports FC 26 League]])</f>
        <v>4</v>
      </c>
    </row>
    <row r="846" spans="1:65" x14ac:dyDescent="0.3">
      <c r="A846" s="3" t="s">
        <v>1429</v>
      </c>
      <c r="B846" s="3" t="s">
        <v>56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 t="s">
        <v>742</v>
      </c>
      <c r="O846" s="3" t="s">
        <v>742</v>
      </c>
      <c r="P846" s="3"/>
      <c r="Q846" s="3"/>
      <c r="R846" s="3" t="s">
        <v>742</v>
      </c>
      <c r="S846" s="3" t="s">
        <v>742</v>
      </c>
      <c r="T846" s="3"/>
      <c r="U846" s="3"/>
      <c r="V846" s="3" t="s">
        <v>742</v>
      </c>
      <c r="W846" s="3" t="s">
        <v>742</v>
      </c>
      <c r="X846" s="3" t="s">
        <v>742</v>
      </c>
      <c r="Y846" s="3" t="s">
        <v>742</v>
      </c>
      <c r="Z846" s="3" t="s">
        <v>742</v>
      </c>
      <c r="AA846" s="3"/>
      <c r="AB846" s="3"/>
      <c r="AC846" s="3"/>
      <c r="AD846" s="3" t="s">
        <v>742</v>
      </c>
      <c r="AE846" s="3" t="s">
        <v>742</v>
      </c>
      <c r="AF846" s="3"/>
      <c r="AG846" s="3" t="s">
        <v>742</v>
      </c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>
        <f>COUNTA(Tabela2[[#This Row],[FIFA 96 League]:[EA Sports FC 26 League]])</f>
        <v>12</v>
      </c>
    </row>
    <row r="847" spans="1:65" x14ac:dyDescent="0.3">
      <c r="A847" s="3" t="s">
        <v>747</v>
      </c>
      <c r="B847" s="3" t="s">
        <v>56</v>
      </c>
      <c r="C847" s="3" t="s">
        <v>742</v>
      </c>
      <c r="D847" s="3" t="s">
        <v>742</v>
      </c>
      <c r="E847" s="3" t="s">
        <v>742</v>
      </c>
      <c r="F847" s="3" t="s">
        <v>742</v>
      </c>
      <c r="G847" s="3" t="s">
        <v>742</v>
      </c>
      <c r="H847" s="3" t="s">
        <v>742</v>
      </c>
      <c r="I847" s="3" t="s">
        <v>742</v>
      </c>
      <c r="J847" s="3" t="s">
        <v>742</v>
      </c>
      <c r="K847" s="3" t="s">
        <v>742</v>
      </c>
      <c r="L847" s="3" t="s">
        <v>742</v>
      </c>
      <c r="M847" s="3" t="s">
        <v>742</v>
      </c>
      <c r="N847" s="3" t="s">
        <v>742</v>
      </c>
      <c r="O847" s="3" t="s">
        <v>742</v>
      </c>
      <c r="P847" s="3" t="s">
        <v>742</v>
      </c>
      <c r="Q847" s="3" t="s">
        <v>742</v>
      </c>
      <c r="R847" s="3" t="s">
        <v>742</v>
      </c>
      <c r="S847" s="3" t="s">
        <v>742</v>
      </c>
      <c r="T847" s="3" t="s">
        <v>742</v>
      </c>
      <c r="U847" s="3" t="s">
        <v>742</v>
      </c>
      <c r="V847" s="3" t="s">
        <v>742</v>
      </c>
      <c r="W847" s="3" t="s">
        <v>742</v>
      </c>
      <c r="X847" s="3" t="s">
        <v>742</v>
      </c>
      <c r="Y847" s="3" t="s">
        <v>742</v>
      </c>
      <c r="Z847" s="3" t="s">
        <v>742</v>
      </c>
      <c r="AA847" s="3" t="s">
        <v>742</v>
      </c>
      <c r="AB847" s="3" t="s">
        <v>742</v>
      </c>
      <c r="AC847" s="3" t="s">
        <v>742</v>
      </c>
      <c r="AD847" s="3" t="s">
        <v>742</v>
      </c>
      <c r="AE847" s="3" t="s">
        <v>742</v>
      </c>
      <c r="AF847" s="3" t="s">
        <v>742</v>
      </c>
      <c r="AG847" s="3" t="s">
        <v>742</v>
      </c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>
        <f>COUNTA(Tabela2[[#This Row],[FIFA 96 League]:[EA Sports FC 26 League]])</f>
        <v>31</v>
      </c>
    </row>
    <row r="848" spans="1:65" x14ac:dyDescent="0.3">
      <c r="A848" s="3" t="s">
        <v>865</v>
      </c>
      <c r="B848" s="3" t="s">
        <v>56</v>
      </c>
      <c r="C848" s="3"/>
      <c r="D848" s="3" t="s">
        <v>742</v>
      </c>
      <c r="E848" s="3" t="s">
        <v>742</v>
      </c>
      <c r="F848" s="3" t="s">
        <v>742</v>
      </c>
      <c r="G848" s="3" t="s">
        <v>742</v>
      </c>
      <c r="H848" s="3" t="s">
        <v>742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 t="s">
        <v>742</v>
      </c>
      <c r="AA848" s="3" t="s">
        <v>742</v>
      </c>
      <c r="AB848" s="3" t="s">
        <v>742</v>
      </c>
      <c r="AC848" s="3" t="s">
        <v>742</v>
      </c>
      <c r="AD848" s="3" t="s">
        <v>742</v>
      </c>
      <c r="AE848" s="3" t="s">
        <v>742</v>
      </c>
      <c r="AF848" s="3" t="s">
        <v>742</v>
      </c>
      <c r="AG848" s="3" t="s">
        <v>742</v>
      </c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>
        <f>COUNTA(Tabela2[[#This Row],[FIFA 96 League]:[EA Sports FC 26 League]])</f>
        <v>13</v>
      </c>
    </row>
    <row r="849" spans="1:65" x14ac:dyDescent="0.3">
      <c r="A849" s="3" t="s">
        <v>748</v>
      </c>
      <c r="B849" s="3" t="s">
        <v>56</v>
      </c>
      <c r="C849" s="3" t="s">
        <v>742</v>
      </c>
      <c r="D849" s="3" t="s">
        <v>742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 t="s">
        <v>742</v>
      </c>
      <c r="V849" s="3" t="s">
        <v>742</v>
      </c>
      <c r="W849" s="3"/>
      <c r="X849" s="3" t="s">
        <v>742</v>
      </c>
      <c r="Y849" s="3"/>
      <c r="Z849" s="3"/>
      <c r="AA849" s="3"/>
      <c r="AB849" s="3"/>
      <c r="AC849" s="3" t="s">
        <v>742</v>
      </c>
      <c r="AD849" s="3" t="s">
        <v>742</v>
      </c>
      <c r="AE849" s="3" t="s">
        <v>742</v>
      </c>
      <c r="AF849" s="3" t="s">
        <v>742</v>
      </c>
      <c r="AG849" s="3" t="s">
        <v>742</v>
      </c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>
        <f>COUNTA(Tabela2[[#This Row],[FIFA 96 League]:[EA Sports FC 26 League]])</f>
        <v>10</v>
      </c>
    </row>
    <row r="850" spans="1:65" x14ac:dyDescent="0.3">
      <c r="A850" s="3" t="s">
        <v>749</v>
      </c>
      <c r="B850" s="3" t="s">
        <v>56</v>
      </c>
      <c r="C850" s="3" t="s">
        <v>742</v>
      </c>
      <c r="D850" s="3" t="s">
        <v>742</v>
      </c>
      <c r="E850" s="3" t="s">
        <v>742</v>
      </c>
      <c r="F850" s="3"/>
      <c r="G850" s="3"/>
      <c r="H850" s="3" t="s">
        <v>742</v>
      </c>
      <c r="I850" s="3"/>
      <c r="J850" s="3"/>
      <c r="K850" s="3" t="s">
        <v>742</v>
      </c>
      <c r="L850" s="3" t="s">
        <v>742</v>
      </c>
      <c r="M850" s="3" t="s">
        <v>742</v>
      </c>
      <c r="N850" s="3" t="s">
        <v>742</v>
      </c>
      <c r="O850" s="3" t="s">
        <v>742</v>
      </c>
      <c r="P850" s="3" t="s">
        <v>742</v>
      </c>
      <c r="Q850" s="3" t="s">
        <v>742</v>
      </c>
      <c r="R850" s="3" t="s">
        <v>742</v>
      </c>
      <c r="S850" s="3" t="s">
        <v>742</v>
      </c>
      <c r="T850" s="3" t="s">
        <v>742</v>
      </c>
      <c r="U850" s="3" t="s">
        <v>742</v>
      </c>
      <c r="V850" s="3" t="s">
        <v>742</v>
      </c>
      <c r="W850" s="3" t="s">
        <v>742</v>
      </c>
      <c r="X850" s="3" t="s">
        <v>742</v>
      </c>
      <c r="Y850" s="3" t="s">
        <v>742</v>
      </c>
      <c r="Z850" s="3" t="s">
        <v>742</v>
      </c>
      <c r="AA850" s="3" t="s">
        <v>742</v>
      </c>
      <c r="AB850" s="3" t="s">
        <v>742</v>
      </c>
      <c r="AC850" s="3" t="s">
        <v>742</v>
      </c>
      <c r="AD850" s="3" t="s">
        <v>742</v>
      </c>
      <c r="AE850" s="3"/>
      <c r="AF850" s="3" t="s">
        <v>742</v>
      </c>
      <c r="AG850" s="3" t="s">
        <v>742</v>
      </c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>
        <f>COUNTA(Tabela2[[#This Row],[FIFA 96 League]:[EA Sports FC 26 League]])</f>
        <v>26</v>
      </c>
    </row>
    <row r="851" spans="1:65" x14ac:dyDescent="0.3">
      <c r="A851" s="3" t="s">
        <v>750</v>
      </c>
      <c r="B851" s="3" t="s">
        <v>56</v>
      </c>
      <c r="C851" s="3" t="s">
        <v>742</v>
      </c>
      <c r="D851" s="3" t="s">
        <v>742</v>
      </c>
      <c r="E851" s="3" t="s">
        <v>742</v>
      </c>
      <c r="F851" s="3" t="s">
        <v>742</v>
      </c>
      <c r="G851" s="3" t="s">
        <v>742</v>
      </c>
      <c r="H851" s="3" t="s">
        <v>742</v>
      </c>
      <c r="I851" s="3"/>
      <c r="J851" s="3"/>
      <c r="K851" s="3" t="s">
        <v>742</v>
      </c>
      <c r="L851" s="3" t="s">
        <v>742</v>
      </c>
      <c r="M851" s="3" t="s">
        <v>742</v>
      </c>
      <c r="N851" s="3" t="s">
        <v>742</v>
      </c>
      <c r="O851" s="3" t="s">
        <v>742</v>
      </c>
      <c r="P851" s="3" t="s">
        <v>742</v>
      </c>
      <c r="Q851" s="3" t="s">
        <v>742</v>
      </c>
      <c r="R851" s="3" t="s">
        <v>742</v>
      </c>
      <c r="S851" s="3" t="s">
        <v>742</v>
      </c>
      <c r="T851" s="3" t="s">
        <v>742</v>
      </c>
      <c r="U851" s="3" t="s">
        <v>742</v>
      </c>
      <c r="V851" s="3" t="s">
        <v>742</v>
      </c>
      <c r="W851" s="3" t="s">
        <v>742</v>
      </c>
      <c r="X851" s="3" t="s">
        <v>742</v>
      </c>
      <c r="Y851" s="3" t="s">
        <v>742</v>
      </c>
      <c r="Z851" s="3" t="s">
        <v>742</v>
      </c>
      <c r="AA851" s="3" t="s">
        <v>742</v>
      </c>
      <c r="AB851" s="3" t="s">
        <v>742</v>
      </c>
      <c r="AC851" s="3" t="s">
        <v>742</v>
      </c>
      <c r="AD851" s="3" t="s">
        <v>742</v>
      </c>
      <c r="AE851" s="3" t="s">
        <v>742</v>
      </c>
      <c r="AF851" s="3" t="s">
        <v>742</v>
      </c>
      <c r="AG851" s="3" t="s">
        <v>742</v>
      </c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>
        <f>COUNTA(Tabela2[[#This Row],[FIFA 96 League]:[EA Sports FC 26 League]])</f>
        <v>29</v>
      </c>
    </row>
    <row r="852" spans="1:65" x14ac:dyDescent="0.3">
      <c r="A852" s="3" t="s">
        <v>1383</v>
      </c>
      <c r="B852" s="3" t="s">
        <v>56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 t="s">
        <v>742</v>
      </c>
      <c r="N852" s="3" t="s">
        <v>742</v>
      </c>
      <c r="O852" s="3" t="s">
        <v>742</v>
      </c>
      <c r="P852" s="3" t="s">
        <v>742</v>
      </c>
      <c r="Q852" s="3" t="s">
        <v>742</v>
      </c>
      <c r="R852" s="3" t="s">
        <v>742</v>
      </c>
      <c r="S852" s="3" t="s">
        <v>742</v>
      </c>
      <c r="T852" s="3" t="s">
        <v>742</v>
      </c>
      <c r="U852" s="3" t="s">
        <v>742</v>
      </c>
      <c r="V852" s="3" t="s">
        <v>742</v>
      </c>
      <c r="W852" s="3" t="s">
        <v>742</v>
      </c>
      <c r="X852" s="3" t="s">
        <v>742</v>
      </c>
      <c r="Y852" s="3" t="s">
        <v>742</v>
      </c>
      <c r="Z852" s="3" t="s">
        <v>742</v>
      </c>
      <c r="AA852" s="3" t="s">
        <v>742</v>
      </c>
      <c r="AB852" s="3" t="s">
        <v>742</v>
      </c>
      <c r="AC852" s="3" t="s">
        <v>742</v>
      </c>
      <c r="AD852" s="3"/>
      <c r="AE852" s="3" t="s">
        <v>742</v>
      </c>
      <c r="AF852" s="3" t="s">
        <v>742</v>
      </c>
      <c r="AG852" s="3" t="s">
        <v>742</v>
      </c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>
        <f>COUNTA(Tabela2[[#This Row],[FIFA 96 League]:[EA Sports FC 26 League]])</f>
        <v>20</v>
      </c>
    </row>
    <row r="853" spans="1:65" x14ac:dyDescent="0.3">
      <c r="A853" s="3" t="s">
        <v>751</v>
      </c>
      <c r="B853" s="3" t="s">
        <v>56</v>
      </c>
      <c r="C853" s="3" t="s">
        <v>742</v>
      </c>
      <c r="D853" s="3"/>
      <c r="E853" s="3" t="s">
        <v>742</v>
      </c>
      <c r="F853" s="3" t="s">
        <v>742</v>
      </c>
      <c r="G853" s="3" t="s">
        <v>742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>
        <f>COUNTA(Tabela2[[#This Row],[FIFA 96 League]:[EA Sports FC 26 League]])</f>
        <v>4</v>
      </c>
    </row>
    <row r="854" spans="1:65" x14ac:dyDescent="0.3">
      <c r="A854" s="3" t="s">
        <v>752</v>
      </c>
      <c r="B854" s="3" t="s">
        <v>56</v>
      </c>
      <c r="C854" s="3" t="s">
        <v>742</v>
      </c>
      <c r="D854" s="3" t="s">
        <v>742</v>
      </c>
      <c r="E854" s="3" t="s">
        <v>742</v>
      </c>
      <c r="F854" s="3" t="s">
        <v>742</v>
      </c>
      <c r="G854" s="3"/>
      <c r="H854" s="3" t="s">
        <v>742</v>
      </c>
      <c r="I854" s="3"/>
      <c r="J854" s="3"/>
      <c r="K854" s="3" t="s">
        <v>742</v>
      </c>
      <c r="L854" s="3" t="s">
        <v>742</v>
      </c>
      <c r="M854" s="3" t="s">
        <v>742</v>
      </c>
      <c r="N854" s="3" t="s">
        <v>742</v>
      </c>
      <c r="O854" s="3" t="s">
        <v>742</v>
      </c>
      <c r="P854" s="3" t="s">
        <v>742</v>
      </c>
      <c r="Q854" s="3" t="s">
        <v>742</v>
      </c>
      <c r="R854" s="3" t="s">
        <v>742</v>
      </c>
      <c r="S854" s="3" t="s">
        <v>742</v>
      </c>
      <c r="T854" s="3" t="s">
        <v>742</v>
      </c>
      <c r="U854" s="3" t="s">
        <v>742</v>
      </c>
      <c r="V854" s="3" t="s">
        <v>742</v>
      </c>
      <c r="W854" s="3"/>
      <c r="X854" s="3"/>
      <c r="Y854" s="3" t="s">
        <v>742</v>
      </c>
      <c r="Z854" s="3" t="s">
        <v>742</v>
      </c>
      <c r="AA854" s="3"/>
      <c r="AB854" s="3"/>
      <c r="AC854" s="3"/>
      <c r="AD854" s="3"/>
      <c r="AE854" s="3"/>
      <c r="AF854" s="3" t="s">
        <v>742</v>
      </c>
      <c r="AG854" s="3" t="s">
        <v>742</v>
      </c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>
        <f>COUNTA(Tabela2[[#This Row],[FIFA 96 League]:[EA Sports FC 26 League]])</f>
        <v>21</v>
      </c>
    </row>
    <row r="855" spans="1:65" x14ac:dyDescent="0.3">
      <c r="A855" s="3" t="s">
        <v>753</v>
      </c>
      <c r="B855" s="3" t="s">
        <v>56</v>
      </c>
      <c r="C855" s="3" t="s">
        <v>742</v>
      </c>
      <c r="D855" s="3" t="s">
        <v>742</v>
      </c>
      <c r="E855" s="3" t="s">
        <v>742</v>
      </c>
      <c r="F855" s="3" t="s">
        <v>742</v>
      </c>
      <c r="G855" s="3" t="s">
        <v>742</v>
      </c>
      <c r="H855" s="3" t="s">
        <v>742</v>
      </c>
      <c r="I855" s="3"/>
      <c r="J855" s="3"/>
      <c r="K855" s="3" t="s">
        <v>742</v>
      </c>
      <c r="L855" s="3" t="s">
        <v>742</v>
      </c>
      <c r="M855" s="3" t="s">
        <v>742</v>
      </c>
      <c r="N855" s="3" t="s">
        <v>742</v>
      </c>
      <c r="O855" s="3" t="s">
        <v>742</v>
      </c>
      <c r="P855" s="3" t="s">
        <v>742</v>
      </c>
      <c r="Q855" s="3" t="s">
        <v>742</v>
      </c>
      <c r="R855" s="3" t="s">
        <v>742</v>
      </c>
      <c r="S855" s="3" t="s">
        <v>742</v>
      </c>
      <c r="T855" s="3" t="s">
        <v>742</v>
      </c>
      <c r="U855" s="3" t="s">
        <v>742</v>
      </c>
      <c r="V855" s="3"/>
      <c r="W855" s="3" t="s">
        <v>742</v>
      </c>
      <c r="X855" s="3" t="s">
        <v>742</v>
      </c>
      <c r="Y855" s="3"/>
      <c r="Z855" s="3"/>
      <c r="AA855" s="3"/>
      <c r="AB855" s="3"/>
      <c r="AC855" s="3" t="s">
        <v>742</v>
      </c>
      <c r="AD855" s="3" t="s">
        <v>742</v>
      </c>
      <c r="AE855" s="3" t="s">
        <v>742</v>
      </c>
      <c r="AF855" s="3" t="s">
        <v>742</v>
      </c>
      <c r="AG855" s="3" t="s">
        <v>742</v>
      </c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>
        <f>COUNTA(Tabela2[[#This Row],[FIFA 96 League]:[EA Sports FC 26 League]])</f>
        <v>24</v>
      </c>
    </row>
    <row r="856" spans="1:65" x14ac:dyDescent="0.3">
      <c r="A856" s="3" t="s">
        <v>1214</v>
      </c>
      <c r="B856" s="3" t="s">
        <v>56</v>
      </c>
      <c r="C856" s="3"/>
      <c r="D856" s="3"/>
      <c r="E856" s="3"/>
      <c r="F856" s="3"/>
      <c r="G856" s="3"/>
      <c r="H856" s="3"/>
      <c r="I856" s="3"/>
      <c r="J856" s="3"/>
      <c r="K856" s="3" t="s">
        <v>742</v>
      </c>
      <c r="L856" s="3"/>
      <c r="M856" s="3"/>
      <c r="N856" s="3"/>
      <c r="O856" s="3"/>
      <c r="P856" s="3"/>
      <c r="Q856" s="3"/>
      <c r="R856" s="3"/>
      <c r="S856" s="3"/>
      <c r="T856" s="3" t="s">
        <v>742</v>
      </c>
      <c r="U856" s="3" t="s">
        <v>742</v>
      </c>
      <c r="V856" s="3" t="s">
        <v>742</v>
      </c>
      <c r="W856" s="3" t="s">
        <v>742</v>
      </c>
      <c r="X856" s="3" t="s">
        <v>742</v>
      </c>
      <c r="Y856" s="3" t="s">
        <v>742</v>
      </c>
      <c r="Z856" s="3" t="s">
        <v>742</v>
      </c>
      <c r="AA856" s="3" t="s">
        <v>742</v>
      </c>
      <c r="AB856" s="3" t="s">
        <v>742</v>
      </c>
      <c r="AC856" s="3" t="s">
        <v>742</v>
      </c>
      <c r="AD856" s="3"/>
      <c r="AE856" s="3" t="s">
        <v>742</v>
      </c>
      <c r="AF856" s="3" t="s">
        <v>742</v>
      </c>
      <c r="AG856" s="3" t="s">
        <v>742</v>
      </c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>
        <f>COUNTA(Tabela2[[#This Row],[FIFA 96 League]:[EA Sports FC 26 League]])</f>
        <v>14</v>
      </c>
    </row>
    <row r="857" spans="1:65" x14ac:dyDescent="0.3">
      <c r="A857" s="3" t="s">
        <v>754</v>
      </c>
      <c r="B857" s="3" t="s">
        <v>56</v>
      </c>
      <c r="C857" s="3" t="s">
        <v>742</v>
      </c>
      <c r="D857" s="3" t="s">
        <v>742</v>
      </c>
      <c r="E857" s="3" t="s">
        <v>742</v>
      </c>
      <c r="F857" s="3" t="s">
        <v>742</v>
      </c>
      <c r="G857" s="3" t="s">
        <v>742</v>
      </c>
      <c r="H857" s="3" t="s">
        <v>742</v>
      </c>
      <c r="I857" s="3" t="s">
        <v>742</v>
      </c>
      <c r="J857" s="3" t="s">
        <v>742</v>
      </c>
      <c r="K857" s="3" t="s">
        <v>742</v>
      </c>
      <c r="L857" s="3" t="s">
        <v>742</v>
      </c>
      <c r="M857" s="3" t="s">
        <v>742</v>
      </c>
      <c r="N857" s="3" t="s">
        <v>742</v>
      </c>
      <c r="O857" s="3" t="s">
        <v>742</v>
      </c>
      <c r="P857" s="3" t="s">
        <v>742</v>
      </c>
      <c r="Q857" s="3" t="s">
        <v>742</v>
      </c>
      <c r="R857" s="3" t="s">
        <v>742</v>
      </c>
      <c r="S857" s="3" t="s">
        <v>742</v>
      </c>
      <c r="T857" s="3" t="s">
        <v>742</v>
      </c>
      <c r="U857" s="3" t="s">
        <v>742</v>
      </c>
      <c r="V857" s="3" t="s">
        <v>742</v>
      </c>
      <c r="W857" s="3" t="s">
        <v>742</v>
      </c>
      <c r="X857" s="3" t="s">
        <v>742</v>
      </c>
      <c r="Y857" s="3" t="s">
        <v>742</v>
      </c>
      <c r="Z857" s="3" t="s">
        <v>742</v>
      </c>
      <c r="AA857" s="3" t="s">
        <v>742</v>
      </c>
      <c r="AB857" s="3" t="s">
        <v>742</v>
      </c>
      <c r="AC857" s="3" t="s">
        <v>742</v>
      </c>
      <c r="AD857" s="3" t="s">
        <v>742</v>
      </c>
      <c r="AE857" s="3" t="s">
        <v>742</v>
      </c>
      <c r="AF857" s="3" t="s">
        <v>742</v>
      </c>
      <c r="AG857" s="3" t="s">
        <v>742</v>
      </c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>
        <f>COUNTA(Tabela2[[#This Row],[FIFA 96 League]:[EA Sports FC 26 League]])</f>
        <v>31</v>
      </c>
    </row>
    <row r="858" spans="1:65" x14ac:dyDescent="0.3">
      <c r="A858" s="3" t="s">
        <v>1155</v>
      </c>
      <c r="B858" s="3" t="s">
        <v>56</v>
      </c>
      <c r="C858" s="3"/>
      <c r="D858" s="3"/>
      <c r="E858" s="3"/>
      <c r="F858" s="3"/>
      <c r="G858" s="3"/>
      <c r="H858" s="3" t="s">
        <v>742</v>
      </c>
      <c r="I858" s="3"/>
      <c r="J858" s="3"/>
      <c r="K858" s="3" t="s">
        <v>742</v>
      </c>
      <c r="L858" s="3" t="s">
        <v>742</v>
      </c>
      <c r="M858" s="3" t="s">
        <v>742</v>
      </c>
      <c r="N858" s="3" t="s">
        <v>742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>
        <f>COUNTA(Tabela2[[#This Row],[FIFA 96 League]:[EA Sports FC 26 League]])</f>
        <v>5</v>
      </c>
    </row>
    <row r="859" spans="1:65" x14ac:dyDescent="0.3">
      <c r="A859" s="3" t="s">
        <v>755</v>
      </c>
      <c r="B859" s="3" t="s">
        <v>56</v>
      </c>
      <c r="C859" s="3" t="s">
        <v>742</v>
      </c>
      <c r="D859" s="3" t="s">
        <v>742</v>
      </c>
      <c r="E859" s="3" t="s">
        <v>742</v>
      </c>
      <c r="F859" s="3" t="s">
        <v>742</v>
      </c>
      <c r="G859" s="3" t="s">
        <v>742</v>
      </c>
      <c r="H859" s="3" t="s">
        <v>742</v>
      </c>
      <c r="I859" s="3"/>
      <c r="J859" s="3"/>
      <c r="K859" s="3" t="s">
        <v>742</v>
      </c>
      <c r="L859" s="3" t="s">
        <v>742</v>
      </c>
      <c r="M859" s="3" t="s">
        <v>742</v>
      </c>
      <c r="N859" s="3"/>
      <c r="O859" s="3"/>
      <c r="P859" s="3"/>
      <c r="Q859" s="3" t="s">
        <v>742</v>
      </c>
      <c r="R859" s="3"/>
      <c r="S859" s="3" t="s">
        <v>742</v>
      </c>
      <c r="T859" s="3" t="s">
        <v>742</v>
      </c>
      <c r="U859" s="3" t="s">
        <v>742</v>
      </c>
      <c r="V859" s="3"/>
      <c r="W859" s="3"/>
      <c r="X859" s="3"/>
      <c r="Y859" s="3"/>
      <c r="Z859" s="3"/>
      <c r="AA859" s="3" t="s">
        <v>742</v>
      </c>
      <c r="AB859" s="3" t="s">
        <v>742</v>
      </c>
      <c r="AC859" s="3" t="s">
        <v>742</v>
      </c>
      <c r="AD859" s="3" t="s">
        <v>742</v>
      </c>
      <c r="AE859" s="3" t="s">
        <v>742</v>
      </c>
      <c r="AF859" s="3" t="s">
        <v>742</v>
      </c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>
        <f>COUNTA(Tabela2[[#This Row],[FIFA 96 League]:[EA Sports FC 26 League]])</f>
        <v>19</v>
      </c>
    </row>
    <row r="860" spans="1:65" x14ac:dyDescent="0.3">
      <c r="A860" s="3" t="s">
        <v>756</v>
      </c>
      <c r="B860" s="3" t="s">
        <v>56</v>
      </c>
      <c r="C860" s="3" t="s">
        <v>742</v>
      </c>
      <c r="D860" s="3" t="s">
        <v>742</v>
      </c>
      <c r="E860" s="3" t="s">
        <v>742</v>
      </c>
      <c r="F860" s="3" t="s">
        <v>742</v>
      </c>
      <c r="G860" s="3" t="s">
        <v>742</v>
      </c>
      <c r="H860" s="3" t="s">
        <v>742</v>
      </c>
      <c r="I860" s="3"/>
      <c r="J860" s="3"/>
      <c r="K860" s="3" t="s">
        <v>742</v>
      </c>
      <c r="L860" s="3" t="s">
        <v>742</v>
      </c>
      <c r="M860" s="3" t="s">
        <v>742</v>
      </c>
      <c r="N860" s="3" t="s">
        <v>742</v>
      </c>
      <c r="O860" s="3" t="s">
        <v>742</v>
      </c>
      <c r="P860" s="3" t="s">
        <v>742</v>
      </c>
      <c r="Q860" s="3" t="s">
        <v>742</v>
      </c>
      <c r="R860" s="3" t="s">
        <v>742</v>
      </c>
      <c r="S860" s="3" t="s">
        <v>742</v>
      </c>
      <c r="T860" s="3" t="s">
        <v>742</v>
      </c>
      <c r="U860" s="3" t="s">
        <v>742</v>
      </c>
      <c r="V860" s="3"/>
      <c r="W860" s="3" t="s">
        <v>742</v>
      </c>
      <c r="X860" s="3" t="s">
        <v>742</v>
      </c>
      <c r="Y860" s="3" t="s">
        <v>742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>
        <f>COUNTA(Tabela2[[#This Row],[FIFA 96 League]:[EA Sports FC 26 League]])</f>
        <v>20</v>
      </c>
    </row>
    <row r="861" spans="1:65" x14ac:dyDescent="0.3">
      <c r="A861" s="3" t="s">
        <v>757</v>
      </c>
      <c r="B861" s="3" t="s">
        <v>56</v>
      </c>
      <c r="C861" s="3" t="s">
        <v>742</v>
      </c>
      <c r="D861" s="3" t="s">
        <v>742</v>
      </c>
      <c r="E861" s="3" t="s">
        <v>742</v>
      </c>
      <c r="F861" s="3" t="s">
        <v>742</v>
      </c>
      <c r="G861" s="3" t="s">
        <v>742</v>
      </c>
      <c r="H861" s="3" t="s">
        <v>742</v>
      </c>
      <c r="I861" s="3"/>
      <c r="J861" s="3"/>
      <c r="K861" s="3"/>
      <c r="L861" s="3"/>
      <c r="M861" s="3" t="s">
        <v>742</v>
      </c>
      <c r="N861" s="3" t="s">
        <v>742</v>
      </c>
      <c r="O861" s="3" t="s">
        <v>742</v>
      </c>
      <c r="P861" s="3" t="s">
        <v>742</v>
      </c>
      <c r="Q861" s="3" t="s">
        <v>742</v>
      </c>
      <c r="R861" s="3"/>
      <c r="S861" s="3"/>
      <c r="T861" s="3"/>
      <c r="U861" s="3"/>
      <c r="V861" s="3"/>
      <c r="W861" s="3"/>
      <c r="X861" s="3" t="s">
        <v>742</v>
      </c>
      <c r="Y861" s="3" t="s">
        <v>742</v>
      </c>
      <c r="Z861" s="3"/>
      <c r="AA861" s="3" t="s">
        <v>742</v>
      </c>
      <c r="AB861" s="3" t="s">
        <v>742</v>
      </c>
      <c r="AC861" s="3" t="s">
        <v>742</v>
      </c>
      <c r="AD861" s="3" t="s">
        <v>742</v>
      </c>
      <c r="AE861" s="3" t="s">
        <v>742</v>
      </c>
      <c r="AF861" s="3" t="s">
        <v>742</v>
      </c>
      <c r="AG861" s="3" t="s">
        <v>742</v>
      </c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>
        <f>COUNTA(Tabela2[[#This Row],[FIFA 96 League]:[EA Sports FC 26 League]])</f>
        <v>20</v>
      </c>
    </row>
    <row r="862" spans="1:65" x14ac:dyDescent="0.3">
      <c r="A862" s="3" t="s">
        <v>2135</v>
      </c>
      <c r="B862" s="3" t="s">
        <v>56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 t="s">
        <v>742</v>
      </c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>
        <f>COUNTA(Tabela2[[#This Row],[FIFA 96 League]:[EA Sports FC 26 League]])</f>
        <v>1</v>
      </c>
    </row>
    <row r="863" spans="1:65" x14ac:dyDescent="0.3">
      <c r="A863" s="3" t="s">
        <v>744</v>
      </c>
      <c r="B863" s="3" t="s">
        <v>56</v>
      </c>
      <c r="C863" s="3" t="s">
        <v>742</v>
      </c>
      <c r="D863" s="3" t="s">
        <v>742</v>
      </c>
      <c r="E863" s="3" t="s">
        <v>742</v>
      </c>
      <c r="F863" s="3" t="s">
        <v>742</v>
      </c>
      <c r="G863" s="3" t="s">
        <v>742</v>
      </c>
      <c r="H863" s="3" t="s">
        <v>742</v>
      </c>
      <c r="I863" s="3"/>
      <c r="J863" s="3"/>
      <c r="K863" s="3" t="s">
        <v>742</v>
      </c>
      <c r="L863" s="3" t="s">
        <v>742</v>
      </c>
      <c r="M863" s="3" t="s">
        <v>742</v>
      </c>
      <c r="N863" s="3" t="s">
        <v>742</v>
      </c>
      <c r="O863" s="3" t="s">
        <v>742</v>
      </c>
      <c r="P863" s="3" t="s">
        <v>742</v>
      </c>
      <c r="Q863" s="3" t="s">
        <v>742</v>
      </c>
      <c r="R863" s="3" t="s">
        <v>742</v>
      </c>
      <c r="S863" s="3" t="s">
        <v>742</v>
      </c>
      <c r="T863" s="3" t="s">
        <v>742</v>
      </c>
      <c r="U863" s="3" t="s">
        <v>742</v>
      </c>
      <c r="V863" s="3" t="s">
        <v>742</v>
      </c>
      <c r="W863" s="3" t="s">
        <v>742</v>
      </c>
      <c r="X863" s="3" t="s">
        <v>742</v>
      </c>
      <c r="Y863" s="3" t="s">
        <v>742</v>
      </c>
      <c r="Z863" s="3"/>
      <c r="AA863" s="3" t="s">
        <v>742</v>
      </c>
      <c r="AB863" s="3" t="s">
        <v>742</v>
      </c>
      <c r="AC863" s="3" t="s">
        <v>742</v>
      </c>
      <c r="AD863" s="3" t="s">
        <v>742</v>
      </c>
      <c r="AE863" s="3" t="s">
        <v>742</v>
      </c>
      <c r="AF863" s="3" t="s">
        <v>742</v>
      </c>
      <c r="AG863" s="3" t="s">
        <v>742</v>
      </c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>
        <f>COUNTA(Tabela2[[#This Row],[FIFA 96 League]:[EA Sports FC 26 League]])</f>
        <v>28</v>
      </c>
    </row>
    <row r="864" spans="1:65" x14ac:dyDescent="0.3">
      <c r="A864" s="3" t="s">
        <v>745</v>
      </c>
      <c r="B864" s="3" t="s">
        <v>56</v>
      </c>
      <c r="C864" s="3" t="s">
        <v>742</v>
      </c>
      <c r="D864" s="3" t="s">
        <v>742</v>
      </c>
      <c r="E864" s="3" t="s">
        <v>742</v>
      </c>
      <c r="F864" s="3" t="s">
        <v>742</v>
      </c>
      <c r="G864" s="3" t="s">
        <v>742</v>
      </c>
      <c r="H864" s="3" t="s">
        <v>742</v>
      </c>
      <c r="I864" s="3"/>
      <c r="J864" s="3"/>
      <c r="K864" s="3" t="s">
        <v>742</v>
      </c>
      <c r="L864" s="3" t="s">
        <v>742</v>
      </c>
      <c r="M864" s="3" t="s">
        <v>742</v>
      </c>
      <c r="N864" s="3" t="s">
        <v>742</v>
      </c>
      <c r="O864" s="3" t="s">
        <v>742</v>
      </c>
      <c r="P864" s="3" t="s">
        <v>742</v>
      </c>
      <c r="Q864" s="3" t="s">
        <v>742</v>
      </c>
      <c r="R864" s="3" t="s">
        <v>742</v>
      </c>
      <c r="S864" s="3" t="s">
        <v>742</v>
      </c>
      <c r="T864" s="3" t="s">
        <v>742</v>
      </c>
      <c r="U864" s="3" t="s">
        <v>742</v>
      </c>
      <c r="V864" s="3" t="s">
        <v>742</v>
      </c>
      <c r="W864" s="3" t="s">
        <v>742</v>
      </c>
      <c r="X864" s="3" t="s">
        <v>742</v>
      </c>
      <c r="Y864" s="3" t="s">
        <v>742</v>
      </c>
      <c r="Z864" s="3" t="s">
        <v>742</v>
      </c>
      <c r="AA864" s="3" t="s">
        <v>742</v>
      </c>
      <c r="AB864" s="3" t="s">
        <v>742</v>
      </c>
      <c r="AC864" s="3" t="s">
        <v>742</v>
      </c>
      <c r="AD864" s="3" t="s">
        <v>742</v>
      </c>
      <c r="AE864" s="3" t="s">
        <v>742</v>
      </c>
      <c r="AF864" s="3" t="s">
        <v>742</v>
      </c>
      <c r="AG864" s="3" t="s">
        <v>742</v>
      </c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>
        <f>COUNTA(Tabela2[[#This Row],[FIFA 96 League]:[EA Sports FC 26 League]])</f>
        <v>29</v>
      </c>
    </row>
    <row r="865" spans="1:65" x14ac:dyDescent="0.3">
      <c r="A865" s="3" t="s">
        <v>758</v>
      </c>
      <c r="B865" s="3" t="s">
        <v>56</v>
      </c>
      <c r="C865" s="3" t="s">
        <v>742</v>
      </c>
      <c r="D865" s="3" t="s">
        <v>742</v>
      </c>
      <c r="E865" s="3" t="s">
        <v>742</v>
      </c>
      <c r="F865" s="3" t="s">
        <v>742</v>
      </c>
      <c r="G865" s="3" t="s">
        <v>742</v>
      </c>
      <c r="H865" s="3" t="s">
        <v>742</v>
      </c>
      <c r="I865" s="3"/>
      <c r="J865" s="3"/>
      <c r="K865" s="3" t="s">
        <v>742</v>
      </c>
      <c r="L865" s="3" t="s">
        <v>742</v>
      </c>
      <c r="M865" s="3" t="s">
        <v>742</v>
      </c>
      <c r="N865" s="3" t="s">
        <v>742</v>
      </c>
      <c r="O865" s="3" t="s">
        <v>742</v>
      </c>
      <c r="P865" s="3" t="s">
        <v>742</v>
      </c>
      <c r="Q865" s="3" t="s">
        <v>742</v>
      </c>
      <c r="R865" s="3" t="s">
        <v>742</v>
      </c>
      <c r="S865" s="3" t="s">
        <v>742</v>
      </c>
      <c r="T865" s="3" t="s">
        <v>742</v>
      </c>
      <c r="U865" s="3" t="s">
        <v>742</v>
      </c>
      <c r="V865" s="3" t="s">
        <v>742</v>
      </c>
      <c r="W865" s="3" t="s">
        <v>742</v>
      </c>
      <c r="X865" s="3" t="s">
        <v>742</v>
      </c>
      <c r="Y865" s="3" t="s">
        <v>742</v>
      </c>
      <c r="Z865" s="3" t="s">
        <v>742</v>
      </c>
      <c r="AA865" s="3" t="s">
        <v>742</v>
      </c>
      <c r="AB865" s="3" t="s">
        <v>742</v>
      </c>
      <c r="AC865" s="3" t="s">
        <v>742</v>
      </c>
      <c r="AD865" s="3" t="s">
        <v>742</v>
      </c>
      <c r="AE865" s="3" t="s">
        <v>742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>
        <f>COUNTA(Tabela2[[#This Row],[FIFA 96 League]:[EA Sports FC 26 League]])</f>
        <v>27</v>
      </c>
    </row>
    <row r="866" spans="1:65" x14ac:dyDescent="0.3">
      <c r="A866" s="3" t="s">
        <v>746</v>
      </c>
      <c r="B866" s="3" t="s">
        <v>56</v>
      </c>
      <c r="C866" s="3" t="s">
        <v>742</v>
      </c>
      <c r="D866" s="3" t="s">
        <v>742</v>
      </c>
      <c r="E866" s="3" t="s">
        <v>742</v>
      </c>
      <c r="F866" s="3"/>
      <c r="G866" s="3"/>
      <c r="H866" s="3"/>
      <c r="I866" s="3"/>
      <c r="J866" s="3"/>
      <c r="K866" s="3" t="s">
        <v>742</v>
      </c>
      <c r="L866" s="3"/>
      <c r="M866" s="3"/>
      <c r="N866" s="3"/>
      <c r="O866" s="3"/>
      <c r="P866" s="3" t="s">
        <v>742</v>
      </c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 t="s">
        <v>742</v>
      </c>
      <c r="AE866" s="3" t="s">
        <v>742</v>
      </c>
      <c r="AF866" s="3"/>
      <c r="AG866" s="3" t="s">
        <v>742</v>
      </c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>
        <f>COUNTA(Tabela2[[#This Row],[FIFA 96 League]:[EA Sports FC 26 League]])</f>
        <v>8</v>
      </c>
    </row>
    <row r="867" spans="1:65" x14ac:dyDescent="0.3">
      <c r="A867" s="3" t="s">
        <v>1462</v>
      </c>
      <c r="B867" s="3" t="s">
        <v>56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742</v>
      </c>
      <c r="P867" s="3"/>
      <c r="Q867" s="3" t="s">
        <v>742</v>
      </c>
      <c r="R867" s="3" t="s">
        <v>742</v>
      </c>
      <c r="S867" s="3" t="s">
        <v>742</v>
      </c>
      <c r="T867" s="3" t="s">
        <v>742</v>
      </c>
      <c r="U867" s="3"/>
      <c r="V867" s="3"/>
      <c r="W867" s="3"/>
      <c r="X867" s="3"/>
      <c r="Y867" s="3" t="s">
        <v>742</v>
      </c>
      <c r="Z867" s="3" t="s">
        <v>742</v>
      </c>
      <c r="AA867" s="3" t="s">
        <v>742</v>
      </c>
      <c r="AB867" s="3" t="s">
        <v>742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>
        <f>COUNTA(Tabela2[[#This Row],[FIFA 96 League]:[EA Sports FC 26 League]])</f>
        <v>9</v>
      </c>
    </row>
    <row r="868" spans="1:65" x14ac:dyDescent="0.3">
      <c r="A868" s="3" t="s">
        <v>759</v>
      </c>
      <c r="B868" s="3" t="s">
        <v>56</v>
      </c>
      <c r="C868" s="3" t="s">
        <v>742</v>
      </c>
      <c r="D868" s="3" t="s">
        <v>742</v>
      </c>
      <c r="E868" s="3" t="s">
        <v>742</v>
      </c>
      <c r="F868" s="3" t="s">
        <v>742</v>
      </c>
      <c r="G868" s="3" t="s">
        <v>742</v>
      </c>
      <c r="H868" s="3" t="s">
        <v>742</v>
      </c>
      <c r="I868" s="3"/>
      <c r="J868" s="3"/>
      <c r="K868" s="3" t="s">
        <v>742</v>
      </c>
      <c r="L868" s="3" t="s">
        <v>742</v>
      </c>
      <c r="M868" s="3" t="s">
        <v>742</v>
      </c>
      <c r="N868" s="3" t="s">
        <v>742</v>
      </c>
      <c r="O868" s="3" t="s">
        <v>742</v>
      </c>
      <c r="P868" s="3" t="s">
        <v>742</v>
      </c>
      <c r="Q868" s="3" t="s">
        <v>742</v>
      </c>
      <c r="R868" s="3" t="s">
        <v>742</v>
      </c>
      <c r="S868" s="3"/>
      <c r="T868" s="3" t="s">
        <v>742</v>
      </c>
      <c r="U868" s="3"/>
      <c r="V868" s="3" t="s">
        <v>742</v>
      </c>
      <c r="W868" s="3" t="s">
        <v>742</v>
      </c>
      <c r="X868" s="3" t="s">
        <v>742</v>
      </c>
      <c r="Y868" s="3" t="s">
        <v>742</v>
      </c>
      <c r="Z868" s="3" t="s">
        <v>742</v>
      </c>
      <c r="AA868" s="3" t="s">
        <v>742</v>
      </c>
      <c r="AB868" s="3" t="s">
        <v>742</v>
      </c>
      <c r="AC868" s="3" t="s">
        <v>742</v>
      </c>
      <c r="AD868" s="3"/>
      <c r="AE868" s="3"/>
      <c r="AF868" s="3" t="s">
        <v>742</v>
      </c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>
        <f>COUNTA(Tabela2[[#This Row],[FIFA 96 League]:[EA Sports FC 26 League]])</f>
        <v>24</v>
      </c>
    </row>
    <row r="869" spans="1:65" x14ac:dyDescent="0.3">
      <c r="A869" s="3" t="s">
        <v>2120</v>
      </c>
      <c r="B869" s="3" t="s">
        <v>116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 t="s">
        <v>1520</v>
      </c>
      <c r="AG869" s="3" t="s">
        <v>1520</v>
      </c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>
        <f>COUNTA(Tabela2[[#This Row],[FIFA 96 League]:[EA Sports FC 26 League]])</f>
        <v>2</v>
      </c>
    </row>
    <row r="870" spans="1:65" x14ac:dyDescent="0.3">
      <c r="A870" s="3" t="s">
        <v>1518</v>
      </c>
      <c r="B870" s="3" t="s">
        <v>116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1520</v>
      </c>
      <c r="P870" s="3" t="s">
        <v>1520</v>
      </c>
      <c r="Q870" s="3" t="s">
        <v>1520</v>
      </c>
      <c r="R870" s="3" t="s">
        <v>1520</v>
      </c>
      <c r="S870" s="3" t="s">
        <v>1520</v>
      </c>
      <c r="T870" s="3" t="s">
        <v>1520</v>
      </c>
      <c r="U870" s="3" t="s">
        <v>1520</v>
      </c>
      <c r="V870" s="3" t="s">
        <v>1520</v>
      </c>
      <c r="W870" s="3" t="s">
        <v>1520</v>
      </c>
      <c r="X870" s="3" t="s">
        <v>1520</v>
      </c>
      <c r="Y870" s="3" t="s">
        <v>1520</v>
      </c>
      <c r="Z870" s="3" t="s">
        <v>1520</v>
      </c>
      <c r="AA870" s="3" t="s">
        <v>1520</v>
      </c>
      <c r="AB870" s="3" t="s">
        <v>1520</v>
      </c>
      <c r="AC870" s="3" t="s">
        <v>1520</v>
      </c>
      <c r="AD870" s="3" t="s">
        <v>1520</v>
      </c>
      <c r="AE870" s="3" t="s">
        <v>1520</v>
      </c>
      <c r="AF870" s="3" t="s">
        <v>1520</v>
      </c>
      <c r="AG870" s="3" t="s">
        <v>1520</v>
      </c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>
        <f>COUNTA(Tabela2[[#This Row],[FIFA 96 League]:[EA Sports FC 26 League]])</f>
        <v>19</v>
      </c>
    </row>
    <row r="871" spans="1:65" x14ac:dyDescent="0.3">
      <c r="A871" s="3" t="s">
        <v>1309</v>
      </c>
      <c r="B871" s="3" t="s">
        <v>57</v>
      </c>
      <c r="C871" s="3"/>
      <c r="D871" s="3"/>
      <c r="E871" s="3"/>
      <c r="F871" s="3"/>
      <c r="G871" s="3"/>
      <c r="H871" s="3"/>
      <c r="I871" s="3"/>
      <c r="J871" s="3"/>
      <c r="K871" s="3" t="s">
        <v>1002</v>
      </c>
      <c r="L871" s="3"/>
      <c r="M871" s="3" t="s">
        <v>1002</v>
      </c>
      <c r="N871" s="3"/>
      <c r="O871" s="3" t="s">
        <v>1002</v>
      </c>
      <c r="P871" s="3" t="s">
        <v>1002</v>
      </c>
      <c r="Q871" s="3" t="s">
        <v>1002</v>
      </c>
      <c r="R871" s="3" t="s">
        <v>1002</v>
      </c>
      <c r="S871" s="3" t="s">
        <v>1002</v>
      </c>
      <c r="T871" s="3" t="s">
        <v>1002</v>
      </c>
      <c r="U871" s="3" t="s">
        <v>1002</v>
      </c>
      <c r="V871" s="3" t="s">
        <v>1002</v>
      </c>
      <c r="W871" s="3" t="s">
        <v>1002</v>
      </c>
      <c r="X871" s="3" t="s">
        <v>1002</v>
      </c>
      <c r="Y871" s="3" t="s">
        <v>1002</v>
      </c>
      <c r="Z871" s="3"/>
      <c r="AA871" s="3"/>
      <c r="AB871" s="3" t="s">
        <v>1002</v>
      </c>
      <c r="AC871" s="3"/>
      <c r="AD871" s="3" t="s">
        <v>1002</v>
      </c>
      <c r="AE871" s="3" t="s">
        <v>1002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>
        <f>COUNTA(Tabela2[[#This Row],[FIFA 96 League]:[EA Sports FC 26 League]])</f>
        <v>16</v>
      </c>
    </row>
    <row r="872" spans="1:65" x14ac:dyDescent="0.3">
      <c r="A872" s="3" t="s">
        <v>1077</v>
      </c>
      <c r="B872" s="3" t="s">
        <v>57</v>
      </c>
      <c r="C872" s="3"/>
      <c r="D872" s="3"/>
      <c r="E872" s="3"/>
      <c r="F872" s="3"/>
      <c r="G872" s="3" t="s">
        <v>1002</v>
      </c>
      <c r="H872" s="3" t="s">
        <v>1002</v>
      </c>
      <c r="I872" s="3" t="s">
        <v>1002</v>
      </c>
      <c r="J872" s="3" t="s">
        <v>1002</v>
      </c>
      <c r="K872" s="3" t="s">
        <v>1002</v>
      </c>
      <c r="L872" s="3" t="s">
        <v>1002</v>
      </c>
      <c r="M872" s="3" t="s">
        <v>1002</v>
      </c>
      <c r="N872" s="3"/>
      <c r="O872" s="3"/>
      <c r="P872" s="3" t="s">
        <v>1002</v>
      </c>
      <c r="Q872" s="3" t="s">
        <v>1002</v>
      </c>
      <c r="R872" s="3"/>
      <c r="S872" s="3"/>
      <c r="T872" s="3"/>
      <c r="U872" s="3"/>
      <c r="V872" s="3" t="s">
        <v>1002</v>
      </c>
      <c r="W872" s="3" t="s">
        <v>1002</v>
      </c>
      <c r="X872" s="3" t="s">
        <v>1002</v>
      </c>
      <c r="Y872" s="3"/>
      <c r="Z872" s="3" t="s">
        <v>1002</v>
      </c>
      <c r="AA872" s="3" t="s">
        <v>1002</v>
      </c>
      <c r="AB872" s="3" t="s">
        <v>1002</v>
      </c>
      <c r="AC872" s="3" t="s">
        <v>1002</v>
      </c>
      <c r="AD872" s="3" t="s">
        <v>1002</v>
      </c>
      <c r="AE872" s="3" t="s">
        <v>1002</v>
      </c>
      <c r="AF872" s="3" t="s">
        <v>1002</v>
      </c>
      <c r="AG872" s="3" t="s">
        <v>1002</v>
      </c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>
        <f>COUNTA(Tabela2[[#This Row],[FIFA 96 League]:[EA Sports FC 26 League]])</f>
        <v>20</v>
      </c>
    </row>
    <row r="873" spans="1:65" x14ac:dyDescent="0.3">
      <c r="A873" s="3" t="s">
        <v>1083</v>
      </c>
      <c r="B873" s="3" t="s">
        <v>57</v>
      </c>
      <c r="C873" s="3"/>
      <c r="D873" s="3"/>
      <c r="E873" s="3"/>
      <c r="F873" s="3"/>
      <c r="G873" s="3" t="s">
        <v>1002</v>
      </c>
      <c r="H873" s="3" t="s">
        <v>1002</v>
      </c>
      <c r="I873" s="3" t="s">
        <v>1002</v>
      </c>
      <c r="J873" s="3" t="s">
        <v>1002</v>
      </c>
      <c r="K873" s="3" t="s">
        <v>1002</v>
      </c>
      <c r="L873" s="3" t="s">
        <v>1002</v>
      </c>
      <c r="M873" s="3" t="s">
        <v>1002</v>
      </c>
      <c r="N873" s="3" t="s">
        <v>1002</v>
      </c>
      <c r="O873" s="3" t="s">
        <v>1002</v>
      </c>
      <c r="P873" s="3" t="s">
        <v>1002</v>
      </c>
      <c r="Q873" s="3" t="s">
        <v>1002</v>
      </c>
      <c r="R873" s="3" t="s">
        <v>1002</v>
      </c>
      <c r="S873" s="3" t="s">
        <v>1002</v>
      </c>
      <c r="T873" s="3" t="s">
        <v>1002</v>
      </c>
      <c r="U873" s="3" t="s">
        <v>1002</v>
      </c>
      <c r="V873" s="3" t="s">
        <v>1002</v>
      </c>
      <c r="W873" s="3"/>
      <c r="X873" s="3" t="s">
        <v>1002</v>
      </c>
      <c r="Y873" s="3" t="s">
        <v>1002</v>
      </c>
      <c r="Z873" s="3" t="s">
        <v>1002</v>
      </c>
      <c r="AA873" s="3" t="s">
        <v>1002</v>
      </c>
      <c r="AB873" s="3" t="s">
        <v>1002</v>
      </c>
      <c r="AC873" s="3" t="s">
        <v>1002</v>
      </c>
      <c r="AD873" s="3"/>
      <c r="AE873" s="3" t="s">
        <v>1002</v>
      </c>
      <c r="AF873" s="3" t="s">
        <v>1002</v>
      </c>
      <c r="AG873" s="3" t="s">
        <v>1002</v>
      </c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>
        <f>COUNTA(Tabela2[[#This Row],[FIFA 96 League]:[EA Sports FC 26 League]])</f>
        <v>25</v>
      </c>
    </row>
    <row r="874" spans="1:65" x14ac:dyDescent="0.3">
      <c r="A874" s="3" t="s">
        <v>1156</v>
      </c>
      <c r="B874" s="3" t="s">
        <v>57</v>
      </c>
      <c r="C874" s="3"/>
      <c r="D874" s="3"/>
      <c r="E874" s="3"/>
      <c r="F874" s="3"/>
      <c r="G874" s="3"/>
      <c r="H874" s="3" t="s">
        <v>1002</v>
      </c>
      <c r="I874" s="3" t="s">
        <v>1002</v>
      </c>
      <c r="J874" s="3" t="s">
        <v>1002</v>
      </c>
      <c r="K874" s="3" t="s">
        <v>1002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 t="s">
        <v>1002</v>
      </c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>
        <f>COUNTA(Tabela2[[#This Row],[FIFA 96 League]:[EA Sports FC 26 League]])</f>
        <v>5</v>
      </c>
    </row>
    <row r="875" spans="1:65" x14ac:dyDescent="0.3">
      <c r="A875" s="3" t="s">
        <v>1370</v>
      </c>
      <c r="B875" s="3" t="s">
        <v>57</v>
      </c>
      <c r="C875" s="3"/>
      <c r="D875" s="3"/>
      <c r="E875" s="3"/>
      <c r="F875" s="3"/>
      <c r="G875" s="3"/>
      <c r="H875" s="3"/>
      <c r="I875" s="3"/>
      <c r="J875" s="3"/>
      <c r="K875" s="3"/>
      <c r="L875" s="3" t="s">
        <v>1002</v>
      </c>
      <c r="M875" s="3" t="s">
        <v>1002</v>
      </c>
      <c r="N875" s="3" t="s">
        <v>1002</v>
      </c>
      <c r="O875" s="3" t="s">
        <v>1002</v>
      </c>
      <c r="P875" s="3" t="s">
        <v>1002</v>
      </c>
      <c r="Q875" s="3" t="s">
        <v>1002</v>
      </c>
      <c r="R875" s="3"/>
      <c r="S875" s="3" t="s">
        <v>1002</v>
      </c>
      <c r="T875" s="3" t="s">
        <v>1002</v>
      </c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 t="s">
        <v>1002</v>
      </c>
      <c r="AG875" s="3" t="s">
        <v>1002</v>
      </c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>
        <f>COUNTA(Tabela2[[#This Row],[FIFA 96 League]:[EA Sports FC 26 League]])</f>
        <v>10</v>
      </c>
    </row>
    <row r="876" spans="1:65" x14ac:dyDescent="0.3">
      <c r="A876" s="3" t="s">
        <v>1371</v>
      </c>
      <c r="B876" s="3" t="s">
        <v>57</v>
      </c>
      <c r="C876" s="3"/>
      <c r="D876" s="3"/>
      <c r="E876" s="3"/>
      <c r="F876" s="3"/>
      <c r="G876" s="3"/>
      <c r="H876" s="3"/>
      <c r="I876" s="3"/>
      <c r="J876" s="3"/>
      <c r="K876" s="3"/>
      <c r="L876" s="3" t="s">
        <v>1002</v>
      </c>
      <c r="M876" s="3" t="s">
        <v>1002</v>
      </c>
      <c r="N876" s="3" t="s">
        <v>1002</v>
      </c>
      <c r="O876" s="3"/>
      <c r="P876" s="3" t="s">
        <v>1002</v>
      </c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 t="s">
        <v>1002</v>
      </c>
      <c r="AE876" s="3" t="s">
        <v>1002</v>
      </c>
      <c r="AF876" s="3" t="s">
        <v>1002</v>
      </c>
      <c r="AG876" s="3" t="s">
        <v>1002</v>
      </c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>
        <f>COUNTA(Tabela2[[#This Row],[FIFA 96 League]:[EA Sports FC 26 League]])</f>
        <v>8</v>
      </c>
    </row>
    <row r="877" spans="1:65" x14ac:dyDescent="0.3">
      <c r="A877" s="3" t="s">
        <v>1158</v>
      </c>
      <c r="B877" s="3" t="s">
        <v>57</v>
      </c>
      <c r="C877" s="3"/>
      <c r="D877" s="3"/>
      <c r="E877" s="3"/>
      <c r="F877" s="3"/>
      <c r="G877" s="3"/>
      <c r="H877" s="3" t="s">
        <v>1002</v>
      </c>
      <c r="I877" s="3"/>
      <c r="J877" s="3"/>
      <c r="K877" s="3"/>
      <c r="L877" s="3"/>
      <c r="M877" s="3"/>
      <c r="N877" s="3"/>
      <c r="O877" s="3"/>
      <c r="P877" s="3"/>
      <c r="Q877" s="3"/>
      <c r="R877" s="3" t="s">
        <v>1002</v>
      </c>
      <c r="S877" s="3" t="s">
        <v>1002</v>
      </c>
      <c r="T877" s="3" t="s">
        <v>1002</v>
      </c>
      <c r="U877" s="3" t="s">
        <v>1002</v>
      </c>
      <c r="V877" s="3" t="s">
        <v>1002</v>
      </c>
      <c r="W877" s="3" t="s">
        <v>1002</v>
      </c>
      <c r="X877" s="3" t="s">
        <v>1002</v>
      </c>
      <c r="Y877" s="3" t="s">
        <v>1002</v>
      </c>
      <c r="Z877" s="3" t="s">
        <v>1002</v>
      </c>
      <c r="AA877" s="3" t="s">
        <v>1002</v>
      </c>
      <c r="AB877" s="3" t="s">
        <v>1002</v>
      </c>
      <c r="AC877" s="3" t="s">
        <v>1002</v>
      </c>
      <c r="AD877" s="3" t="s">
        <v>1002</v>
      </c>
      <c r="AE877" s="3" t="s">
        <v>1002</v>
      </c>
      <c r="AF877" s="3" t="s">
        <v>1002</v>
      </c>
      <c r="AG877" s="3" t="s">
        <v>1002</v>
      </c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>
        <f>COUNTA(Tabela2[[#This Row],[FIFA 96 League]:[EA Sports FC 26 League]])</f>
        <v>17</v>
      </c>
    </row>
    <row r="878" spans="1:65" x14ac:dyDescent="0.3">
      <c r="A878" s="3" t="s">
        <v>1680</v>
      </c>
      <c r="B878" s="3" t="s">
        <v>57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 t="s">
        <v>1002</v>
      </c>
      <c r="S878" s="3"/>
      <c r="T878" s="3" t="s">
        <v>1002</v>
      </c>
      <c r="U878" s="3" t="s">
        <v>1002</v>
      </c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>
        <f>COUNTA(Tabela2[[#This Row],[FIFA 96 League]:[EA Sports FC 26 League]])</f>
        <v>3</v>
      </c>
    </row>
    <row r="879" spans="1:65" x14ac:dyDescent="0.3">
      <c r="A879" s="3" t="s">
        <v>2058</v>
      </c>
      <c r="B879" s="3" t="s">
        <v>57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 t="s">
        <v>1002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>
        <f>COUNTA(Tabela2[[#This Row],[FIFA 96 League]:[EA Sports FC 26 League]])</f>
        <v>1</v>
      </c>
    </row>
    <row r="880" spans="1:65" x14ac:dyDescent="0.3">
      <c r="A880" s="3" t="s">
        <v>2107</v>
      </c>
      <c r="B880" s="3" t="s">
        <v>57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 t="s">
        <v>1002</v>
      </c>
      <c r="AG880" s="3" t="s">
        <v>1002</v>
      </c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>
        <f>COUNTA(Tabela2[[#This Row],[FIFA 96 League]:[EA Sports FC 26 League]])</f>
        <v>2</v>
      </c>
    </row>
    <row r="881" spans="1:65" x14ac:dyDescent="0.3">
      <c r="A881" s="3" t="s">
        <v>1078</v>
      </c>
      <c r="B881" s="3" t="s">
        <v>57</v>
      </c>
      <c r="C881" s="3"/>
      <c r="D881" s="3"/>
      <c r="E881" s="3"/>
      <c r="F881" s="3"/>
      <c r="G881" s="3" t="s">
        <v>1002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 t="s">
        <v>1002</v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>
        <f>COUNTA(Tabela2[[#This Row],[FIFA 96 League]:[EA Sports FC 26 League]])</f>
        <v>2</v>
      </c>
    </row>
    <row r="882" spans="1:65" x14ac:dyDescent="0.3">
      <c r="A882" s="3" t="s">
        <v>1866</v>
      </c>
      <c r="B882" s="3" t="s">
        <v>57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 t="s">
        <v>1002</v>
      </c>
      <c r="Z882" s="3" t="s">
        <v>1002</v>
      </c>
      <c r="AA882" s="3" t="s">
        <v>1002</v>
      </c>
      <c r="AB882" s="3" t="s">
        <v>1002</v>
      </c>
      <c r="AC882" s="3" t="s">
        <v>1002</v>
      </c>
      <c r="AD882" s="3" t="s">
        <v>1002</v>
      </c>
      <c r="AE882" s="3"/>
      <c r="AF882" s="3" t="s">
        <v>1002</v>
      </c>
      <c r="AG882" s="3" t="s">
        <v>1002</v>
      </c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>
        <f>COUNTA(Tabela2[[#This Row],[FIFA 96 League]:[EA Sports FC 26 League]])</f>
        <v>8</v>
      </c>
    </row>
    <row r="883" spans="1:65" x14ac:dyDescent="0.3">
      <c r="A883" s="3" t="s">
        <v>1079</v>
      </c>
      <c r="B883" s="3" t="s">
        <v>57</v>
      </c>
      <c r="C883" s="3"/>
      <c r="D883" s="3"/>
      <c r="E883" s="3"/>
      <c r="F883" s="3"/>
      <c r="G883" s="3" t="s">
        <v>1002</v>
      </c>
      <c r="H883" s="3" t="s">
        <v>1002</v>
      </c>
      <c r="I883" s="3" t="s">
        <v>1002</v>
      </c>
      <c r="J883" s="3" t="s">
        <v>1002</v>
      </c>
      <c r="K883" s="3" t="s">
        <v>1002</v>
      </c>
      <c r="L883" s="3" t="s">
        <v>1002</v>
      </c>
      <c r="M883" s="3" t="s">
        <v>1002</v>
      </c>
      <c r="N883" s="3" t="s">
        <v>1002</v>
      </c>
      <c r="O883" s="3" t="s">
        <v>1002</v>
      </c>
      <c r="P883" s="3" t="s">
        <v>1002</v>
      </c>
      <c r="Q883" s="3" t="s">
        <v>1002</v>
      </c>
      <c r="R883" s="3" t="s">
        <v>1002</v>
      </c>
      <c r="S883" s="3" t="s">
        <v>1002</v>
      </c>
      <c r="T883" s="3" t="s">
        <v>1002</v>
      </c>
      <c r="U883" s="3" t="s">
        <v>1002</v>
      </c>
      <c r="V883" s="3" t="s">
        <v>1002</v>
      </c>
      <c r="W883" s="3" t="s">
        <v>1002</v>
      </c>
      <c r="X883" s="3" t="s">
        <v>1002</v>
      </c>
      <c r="Y883" s="3" t="s">
        <v>1002</v>
      </c>
      <c r="Z883" s="3" t="s">
        <v>1002</v>
      </c>
      <c r="AA883" s="3" t="s">
        <v>1002</v>
      </c>
      <c r="AB883" s="3"/>
      <c r="AC883" s="3" t="s">
        <v>1002</v>
      </c>
      <c r="AD883" s="3" t="s">
        <v>1002</v>
      </c>
      <c r="AE883" s="3" t="s">
        <v>1002</v>
      </c>
      <c r="AF883" s="3" t="s">
        <v>1002</v>
      </c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>
        <f>COUNTA(Tabela2[[#This Row],[FIFA 96 League]:[EA Sports FC 26 League]])</f>
        <v>25</v>
      </c>
    </row>
    <row r="884" spans="1:65" x14ac:dyDescent="0.3">
      <c r="A884" s="3" t="s">
        <v>1170</v>
      </c>
      <c r="B884" s="3" t="s">
        <v>57</v>
      </c>
      <c r="C884" s="3"/>
      <c r="D884" s="3"/>
      <c r="E884" s="3"/>
      <c r="F884" s="3"/>
      <c r="G884" s="3"/>
      <c r="H884" s="3"/>
      <c r="I884" s="3" t="s">
        <v>1002</v>
      </c>
      <c r="J884" s="3" t="s">
        <v>1002</v>
      </c>
      <c r="K884" s="3" t="s">
        <v>1002</v>
      </c>
      <c r="L884" s="3" t="s">
        <v>1002</v>
      </c>
      <c r="M884" s="3" t="s">
        <v>1002</v>
      </c>
      <c r="N884" s="3" t="s">
        <v>1002</v>
      </c>
      <c r="O884" s="3" t="s">
        <v>1002</v>
      </c>
      <c r="P884" s="3" t="s">
        <v>1002</v>
      </c>
      <c r="Q884" s="3" t="s">
        <v>1002</v>
      </c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>
        <f>COUNTA(Tabela2[[#This Row],[FIFA 96 League]:[EA Sports FC 26 League]])</f>
        <v>9</v>
      </c>
    </row>
    <row r="885" spans="1:65" x14ac:dyDescent="0.3">
      <c r="A885" s="3" t="s">
        <v>1817</v>
      </c>
      <c r="B885" s="3" t="s">
        <v>57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 t="s">
        <v>1002</v>
      </c>
      <c r="X885" s="3"/>
      <c r="Y885" s="3"/>
      <c r="Z885" s="3"/>
      <c r="AA885" s="3" t="s">
        <v>1002</v>
      </c>
      <c r="AB885" s="3" t="s">
        <v>1002</v>
      </c>
      <c r="AC885" s="3" t="s">
        <v>1002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>
        <f>COUNTA(Tabela2[[#This Row],[FIFA 96 League]:[EA Sports FC 26 League]])</f>
        <v>4</v>
      </c>
    </row>
    <row r="886" spans="1:65" x14ac:dyDescent="0.3">
      <c r="A886" s="3" t="s">
        <v>1080</v>
      </c>
      <c r="B886" s="3" t="s">
        <v>57</v>
      </c>
      <c r="C886" s="3"/>
      <c r="D886" s="3"/>
      <c r="E886" s="3"/>
      <c r="F886" s="3"/>
      <c r="G886" s="3" t="s">
        <v>1002</v>
      </c>
      <c r="H886" s="3" t="s">
        <v>1002</v>
      </c>
      <c r="I886" s="3" t="s">
        <v>1002</v>
      </c>
      <c r="J886" s="3" t="s">
        <v>1002</v>
      </c>
      <c r="K886" s="3" t="s">
        <v>1002</v>
      </c>
      <c r="L886" s="3" t="s">
        <v>1002</v>
      </c>
      <c r="M886" s="3" t="s">
        <v>1002</v>
      </c>
      <c r="N886" s="3" t="s">
        <v>1002</v>
      </c>
      <c r="O886" s="3"/>
      <c r="P886" s="3" t="s">
        <v>1002</v>
      </c>
      <c r="Q886" s="3" t="s">
        <v>1002</v>
      </c>
      <c r="R886" s="3" t="s">
        <v>1002</v>
      </c>
      <c r="S886" s="3" t="s">
        <v>1002</v>
      </c>
      <c r="T886" s="3" t="s">
        <v>1002</v>
      </c>
      <c r="U886" s="3" t="s">
        <v>1002</v>
      </c>
      <c r="V886" s="3" t="s">
        <v>1002</v>
      </c>
      <c r="W886" s="3" t="s">
        <v>1002</v>
      </c>
      <c r="X886" s="3" t="s">
        <v>1002</v>
      </c>
      <c r="Y886" s="3" t="s">
        <v>1002</v>
      </c>
      <c r="Z886" s="3" t="s">
        <v>1002</v>
      </c>
      <c r="AA886" s="3" t="s">
        <v>1002</v>
      </c>
      <c r="AB886" s="3" t="s">
        <v>1002</v>
      </c>
      <c r="AC886" s="3" t="s">
        <v>1002</v>
      </c>
      <c r="AD886" s="3" t="s">
        <v>1002</v>
      </c>
      <c r="AE886" s="3" t="s">
        <v>1002</v>
      </c>
      <c r="AF886" s="3" t="s">
        <v>1002</v>
      </c>
      <c r="AG886" s="3" t="s">
        <v>1002</v>
      </c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>
        <f>COUNTA(Tabela2[[#This Row],[FIFA 96 League]:[EA Sports FC 26 League]])</f>
        <v>26</v>
      </c>
    </row>
    <row r="887" spans="1:65" x14ac:dyDescent="0.3">
      <c r="A887" s="3" t="s">
        <v>1081</v>
      </c>
      <c r="B887" s="3" t="s">
        <v>57</v>
      </c>
      <c r="C887" s="3"/>
      <c r="D887" s="3"/>
      <c r="E887" s="3"/>
      <c r="F887" s="3"/>
      <c r="G887" s="3" t="s">
        <v>1002</v>
      </c>
      <c r="H887" s="3" t="s">
        <v>1002</v>
      </c>
      <c r="I887" s="3" t="s">
        <v>1002</v>
      </c>
      <c r="J887" s="3" t="s">
        <v>1002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>
        <f>COUNTA(Tabela2[[#This Row],[FIFA 96 League]:[EA Sports FC 26 League]])</f>
        <v>4</v>
      </c>
    </row>
    <row r="888" spans="1:65" x14ac:dyDescent="0.3">
      <c r="A888" s="3" t="s">
        <v>1082</v>
      </c>
      <c r="B888" s="3" t="s">
        <v>57</v>
      </c>
      <c r="C888" s="3"/>
      <c r="D888" s="3"/>
      <c r="E888" s="3"/>
      <c r="F888" s="3"/>
      <c r="G888" s="3" t="s">
        <v>1002</v>
      </c>
      <c r="H888" s="3" t="s">
        <v>1002</v>
      </c>
      <c r="I888" s="3" t="s">
        <v>1002</v>
      </c>
      <c r="J888" s="3" t="s">
        <v>1002</v>
      </c>
      <c r="K888" s="3" t="s">
        <v>1002</v>
      </c>
      <c r="L888" s="3" t="s">
        <v>1002</v>
      </c>
      <c r="M888" s="3" t="s">
        <v>1002</v>
      </c>
      <c r="N888" s="3" t="s">
        <v>1002</v>
      </c>
      <c r="O888" s="3" t="s">
        <v>1002</v>
      </c>
      <c r="P888" s="3"/>
      <c r="Q888" s="3" t="s">
        <v>1002</v>
      </c>
      <c r="R888" s="3" t="s">
        <v>1002</v>
      </c>
      <c r="S888" s="3" t="s">
        <v>1002</v>
      </c>
      <c r="T888" s="3" t="s">
        <v>1002</v>
      </c>
      <c r="U888" s="3" t="s">
        <v>1002</v>
      </c>
      <c r="V888" s="3" t="s">
        <v>1002</v>
      </c>
      <c r="W888" s="3" t="s">
        <v>1002</v>
      </c>
      <c r="X888" s="3" t="s">
        <v>1002</v>
      </c>
      <c r="Y888" s="3" t="s">
        <v>1002</v>
      </c>
      <c r="Z888" s="3" t="s">
        <v>1002</v>
      </c>
      <c r="AA888" s="3" t="s">
        <v>1002</v>
      </c>
      <c r="AB888" s="3" t="s">
        <v>1002</v>
      </c>
      <c r="AC888" s="3" t="s">
        <v>1002</v>
      </c>
      <c r="AD888" s="3" t="s">
        <v>1002</v>
      </c>
      <c r="AE888" s="3" t="s">
        <v>1002</v>
      </c>
      <c r="AF888" s="3" t="s">
        <v>1002</v>
      </c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>
        <f>COUNTA(Tabela2[[#This Row],[FIFA 96 League]:[EA Sports FC 26 League]])</f>
        <v>25</v>
      </c>
    </row>
    <row r="889" spans="1:65" x14ac:dyDescent="0.3">
      <c r="A889" s="3" t="s">
        <v>1890</v>
      </c>
      <c r="B889" s="3" t="s">
        <v>57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 t="s">
        <v>1002</v>
      </c>
      <c r="AA889" s="3" t="s">
        <v>1002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>
        <f>COUNTA(Tabela2[[#This Row],[FIFA 96 League]:[EA Sports FC 26 League]])</f>
        <v>2</v>
      </c>
    </row>
    <row r="890" spans="1:65" x14ac:dyDescent="0.3">
      <c r="A890" s="3" t="s">
        <v>1001</v>
      </c>
      <c r="B890" s="3" t="s">
        <v>57</v>
      </c>
      <c r="C890" s="3"/>
      <c r="D890" s="3"/>
      <c r="E890" s="3"/>
      <c r="F890" s="3" t="s">
        <v>1002</v>
      </c>
      <c r="G890" s="3" t="s">
        <v>1002</v>
      </c>
      <c r="H890" s="3" t="s">
        <v>1002</v>
      </c>
      <c r="I890" s="3" t="s">
        <v>1002</v>
      </c>
      <c r="J890" s="3" t="s">
        <v>1002</v>
      </c>
      <c r="K890" s="3" t="s">
        <v>1002</v>
      </c>
      <c r="L890" s="3" t="s">
        <v>1002</v>
      </c>
      <c r="M890" s="3" t="s">
        <v>1002</v>
      </c>
      <c r="N890" s="3" t="s">
        <v>1002</v>
      </c>
      <c r="O890" s="3" t="s">
        <v>1002</v>
      </c>
      <c r="P890" s="3" t="s">
        <v>1002</v>
      </c>
      <c r="Q890" s="3" t="s">
        <v>1002</v>
      </c>
      <c r="R890" s="3" t="s">
        <v>1002</v>
      </c>
      <c r="S890" s="3" t="s">
        <v>1002</v>
      </c>
      <c r="T890" s="3" t="s">
        <v>1002</v>
      </c>
      <c r="U890" s="3" t="s">
        <v>1002</v>
      </c>
      <c r="V890" s="3" t="s">
        <v>1002</v>
      </c>
      <c r="W890" s="3" t="s">
        <v>1002</v>
      </c>
      <c r="X890" s="3" t="s">
        <v>1002</v>
      </c>
      <c r="Y890" s="3" t="s">
        <v>1002</v>
      </c>
      <c r="Z890" s="3" t="s">
        <v>1002</v>
      </c>
      <c r="AA890" s="3" t="s">
        <v>1002</v>
      </c>
      <c r="AB890" s="3" t="s">
        <v>1002</v>
      </c>
      <c r="AC890" s="3" t="s">
        <v>1002</v>
      </c>
      <c r="AD890" s="3" t="s">
        <v>1002</v>
      </c>
      <c r="AE890" s="3" t="s">
        <v>1002</v>
      </c>
      <c r="AF890" s="3" t="s">
        <v>1002</v>
      </c>
      <c r="AG890" s="3" t="s">
        <v>1002</v>
      </c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>
        <f>COUNTA(Tabela2[[#This Row],[FIFA 96 League]:[EA Sports FC 26 League]])</f>
        <v>28</v>
      </c>
    </row>
    <row r="891" spans="1:65" x14ac:dyDescent="0.3">
      <c r="A891" s="3" t="s">
        <v>1438</v>
      </c>
      <c r="B891" s="3" t="s">
        <v>57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 t="s">
        <v>1002</v>
      </c>
      <c r="O891" s="3" t="s">
        <v>1002</v>
      </c>
      <c r="P891" s="3"/>
      <c r="Q891" s="3" t="s">
        <v>1002</v>
      </c>
      <c r="R891" s="3" t="s">
        <v>1002</v>
      </c>
      <c r="S891" s="3"/>
      <c r="T891" s="3"/>
      <c r="U891" s="3"/>
      <c r="V891" s="3"/>
      <c r="W891" s="3" t="s">
        <v>1002</v>
      </c>
      <c r="X891" s="3"/>
      <c r="Y891" s="3" t="s">
        <v>1002</v>
      </c>
      <c r="Z891" s="3" t="s">
        <v>1002</v>
      </c>
      <c r="AA891" s="3"/>
      <c r="AB891" s="3" t="s">
        <v>1002</v>
      </c>
      <c r="AC891" s="3" t="s">
        <v>1002</v>
      </c>
      <c r="AD891" s="3" t="s">
        <v>1002</v>
      </c>
      <c r="AE891" s="3" t="s">
        <v>1002</v>
      </c>
      <c r="AF891" s="3" t="s">
        <v>1002</v>
      </c>
      <c r="AG891" s="3" t="s">
        <v>1002</v>
      </c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>
        <f>COUNTA(Tabela2[[#This Row],[FIFA 96 League]:[EA Sports FC 26 League]])</f>
        <v>13</v>
      </c>
    </row>
    <row r="892" spans="1:65" x14ac:dyDescent="0.3">
      <c r="A892" s="3" t="s">
        <v>1710</v>
      </c>
      <c r="B892" s="3" t="s">
        <v>57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 t="s">
        <v>1002</v>
      </c>
      <c r="U892" s="3" t="s">
        <v>1002</v>
      </c>
      <c r="V892" s="3" t="s">
        <v>1002</v>
      </c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>
        <f>COUNTA(Tabela2[[#This Row],[FIFA 96 League]:[EA Sports FC 26 League]])</f>
        <v>3</v>
      </c>
    </row>
    <row r="893" spans="1:65" x14ac:dyDescent="0.3">
      <c r="A893" s="3" t="s">
        <v>1693</v>
      </c>
      <c r="B893" s="3" t="s">
        <v>57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 t="s">
        <v>1002</v>
      </c>
      <c r="T893" s="3"/>
      <c r="U893" s="3" t="s">
        <v>1002</v>
      </c>
      <c r="V893" s="3" t="s">
        <v>1002</v>
      </c>
      <c r="W893" s="3" t="s">
        <v>1002</v>
      </c>
      <c r="X893" s="3" t="s">
        <v>1002</v>
      </c>
      <c r="Y893" s="3" t="s">
        <v>1002</v>
      </c>
      <c r="Z893" s="3" t="s">
        <v>1002</v>
      </c>
      <c r="AA893" s="3" t="s">
        <v>1002</v>
      </c>
      <c r="AB893" s="3" t="s">
        <v>1002</v>
      </c>
      <c r="AC893" s="3" t="s">
        <v>1002</v>
      </c>
      <c r="AD893" s="3" t="s">
        <v>1002</v>
      </c>
      <c r="AE893" s="3" t="s">
        <v>1002</v>
      </c>
      <c r="AF893" s="3" t="s">
        <v>1002</v>
      </c>
      <c r="AG893" s="3" t="s">
        <v>1002</v>
      </c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>
        <f>COUNTA(Tabela2[[#This Row],[FIFA 96 League]:[EA Sports FC 26 League]])</f>
        <v>14</v>
      </c>
    </row>
    <row r="894" spans="1:65" x14ac:dyDescent="0.3">
      <c r="A894" s="3" t="s">
        <v>1085</v>
      </c>
      <c r="B894" s="3" t="s">
        <v>57</v>
      </c>
      <c r="C894" s="3"/>
      <c r="D894" s="3"/>
      <c r="E894" s="3"/>
      <c r="F894" s="3"/>
      <c r="G894" s="3" t="s">
        <v>1002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>
        <f>COUNTA(Tabela2[[#This Row],[FIFA 96 League]:[EA Sports FC 26 League]])</f>
        <v>1</v>
      </c>
    </row>
    <row r="895" spans="1:65" x14ac:dyDescent="0.3">
      <c r="A895" s="3" t="s">
        <v>1171</v>
      </c>
      <c r="B895" s="3" t="s">
        <v>57</v>
      </c>
      <c r="C895" s="3"/>
      <c r="D895" s="3"/>
      <c r="E895" s="3"/>
      <c r="F895" s="3"/>
      <c r="G895" s="3"/>
      <c r="H895" s="3"/>
      <c r="I895" s="3" t="s">
        <v>1002</v>
      </c>
      <c r="J895" s="3" t="s">
        <v>1002</v>
      </c>
      <c r="K895" s="3" t="s">
        <v>1002</v>
      </c>
      <c r="L895" s="3" t="s">
        <v>1002</v>
      </c>
      <c r="M895" s="3"/>
      <c r="N895" s="3"/>
      <c r="O895" s="3"/>
      <c r="P895" s="3"/>
      <c r="Q895" s="3"/>
      <c r="R895" s="3"/>
      <c r="S895" s="3" t="s">
        <v>1002</v>
      </c>
      <c r="T895" s="3" t="s">
        <v>1002</v>
      </c>
      <c r="U895" s="3" t="s">
        <v>1002</v>
      </c>
      <c r="V895" s="3" t="s">
        <v>1002</v>
      </c>
      <c r="W895" s="3"/>
      <c r="X895" s="3" t="s">
        <v>1002</v>
      </c>
      <c r="Y895" s="3" t="s">
        <v>1002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>
        <f>COUNTA(Tabela2[[#This Row],[FIFA 96 League]:[EA Sports FC 26 League]])</f>
        <v>10</v>
      </c>
    </row>
    <row r="896" spans="1:65" x14ac:dyDescent="0.3">
      <c r="A896" s="3" t="s">
        <v>1084</v>
      </c>
      <c r="B896" s="3" t="s">
        <v>57</v>
      </c>
      <c r="C896" s="3"/>
      <c r="D896" s="3"/>
      <c r="E896" s="3"/>
      <c r="F896" s="3"/>
      <c r="G896" s="3" t="s">
        <v>1002</v>
      </c>
      <c r="H896" s="3" t="s">
        <v>1002</v>
      </c>
      <c r="I896" s="3" t="s">
        <v>1002</v>
      </c>
      <c r="J896" s="3" t="s">
        <v>1002</v>
      </c>
      <c r="K896" s="3" t="s">
        <v>1002</v>
      </c>
      <c r="L896" s="3" t="s">
        <v>1002</v>
      </c>
      <c r="M896" s="3"/>
      <c r="N896" s="3" t="s">
        <v>1002</v>
      </c>
      <c r="O896" s="3" t="s">
        <v>1002</v>
      </c>
      <c r="P896" s="3" t="s">
        <v>1002</v>
      </c>
      <c r="Q896" s="3" t="s">
        <v>1002</v>
      </c>
      <c r="R896" s="3" t="s">
        <v>1002</v>
      </c>
      <c r="S896" s="3" t="s">
        <v>1002</v>
      </c>
      <c r="T896" s="3" t="s">
        <v>1002</v>
      </c>
      <c r="U896" s="3"/>
      <c r="V896" s="3" t="s">
        <v>1002</v>
      </c>
      <c r="W896" s="3" t="s">
        <v>1002</v>
      </c>
      <c r="X896" s="3" t="s">
        <v>1002</v>
      </c>
      <c r="Y896" s="3" t="s">
        <v>1002</v>
      </c>
      <c r="Z896" s="3" t="s">
        <v>1002</v>
      </c>
      <c r="AA896" s="3" t="s">
        <v>1002</v>
      </c>
      <c r="AB896" s="3" t="s">
        <v>1002</v>
      </c>
      <c r="AC896" s="3" t="s">
        <v>1002</v>
      </c>
      <c r="AD896" s="3"/>
      <c r="AE896" s="3" t="s">
        <v>1002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>
        <f>COUNTA(Tabela2[[#This Row],[FIFA 96 League]:[EA Sports FC 26 League]])</f>
        <v>22</v>
      </c>
    </row>
    <row r="897" spans="1:65" x14ac:dyDescent="0.3">
      <c r="A897" s="3" t="s">
        <v>1157</v>
      </c>
      <c r="B897" s="3" t="s">
        <v>57</v>
      </c>
      <c r="C897" s="3"/>
      <c r="D897" s="3"/>
      <c r="E897" s="3"/>
      <c r="F897" s="3"/>
      <c r="G897" s="3"/>
      <c r="H897" s="3" t="s">
        <v>1002</v>
      </c>
      <c r="I897" s="3"/>
      <c r="J897" s="3" t="s">
        <v>1002</v>
      </c>
      <c r="K897" s="3"/>
      <c r="L897" s="3"/>
      <c r="M897" s="3" t="s">
        <v>1002</v>
      </c>
      <c r="N897" s="3" t="s">
        <v>1002</v>
      </c>
      <c r="O897" s="3" t="s">
        <v>1002</v>
      </c>
      <c r="P897" s="3"/>
      <c r="Q897" s="3" t="s">
        <v>1002</v>
      </c>
      <c r="R897" s="3" t="s">
        <v>1002</v>
      </c>
      <c r="S897" s="3" t="s">
        <v>1002</v>
      </c>
      <c r="T897" s="3"/>
      <c r="U897" s="3" t="s">
        <v>1002</v>
      </c>
      <c r="V897" s="3" t="s">
        <v>1002</v>
      </c>
      <c r="W897" s="3" t="s">
        <v>1002</v>
      </c>
      <c r="X897" s="3" t="s">
        <v>1002</v>
      </c>
      <c r="Y897" s="3"/>
      <c r="Z897" s="3" t="s">
        <v>1002</v>
      </c>
      <c r="AA897" s="3"/>
      <c r="AB897" s="3" t="s">
        <v>1002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>
        <f>COUNTA(Tabela2[[#This Row],[FIFA 96 League]:[EA Sports FC 26 League]])</f>
        <v>14</v>
      </c>
    </row>
    <row r="898" spans="1:65" x14ac:dyDescent="0.3">
      <c r="A898" s="3" t="s">
        <v>1086</v>
      </c>
      <c r="B898" s="3" t="s">
        <v>57</v>
      </c>
      <c r="C898" s="3"/>
      <c r="D898" s="3"/>
      <c r="E898" s="3"/>
      <c r="F898" s="3"/>
      <c r="G898" s="3" t="s">
        <v>1002</v>
      </c>
      <c r="H898" s="3"/>
      <c r="I898" s="3" t="s">
        <v>1002</v>
      </c>
      <c r="J898" s="3"/>
      <c r="K898" s="3"/>
      <c r="L898" s="3"/>
      <c r="M898" s="3"/>
      <c r="N898" s="3"/>
      <c r="O898" s="3" t="s">
        <v>1002</v>
      </c>
      <c r="P898" s="3" t="s">
        <v>1002</v>
      </c>
      <c r="Q898" s="3" t="s">
        <v>1002</v>
      </c>
      <c r="R898" s="3" t="s">
        <v>1002</v>
      </c>
      <c r="S898" s="3" t="s">
        <v>1002</v>
      </c>
      <c r="T898" s="3" t="s">
        <v>1002</v>
      </c>
      <c r="U898" s="3" t="s">
        <v>1002</v>
      </c>
      <c r="V898" s="3" t="s">
        <v>1002</v>
      </c>
      <c r="W898" s="3" t="s">
        <v>1002</v>
      </c>
      <c r="X898" s="3" t="s">
        <v>1002</v>
      </c>
      <c r="Y898" s="3" t="s">
        <v>1002</v>
      </c>
      <c r="Z898" s="3" t="s">
        <v>1002</v>
      </c>
      <c r="AA898" s="3" t="s">
        <v>1002</v>
      </c>
      <c r="AB898" s="3" t="s">
        <v>1002</v>
      </c>
      <c r="AC898" s="3" t="s">
        <v>1002</v>
      </c>
      <c r="AD898" s="3" t="s">
        <v>1002</v>
      </c>
      <c r="AE898" s="3" t="s">
        <v>1002</v>
      </c>
      <c r="AF898" s="3" t="s">
        <v>1002</v>
      </c>
      <c r="AG898" s="3" t="s">
        <v>1002</v>
      </c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>
        <f>COUNTA(Tabela2[[#This Row],[FIFA 96 League]:[EA Sports FC 26 League]])</f>
        <v>21</v>
      </c>
    </row>
    <row r="899" spans="1:65" x14ac:dyDescent="0.3">
      <c r="A899" s="3" t="s">
        <v>1087</v>
      </c>
      <c r="B899" s="3" t="s">
        <v>57</v>
      </c>
      <c r="C899" s="3"/>
      <c r="D899" s="3"/>
      <c r="E899" s="3"/>
      <c r="F899" s="3"/>
      <c r="G899" s="3" t="s">
        <v>1002</v>
      </c>
      <c r="H899" s="3" t="s">
        <v>1002</v>
      </c>
      <c r="I899" s="3" t="s">
        <v>1002</v>
      </c>
      <c r="J899" s="3"/>
      <c r="K899" s="3" t="s">
        <v>1002</v>
      </c>
      <c r="L899" s="3" t="s">
        <v>1002</v>
      </c>
      <c r="M899" s="3" t="s">
        <v>1002</v>
      </c>
      <c r="N899" s="3" t="s">
        <v>1002</v>
      </c>
      <c r="O899" s="3" t="s">
        <v>1002</v>
      </c>
      <c r="P899" s="3" t="s">
        <v>1002</v>
      </c>
      <c r="Q899" s="3" t="s">
        <v>1002</v>
      </c>
      <c r="R899" s="3" t="s">
        <v>1002</v>
      </c>
      <c r="S899" s="3" t="s">
        <v>1002</v>
      </c>
      <c r="T899" s="3" t="s">
        <v>1002</v>
      </c>
      <c r="U899" s="3" t="s">
        <v>1002</v>
      </c>
      <c r="V899" s="3"/>
      <c r="W899" s="3" t="s">
        <v>1002</v>
      </c>
      <c r="X899" s="3" t="s">
        <v>1002</v>
      </c>
      <c r="Y899" s="3" t="s">
        <v>1002</v>
      </c>
      <c r="Z899" s="3" t="s">
        <v>1002</v>
      </c>
      <c r="AA899" s="3" t="s">
        <v>1002</v>
      </c>
      <c r="AB899" s="3"/>
      <c r="AC899" s="3" t="s">
        <v>1002</v>
      </c>
      <c r="AD899" s="3" t="s">
        <v>1002</v>
      </c>
      <c r="AE899" s="3" t="s">
        <v>1002</v>
      </c>
      <c r="AF899" s="3" t="s">
        <v>1002</v>
      </c>
      <c r="AG899" s="3" t="s">
        <v>1002</v>
      </c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>
        <f>COUNTA(Tabela2[[#This Row],[FIFA 96 League]:[EA Sports FC 26 League]])</f>
        <v>24</v>
      </c>
    </row>
    <row r="900" spans="1:65" x14ac:dyDescent="0.3">
      <c r="A900" s="3" t="s">
        <v>1014</v>
      </c>
      <c r="B900" s="3" t="s">
        <v>57</v>
      </c>
      <c r="C900" s="3"/>
      <c r="D900" s="3"/>
      <c r="E900" s="3"/>
      <c r="F900" s="3" t="s">
        <v>1002</v>
      </c>
      <c r="G900" s="3" t="s">
        <v>1002</v>
      </c>
      <c r="H900" s="3" t="s">
        <v>1002</v>
      </c>
      <c r="I900" s="3"/>
      <c r="J900" s="3" t="s">
        <v>1002</v>
      </c>
      <c r="K900" s="3" t="s">
        <v>1002</v>
      </c>
      <c r="L900" s="3" t="s">
        <v>1002</v>
      </c>
      <c r="M900" s="3" t="s">
        <v>1002</v>
      </c>
      <c r="N900" s="3" t="s">
        <v>1002</v>
      </c>
      <c r="O900" s="3" t="s">
        <v>1002</v>
      </c>
      <c r="P900" s="3" t="s">
        <v>1002</v>
      </c>
      <c r="Q900" s="3" t="s">
        <v>1002</v>
      </c>
      <c r="R900" s="3" t="s">
        <v>1002</v>
      </c>
      <c r="S900" s="3" t="s">
        <v>1002</v>
      </c>
      <c r="T900" s="3" t="s">
        <v>1002</v>
      </c>
      <c r="U900" s="3" t="s">
        <v>1002</v>
      </c>
      <c r="V900" s="3" t="s">
        <v>1002</v>
      </c>
      <c r="W900" s="3" t="s">
        <v>1002</v>
      </c>
      <c r="X900" s="3" t="s">
        <v>1002</v>
      </c>
      <c r="Y900" s="3" t="s">
        <v>1002</v>
      </c>
      <c r="Z900" s="3" t="s">
        <v>1002</v>
      </c>
      <c r="AA900" s="3" t="s">
        <v>1002</v>
      </c>
      <c r="AB900" s="3" t="s">
        <v>1002</v>
      </c>
      <c r="AC900" s="3" t="s">
        <v>1002</v>
      </c>
      <c r="AD900" s="3" t="s">
        <v>1002</v>
      </c>
      <c r="AE900" s="3" t="s">
        <v>1002</v>
      </c>
      <c r="AF900" s="3"/>
      <c r="AG900" s="3" t="s">
        <v>1002</v>
      </c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>
        <f>COUNTA(Tabela2[[#This Row],[FIFA 96 League]:[EA Sports FC 26 League]])</f>
        <v>26</v>
      </c>
    </row>
    <row r="901" spans="1:65" x14ac:dyDescent="0.3">
      <c r="A901" s="3" t="s">
        <v>1088</v>
      </c>
      <c r="B901" s="3" t="s">
        <v>57</v>
      </c>
      <c r="C901" s="3"/>
      <c r="D901" s="3"/>
      <c r="E901" s="3"/>
      <c r="F901" s="3"/>
      <c r="G901" s="3" t="s">
        <v>1002</v>
      </c>
      <c r="H901" s="3" t="s">
        <v>1002</v>
      </c>
      <c r="I901" s="3" t="s">
        <v>1002</v>
      </c>
      <c r="J901" s="3" t="s">
        <v>1002</v>
      </c>
      <c r="K901" s="3" t="s">
        <v>1002</v>
      </c>
      <c r="L901" s="3" t="s">
        <v>1002</v>
      </c>
      <c r="M901" s="3" t="s">
        <v>1002</v>
      </c>
      <c r="N901" s="3" t="s">
        <v>1002</v>
      </c>
      <c r="O901" s="3" t="s">
        <v>1002</v>
      </c>
      <c r="P901" s="3" t="s">
        <v>1002</v>
      </c>
      <c r="Q901" s="3" t="s">
        <v>1002</v>
      </c>
      <c r="R901" s="3" t="s">
        <v>1002</v>
      </c>
      <c r="S901" s="3" t="s">
        <v>1002</v>
      </c>
      <c r="T901" s="3" t="s">
        <v>1002</v>
      </c>
      <c r="U901" s="3" t="s">
        <v>1002</v>
      </c>
      <c r="V901" s="3" t="s">
        <v>1002</v>
      </c>
      <c r="W901" s="3" t="s">
        <v>1002</v>
      </c>
      <c r="X901" s="3" t="s">
        <v>1002</v>
      </c>
      <c r="Y901" s="3" t="s">
        <v>1002</v>
      </c>
      <c r="Z901" s="3"/>
      <c r="AA901" s="3" t="s">
        <v>1002</v>
      </c>
      <c r="AB901" s="3" t="s">
        <v>1002</v>
      </c>
      <c r="AC901" s="3" t="s">
        <v>1002</v>
      </c>
      <c r="AD901" s="3" t="s">
        <v>1002</v>
      </c>
      <c r="AE901" s="3" t="s">
        <v>1002</v>
      </c>
      <c r="AF901" s="3" t="s">
        <v>1002</v>
      </c>
      <c r="AG901" s="3" t="s">
        <v>1002</v>
      </c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>
        <f>COUNTA(Tabela2[[#This Row],[FIFA 96 League]:[EA Sports FC 26 League]])</f>
        <v>26</v>
      </c>
    </row>
    <row r="902" spans="1:65" x14ac:dyDescent="0.3">
      <c r="A902" s="3" t="s">
        <v>2023</v>
      </c>
      <c r="B902" s="3" t="s">
        <v>100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 t="s">
        <v>1958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>
        <f>COUNTA(Tabela2[[#This Row],[FIFA 96 League]:[EA Sports FC 26 League]])</f>
        <v>1</v>
      </c>
    </row>
    <row r="903" spans="1:65" x14ac:dyDescent="0.3">
      <c r="A903" s="3" t="s">
        <v>2021</v>
      </c>
      <c r="B903" s="3" t="s">
        <v>100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 t="s">
        <v>1958</v>
      </c>
      <c r="AD903" s="3" t="s">
        <v>1958</v>
      </c>
      <c r="AE903" s="3" t="s">
        <v>1958</v>
      </c>
      <c r="AF903" s="3" t="s">
        <v>1958</v>
      </c>
      <c r="AG903" s="3" t="s">
        <v>1958</v>
      </c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>
        <f>COUNTA(Tabela2[[#This Row],[FIFA 96 League]:[EA Sports FC 26 League]])</f>
        <v>5</v>
      </c>
    </row>
    <row r="904" spans="1:65" x14ac:dyDescent="0.3">
      <c r="A904" s="3" t="s">
        <v>1959</v>
      </c>
      <c r="B904" s="3" t="s">
        <v>100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 t="s">
        <v>1958</v>
      </c>
      <c r="AC904" s="3" t="s">
        <v>1958</v>
      </c>
      <c r="AD904" s="3" t="s">
        <v>1958</v>
      </c>
      <c r="AE904" s="3" t="s">
        <v>1958</v>
      </c>
      <c r="AF904" s="3" t="s">
        <v>1958</v>
      </c>
      <c r="AG904" s="3" t="s">
        <v>1958</v>
      </c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>
        <f>COUNTA(Tabela2[[#This Row],[FIFA 96 League]:[EA Sports FC 26 League]])</f>
        <v>6</v>
      </c>
    </row>
    <row r="905" spans="1:65" x14ac:dyDescent="0.3">
      <c r="A905" s="3" t="s">
        <v>1963</v>
      </c>
      <c r="B905" s="3" t="s">
        <v>100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 t="s">
        <v>1958</v>
      </c>
      <c r="AC905" s="3" t="s">
        <v>1958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>
        <f>COUNTA(Tabela2[[#This Row],[FIFA 96 League]:[EA Sports FC 26 League]])</f>
        <v>2</v>
      </c>
    </row>
    <row r="906" spans="1:65" x14ac:dyDescent="0.3">
      <c r="A906" s="3" t="s">
        <v>2064</v>
      </c>
      <c r="B906" s="3" t="s">
        <v>100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 t="s">
        <v>1958</v>
      </c>
      <c r="AE906" s="3" t="s">
        <v>1958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>
        <f>COUNTA(Tabela2[[#This Row],[FIFA 96 League]:[EA Sports FC 26 League]])</f>
        <v>2</v>
      </c>
    </row>
    <row r="907" spans="1:65" x14ac:dyDescent="0.3">
      <c r="A907" s="3" t="s">
        <v>2022</v>
      </c>
      <c r="B907" s="3" t="s">
        <v>100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 t="s">
        <v>1958</v>
      </c>
      <c r="AD907" s="3" t="s">
        <v>1958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>
        <f>COUNTA(Tabela2[[#This Row],[FIFA 96 League]:[EA Sports FC 26 League]])</f>
        <v>2</v>
      </c>
    </row>
    <row r="908" spans="1:65" x14ac:dyDescent="0.3">
      <c r="A908" s="3" t="s">
        <v>1961</v>
      </c>
      <c r="B908" s="3" t="s">
        <v>100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 t="s">
        <v>1958</v>
      </c>
      <c r="AC908" s="3"/>
      <c r="AD908" s="3"/>
      <c r="AE908" s="3" t="s">
        <v>1958</v>
      </c>
      <c r="AF908" s="3" t="s">
        <v>1958</v>
      </c>
      <c r="AG908" s="3" t="s">
        <v>1958</v>
      </c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>
        <f>COUNTA(Tabela2[[#This Row],[FIFA 96 League]:[EA Sports FC 26 League]])</f>
        <v>4</v>
      </c>
    </row>
    <row r="909" spans="1:65" x14ac:dyDescent="0.3">
      <c r="A909" s="3" t="s">
        <v>1960</v>
      </c>
      <c r="B909" s="3" t="s">
        <v>100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 t="s">
        <v>1958</v>
      </c>
      <c r="AC909" s="3" t="s">
        <v>1958</v>
      </c>
      <c r="AD909" s="3" t="s">
        <v>1958</v>
      </c>
      <c r="AE909" s="3" t="s">
        <v>1958</v>
      </c>
      <c r="AF909" s="3" t="s">
        <v>1958</v>
      </c>
      <c r="AG909" s="3" t="s">
        <v>1958</v>
      </c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>
        <f>COUNTA(Tabela2[[#This Row],[FIFA 96 League]:[EA Sports FC 26 League]])</f>
        <v>6</v>
      </c>
    </row>
    <row r="910" spans="1:65" x14ac:dyDescent="0.3">
      <c r="A910" s="3" t="s">
        <v>1962</v>
      </c>
      <c r="B910" s="3" t="s">
        <v>100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 t="s">
        <v>1958</v>
      </c>
      <c r="AC910" s="3" t="s">
        <v>1958</v>
      </c>
      <c r="AD910" s="3" t="s">
        <v>1958</v>
      </c>
      <c r="AE910" s="3"/>
      <c r="AF910" s="3" t="s">
        <v>1958</v>
      </c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>
        <f>COUNTA(Tabela2[[#This Row],[FIFA 96 League]:[EA Sports FC 26 League]])</f>
        <v>4</v>
      </c>
    </row>
    <row r="911" spans="1:65" x14ac:dyDescent="0.3">
      <c r="A911" s="3" t="s">
        <v>1964</v>
      </c>
      <c r="B911" s="3" t="s">
        <v>100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 t="s">
        <v>1958</v>
      </c>
      <c r="AC911" s="3"/>
      <c r="AD911" s="3" t="s">
        <v>1958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>
        <f>COUNTA(Tabela2[[#This Row],[FIFA 96 League]:[EA Sports FC 26 League]])</f>
        <v>2</v>
      </c>
    </row>
    <row r="912" spans="1:65" x14ac:dyDescent="0.3">
      <c r="A912" s="3" t="s">
        <v>2092</v>
      </c>
      <c r="B912" s="3" t="s">
        <v>100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">
        <v>1958</v>
      </c>
      <c r="AF912" s="3" t="s">
        <v>1958</v>
      </c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>
        <f>COUNTA(Tabela2[[#This Row],[FIFA 96 League]:[EA Sports FC 26 League]])</f>
        <v>2</v>
      </c>
    </row>
    <row r="913" spans="1:65" x14ac:dyDescent="0.3">
      <c r="A913" s="3" t="s">
        <v>1965</v>
      </c>
      <c r="B913" s="3" t="s">
        <v>100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 t="s">
        <v>1958</v>
      </c>
      <c r="AC913" s="3"/>
      <c r="AD913" s="3"/>
      <c r="AE913" s="3"/>
      <c r="AF913" s="3" t="s">
        <v>1958</v>
      </c>
      <c r="AG913" s="3" t="s">
        <v>1958</v>
      </c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>
        <f>COUNTA(Tabela2[[#This Row],[FIFA 96 League]:[EA Sports FC 26 League]])</f>
        <v>3</v>
      </c>
    </row>
    <row r="914" spans="1:65" x14ac:dyDescent="0.3">
      <c r="A914" s="3" t="s">
        <v>2117</v>
      </c>
      <c r="B914" s="3" t="s">
        <v>100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 t="s">
        <v>1958</v>
      </c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>
        <f>COUNTA(Tabela2[[#This Row],[FIFA 96 League]:[EA Sports FC 26 League]])</f>
        <v>1</v>
      </c>
    </row>
    <row r="915" spans="1:65" x14ac:dyDescent="0.3">
      <c r="A915" s="3" t="s">
        <v>2093</v>
      </c>
      <c r="B915" s="3" t="s">
        <v>100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">
        <v>1958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>
        <f>COUNTA(Tabela2[[#This Row],[FIFA 96 League]:[EA Sports FC 26 League]])</f>
        <v>1</v>
      </c>
    </row>
    <row r="916" spans="1:65" x14ac:dyDescent="0.3">
      <c r="A916" s="3" t="s">
        <v>1629</v>
      </c>
      <c r="B916" s="3" t="s">
        <v>101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 t="s">
        <v>1628</v>
      </c>
      <c r="AB916" s="3" t="s">
        <v>1628</v>
      </c>
      <c r="AC916" s="3"/>
      <c r="AD916" s="3" t="s">
        <v>1628</v>
      </c>
      <c r="AE916" s="3" t="s">
        <v>1628</v>
      </c>
      <c r="AF916" s="3" t="s">
        <v>1628</v>
      </c>
      <c r="AG916" s="3" t="s">
        <v>1628</v>
      </c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>
        <f>COUNTA(Tabela2[[#This Row],[FIFA 96 League]:[EA Sports FC 26 League]])</f>
        <v>6</v>
      </c>
    </row>
    <row r="917" spans="1:65" x14ac:dyDescent="0.3">
      <c r="A917" s="3" t="s">
        <v>2129</v>
      </c>
      <c r="B917" s="3" t="s">
        <v>101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 t="s">
        <v>1628</v>
      </c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>
        <f>COUNTA(Tabela2[[#This Row],[FIFA 96 League]:[EA Sports FC 26 League]])</f>
        <v>1</v>
      </c>
    </row>
    <row r="918" spans="1:65" x14ac:dyDescent="0.3">
      <c r="A918" s="3" t="s">
        <v>2006</v>
      </c>
      <c r="B918" s="3" t="s">
        <v>101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 t="s">
        <v>1628</v>
      </c>
      <c r="AC918" s="3"/>
      <c r="AD918" s="3"/>
      <c r="AE918" s="3"/>
      <c r="AF918" s="3"/>
      <c r="AG918" s="3" t="s">
        <v>1628</v>
      </c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>
        <f>COUNTA(Tabela2[[#This Row],[FIFA 96 League]:[EA Sports FC 26 League]])</f>
        <v>2</v>
      </c>
    </row>
    <row r="919" spans="1:65" x14ac:dyDescent="0.3">
      <c r="A919" s="3" t="s">
        <v>2078</v>
      </c>
      <c r="B919" s="3" t="s">
        <v>101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 t="s">
        <v>1628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>
        <f>COUNTA(Tabela2[[#This Row],[FIFA 96 League]:[EA Sports FC 26 League]])</f>
        <v>1</v>
      </c>
    </row>
    <row r="920" spans="1:65" x14ac:dyDescent="0.3">
      <c r="A920" s="3" t="s">
        <v>2039</v>
      </c>
      <c r="B920" s="3" t="s">
        <v>101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 t="s">
        <v>1628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>
        <f>COUNTA(Tabela2[[#This Row],[FIFA 96 League]:[EA Sports FC 26 League]])</f>
        <v>1</v>
      </c>
    </row>
    <row r="921" spans="1:65" x14ac:dyDescent="0.3">
      <c r="A921" s="3" t="s">
        <v>2077</v>
      </c>
      <c r="B921" s="3" t="s">
        <v>101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 t="s">
        <v>1628</v>
      </c>
      <c r="AE921" s="3" t="s">
        <v>1628</v>
      </c>
      <c r="AF921" s="3"/>
      <c r="AG921" s="3" t="s">
        <v>1628</v>
      </c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>
        <f>COUNTA(Tabela2[[#This Row],[FIFA 96 League]:[EA Sports FC 26 League]])</f>
        <v>3</v>
      </c>
    </row>
    <row r="922" spans="1:65" x14ac:dyDescent="0.3">
      <c r="A922" s="3" t="s">
        <v>2005</v>
      </c>
      <c r="B922" s="3" t="s">
        <v>101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 t="s">
        <v>1628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>
        <f>COUNTA(Tabela2[[#This Row],[FIFA 96 League]:[EA Sports FC 26 League]])</f>
        <v>1</v>
      </c>
    </row>
    <row r="923" spans="1:65" x14ac:dyDescent="0.3">
      <c r="A923" s="3" t="s">
        <v>2002</v>
      </c>
      <c r="B923" s="3" t="s">
        <v>101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 t="s">
        <v>1628</v>
      </c>
      <c r="AC923" s="3"/>
      <c r="AD923" s="3"/>
      <c r="AE923" s="3" t="s">
        <v>1628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>
        <f>COUNTA(Tabela2[[#This Row],[FIFA 96 League]:[EA Sports FC 26 League]])</f>
        <v>2</v>
      </c>
    </row>
    <row r="924" spans="1:65" x14ac:dyDescent="0.3">
      <c r="A924" s="3" t="s">
        <v>2128</v>
      </c>
      <c r="B924" s="3" t="s">
        <v>101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 t="s">
        <v>1628</v>
      </c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>
        <f>COUNTA(Tabela2[[#This Row],[FIFA 96 League]:[EA Sports FC 26 League]])</f>
        <v>1</v>
      </c>
    </row>
    <row r="925" spans="1:65" x14ac:dyDescent="0.3">
      <c r="A925" s="3" t="s">
        <v>2003</v>
      </c>
      <c r="B925" s="3" t="s">
        <v>101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 t="s">
        <v>1628</v>
      </c>
      <c r="AC925" s="3" t="s">
        <v>1628</v>
      </c>
      <c r="AD925" s="3" t="s">
        <v>1628</v>
      </c>
      <c r="AE925" s="3" t="s">
        <v>1628</v>
      </c>
      <c r="AF925" s="3"/>
      <c r="AG925" s="3" t="s">
        <v>1628</v>
      </c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>
        <f>COUNTA(Tabela2[[#This Row],[FIFA 96 League]:[EA Sports FC 26 League]])</f>
        <v>5</v>
      </c>
    </row>
    <row r="926" spans="1:65" x14ac:dyDescent="0.3">
      <c r="A926" s="3" t="s">
        <v>2079</v>
      </c>
      <c r="B926" s="3" t="s">
        <v>101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 t="s">
        <v>1628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>
        <f>COUNTA(Tabela2[[#This Row],[FIFA 96 League]:[EA Sports FC 26 League]])</f>
        <v>1</v>
      </c>
    </row>
    <row r="927" spans="1:65" x14ac:dyDescent="0.3">
      <c r="A927" s="3" t="s">
        <v>2004</v>
      </c>
      <c r="B927" s="3" t="s">
        <v>101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 t="s">
        <v>1628</v>
      </c>
      <c r="AC927" s="3" t="s">
        <v>1628</v>
      </c>
      <c r="AD927" s="3"/>
      <c r="AE927" s="3"/>
      <c r="AF927" s="3" t="s">
        <v>1628</v>
      </c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>
        <f>COUNTA(Tabela2[[#This Row],[FIFA 96 League]:[EA Sports FC 26 League]])</f>
        <v>3</v>
      </c>
    </row>
    <row r="928" spans="1:65" x14ac:dyDescent="0.3">
      <c r="A928" s="3" t="s">
        <v>2038</v>
      </c>
      <c r="B928" s="3" t="s">
        <v>101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 t="s">
        <v>1628</v>
      </c>
      <c r="AD928" s="3" t="s">
        <v>1628</v>
      </c>
      <c r="AE928" s="3" t="s">
        <v>1628</v>
      </c>
      <c r="AF928" s="3"/>
      <c r="AG928" s="3" t="s">
        <v>1628</v>
      </c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>
        <f>COUNTA(Tabela2[[#This Row],[FIFA 96 League]:[EA Sports FC 26 League]])</f>
        <v>4</v>
      </c>
    </row>
    <row r="929" spans="1:65" x14ac:dyDescent="0.3">
      <c r="A929" s="3" t="s">
        <v>2104</v>
      </c>
      <c r="B929" s="3" t="s">
        <v>101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">
        <v>1628</v>
      </c>
      <c r="AF929" s="3" t="s">
        <v>1628</v>
      </c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>
        <f>COUNTA(Tabela2[[#This Row],[FIFA 96 League]:[EA Sports FC 26 League]])</f>
        <v>2</v>
      </c>
    </row>
    <row r="930" spans="1:65" x14ac:dyDescent="0.3">
      <c r="A930" s="3" t="s">
        <v>2041</v>
      </c>
      <c r="B930" s="3" t="s">
        <v>101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 t="s">
        <v>1628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>
        <f>COUNTA(Tabela2[[#This Row],[FIFA 96 League]:[EA Sports FC 26 League]])</f>
        <v>1</v>
      </c>
    </row>
    <row r="931" spans="1:65" x14ac:dyDescent="0.3">
      <c r="A931" s="3" t="s">
        <v>2040</v>
      </c>
      <c r="B931" s="3" t="s">
        <v>101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 t="s">
        <v>1628</v>
      </c>
      <c r="AD931" s="3"/>
      <c r="AE931" s="3" t="s">
        <v>1628</v>
      </c>
      <c r="AF931" s="3" t="s">
        <v>1628</v>
      </c>
      <c r="AG931" s="3" t="s">
        <v>1628</v>
      </c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>
        <f>COUNTA(Tabela2[[#This Row],[FIFA 96 League]:[EA Sports FC 26 League]])</f>
        <v>4</v>
      </c>
    </row>
    <row r="932" spans="1:65" x14ac:dyDescent="0.3">
      <c r="A932" s="3" t="s">
        <v>945</v>
      </c>
      <c r="B932" s="3" t="s">
        <v>58</v>
      </c>
      <c r="C932" s="3"/>
      <c r="D932" s="3"/>
      <c r="E932" s="3"/>
      <c r="F932" s="3" t="s">
        <v>946</v>
      </c>
      <c r="G932" s="3"/>
      <c r="H932" s="3"/>
      <c r="I932" s="3"/>
      <c r="J932" s="3"/>
      <c r="K932" s="3"/>
      <c r="L932" s="3"/>
      <c r="M932" s="3" t="s">
        <v>946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>
        <f>COUNTA(Tabela2[[#This Row],[FIFA 96 League]:[EA Sports FC 26 League]])</f>
        <v>2</v>
      </c>
    </row>
    <row r="933" spans="1:65" x14ac:dyDescent="0.3">
      <c r="A933" s="3" t="s">
        <v>1396</v>
      </c>
      <c r="B933" s="3" t="s">
        <v>58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 t="s">
        <v>946</v>
      </c>
      <c r="N933" s="3" t="s">
        <v>946</v>
      </c>
      <c r="O933" s="3" t="s">
        <v>1491</v>
      </c>
      <c r="P933" s="3" t="s">
        <v>946</v>
      </c>
      <c r="Q933" s="3" t="s">
        <v>946</v>
      </c>
      <c r="R933" s="3" t="s">
        <v>946</v>
      </c>
      <c r="S933" s="3"/>
      <c r="T933" s="3"/>
      <c r="U933" s="3"/>
      <c r="V933" s="3"/>
      <c r="W933" s="3"/>
      <c r="X933" s="3" t="s">
        <v>946</v>
      </c>
      <c r="Y933" s="3" t="s">
        <v>946</v>
      </c>
      <c r="Z933" s="3" t="s">
        <v>946</v>
      </c>
      <c r="AA933" s="3" t="s">
        <v>946</v>
      </c>
      <c r="AB933" s="3"/>
      <c r="AC933" s="3"/>
      <c r="AD933" s="3"/>
      <c r="AE933" s="3"/>
      <c r="AF933" s="3"/>
      <c r="AG933" s="3" t="s">
        <v>946</v>
      </c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>
        <f>COUNTA(Tabela2[[#This Row],[FIFA 96 League]:[EA Sports FC 26 League]])</f>
        <v>11</v>
      </c>
    </row>
    <row r="934" spans="1:65" x14ac:dyDescent="0.3">
      <c r="A934" s="3" t="s">
        <v>1397</v>
      </c>
      <c r="B934" s="3" t="s">
        <v>58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 t="s">
        <v>946</v>
      </c>
      <c r="N934" s="3" t="s">
        <v>946</v>
      </c>
      <c r="O934" s="3" t="s">
        <v>946</v>
      </c>
      <c r="P934" s="3" t="s">
        <v>946</v>
      </c>
      <c r="Q934" s="3" t="s">
        <v>946</v>
      </c>
      <c r="R934" s="3" t="s">
        <v>946</v>
      </c>
      <c r="S934" s="3" t="s">
        <v>946</v>
      </c>
      <c r="T934" s="3" t="s">
        <v>946</v>
      </c>
      <c r="U934" s="3"/>
      <c r="V934" s="3" t="s">
        <v>946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>
        <f>COUNTA(Tabela2[[#This Row],[FIFA 96 League]:[EA Sports FC 26 League]])</f>
        <v>9</v>
      </c>
    </row>
    <row r="935" spans="1:65" x14ac:dyDescent="0.3">
      <c r="A935" s="3" t="s">
        <v>1818</v>
      </c>
      <c r="B935" s="3" t="s">
        <v>58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 t="s">
        <v>946</v>
      </c>
      <c r="X935" s="3" t="s">
        <v>946</v>
      </c>
      <c r="Y935" s="3" t="s">
        <v>946</v>
      </c>
      <c r="Z935" s="3"/>
      <c r="AA935" s="3"/>
      <c r="AB935" s="3"/>
      <c r="AC935" s="3" t="s">
        <v>946</v>
      </c>
      <c r="AD935" s="3"/>
      <c r="AE935" s="3"/>
      <c r="AF935" s="3"/>
      <c r="AG935" s="3" t="s">
        <v>946</v>
      </c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>
        <f>COUNTA(Tabela2[[#This Row],[FIFA 96 League]:[EA Sports FC 26 League]])</f>
        <v>5</v>
      </c>
    </row>
    <row r="936" spans="1:65" x14ac:dyDescent="0.3">
      <c r="A936" s="3" t="s">
        <v>1398</v>
      </c>
      <c r="B936" s="3" t="s">
        <v>58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 t="s">
        <v>946</v>
      </c>
      <c r="N936" s="3" t="s">
        <v>946</v>
      </c>
      <c r="O936" s="3" t="s">
        <v>946</v>
      </c>
      <c r="P936" s="3" t="s">
        <v>946</v>
      </c>
      <c r="Q936" s="3" t="s">
        <v>946</v>
      </c>
      <c r="R936" s="3" t="s">
        <v>946</v>
      </c>
      <c r="S936" s="3" t="s">
        <v>946</v>
      </c>
      <c r="T936" s="3"/>
      <c r="U936" s="3" t="s">
        <v>946</v>
      </c>
      <c r="V936" s="3" t="s">
        <v>946</v>
      </c>
      <c r="W936" s="3" t="s">
        <v>946</v>
      </c>
      <c r="X936" s="3" t="s">
        <v>946</v>
      </c>
      <c r="Y936" s="3" t="s">
        <v>946</v>
      </c>
      <c r="Z936" s="3" t="s">
        <v>946</v>
      </c>
      <c r="AA936" s="3" t="s">
        <v>946</v>
      </c>
      <c r="AB936" s="3" t="s">
        <v>946</v>
      </c>
      <c r="AC936" s="3" t="s">
        <v>946</v>
      </c>
      <c r="AD936" s="3" t="s">
        <v>946</v>
      </c>
      <c r="AE936" s="3" t="s">
        <v>946</v>
      </c>
      <c r="AF936" s="3" t="s">
        <v>946</v>
      </c>
      <c r="AG936" s="3" t="s">
        <v>946</v>
      </c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>
        <f>COUNTA(Tabela2[[#This Row],[FIFA 96 League]:[EA Sports FC 26 League]])</f>
        <v>20</v>
      </c>
    </row>
    <row r="937" spans="1:65" x14ac:dyDescent="0.3">
      <c r="A937" s="3" t="s">
        <v>1401</v>
      </c>
      <c r="B937" s="3" t="s">
        <v>58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 t="s">
        <v>946</v>
      </c>
      <c r="N937" s="3"/>
      <c r="O937" s="3" t="s">
        <v>946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>
        <f>COUNTA(Tabela2[[#This Row],[FIFA 96 League]:[EA Sports FC 26 League]])</f>
        <v>2</v>
      </c>
    </row>
    <row r="938" spans="1:65" x14ac:dyDescent="0.3">
      <c r="A938" s="3" t="s">
        <v>2109</v>
      </c>
      <c r="B938" s="3" t="s">
        <v>58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 t="s">
        <v>946</v>
      </c>
      <c r="AG938" s="3" t="s">
        <v>946</v>
      </c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>
        <f>COUNTA(Tabela2[[#This Row],[FIFA 96 League]:[EA Sports FC 26 League]])</f>
        <v>2</v>
      </c>
    </row>
    <row r="939" spans="1:65" x14ac:dyDescent="0.3">
      <c r="A939" s="3" t="s">
        <v>1399</v>
      </c>
      <c r="B939" s="3" t="s">
        <v>58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 t="s">
        <v>946</v>
      </c>
      <c r="N939" s="3" t="s">
        <v>946</v>
      </c>
      <c r="O939" s="3" t="s">
        <v>1494</v>
      </c>
      <c r="P939" s="3"/>
      <c r="Q939" s="3"/>
      <c r="R939" s="3"/>
      <c r="S939" s="3"/>
      <c r="T939" s="3"/>
      <c r="U939" s="3"/>
      <c r="V939" s="3" t="s">
        <v>946</v>
      </c>
      <c r="W939" s="3" t="s">
        <v>946</v>
      </c>
      <c r="X939" s="3" t="s">
        <v>946</v>
      </c>
      <c r="Y939" s="3"/>
      <c r="Z939" s="3"/>
      <c r="AA939" s="3"/>
      <c r="AB939" s="3"/>
      <c r="AC939" s="3" t="s">
        <v>946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>
        <f>COUNTA(Tabela2[[#This Row],[FIFA 96 League]:[EA Sports FC 26 League]])</f>
        <v>7</v>
      </c>
    </row>
    <row r="940" spans="1:65" x14ac:dyDescent="0.3">
      <c r="A940" s="3" t="s">
        <v>1400</v>
      </c>
      <c r="B940" s="3" t="s">
        <v>58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 t="s">
        <v>946</v>
      </c>
      <c r="N940" s="3" t="s">
        <v>946</v>
      </c>
      <c r="O940" s="3" t="s">
        <v>946</v>
      </c>
      <c r="P940" s="3" t="s">
        <v>946</v>
      </c>
      <c r="Q940" s="3"/>
      <c r="R940" s="3" t="s">
        <v>946</v>
      </c>
      <c r="S940" s="3" t="s">
        <v>946</v>
      </c>
      <c r="T940" s="3" t="s">
        <v>946</v>
      </c>
      <c r="U940" s="3" t="s">
        <v>946</v>
      </c>
      <c r="V940" s="3" t="s">
        <v>946</v>
      </c>
      <c r="W940" s="3" t="s">
        <v>946</v>
      </c>
      <c r="X940" s="3"/>
      <c r="Y940" s="3" t="s">
        <v>946</v>
      </c>
      <c r="Z940" s="3" t="s">
        <v>946</v>
      </c>
      <c r="AA940" s="3" t="s">
        <v>946</v>
      </c>
      <c r="AB940" s="3" t="s">
        <v>946</v>
      </c>
      <c r="AC940" s="3" t="s">
        <v>946</v>
      </c>
      <c r="AD940" s="3" t="s">
        <v>946</v>
      </c>
      <c r="AE940" s="3" t="s">
        <v>946</v>
      </c>
      <c r="AF940" s="3" t="s">
        <v>946</v>
      </c>
      <c r="AG940" s="3" t="s">
        <v>946</v>
      </c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>
        <f>COUNTA(Tabela2[[#This Row],[FIFA 96 League]:[EA Sports FC 26 League]])</f>
        <v>19</v>
      </c>
    </row>
    <row r="941" spans="1:65" x14ac:dyDescent="0.3">
      <c r="A941" s="3" t="s">
        <v>1489</v>
      </c>
      <c r="B941" s="3" t="s">
        <v>58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946</v>
      </c>
      <c r="P941" s="3" t="s">
        <v>946</v>
      </c>
      <c r="Q941" s="3" t="s">
        <v>946</v>
      </c>
      <c r="R941" s="3" t="s">
        <v>946</v>
      </c>
      <c r="S941" s="3" t="s">
        <v>946</v>
      </c>
      <c r="T941" s="3" t="s">
        <v>946</v>
      </c>
      <c r="U941" s="3" t="s">
        <v>946</v>
      </c>
      <c r="V941" s="3" t="s">
        <v>946</v>
      </c>
      <c r="W941" s="3" t="s">
        <v>946</v>
      </c>
      <c r="X941" s="3" t="s">
        <v>946</v>
      </c>
      <c r="Y941" s="3" t="s">
        <v>946</v>
      </c>
      <c r="Z941" s="3" t="s">
        <v>946</v>
      </c>
      <c r="AA941" s="3" t="s">
        <v>946</v>
      </c>
      <c r="AB941" s="3" t="s">
        <v>946</v>
      </c>
      <c r="AC941" s="3" t="s">
        <v>946</v>
      </c>
      <c r="AD941" s="3" t="s">
        <v>946</v>
      </c>
      <c r="AE941" s="3" t="s">
        <v>946</v>
      </c>
      <c r="AF941" s="3" t="s">
        <v>946</v>
      </c>
      <c r="AG941" s="3" t="s">
        <v>946</v>
      </c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>
        <f>COUNTA(Tabela2[[#This Row],[FIFA 96 League]:[EA Sports FC 26 League]])</f>
        <v>19</v>
      </c>
    </row>
    <row r="942" spans="1:65" x14ac:dyDescent="0.3">
      <c r="A942" s="3" t="s">
        <v>1402</v>
      </c>
      <c r="B942" s="3" t="s">
        <v>58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 t="s">
        <v>946</v>
      </c>
      <c r="N942" s="3" t="s">
        <v>946</v>
      </c>
      <c r="O942" s="3" t="s">
        <v>946</v>
      </c>
      <c r="P942" s="3"/>
      <c r="Q942" s="3" t="s">
        <v>946</v>
      </c>
      <c r="R942" s="3" t="s">
        <v>946</v>
      </c>
      <c r="S942" s="3" t="s">
        <v>946</v>
      </c>
      <c r="T942" s="3" t="s">
        <v>946</v>
      </c>
      <c r="U942" s="3" t="s">
        <v>946</v>
      </c>
      <c r="V942" s="3" t="s">
        <v>946</v>
      </c>
      <c r="W942" s="3" t="s">
        <v>946</v>
      </c>
      <c r="X942" s="3" t="s">
        <v>946</v>
      </c>
      <c r="Y942" s="3" t="s">
        <v>946</v>
      </c>
      <c r="Z942" s="3" t="s">
        <v>946</v>
      </c>
      <c r="AA942" s="3" t="s">
        <v>946</v>
      </c>
      <c r="AB942" s="3"/>
      <c r="AC942" s="3"/>
      <c r="AD942" s="3" t="s">
        <v>946</v>
      </c>
      <c r="AE942" s="3" t="s">
        <v>946</v>
      </c>
      <c r="AF942" s="3" t="s">
        <v>946</v>
      </c>
      <c r="AG942" s="3" t="s">
        <v>946</v>
      </c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>
        <f>COUNTA(Tabela2[[#This Row],[FIFA 96 League]:[EA Sports FC 26 League]])</f>
        <v>18</v>
      </c>
    </row>
    <row r="943" spans="1:65" x14ac:dyDescent="0.3">
      <c r="A943" s="3" t="s">
        <v>1403</v>
      </c>
      <c r="B943" s="3" t="s">
        <v>58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 t="s">
        <v>946</v>
      </c>
      <c r="N943" s="3" t="s">
        <v>946</v>
      </c>
      <c r="O943" s="3" t="s">
        <v>946</v>
      </c>
      <c r="P943" s="3" t="s">
        <v>946</v>
      </c>
      <c r="Q943" s="3" t="s">
        <v>946</v>
      </c>
      <c r="R943" s="3" t="s">
        <v>946</v>
      </c>
      <c r="S943" s="3" t="s">
        <v>946</v>
      </c>
      <c r="T943" s="3" t="s">
        <v>946</v>
      </c>
      <c r="U943" s="3" t="s">
        <v>946</v>
      </c>
      <c r="V943" s="3" t="s">
        <v>946</v>
      </c>
      <c r="W943" s="3" t="s">
        <v>946</v>
      </c>
      <c r="X943" s="3" t="s">
        <v>946</v>
      </c>
      <c r="Y943" s="3" t="s">
        <v>946</v>
      </c>
      <c r="Z943" s="3" t="s">
        <v>946</v>
      </c>
      <c r="AA943" s="3" t="s">
        <v>946</v>
      </c>
      <c r="AB943" s="3" t="s">
        <v>946</v>
      </c>
      <c r="AC943" s="3" t="s">
        <v>946</v>
      </c>
      <c r="AD943" s="3" t="s">
        <v>946</v>
      </c>
      <c r="AE943" s="3" t="s">
        <v>946</v>
      </c>
      <c r="AF943" s="3" t="s">
        <v>946</v>
      </c>
      <c r="AG943" s="3" t="s">
        <v>946</v>
      </c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>
        <f>COUNTA(Tabela2[[#This Row],[FIFA 96 League]:[EA Sports FC 26 League]])</f>
        <v>21</v>
      </c>
    </row>
    <row r="944" spans="1:65" x14ac:dyDescent="0.3">
      <c r="A944" s="3" t="s">
        <v>1540</v>
      </c>
      <c r="B944" s="3" t="s">
        <v>58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 t="s">
        <v>946</v>
      </c>
      <c r="Q944" s="3" t="s">
        <v>946</v>
      </c>
      <c r="R944" s="3" t="s">
        <v>946</v>
      </c>
      <c r="S944" s="3" t="s">
        <v>946</v>
      </c>
      <c r="T944" s="3" t="s">
        <v>946</v>
      </c>
      <c r="U944" s="3" t="s">
        <v>946</v>
      </c>
      <c r="V944" s="3" t="s">
        <v>946</v>
      </c>
      <c r="W944" s="3" t="s">
        <v>946</v>
      </c>
      <c r="X944" s="3" t="s">
        <v>946</v>
      </c>
      <c r="Y944" s="3" t="s">
        <v>946</v>
      </c>
      <c r="Z944" s="3" t="s">
        <v>946</v>
      </c>
      <c r="AA944" s="3" t="s">
        <v>946</v>
      </c>
      <c r="AB944" s="3" t="s">
        <v>946</v>
      </c>
      <c r="AC944" s="3" t="s">
        <v>946</v>
      </c>
      <c r="AD944" s="3" t="s">
        <v>946</v>
      </c>
      <c r="AE944" s="3"/>
      <c r="AF944" s="3" t="s">
        <v>946</v>
      </c>
      <c r="AG944" s="3" t="s">
        <v>946</v>
      </c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>
        <f>COUNTA(Tabela2[[#This Row],[FIFA 96 League]:[EA Sports FC 26 League]])</f>
        <v>17</v>
      </c>
    </row>
    <row r="945" spans="1:65" x14ac:dyDescent="0.3">
      <c r="A945" s="3" t="s">
        <v>1333</v>
      </c>
      <c r="B945" s="3" t="s">
        <v>58</v>
      </c>
      <c r="C945" s="3"/>
      <c r="D945" s="3"/>
      <c r="E945" s="3"/>
      <c r="F945" s="3"/>
      <c r="G945" s="3"/>
      <c r="H945" s="3"/>
      <c r="I945" s="3"/>
      <c r="J945" s="3"/>
      <c r="K945" s="3" t="s">
        <v>946</v>
      </c>
      <c r="L945" s="3" t="s">
        <v>946</v>
      </c>
      <c r="M945" s="3" t="s">
        <v>946</v>
      </c>
      <c r="N945" s="3" t="s">
        <v>946</v>
      </c>
      <c r="O945" s="3" t="s">
        <v>946</v>
      </c>
      <c r="P945" s="3" t="s">
        <v>946</v>
      </c>
      <c r="Q945" s="3" t="s">
        <v>946</v>
      </c>
      <c r="R945" s="3" t="s">
        <v>946</v>
      </c>
      <c r="S945" s="3" t="s">
        <v>946</v>
      </c>
      <c r="T945" s="3" t="s">
        <v>946</v>
      </c>
      <c r="U945" s="3" t="s">
        <v>946</v>
      </c>
      <c r="V945" s="3" t="s">
        <v>946</v>
      </c>
      <c r="W945" s="3" t="s">
        <v>946</v>
      </c>
      <c r="X945" s="3" t="s">
        <v>946</v>
      </c>
      <c r="Y945" s="3" t="s">
        <v>946</v>
      </c>
      <c r="Z945" s="3" t="s">
        <v>946</v>
      </c>
      <c r="AA945" s="3" t="s">
        <v>946</v>
      </c>
      <c r="AB945" s="3" t="s">
        <v>946</v>
      </c>
      <c r="AC945" s="3" t="s">
        <v>946</v>
      </c>
      <c r="AD945" s="3" t="s">
        <v>946</v>
      </c>
      <c r="AE945" s="3" t="s">
        <v>946</v>
      </c>
      <c r="AF945" s="3" t="s">
        <v>946</v>
      </c>
      <c r="AG945" s="3" t="s">
        <v>946</v>
      </c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>
        <f>COUNTA(Tabela2[[#This Row],[FIFA 96 League]:[EA Sports FC 26 League]])</f>
        <v>23</v>
      </c>
    </row>
    <row r="946" spans="1:65" x14ac:dyDescent="0.3">
      <c r="A946" s="3" t="s">
        <v>978</v>
      </c>
      <c r="B946" s="3" t="s">
        <v>58</v>
      </c>
      <c r="C946" s="3"/>
      <c r="D946" s="3"/>
      <c r="E946" s="3"/>
      <c r="F946" s="3" t="s">
        <v>946</v>
      </c>
      <c r="G946" s="3"/>
      <c r="H946" s="3"/>
      <c r="I946" s="3"/>
      <c r="J946" s="3"/>
      <c r="K946" s="3"/>
      <c r="L946" s="3"/>
      <c r="M946" s="3"/>
      <c r="N946" s="3" t="s">
        <v>946</v>
      </c>
      <c r="O946" s="3" t="s">
        <v>946</v>
      </c>
      <c r="P946" s="3" t="s">
        <v>946</v>
      </c>
      <c r="Q946" s="3"/>
      <c r="R946" s="3"/>
      <c r="S946" s="3" t="s">
        <v>946</v>
      </c>
      <c r="T946" s="3"/>
      <c r="U946" s="3"/>
      <c r="V946" s="3"/>
      <c r="W946" s="3"/>
      <c r="X946" s="3"/>
      <c r="Y946" s="3"/>
      <c r="Z946" s="3"/>
      <c r="AA946" s="3" t="s">
        <v>946</v>
      </c>
      <c r="AB946" s="3"/>
      <c r="AC946" s="3"/>
      <c r="AD946" s="3"/>
      <c r="AE946" s="3" t="s">
        <v>946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>
        <f>COUNTA(Tabela2[[#This Row],[FIFA 96 League]:[EA Sports FC 26 League]])</f>
        <v>7</v>
      </c>
    </row>
    <row r="947" spans="1:65" x14ac:dyDescent="0.3">
      <c r="A947" s="3" t="s">
        <v>1892</v>
      </c>
      <c r="B947" s="3" t="s">
        <v>58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 t="s">
        <v>946</v>
      </c>
      <c r="AA947" s="3"/>
      <c r="AB947" s="3"/>
      <c r="AC947" s="3"/>
      <c r="AD947" s="3" t="s">
        <v>946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>
        <f>COUNTA(Tabela2[[#This Row],[FIFA 96 League]:[EA Sports FC 26 League]])</f>
        <v>2</v>
      </c>
    </row>
    <row r="948" spans="1:65" x14ac:dyDescent="0.3">
      <c r="A948" s="3" t="s">
        <v>2110</v>
      </c>
      <c r="B948" s="3" t="s">
        <v>58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 t="s">
        <v>946</v>
      </c>
      <c r="AG948" s="3" t="s">
        <v>946</v>
      </c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>
        <f>COUNTA(Tabela2[[#This Row],[FIFA 96 League]:[EA Sports FC 26 League]])</f>
        <v>2</v>
      </c>
    </row>
    <row r="949" spans="1:65" x14ac:dyDescent="0.3">
      <c r="A949" s="3" t="s">
        <v>1404</v>
      </c>
      <c r="B949" s="3" t="s">
        <v>58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 t="s">
        <v>946</v>
      </c>
      <c r="N949" s="3" t="s">
        <v>946</v>
      </c>
      <c r="O949" s="3" t="s">
        <v>946</v>
      </c>
      <c r="P949" s="3" t="s">
        <v>946</v>
      </c>
      <c r="Q949" s="3" t="s">
        <v>946</v>
      </c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>
        <f>COUNTA(Tabela2[[#This Row],[FIFA 96 League]:[EA Sports FC 26 League]])</f>
        <v>5</v>
      </c>
    </row>
    <row r="950" spans="1:65" x14ac:dyDescent="0.3">
      <c r="A950" s="3" t="s">
        <v>1539</v>
      </c>
      <c r="B950" s="3" t="s">
        <v>58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 t="s">
        <v>946</v>
      </c>
      <c r="Q950" s="3" t="s">
        <v>946</v>
      </c>
      <c r="R950" s="3"/>
      <c r="S950" s="3"/>
      <c r="T950" s="3" t="s">
        <v>946</v>
      </c>
      <c r="U950" s="3" t="s">
        <v>946</v>
      </c>
      <c r="V950" s="3" t="s">
        <v>946</v>
      </c>
      <c r="W950" s="3" t="s">
        <v>946</v>
      </c>
      <c r="X950" s="3" t="s">
        <v>946</v>
      </c>
      <c r="Y950" s="3" t="s">
        <v>946</v>
      </c>
      <c r="Z950" s="3" t="s">
        <v>946</v>
      </c>
      <c r="AA950" s="3" t="s">
        <v>946</v>
      </c>
      <c r="AB950" s="3" t="s">
        <v>946</v>
      </c>
      <c r="AC950" s="3" t="s">
        <v>946</v>
      </c>
      <c r="AD950" s="3" t="s">
        <v>946</v>
      </c>
      <c r="AE950" s="3" t="s">
        <v>946</v>
      </c>
      <c r="AF950" s="3" t="s">
        <v>946</v>
      </c>
      <c r="AG950" s="3" t="s">
        <v>946</v>
      </c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>
        <f>COUNTA(Tabela2[[#This Row],[FIFA 96 League]:[EA Sports FC 26 League]])</f>
        <v>16</v>
      </c>
    </row>
    <row r="951" spans="1:65" x14ac:dyDescent="0.3">
      <c r="A951" s="3" t="s">
        <v>1692</v>
      </c>
      <c r="B951" s="3" t="s">
        <v>58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 t="s">
        <v>946</v>
      </c>
      <c r="T951" s="3" t="s">
        <v>946</v>
      </c>
      <c r="U951" s="3" t="s">
        <v>946</v>
      </c>
      <c r="V951" s="3" t="s">
        <v>946</v>
      </c>
      <c r="W951" s="3" t="s">
        <v>946</v>
      </c>
      <c r="X951" s="3"/>
      <c r="Y951" s="3"/>
      <c r="Z951" s="3"/>
      <c r="AA951" s="3"/>
      <c r="AB951" s="3" t="s">
        <v>946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>
        <f>COUNTA(Tabela2[[#This Row],[FIFA 96 League]:[EA Sports FC 26 League]])</f>
        <v>6</v>
      </c>
    </row>
    <row r="952" spans="1:65" x14ac:dyDescent="0.3">
      <c r="A952" s="3" t="s">
        <v>1405</v>
      </c>
      <c r="B952" s="3" t="s">
        <v>58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 t="s">
        <v>946</v>
      </c>
      <c r="N952" s="3" t="s">
        <v>946</v>
      </c>
      <c r="O952" s="3" t="s">
        <v>1493</v>
      </c>
      <c r="P952" s="3"/>
      <c r="Q952" s="3"/>
      <c r="R952" s="3"/>
      <c r="S952" s="3"/>
      <c r="T952" s="3" t="s">
        <v>946</v>
      </c>
      <c r="U952" s="3" t="s">
        <v>946</v>
      </c>
      <c r="V952" s="3" t="s">
        <v>946</v>
      </c>
      <c r="W952" s="3" t="s">
        <v>946</v>
      </c>
      <c r="X952" s="3" t="s">
        <v>946</v>
      </c>
      <c r="Y952" s="3" t="s">
        <v>946</v>
      </c>
      <c r="Z952" s="3" t="s">
        <v>946</v>
      </c>
      <c r="AA952" s="3" t="s">
        <v>946</v>
      </c>
      <c r="AB952" s="3" t="s">
        <v>946</v>
      </c>
      <c r="AC952" s="3" t="s">
        <v>946</v>
      </c>
      <c r="AD952" s="3" t="s">
        <v>946</v>
      </c>
      <c r="AE952" s="3" t="s">
        <v>946</v>
      </c>
      <c r="AF952" s="3" t="s">
        <v>946</v>
      </c>
      <c r="AG952" s="3" t="s">
        <v>946</v>
      </c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>
        <f>COUNTA(Tabela2[[#This Row],[FIFA 96 League]:[EA Sports FC 26 League]])</f>
        <v>17</v>
      </c>
    </row>
    <row r="953" spans="1:65" x14ac:dyDescent="0.3">
      <c r="A953" s="3" t="s">
        <v>1488</v>
      </c>
      <c r="B953" s="3" t="s">
        <v>58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946</v>
      </c>
      <c r="P953" s="3" t="s">
        <v>946</v>
      </c>
      <c r="Q953" s="3" t="s">
        <v>946</v>
      </c>
      <c r="R953" s="3" t="s">
        <v>946</v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>
        <f>COUNTA(Tabela2[[#This Row],[FIFA 96 League]:[EA Sports FC 26 League]])</f>
        <v>4</v>
      </c>
    </row>
    <row r="954" spans="1:65" x14ac:dyDescent="0.3">
      <c r="A954" s="3" t="s">
        <v>1335</v>
      </c>
      <c r="B954" s="3" t="s">
        <v>58</v>
      </c>
      <c r="C954" s="3"/>
      <c r="D954" s="3"/>
      <c r="E954" s="3"/>
      <c r="F954" s="3"/>
      <c r="G954" s="3"/>
      <c r="H954" s="3"/>
      <c r="I954" s="3"/>
      <c r="J954" s="3"/>
      <c r="K954" s="3" t="s">
        <v>946</v>
      </c>
      <c r="L954" s="3" t="s">
        <v>946</v>
      </c>
      <c r="M954" s="3" t="s">
        <v>946</v>
      </c>
      <c r="N954" s="3" t="s">
        <v>946</v>
      </c>
      <c r="O954" s="3" t="s">
        <v>1491</v>
      </c>
      <c r="P954" s="3" t="s">
        <v>946</v>
      </c>
      <c r="Q954" s="3" t="s">
        <v>946</v>
      </c>
      <c r="R954" s="3" t="s">
        <v>946</v>
      </c>
      <c r="S954" s="3" t="s">
        <v>946</v>
      </c>
      <c r="T954" s="3" t="s">
        <v>946</v>
      </c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>
        <f>COUNTA(Tabela2[[#This Row],[FIFA 96 League]:[EA Sports FC 26 League]])</f>
        <v>10</v>
      </c>
    </row>
    <row r="955" spans="1:65" x14ac:dyDescent="0.3">
      <c r="A955" s="3" t="s">
        <v>2085</v>
      </c>
      <c r="B955" s="3" t="s">
        <v>58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">
        <v>946</v>
      </c>
      <c r="AF955" s="3" t="s">
        <v>946</v>
      </c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>
        <f>COUNTA(Tabela2[[#This Row],[FIFA 96 League]:[EA Sports FC 26 League]])</f>
        <v>2</v>
      </c>
    </row>
    <row r="956" spans="1:65" x14ac:dyDescent="0.3">
      <c r="A956" s="3" t="s">
        <v>2013</v>
      </c>
      <c r="B956" s="3" t="s">
        <v>58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 t="s">
        <v>946</v>
      </c>
      <c r="AD956" s="3" t="s">
        <v>946</v>
      </c>
      <c r="AE956" s="3" t="s">
        <v>946</v>
      </c>
      <c r="AF956" s="3" t="s">
        <v>946</v>
      </c>
      <c r="AG956" s="3" t="s">
        <v>946</v>
      </c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>
        <f>COUNTA(Tabela2[[#This Row],[FIFA 96 League]:[EA Sports FC 26 League]])</f>
        <v>5</v>
      </c>
    </row>
    <row r="957" spans="1:65" x14ac:dyDescent="0.3">
      <c r="A957" s="3" t="s">
        <v>1919</v>
      </c>
      <c r="B957" s="3" t="s">
        <v>58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 t="s">
        <v>946</v>
      </c>
      <c r="AB957" s="3" t="s">
        <v>946</v>
      </c>
      <c r="AC957" s="3" t="s">
        <v>946</v>
      </c>
      <c r="AD957" s="3" t="s">
        <v>946</v>
      </c>
      <c r="AE957" s="3" t="s">
        <v>946</v>
      </c>
      <c r="AF957" s="3" t="s">
        <v>946</v>
      </c>
      <c r="AG957" s="3" t="s">
        <v>946</v>
      </c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>
        <f>COUNTA(Tabela2[[#This Row],[FIFA 96 League]:[EA Sports FC 26 League]])</f>
        <v>7</v>
      </c>
    </row>
    <row r="958" spans="1:65" x14ac:dyDescent="0.3">
      <c r="A958" s="3" t="s">
        <v>1487</v>
      </c>
      <c r="B958" s="3" t="s">
        <v>58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946</v>
      </c>
      <c r="P958" s="3" t="s">
        <v>946</v>
      </c>
      <c r="Q958" s="3" t="s">
        <v>946</v>
      </c>
      <c r="R958" s="3" t="s">
        <v>946</v>
      </c>
      <c r="S958" s="3" t="s">
        <v>946</v>
      </c>
      <c r="T958" s="3" t="s">
        <v>946</v>
      </c>
      <c r="U958" s="3" t="s">
        <v>946</v>
      </c>
      <c r="V958" s="3" t="s">
        <v>946</v>
      </c>
      <c r="W958" s="3" t="s">
        <v>946</v>
      </c>
      <c r="X958" s="3" t="s">
        <v>946</v>
      </c>
      <c r="Y958" s="3"/>
      <c r="Z958" s="3"/>
      <c r="AA958" s="3"/>
      <c r="AB958" s="3"/>
      <c r="AC958" s="3"/>
      <c r="AD958" s="3"/>
      <c r="AE958" s="3" t="s">
        <v>946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>
        <f>COUNTA(Tabela2[[#This Row],[FIFA 96 League]:[EA Sports FC 26 League]])</f>
        <v>11</v>
      </c>
    </row>
    <row r="959" spans="1:65" x14ac:dyDescent="0.3">
      <c r="A959" s="3" t="s">
        <v>1870</v>
      </c>
      <c r="B959" s="3" t="s">
        <v>58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 t="s">
        <v>946</v>
      </c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>
        <f>COUNTA(Tabela2[[#This Row],[FIFA 96 League]:[EA Sports FC 26 League]])</f>
        <v>1</v>
      </c>
    </row>
    <row r="960" spans="1:65" x14ac:dyDescent="0.3">
      <c r="A960" s="3" t="s">
        <v>1538</v>
      </c>
      <c r="B960" s="3" t="s">
        <v>58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 t="s">
        <v>946</v>
      </c>
      <c r="Q960" s="3" t="s">
        <v>946</v>
      </c>
      <c r="R960" s="3" t="s">
        <v>946</v>
      </c>
      <c r="S960" s="3" t="s">
        <v>946</v>
      </c>
      <c r="T960" s="3" t="s">
        <v>946</v>
      </c>
      <c r="U960" s="3" t="s">
        <v>946</v>
      </c>
      <c r="V960" s="3" t="s">
        <v>946</v>
      </c>
      <c r="W960" s="3" t="s">
        <v>946</v>
      </c>
      <c r="X960" s="3" t="s">
        <v>946</v>
      </c>
      <c r="Y960" s="3" t="s">
        <v>946</v>
      </c>
      <c r="Z960" s="3" t="s">
        <v>946</v>
      </c>
      <c r="AA960" s="3" t="s">
        <v>946</v>
      </c>
      <c r="AB960" s="3" t="s">
        <v>946</v>
      </c>
      <c r="AC960" s="3" t="s">
        <v>946</v>
      </c>
      <c r="AD960" s="3" t="s">
        <v>946</v>
      </c>
      <c r="AE960" s="3" t="s">
        <v>946</v>
      </c>
      <c r="AF960" s="3" t="s">
        <v>946</v>
      </c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>
        <f>COUNTA(Tabela2[[#This Row],[FIFA 96 League]:[EA Sports FC 26 League]])</f>
        <v>17</v>
      </c>
    </row>
    <row r="961" spans="1:65" x14ac:dyDescent="0.3">
      <c r="A961" s="3" t="s">
        <v>1952</v>
      </c>
      <c r="B961" s="3" t="s">
        <v>58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 t="s">
        <v>946</v>
      </c>
      <c r="AC961" s="3" t="s">
        <v>946</v>
      </c>
      <c r="AD961" s="3" t="s">
        <v>946</v>
      </c>
      <c r="AE961" s="3" t="s">
        <v>946</v>
      </c>
      <c r="AF961" s="3" t="s">
        <v>946</v>
      </c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>
        <f>COUNTA(Tabela2[[#This Row],[FIFA 96 League]:[EA Sports FC 26 League]])</f>
        <v>5</v>
      </c>
    </row>
    <row r="962" spans="1:65" x14ac:dyDescent="0.3">
      <c r="A962" s="3" t="s">
        <v>1953</v>
      </c>
      <c r="B962" s="3" t="s">
        <v>58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 t="s">
        <v>946</v>
      </c>
      <c r="AC962" s="3" t="s">
        <v>946</v>
      </c>
      <c r="AD962" s="3" t="s">
        <v>946</v>
      </c>
      <c r="AE962" s="3" t="s">
        <v>946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>
        <f>COUNTA(Tabela2[[#This Row],[FIFA 96 League]:[EA Sports FC 26 League]])</f>
        <v>4</v>
      </c>
    </row>
    <row r="963" spans="1:65" x14ac:dyDescent="0.3">
      <c r="A963" s="3" t="s">
        <v>1129</v>
      </c>
      <c r="B963" s="3" t="s">
        <v>58</v>
      </c>
      <c r="C963" s="3"/>
      <c r="D963" s="3"/>
      <c r="E963" s="3"/>
      <c r="F963" s="3"/>
      <c r="G963" s="3" t="s">
        <v>946</v>
      </c>
      <c r="H963" s="3"/>
      <c r="I963" s="3"/>
      <c r="J963" s="3"/>
      <c r="K963" s="3"/>
      <c r="L963" s="3"/>
      <c r="M963" s="3"/>
      <c r="N963" s="3" t="s">
        <v>946</v>
      </c>
      <c r="O963" s="3" t="s">
        <v>946</v>
      </c>
      <c r="P963" s="3"/>
      <c r="Q963" s="3"/>
      <c r="R963" s="3" t="s">
        <v>946</v>
      </c>
      <c r="S963" s="3" t="s">
        <v>946</v>
      </c>
      <c r="T963" s="3" t="s">
        <v>946</v>
      </c>
      <c r="U963" s="3" t="s">
        <v>946</v>
      </c>
      <c r="V963" s="3"/>
      <c r="W963" s="3"/>
      <c r="X963" s="3"/>
      <c r="Y963" s="3"/>
      <c r="Z963" s="3"/>
      <c r="AA963" s="3"/>
      <c r="AB963" s="3"/>
      <c r="AC963" s="3"/>
      <c r="AD963" s="3" t="s">
        <v>946</v>
      </c>
      <c r="AE963" s="3" t="s">
        <v>946</v>
      </c>
      <c r="AF963" s="3" t="s">
        <v>946</v>
      </c>
      <c r="AG963" s="3" t="s">
        <v>946</v>
      </c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>
        <f>COUNTA(Tabela2[[#This Row],[FIFA 96 League]:[EA Sports FC 26 League]])</f>
        <v>11</v>
      </c>
    </row>
    <row r="964" spans="1:65" x14ac:dyDescent="0.3">
      <c r="A964" s="3" t="s">
        <v>1173</v>
      </c>
      <c r="B964" s="3" t="s">
        <v>58</v>
      </c>
      <c r="C964" s="3"/>
      <c r="D964" s="3"/>
      <c r="E964" s="3"/>
      <c r="F964" s="3"/>
      <c r="G964" s="3"/>
      <c r="H964" s="3"/>
      <c r="I964" s="3" t="s">
        <v>946</v>
      </c>
      <c r="J964" s="3" t="s">
        <v>946</v>
      </c>
      <c r="K964" s="3" t="s">
        <v>946</v>
      </c>
      <c r="L964" s="3" t="s">
        <v>946</v>
      </c>
      <c r="M964" s="3" t="s">
        <v>946</v>
      </c>
      <c r="N964" s="3" t="s">
        <v>946</v>
      </c>
      <c r="O964" s="3" t="s">
        <v>946</v>
      </c>
      <c r="P964" s="3" t="s">
        <v>946</v>
      </c>
      <c r="Q964" s="3" t="s">
        <v>946</v>
      </c>
      <c r="R964" s="3" t="s">
        <v>946</v>
      </c>
      <c r="S964" s="3" t="s">
        <v>946</v>
      </c>
      <c r="T964" s="3" t="s">
        <v>946</v>
      </c>
      <c r="U964" s="3" t="s">
        <v>946</v>
      </c>
      <c r="V964" s="3" t="s">
        <v>946</v>
      </c>
      <c r="W964" s="3" t="s">
        <v>946</v>
      </c>
      <c r="X964" s="3" t="s">
        <v>946</v>
      </c>
      <c r="Y964" s="3" t="s">
        <v>946</v>
      </c>
      <c r="Z964" s="3" t="s">
        <v>946</v>
      </c>
      <c r="AA964" s="3" t="s">
        <v>946</v>
      </c>
      <c r="AB964" s="3" t="s">
        <v>946</v>
      </c>
      <c r="AC964" s="3" t="s">
        <v>946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>
        <f>COUNTA(Tabela2[[#This Row],[FIFA 96 League]:[EA Sports FC 26 League]])</f>
        <v>21</v>
      </c>
    </row>
    <row r="965" spans="1:65" x14ac:dyDescent="0.3">
      <c r="A965" s="3" t="s">
        <v>1406</v>
      </c>
      <c r="B965" s="3" t="s">
        <v>58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 t="s">
        <v>946</v>
      </c>
      <c r="N965" s="3" t="s">
        <v>946</v>
      </c>
      <c r="O965" s="3" t="s">
        <v>1491</v>
      </c>
      <c r="P965" s="3"/>
      <c r="Q965" s="3"/>
      <c r="R965" s="3"/>
      <c r="S965" s="3"/>
      <c r="T965" s="3"/>
      <c r="U965" s="3"/>
      <c r="V965" s="3"/>
      <c r="W965" s="3"/>
      <c r="X965" s="3" t="s">
        <v>946</v>
      </c>
      <c r="Y965" s="3" t="s">
        <v>946</v>
      </c>
      <c r="Z965" s="3" t="s">
        <v>946</v>
      </c>
      <c r="AA965" s="3" t="s">
        <v>946</v>
      </c>
      <c r="AB965" s="3" t="s">
        <v>946</v>
      </c>
      <c r="AC965" s="3" t="s">
        <v>946</v>
      </c>
      <c r="AD965" s="3" t="s">
        <v>946</v>
      </c>
      <c r="AE965" s="3"/>
      <c r="AF965" s="3"/>
      <c r="AG965" s="3" t="s">
        <v>946</v>
      </c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>
        <f>COUNTA(Tabela2[[#This Row],[FIFA 96 League]:[EA Sports FC 26 League]])</f>
        <v>11</v>
      </c>
    </row>
    <row r="966" spans="1:65" x14ac:dyDescent="0.3">
      <c r="A966" s="3" t="s">
        <v>1407</v>
      </c>
      <c r="B966" s="3" t="s">
        <v>58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 t="s">
        <v>946</v>
      </c>
      <c r="N966" s="3" t="s">
        <v>946</v>
      </c>
      <c r="O966" s="3" t="s">
        <v>946</v>
      </c>
      <c r="P966" s="3" t="s">
        <v>1491</v>
      </c>
      <c r="Q966" s="3" t="s">
        <v>946</v>
      </c>
      <c r="R966" s="3" t="s">
        <v>946</v>
      </c>
      <c r="S966" s="3" t="s">
        <v>946</v>
      </c>
      <c r="T966" s="3" t="s">
        <v>946</v>
      </c>
      <c r="U966" s="3" t="s">
        <v>946</v>
      </c>
      <c r="V966" s="3"/>
      <c r="W966" s="3" t="s">
        <v>946</v>
      </c>
      <c r="X966" s="3" t="s">
        <v>946</v>
      </c>
      <c r="Y966" s="3" t="s">
        <v>946</v>
      </c>
      <c r="Z966" s="3" t="s">
        <v>946</v>
      </c>
      <c r="AA966" s="3" t="s">
        <v>946</v>
      </c>
      <c r="AB966" s="3" t="s">
        <v>946</v>
      </c>
      <c r="AC966" s="3" t="s">
        <v>946</v>
      </c>
      <c r="AD966" s="3" t="s">
        <v>946</v>
      </c>
      <c r="AE966" s="3" t="s">
        <v>946</v>
      </c>
      <c r="AF966" s="3" t="s">
        <v>946</v>
      </c>
      <c r="AG966" s="3" t="s">
        <v>946</v>
      </c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>
        <f>COUNTA(Tabela2[[#This Row],[FIFA 96 League]:[EA Sports FC 26 League]])</f>
        <v>20</v>
      </c>
    </row>
    <row r="967" spans="1:65" x14ac:dyDescent="0.3">
      <c r="A967" s="3" t="s">
        <v>1490</v>
      </c>
      <c r="B967" s="3" t="s">
        <v>58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946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 t="s">
        <v>946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>
        <f>COUNTA(Tabela2[[#This Row],[FIFA 96 League]:[EA Sports FC 26 League]])</f>
        <v>2</v>
      </c>
    </row>
    <row r="968" spans="1:65" x14ac:dyDescent="0.3">
      <c r="A968" s="3" t="s">
        <v>1751</v>
      </c>
      <c r="B968" s="3" t="s">
        <v>58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 t="s">
        <v>946</v>
      </c>
      <c r="V968" s="3" t="s">
        <v>946</v>
      </c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>
        <f>COUNTA(Tabela2[[#This Row],[FIFA 96 League]:[EA Sports FC 26 League]])</f>
        <v>2</v>
      </c>
    </row>
    <row r="969" spans="1:65" x14ac:dyDescent="0.3">
      <c r="A969" s="3" t="s">
        <v>919</v>
      </c>
      <c r="B969" s="3" t="s">
        <v>2</v>
      </c>
      <c r="C969" s="3"/>
      <c r="D969" s="3"/>
      <c r="E969" s="3"/>
      <c r="F969" s="3" t="s">
        <v>921</v>
      </c>
      <c r="G969" s="3"/>
      <c r="H969" s="3"/>
      <c r="I969" s="3"/>
      <c r="J969" s="3"/>
      <c r="K969" s="3" t="s">
        <v>921</v>
      </c>
      <c r="L969" s="3" t="s">
        <v>921</v>
      </c>
      <c r="M969" s="3" t="s">
        <v>921</v>
      </c>
      <c r="N969" s="3" t="s">
        <v>921</v>
      </c>
      <c r="O969" s="3" t="s">
        <v>921</v>
      </c>
      <c r="P969" s="3" t="s">
        <v>921</v>
      </c>
      <c r="Q969" s="3" t="s">
        <v>921</v>
      </c>
      <c r="R969" s="3" t="s">
        <v>921</v>
      </c>
      <c r="S969" s="3" t="s">
        <v>921</v>
      </c>
      <c r="T969" s="3" t="s">
        <v>921</v>
      </c>
      <c r="U969" s="3" t="s">
        <v>921</v>
      </c>
      <c r="V969" s="3" t="s">
        <v>921</v>
      </c>
      <c r="W969" s="3" t="s">
        <v>921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>
        <f>COUNTA(Tabela2[[#This Row],[FIFA 96 League]:[EA Sports FC 26 League]])</f>
        <v>14</v>
      </c>
    </row>
    <row r="970" spans="1:65" x14ac:dyDescent="0.3">
      <c r="A970" s="3" t="s">
        <v>920</v>
      </c>
      <c r="B970" s="3" t="s">
        <v>2</v>
      </c>
      <c r="C970" s="3"/>
      <c r="D970" s="3"/>
      <c r="E970" s="3"/>
      <c r="F970" s="3" t="s">
        <v>921</v>
      </c>
      <c r="G970" s="3"/>
      <c r="H970" s="3"/>
      <c r="I970" s="3"/>
      <c r="J970" s="3"/>
      <c r="K970" s="3" t="s">
        <v>921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 t="s">
        <v>921</v>
      </c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>
        <f>COUNTA(Tabela2[[#This Row],[FIFA 96 League]:[EA Sports FC 26 League]])</f>
        <v>3</v>
      </c>
    </row>
    <row r="971" spans="1:65" x14ac:dyDescent="0.3">
      <c r="A971" s="3" t="s">
        <v>1557</v>
      </c>
      <c r="B971" s="3" t="s">
        <v>2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 t="s">
        <v>921</v>
      </c>
      <c r="V971" s="3" t="s">
        <v>921</v>
      </c>
      <c r="W971" s="3" t="s">
        <v>921</v>
      </c>
      <c r="X971" s="3" t="s">
        <v>921</v>
      </c>
      <c r="Y971" s="3"/>
      <c r="Z971" s="3"/>
      <c r="AA971" s="3"/>
      <c r="AB971" s="3"/>
      <c r="AC971" s="3" t="s">
        <v>921</v>
      </c>
      <c r="AD971" s="3" t="s">
        <v>921</v>
      </c>
      <c r="AE971" s="3" t="s">
        <v>921</v>
      </c>
      <c r="AF971" s="3" t="s">
        <v>921</v>
      </c>
      <c r="AG971" s="3" t="s">
        <v>921</v>
      </c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>
        <f>COUNTA(Tabela2[[#This Row],[FIFA 96 League]:[EA Sports FC 26 League]])</f>
        <v>9</v>
      </c>
    </row>
    <row r="972" spans="1:65" x14ac:dyDescent="0.3">
      <c r="A972" s="3" t="s">
        <v>1566</v>
      </c>
      <c r="B972" s="3" t="s">
        <v>2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 t="s">
        <v>921</v>
      </c>
      <c r="AG972" s="3" t="s">
        <v>921</v>
      </c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>
        <f>COUNTA(Tabela2[[#This Row],[FIFA 96 League]:[EA Sports FC 26 League]])</f>
        <v>2</v>
      </c>
    </row>
    <row r="973" spans="1:65" x14ac:dyDescent="0.3">
      <c r="A973" s="3" t="s">
        <v>922</v>
      </c>
      <c r="B973" s="3" t="s">
        <v>2</v>
      </c>
      <c r="C973" s="3"/>
      <c r="D973" s="3"/>
      <c r="E973" s="3"/>
      <c r="F973" s="3" t="s">
        <v>921</v>
      </c>
      <c r="G973" s="3"/>
      <c r="H973" s="3"/>
      <c r="I973" s="3"/>
      <c r="J973" s="3"/>
      <c r="K973" s="3" t="s">
        <v>921</v>
      </c>
      <c r="L973" s="3" t="s">
        <v>921</v>
      </c>
      <c r="M973" s="3"/>
      <c r="N973" s="3" t="s">
        <v>921</v>
      </c>
      <c r="O973" s="3"/>
      <c r="P973" s="3"/>
      <c r="Q973" s="3"/>
      <c r="R973" s="3" t="s">
        <v>921</v>
      </c>
      <c r="S973" s="3" t="s">
        <v>921</v>
      </c>
      <c r="T973" s="3" t="s">
        <v>921</v>
      </c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>
        <f>COUNTA(Tabela2[[#This Row],[FIFA 96 League]:[EA Sports FC 26 League]])</f>
        <v>7</v>
      </c>
    </row>
    <row r="974" spans="1:65" x14ac:dyDescent="0.3">
      <c r="A974" s="3" t="s">
        <v>1310</v>
      </c>
      <c r="B974" s="3" t="s">
        <v>2</v>
      </c>
      <c r="C974" s="3"/>
      <c r="D974" s="3"/>
      <c r="E974" s="3"/>
      <c r="F974" s="3"/>
      <c r="G974" s="3"/>
      <c r="H974" s="3"/>
      <c r="I974" s="3"/>
      <c r="J974" s="3"/>
      <c r="K974" s="3" t="s">
        <v>921</v>
      </c>
      <c r="L974" s="3" t="s">
        <v>921</v>
      </c>
      <c r="M974" s="3" t="s">
        <v>921</v>
      </c>
      <c r="N974" s="3" t="s">
        <v>921</v>
      </c>
      <c r="O974" s="3" t="s">
        <v>921</v>
      </c>
      <c r="P974" s="3" t="s">
        <v>921</v>
      </c>
      <c r="Q974" s="3" t="s">
        <v>921</v>
      </c>
      <c r="R974" s="3"/>
      <c r="S974" s="3"/>
      <c r="T974" s="3"/>
      <c r="U974" s="3" t="s">
        <v>921</v>
      </c>
      <c r="V974" s="3" t="s">
        <v>921</v>
      </c>
      <c r="W974" s="3" t="s">
        <v>921</v>
      </c>
      <c r="X974" s="3" t="s">
        <v>921</v>
      </c>
      <c r="Y974" s="3" t="s">
        <v>921</v>
      </c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>
        <f>COUNTA(Tabela2[[#This Row],[FIFA 96 League]:[EA Sports FC 26 League]])</f>
        <v>12</v>
      </c>
    </row>
    <row r="975" spans="1:65" x14ac:dyDescent="0.3">
      <c r="A975" s="3" t="s">
        <v>924</v>
      </c>
      <c r="B975" s="3" t="s">
        <v>2</v>
      </c>
      <c r="C975" s="3"/>
      <c r="D975" s="3"/>
      <c r="E975" s="3"/>
      <c r="F975" s="3" t="s">
        <v>921</v>
      </c>
      <c r="G975" s="3"/>
      <c r="H975" s="3"/>
      <c r="I975" s="3"/>
      <c r="J975" s="3"/>
      <c r="K975" s="3" t="s">
        <v>921</v>
      </c>
      <c r="L975" s="3" t="s">
        <v>921</v>
      </c>
      <c r="M975" s="3" t="s">
        <v>921</v>
      </c>
      <c r="N975" s="3" t="s">
        <v>921</v>
      </c>
      <c r="O975" s="3" t="s">
        <v>921</v>
      </c>
      <c r="P975" s="3"/>
      <c r="Q975" s="3"/>
      <c r="R975" s="3"/>
      <c r="S975" s="3"/>
      <c r="T975" s="3"/>
      <c r="U975" s="3"/>
      <c r="V975" s="3" t="s">
        <v>921</v>
      </c>
      <c r="W975" s="3" t="s">
        <v>921</v>
      </c>
      <c r="X975" s="3" t="s">
        <v>921</v>
      </c>
      <c r="Y975" s="3" t="s">
        <v>921</v>
      </c>
      <c r="Z975" s="3" t="s">
        <v>921</v>
      </c>
      <c r="AA975" s="3" t="s">
        <v>921</v>
      </c>
      <c r="AB975" s="3" t="s">
        <v>921</v>
      </c>
      <c r="AC975" s="3" t="s">
        <v>921</v>
      </c>
      <c r="AD975" s="3" t="s">
        <v>921</v>
      </c>
      <c r="AE975" s="3" t="s">
        <v>921</v>
      </c>
      <c r="AF975" s="3" t="s">
        <v>921</v>
      </c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>
        <f>COUNTA(Tabela2[[#This Row],[FIFA 96 League]:[EA Sports FC 26 League]])</f>
        <v>17</v>
      </c>
    </row>
    <row r="976" spans="1:65" x14ac:dyDescent="0.3">
      <c r="A976" s="3" t="s">
        <v>1562</v>
      </c>
      <c r="B976" s="3" t="s">
        <v>2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 t="s">
        <v>921</v>
      </c>
      <c r="AA976" s="3" t="s">
        <v>921</v>
      </c>
      <c r="AB976" s="3" t="s">
        <v>921</v>
      </c>
      <c r="AC976" s="3" t="s">
        <v>921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>
        <f>COUNTA(Tabela2[[#This Row],[FIFA 96 League]:[EA Sports FC 26 League]])</f>
        <v>4</v>
      </c>
    </row>
    <row r="977" spans="1:65" x14ac:dyDescent="0.3">
      <c r="A977" s="3" t="s">
        <v>926</v>
      </c>
      <c r="B977" s="3" t="s">
        <v>2</v>
      </c>
      <c r="C977" s="3"/>
      <c r="D977" s="3"/>
      <c r="E977" s="3"/>
      <c r="F977" s="3" t="s">
        <v>921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>
        <f>COUNTA(Tabela2[[#This Row],[FIFA 96 League]:[EA Sports FC 26 League]])</f>
        <v>1</v>
      </c>
    </row>
    <row r="978" spans="1:65" x14ac:dyDescent="0.3">
      <c r="A978" s="3" t="s">
        <v>1565</v>
      </c>
      <c r="B978" s="3" t="s">
        <v>2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 t="s">
        <v>921</v>
      </c>
      <c r="AE978" s="3" t="s">
        <v>921</v>
      </c>
      <c r="AF978" s="3" t="s">
        <v>921</v>
      </c>
      <c r="AG978" s="3" t="s">
        <v>921</v>
      </c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>
        <f>COUNTA(Tabela2[[#This Row],[FIFA 96 League]:[EA Sports FC 26 League]])</f>
        <v>4</v>
      </c>
    </row>
    <row r="979" spans="1:65" x14ac:dyDescent="0.3">
      <c r="A979" s="3" t="s">
        <v>1560</v>
      </c>
      <c r="B979" s="3" t="s">
        <v>2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 t="s">
        <v>921</v>
      </c>
      <c r="Y979" s="3" t="s">
        <v>921</v>
      </c>
      <c r="Z979" s="3" t="s">
        <v>921</v>
      </c>
      <c r="AA979" s="3"/>
      <c r="AB979" s="3"/>
      <c r="AC979" s="3"/>
      <c r="AD979" s="3" t="s">
        <v>921</v>
      </c>
      <c r="AE979" s="3" t="s">
        <v>921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>
        <f>COUNTA(Tabela2[[#This Row],[FIFA 96 League]:[EA Sports FC 26 League]])</f>
        <v>5</v>
      </c>
    </row>
    <row r="980" spans="1:65" x14ac:dyDescent="0.3">
      <c r="A980" s="3" t="s">
        <v>1457</v>
      </c>
      <c r="B980" s="3" t="s">
        <v>2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 t="s">
        <v>921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 t="s">
        <v>921</v>
      </c>
      <c r="Z980" s="3" t="s">
        <v>921</v>
      </c>
      <c r="AA980" s="3" t="s">
        <v>921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>
        <f>COUNTA(Tabela2[[#This Row],[FIFA 96 League]:[EA Sports FC 26 League]])</f>
        <v>4</v>
      </c>
    </row>
    <row r="981" spans="1:65" x14ac:dyDescent="0.3">
      <c r="A981" s="3" t="s">
        <v>1372</v>
      </c>
      <c r="B981" s="3" t="s">
        <v>2</v>
      </c>
      <c r="C981" s="3"/>
      <c r="D981" s="3"/>
      <c r="E981" s="3"/>
      <c r="F981" s="3"/>
      <c r="G981" s="3"/>
      <c r="H981" s="3"/>
      <c r="I981" s="3"/>
      <c r="J981" s="3"/>
      <c r="K981" s="3"/>
      <c r="L981" s="3" t="s">
        <v>921</v>
      </c>
      <c r="M981" s="3"/>
      <c r="N981" s="3"/>
      <c r="O981" s="3"/>
      <c r="P981" s="3"/>
      <c r="Q981" s="3"/>
      <c r="R981" s="3"/>
      <c r="S981" s="3"/>
      <c r="T981" s="3" t="s">
        <v>921</v>
      </c>
      <c r="U981" s="3" t="s">
        <v>921</v>
      </c>
      <c r="V981" s="3" t="s">
        <v>921</v>
      </c>
      <c r="W981" s="3" t="s">
        <v>921</v>
      </c>
      <c r="X981" s="3" t="s">
        <v>921</v>
      </c>
      <c r="Y981" s="3" t="s">
        <v>921</v>
      </c>
      <c r="Z981" s="3"/>
      <c r="AA981" s="3"/>
      <c r="AB981" s="3"/>
      <c r="AC981" s="3" t="s">
        <v>921</v>
      </c>
      <c r="AD981" s="3" t="s">
        <v>921</v>
      </c>
      <c r="AE981" s="3" t="s">
        <v>921</v>
      </c>
      <c r="AF981" s="3" t="s">
        <v>921</v>
      </c>
      <c r="AG981" s="3" t="s">
        <v>921</v>
      </c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>
        <f>COUNTA(Tabela2[[#This Row],[FIFA 96 League]:[EA Sports FC 26 League]])</f>
        <v>12</v>
      </c>
    </row>
    <row r="982" spans="1:65" x14ac:dyDescent="0.3">
      <c r="A982" s="3" t="s">
        <v>927</v>
      </c>
      <c r="B982" s="3" t="s">
        <v>2</v>
      </c>
      <c r="C982" s="3"/>
      <c r="D982" s="3"/>
      <c r="E982" s="3"/>
      <c r="F982" s="3" t="s">
        <v>921</v>
      </c>
      <c r="G982" s="3"/>
      <c r="H982" s="3"/>
      <c r="I982" s="3"/>
      <c r="J982" s="3"/>
      <c r="K982" s="3" t="s">
        <v>921</v>
      </c>
      <c r="L982" s="3"/>
      <c r="M982" s="3" t="s">
        <v>921</v>
      </c>
      <c r="N982" s="3" t="s">
        <v>921</v>
      </c>
      <c r="O982" s="3" t="s">
        <v>921</v>
      </c>
      <c r="P982" s="3" t="s">
        <v>921</v>
      </c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">
        <v>921</v>
      </c>
      <c r="AF982" s="3" t="s">
        <v>921</v>
      </c>
      <c r="AG982" s="3" t="s">
        <v>921</v>
      </c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>
        <f>COUNTA(Tabela2[[#This Row],[FIFA 96 League]:[EA Sports FC 26 League]])</f>
        <v>9</v>
      </c>
    </row>
    <row r="983" spans="1:65" x14ac:dyDescent="0.3">
      <c r="A983" s="3" t="s">
        <v>1563</v>
      </c>
      <c r="B983" s="3" t="s">
        <v>2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 t="s">
        <v>921</v>
      </c>
      <c r="AB983" s="3" t="s">
        <v>921</v>
      </c>
      <c r="AC983" s="3" t="s">
        <v>921</v>
      </c>
      <c r="AD983" s="3" t="s">
        <v>921</v>
      </c>
      <c r="AE983" s="3" t="s">
        <v>921</v>
      </c>
      <c r="AF983" s="3" t="s">
        <v>921</v>
      </c>
      <c r="AG983" s="3" t="s">
        <v>921</v>
      </c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>
        <f>COUNTA(Tabela2[[#This Row],[FIFA 96 League]:[EA Sports FC 26 League]])</f>
        <v>7</v>
      </c>
    </row>
    <row r="984" spans="1:65" x14ac:dyDescent="0.3">
      <c r="A984" s="3" t="s">
        <v>928</v>
      </c>
      <c r="B984" s="3" t="s">
        <v>2</v>
      </c>
      <c r="C984" s="3"/>
      <c r="D984" s="3"/>
      <c r="E984" s="3"/>
      <c r="F984" s="3" t="s">
        <v>921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 t="s">
        <v>921</v>
      </c>
      <c r="AC984" s="3"/>
      <c r="AD984" s="3"/>
      <c r="AE984" s="3" t="s">
        <v>921</v>
      </c>
      <c r="AF984" s="3" t="s">
        <v>921</v>
      </c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>
        <f>COUNTA(Tabela2[[#This Row],[FIFA 96 League]:[EA Sports FC 26 League]])</f>
        <v>4</v>
      </c>
    </row>
    <row r="985" spans="1:65" x14ac:dyDescent="0.3">
      <c r="A985" s="3" t="s">
        <v>931</v>
      </c>
      <c r="B985" s="3" t="s">
        <v>2</v>
      </c>
      <c r="C985" s="3"/>
      <c r="D985" s="3"/>
      <c r="E985" s="3"/>
      <c r="F985" s="3" t="s">
        <v>921</v>
      </c>
      <c r="G985" s="3"/>
      <c r="H985" s="3"/>
      <c r="I985" s="3" t="s">
        <v>921</v>
      </c>
      <c r="J985" s="3" t="s">
        <v>921</v>
      </c>
      <c r="K985" s="3" t="s">
        <v>921</v>
      </c>
      <c r="L985" s="3" t="s">
        <v>921</v>
      </c>
      <c r="M985" s="3" t="s">
        <v>921</v>
      </c>
      <c r="N985" s="3" t="s">
        <v>921</v>
      </c>
      <c r="O985" s="3" t="s">
        <v>921</v>
      </c>
      <c r="P985" s="3" t="s">
        <v>921</v>
      </c>
      <c r="Q985" s="3" t="s">
        <v>921</v>
      </c>
      <c r="R985" s="3" t="s">
        <v>921</v>
      </c>
      <c r="S985" s="3" t="s">
        <v>921</v>
      </c>
      <c r="T985" s="3" t="s">
        <v>921</v>
      </c>
      <c r="U985" s="3" t="s">
        <v>921</v>
      </c>
      <c r="V985" s="3" t="s">
        <v>921</v>
      </c>
      <c r="W985" s="3" t="s">
        <v>921</v>
      </c>
      <c r="X985" s="3" t="s">
        <v>921</v>
      </c>
      <c r="Y985" s="3" t="s">
        <v>921</v>
      </c>
      <c r="Z985" s="3" t="s">
        <v>921</v>
      </c>
      <c r="AA985" s="3" t="s">
        <v>921</v>
      </c>
      <c r="AB985" s="3" t="s">
        <v>921</v>
      </c>
      <c r="AC985" s="3" t="s">
        <v>921</v>
      </c>
      <c r="AD985" s="3" t="s">
        <v>921</v>
      </c>
      <c r="AE985" s="3" t="s">
        <v>921</v>
      </c>
      <c r="AF985" s="3" t="s">
        <v>921</v>
      </c>
      <c r="AG985" s="3" t="s">
        <v>921</v>
      </c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>
        <f>COUNTA(Tabela2[[#This Row],[FIFA 96 League]:[EA Sports FC 26 League]])</f>
        <v>26</v>
      </c>
    </row>
    <row r="986" spans="1:65" x14ac:dyDescent="0.3">
      <c r="A986" s="3" t="s">
        <v>1556</v>
      </c>
      <c r="B986" s="3" t="s">
        <v>2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 t="s">
        <v>921</v>
      </c>
      <c r="T986" s="3"/>
      <c r="U986" s="3"/>
      <c r="V986" s="3"/>
      <c r="W986" s="3"/>
      <c r="X986" s="3" t="s">
        <v>921</v>
      </c>
      <c r="Y986" s="3" t="s">
        <v>921</v>
      </c>
      <c r="Z986" s="3" t="s">
        <v>921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>
        <f>COUNTA(Tabela2[[#This Row],[FIFA 96 League]:[EA Sports FC 26 League]])</f>
        <v>4</v>
      </c>
    </row>
    <row r="987" spans="1:65" x14ac:dyDescent="0.3">
      <c r="A987" s="3" t="s">
        <v>1312</v>
      </c>
      <c r="B987" s="3" t="s">
        <v>2</v>
      </c>
      <c r="C987" s="3"/>
      <c r="D987" s="3"/>
      <c r="E987" s="3"/>
      <c r="F987" s="3"/>
      <c r="G987" s="3"/>
      <c r="H987" s="3"/>
      <c r="I987" s="3"/>
      <c r="J987" s="3"/>
      <c r="K987" s="3" t="s">
        <v>921</v>
      </c>
      <c r="L987" s="3" t="s">
        <v>921</v>
      </c>
      <c r="M987" s="3" t="s">
        <v>921</v>
      </c>
      <c r="N987" s="3"/>
      <c r="O987" s="3"/>
      <c r="P987" s="3"/>
      <c r="Q987" s="3"/>
      <c r="R987" s="3"/>
      <c r="S987" s="3" t="s">
        <v>921</v>
      </c>
      <c r="T987" s="3" t="s">
        <v>921</v>
      </c>
      <c r="U987" s="3" t="s">
        <v>921</v>
      </c>
      <c r="V987" s="3" t="s">
        <v>921</v>
      </c>
      <c r="W987" s="3"/>
      <c r="X987" s="3"/>
      <c r="Y987" s="3"/>
      <c r="Z987" s="3"/>
      <c r="AA987" s="3" t="s">
        <v>921</v>
      </c>
      <c r="AB987" s="3" t="s">
        <v>921</v>
      </c>
      <c r="AC987" s="3" t="s">
        <v>921</v>
      </c>
      <c r="AD987" s="3" t="s">
        <v>921</v>
      </c>
      <c r="AE987" s="3" t="s">
        <v>921</v>
      </c>
      <c r="AF987" s="3" t="s">
        <v>921</v>
      </c>
      <c r="AG987" s="3" t="s">
        <v>921</v>
      </c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>
        <f>COUNTA(Tabela2[[#This Row],[FIFA 96 League]:[EA Sports FC 26 League]])</f>
        <v>14</v>
      </c>
    </row>
    <row r="988" spans="1:65" x14ac:dyDescent="0.3">
      <c r="A988" s="3" t="s">
        <v>929</v>
      </c>
      <c r="B988" s="3" t="s">
        <v>2</v>
      </c>
      <c r="C988" s="3"/>
      <c r="D988" s="3"/>
      <c r="E988" s="3"/>
      <c r="F988" s="3" t="s">
        <v>921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>
        <f>COUNTA(Tabela2[[#This Row],[FIFA 96 League]:[EA Sports FC 26 League]])</f>
        <v>1</v>
      </c>
    </row>
    <row r="989" spans="1:65" x14ac:dyDescent="0.3">
      <c r="A989" s="3" t="s">
        <v>1499</v>
      </c>
      <c r="B989" s="3" t="s">
        <v>2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921</v>
      </c>
      <c r="P989" s="3" t="s">
        <v>921</v>
      </c>
      <c r="Q989" s="3" t="s">
        <v>921</v>
      </c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>
        <f>COUNTA(Tabela2[[#This Row],[FIFA 96 League]:[EA Sports FC 26 League]])</f>
        <v>3</v>
      </c>
    </row>
    <row r="990" spans="1:65" x14ac:dyDescent="0.3">
      <c r="A990" s="3" t="s">
        <v>930</v>
      </c>
      <c r="B990" s="3" t="s">
        <v>2</v>
      </c>
      <c r="C990" s="3"/>
      <c r="D990" s="3"/>
      <c r="E990" s="3"/>
      <c r="F990" s="3" t="s">
        <v>921</v>
      </c>
      <c r="G990" s="3"/>
      <c r="H990" s="3"/>
      <c r="I990" s="3"/>
      <c r="J990" s="3"/>
      <c r="K990" s="3" t="s">
        <v>921</v>
      </c>
      <c r="L990" s="3" t="s">
        <v>921</v>
      </c>
      <c r="M990" s="3" t="s">
        <v>921</v>
      </c>
      <c r="N990" s="3" t="s">
        <v>921</v>
      </c>
      <c r="O990" s="3" t="s">
        <v>921</v>
      </c>
      <c r="P990" s="3" t="s">
        <v>921</v>
      </c>
      <c r="Q990" s="3" t="s">
        <v>921</v>
      </c>
      <c r="R990" s="3" t="s">
        <v>921</v>
      </c>
      <c r="S990" s="3" t="s">
        <v>921</v>
      </c>
      <c r="T990" s="3" t="s">
        <v>921</v>
      </c>
      <c r="U990" s="3" t="s">
        <v>921</v>
      </c>
      <c r="V990" s="3" t="s">
        <v>921</v>
      </c>
      <c r="W990" s="3" t="s">
        <v>921</v>
      </c>
      <c r="X990" s="3" t="s">
        <v>921</v>
      </c>
      <c r="Y990" s="3" t="s">
        <v>921</v>
      </c>
      <c r="Z990" s="3" t="s">
        <v>921</v>
      </c>
      <c r="AA990" s="3" t="s">
        <v>921</v>
      </c>
      <c r="AB990" s="3" t="s">
        <v>921</v>
      </c>
      <c r="AC990" s="3" t="s">
        <v>921</v>
      </c>
      <c r="AD990" s="3" t="s">
        <v>921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>
        <f>COUNTA(Tabela2[[#This Row],[FIFA 96 League]:[EA Sports FC 26 League]])</f>
        <v>21</v>
      </c>
    </row>
    <row r="991" spans="1:65" x14ac:dyDescent="0.3">
      <c r="A991" s="3" t="s">
        <v>1313</v>
      </c>
      <c r="B991" s="3" t="s">
        <v>2</v>
      </c>
      <c r="C991" s="3"/>
      <c r="D991" s="3"/>
      <c r="E991" s="3"/>
      <c r="F991" s="3"/>
      <c r="G991" s="3"/>
      <c r="H991" s="3"/>
      <c r="I991" s="3"/>
      <c r="J991" s="3"/>
      <c r="K991" s="3" t="s">
        <v>921</v>
      </c>
      <c r="L991" s="3" t="s">
        <v>921</v>
      </c>
      <c r="M991" s="3"/>
      <c r="N991" s="3"/>
      <c r="O991" s="3"/>
      <c r="P991" s="3"/>
      <c r="Q991" s="3"/>
      <c r="R991" s="3"/>
      <c r="S991" s="3"/>
      <c r="T991" s="3" t="s">
        <v>921</v>
      </c>
      <c r="U991" s="3"/>
      <c r="V991" s="3" t="s">
        <v>921</v>
      </c>
      <c r="W991" s="3" t="s">
        <v>921</v>
      </c>
      <c r="X991" s="3" t="s">
        <v>921</v>
      </c>
      <c r="Y991" s="3" t="s">
        <v>921</v>
      </c>
      <c r="Z991" s="3" t="s">
        <v>921</v>
      </c>
      <c r="AA991" s="3" t="s">
        <v>921</v>
      </c>
      <c r="AB991" s="3" t="s">
        <v>921</v>
      </c>
      <c r="AC991" s="3" t="s">
        <v>921</v>
      </c>
      <c r="AD991" s="3"/>
      <c r="AE991" s="3" t="s">
        <v>921</v>
      </c>
      <c r="AF991" s="3" t="s">
        <v>921</v>
      </c>
      <c r="AG991" s="3" t="s">
        <v>921</v>
      </c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>
        <f>COUNTA(Tabela2[[#This Row],[FIFA 96 League]:[EA Sports FC 26 League]])</f>
        <v>14</v>
      </c>
    </row>
    <row r="992" spans="1:65" x14ac:dyDescent="0.3">
      <c r="A992" s="3" t="s">
        <v>1314</v>
      </c>
      <c r="B992" s="3" t="s">
        <v>2</v>
      </c>
      <c r="C992" s="3"/>
      <c r="D992" s="3"/>
      <c r="E992" s="3"/>
      <c r="F992" s="3"/>
      <c r="G992" s="3"/>
      <c r="H992" s="3"/>
      <c r="I992" s="3"/>
      <c r="J992" s="3"/>
      <c r="K992" s="3" t="s">
        <v>921</v>
      </c>
      <c r="L992" s="3" t="s">
        <v>921</v>
      </c>
      <c r="M992" s="3" t="s">
        <v>921</v>
      </c>
      <c r="N992" s="3" t="s">
        <v>921</v>
      </c>
      <c r="O992" s="3" t="s">
        <v>921</v>
      </c>
      <c r="P992" s="3" t="s">
        <v>921</v>
      </c>
      <c r="Q992" s="3" t="s">
        <v>921</v>
      </c>
      <c r="R992" s="3" t="s">
        <v>921</v>
      </c>
      <c r="S992" s="3" t="s">
        <v>921</v>
      </c>
      <c r="T992" s="3" t="s">
        <v>921</v>
      </c>
      <c r="U992" s="3" t="s">
        <v>921</v>
      </c>
      <c r="V992" s="3" t="s">
        <v>921</v>
      </c>
      <c r="W992" s="3" t="s">
        <v>921</v>
      </c>
      <c r="X992" s="3" t="s">
        <v>921</v>
      </c>
      <c r="Y992" s="3"/>
      <c r="Z992" s="3" t="s">
        <v>921</v>
      </c>
      <c r="AA992" s="3"/>
      <c r="AB992" s="3" t="s">
        <v>921</v>
      </c>
      <c r="AC992" s="3"/>
      <c r="AD992" s="3"/>
      <c r="AE992" s="3"/>
      <c r="AF992" s="3" t="s">
        <v>921</v>
      </c>
      <c r="AG992" s="3" t="s">
        <v>921</v>
      </c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>
        <f>COUNTA(Tabela2[[#This Row],[FIFA 96 League]:[EA Sports FC 26 League]])</f>
        <v>18</v>
      </c>
    </row>
    <row r="993" spans="1:65" x14ac:dyDescent="0.3">
      <c r="A993" s="3" t="s">
        <v>1408</v>
      </c>
      <c r="B993" s="3" t="s">
        <v>2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 t="s">
        <v>921</v>
      </c>
      <c r="N993" s="3" t="s">
        <v>921</v>
      </c>
      <c r="O993" s="3" t="s">
        <v>921</v>
      </c>
      <c r="P993" s="3" t="s">
        <v>921</v>
      </c>
      <c r="Q993" s="3" t="s">
        <v>921</v>
      </c>
      <c r="R993" s="3" t="s">
        <v>921</v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>
        <f>COUNTA(Tabela2[[#This Row],[FIFA 96 League]:[EA Sports FC 26 League]])</f>
        <v>6</v>
      </c>
    </row>
    <row r="994" spans="1:65" x14ac:dyDescent="0.3">
      <c r="A994" s="3" t="s">
        <v>1554</v>
      </c>
      <c r="B994" s="3" t="s">
        <v>2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 t="s">
        <v>921</v>
      </c>
      <c r="R994" s="3" t="s">
        <v>921</v>
      </c>
      <c r="S994" s="3" t="s">
        <v>921</v>
      </c>
      <c r="T994" s="3" t="s">
        <v>921</v>
      </c>
      <c r="U994" s="3" t="s">
        <v>921</v>
      </c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>
        <f>COUNTA(Tabela2[[#This Row],[FIFA 96 League]:[EA Sports FC 26 League]])</f>
        <v>5</v>
      </c>
    </row>
    <row r="995" spans="1:65" x14ac:dyDescent="0.3">
      <c r="A995" s="3" t="s">
        <v>1311</v>
      </c>
      <c r="B995" s="3" t="s">
        <v>2</v>
      </c>
      <c r="C995" s="3"/>
      <c r="D995" s="3"/>
      <c r="E995" s="3"/>
      <c r="F995" s="3"/>
      <c r="G995" s="3"/>
      <c r="H995" s="3"/>
      <c r="I995" s="3"/>
      <c r="J995" s="3"/>
      <c r="K995" s="3" t="s">
        <v>921</v>
      </c>
      <c r="L995" s="3"/>
      <c r="M995" s="3" t="s">
        <v>921</v>
      </c>
      <c r="N995" s="3" t="s">
        <v>921</v>
      </c>
      <c r="O995" s="3" t="s">
        <v>921</v>
      </c>
      <c r="P995" s="3" t="s">
        <v>921</v>
      </c>
      <c r="Q995" s="3" t="s">
        <v>921</v>
      </c>
      <c r="R995" s="3" t="s">
        <v>921</v>
      </c>
      <c r="S995" s="3" t="s">
        <v>921</v>
      </c>
      <c r="T995" s="3" t="s">
        <v>921</v>
      </c>
      <c r="U995" s="3" t="s">
        <v>921</v>
      </c>
      <c r="V995" s="3" t="s">
        <v>921</v>
      </c>
      <c r="W995" s="3" t="s">
        <v>921</v>
      </c>
      <c r="X995" s="3" t="s">
        <v>921</v>
      </c>
      <c r="Y995" s="3" t="s">
        <v>921</v>
      </c>
      <c r="Z995" s="3"/>
      <c r="AA995" s="3" t="s">
        <v>921</v>
      </c>
      <c r="AB995" s="3" t="s">
        <v>921</v>
      </c>
      <c r="AC995" s="3" t="s">
        <v>921</v>
      </c>
      <c r="AD995" s="3" t="s">
        <v>921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>
        <f>COUNTA(Tabela2[[#This Row],[FIFA 96 League]:[EA Sports FC 26 League]])</f>
        <v>18</v>
      </c>
    </row>
    <row r="996" spans="1:65" x14ac:dyDescent="0.3">
      <c r="A996" s="3" t="s">
        <v>1373</v>
      </c>
      <c r="B996" s="3" t="s">
        <v>2</v>
      </c>
      <c r="C996" s="3"/>
      <c r="D996" s="3"/>
      <c r="E996" s="3"/>
      <c r="F996" s="3"/>
      <c r="G996" s="3"/>
      <c r="H996" s="3"/>
      <c r="I996" s="3"/>
      <c r="J996" s="3"/>
      <c r="K996" s="3"/>
      <c r="L996" s="3" t="s">
        <v>921</v>
      </c>
      <c r="M996" s="3" t="s">
        <v>921</v>
      </c>
      <c r="N996" s="3"/>
      <c r="O996" s="3"/>
      <c r="P996" s="3"/>
      <c r="Q996" s="3"/>
      <c r="R996" s="3"/>
      <c r="S996" s="3"/>
      <c r="T996" s="3"/>
      <c r="U996" s="3"/>
      <c r="V996" s="3" t="s">
        <v>921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>
        <f>COUNTA(Tabela2[[#This Row],[FIFA 96 League]:[EA Sports FC 26 League]])</f>
        <v>3</v>
      </c>
    </row>
    <row r="997" spans="1:65" x14ac:dyDescent="0.3">
      <c r="A997" s="3" t="s">
        <v>1555</v>
      </c>
      <c r="B997" s="3" t="s">
        <v>2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 t="s">
        <v>921</v>
      </c>
      <c r="S997" s="3"/>
      <c r="T997" s="3"/>
      <c r="U997" s="3"/>
      <c r="V997" s="3"/>
      <c r="W997" s="3"/>
      <c r="X997" s="3"/>
      <c r="Y997" s="3" t="s">
        <v>921</v>
      </c>
      <c r="Z997" s="3" t="s">
        <v>921</v>
      </c>
      <c r="AA997" s="3" t="s">
        <v>921</v>
      </c>
      <c r="AB997" s="3" t="s">
        <v>921</v>
      </c>
      <c r="AC997" s="3" t="s">
        <v>921</v>
      </c>
      <c r="AD997" s="3" t="s">
        <v>921</v>
      </c>
      <c r="AE997" s="3" t="s">
        <v>921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>
        <f>COUNTA(Tabela2[[#This Row],[FIFA 96 League]:[EA Sports FC 26 League]])</f>
        <v>8</v>
      </c>
    </row>
    <row r="998" spans="1:65" x14ac:dyDescent="0.3">
      <c r="A998" s="3" t="s">
        <v>932</v>
      </c>
      <c r="B998" s="3" t="s">
        <v>2</v>
      </c>
      <c r="C998" s="3"/>
      <c r="D998" s="3"/>
      <c r="E998" s="3"/>
      <c r="F998" s="3" t="s">
        <v>921</v>
      </c>
      <c r="G998" s="3"/>
      <c r="H998" s="3"/>
      <c r="I998" s="3"/>
      <c r="J998" s="3"/>
      <c r="K998" s="3" t="s">
        <v>921</v>
      </c>
      <c r="L998" s="3" t="s">
        <v>921</v>
      </c>
      <c r="M998" s="3" t="s">
        <v>921</v>
      </c>
      <c r="N998" s="3"/>
      <c r="O998" s="3"/>
      <c r="P998" s="3" t="s">
        <v>921</v>
      </c>
      <c r="Q998" s="3" t="s">
        <v>921</v>
      </c>
      <c r="R998" s="3" t="s">
        <v>921</v>
      </c>
      <c r="S998" s="3" t="s">
        <v>921</v>
      </c>
      <c r="T998" s="3" t="s">
        <v>921</v>
      </c>
      <c r="U998" s="3" t="s">
        <v>921</v>
      </c>
      <c r="V998" s="3" t="s">
        <v>921</v>
      </c>
      <c r="W998" s="3" t="s">
        <v>921</v>
      </c>
      <c r="X998" s="3" t="s">
        <v>921</v>
      </c>
      <c r="Y998" s="3" t="s">
        <v>921</v>
      </c>
      <c r="Z998" s="3" t="s">
        <v>921</v>
      </c>
      <c r="AA998" s="3" t="s">
        <v>921</v>
      </c>
      <c r="AB998" s="3" t="s">
        <v>921</v>
      </c>
      <c r="AC998" s="3"/>
      <c r="AD998" s="3" t="s">
        <v>921</v>
      </c>
      <c r="AE998" s="3" t="s">
        <v>921</v>
      </c>
      <c r="AF998" s="3" t="s">
        <v>921</v>
      </c>
      <c r="AG998" s="3" t="s">
        <v>921</v>
      </c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>
        <f>COUNTA(Tabela2[[#This Row],[FIFA 96 League]:[EA Sports FC 26 League]])</f>
        <v>21</v>
      </c>
    </row>
    <row r="999" spans="1:65" x14ac:dyDescent="0.3">
      <c r="A999" s="3" t="s">
        <v>933</v>
      </c>
      <c r="B999" s="3" t="s">
        <v>2</v>
      </c>
      <c r="C999" s="3"/>
      <c r="D999" s="3"/>
      <c r="E999" s="3"/>
      <c r="F999" s="3" t="s">
        <v>921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>
        <f>COUNTA(Tabela2[[#This Row],[FIFA 96 League]:[EA Sports FC 26 League]])</f>
        <v>1</v>
      </c>
    </row>
    <row r="1000" spans="1:65" x14ac:dyDescent="0.3">
      <c r="A1000" s="3" t="s">
        <v>1561</v>
      </c>
      <c r="B1000" s="3" t="s">
        <v>2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 t="s">
        <v>921</v>
      </c>
      <c r="AA1000" s="3" t="s">
        <v>921</v>
      </c>
      <c r="AB1000" s="3" t="s">
        <v>921</v>
      </c>
      <c r="AC1000" s="3" t="s">
        <v>921</v>
      </c>
      <c r="AD1000" s="3" t="s">
        <v>921</v>
      </c>
      <c r="AE1000" s="3"/>
      <c r="AF1000" s="3" t="s">
        <v>921</v>
      </c>
      <c r="AG1000" s="3" t="s">
        <v>921</v>
      </c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>
        <f>COUNTA(Tabela2[[#This Row],[FIFA 96 League]:[EA Sports FC 26 League]])</f>
        <v>7</v>
      </c>
    </row>
    <row r="1001" spans="1:65" x14ac:dyDescent="0.3">
      <c r="A1001" s="3" t="s">
        <v>925</v>
      </c>
      <c r="B1001" s="3" t="s">
        <v>2</v>
      </c>
      <c r="C1001" s="3"/>
      <c r="D1001" s="3"/>
      <c r="E1001" s="3"/>
      <c r="F1001" s="3" t="s">
        <v>921</v>
      </c>
      <c r="G1001" s="3"/>
      <c r="H1001" s="3"/>
      <c r="I1001" s="3"/>
      <c r="J1001" s="3"/>
      <c r="K1001" s="3" t="s">
        <v>921</v>
      </c>
      <c r="L1001" s="3" t="s">
        <v>921</v>
      </c>
      <c r="M1001" s="3" t="s">
        <v>921</v>
      </c>
      <c r="N1001" s="3" t="s">
        <v>921</v>
      </c>
      <c r="O1001" s="3" t="s">
        <v>921</v>
      </c>
      <c r="P1001" s="3" t="s">
        <v>921</v>
      </c>
      <c r="Q1001" s="3" t="s">
        <v>921</v>
      </c>
      <c r="R1001" s="3" t="s">
        <v>921</v>
      </c>
      <c r="S1001" s="3" t="s">
        <v>921</v>
      </c>
      <c r="T1001" s="3" t="s">
        <v>921</v>
      </c>
      <c r="U1001" s="3" t="s">
        <v>921</v>
      </c>
      <c r="V1001" s="3" t="s">
        <v>921</v>
      </c>
      <c r="W1001" s="3" t="s">
        <v>921</v>
      </c>
      <c r="X1001" s="3" t="s">
        <v>921</v>
      </c>
      <c r="Y1001" s="3" t="s">
        <v>921</v>
      </c>
      <c r="Z1001" s="3" t="s">
        <v>921</v>
      </c>
      <c r="AA1001" s="3" t="s">
        <v>921</v>
      </c>
      <c r="AB1001" s="3" t="s">
        <v>921</v>
      </c>
      <c r="AC1001" s="3" t="s">
        <v>921</v>
      </c>
      <c r="AD1001" s="3" t="s">
        <v>921</v>
      </c>
      <c r="AE1001" s="3" t="s">
        <v>921</v>
      </c>
      <c r="AF1001" s="3" t="s">
        <v>921</v>
      </c>
      <c r="AG1001" s="3" t="s">
        <v>921</v>
      </c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>
        <f>COUNTA(Tabela2[[#This Row],[FIFA 96 League]:[EA Sports FC 26 League]])</f>
        <v>24</v>
      </c>
    </row>
    <row r="1002" spans="1:65" x14ac:dyDescent="0.3">
      <c r="A1002" s="3" t="s">
        <v>923</v>
      </c>
      <c r="B1002" s="3" t="s">
        <v>2</v>
      </c>
      <c r="C1002" s="3"/>
      <c r="D1002" s="3"/>
      <c r="E1002" s="3"/>
      <c r="F1002" s="3" t="s">
        <v>921</v>
      </c>
      <c r="G1002" s="3"/>
      <c r="H1002" s="3"/>
      <c r="I1002" s="3" t="s">
        <v>921</v>
      </c>
      <c r="J1002" s="3" t="s">
        <v>921</v>
      </c>
      <c r="K1002" s="3" t="s">
        <v>921</v>
      </c>
      <c r="L1002" s="3" t="s">
        <v>921</v>
      </c>
      <c r="M1002" s="3" t="s">
        <v>921</v>
      </c>
      <c r="N1002" s="3" t="s">
        <v>921</v>
      </c>
      <c r="O1002" s="3" t="s">
        <v>921</v>
      </c>
      <c r="P1002" s="3" t="s">
        <v>921</v>
      </c>
      <c r="Q1002" s="3" t="s">
        <v>921</v>
      </c>
      <c r="R1002" s="3" t="s">
        <v>921</v>
      </c>
      <c r="S1002" s="3" t="s">
        <v>921</v>
      </c>
      <c r="T1002" s="3" t="s">
        <v>921</v>
      </c>
      <c r="U1002" s="3" t="s">
        <v>921</v>
      </c>
      <c r="V1002" s="3" t="s">
        <v>921</v>
      </c>
      <c r="W1002" s="3" t="s">
        <v>921</v>
      </c>
      <c r="X1002" s="3" t="s">
        <v>921</v>
      </c>
      <c r="Y1002" s="3" t="s">
        <v>921</v>
      </c>
      <c r="Z1002" s="3" t="s">
        <v>921</v>
      </c>
      <c r="AA1002" s="3" t="s">
        <v>921</v>
      </c>
      <c r="AB1002" s="3" t="s">
        <v>921</v>
      </c>
      <c r="AC1002" s="3" t="s">
        <v>921</v>
      </c>
      <c r="AD1002" s="3" t="s">
        <v>921</v>
      </c>
      <c r="AE1002" s="3" t="s">
        <v>921</v>
      </c>
      <c r="AF1002" s="3" t="s">
        <v>921</v>
      </c>
      <c r="AG1002" s="3" t="s">
        <v>921</v>
      </c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>
        <f>COUNTA(Tabela2[[#This Row],[FIFA 96 League]:[EA Sports FC 26 League]])</f>
        <v>26</v>
      </c>
    </row>
    <row r="1003" spans="1:65" x14ac:dyDescent="0.3">
      <c r="A1003" s="3" t="s">
        <v>934</v>
      </c>
      <c r="B1003" s="3" t="s">
        <v>2</v>
      </c>
      <c r="C1003" s="3"/>
      <c r="D1003" s="3"/>
      <c r="E1003" s="3"/>
      <c r="F1003" s="3" t="s">
        <v>921</v>
      </c>
      <c r="G1003" s="3"/>
      <c r="H1003" s="3"/>
      <c r="I1003" s="3" t="s">
        <v>921</v>
      </c>
      <c r="J1003" s="3" t="s">
        <v>921</v>
      </c>
      <c r="K1003" s="3" t="s">
        <v>921</v>
      </c>
      <c r="L1003" s="3" t="s">
        <v>921</v>
      </c>
      <c r="M1003" s="3" t="s">
        <v>921</v>
      </c>
      <c r="N1003" s="3" t="s">
        <v>921</v>
      </c>
      <c r="O1003" s="3" t="s">
        <v>921</v>
      </c>
      <c r="P1003" s="3" t="s">
        <v>921</v>
      </c>
      <c r="Q1003" s="3" t="s">
        <v>921</v>
      </c>
      <c r="R1003" s="3" t="s">
        <v>921</v>
      </c>
      <c r="S1003" s="3" t="s">
        <v>921</v>
      </c>
      <c r="T1003" s="3" t="s">
        <v>921</v>
      </c>
      <c r="U1003" s="3" t="s">
        <v>921</v>
      </c>
      <c r="V1003" s="3" t="s">
        <v>921</v>
      </c>
      <c r="W1003" s="3" t="s">
        <v>921</v>
      </c>
      <c r="X1003" s="3" t="s">
        <v>921</v>
      </c>
      <c r="Y1003" s="3" t="s">
        <v>921</v>
      </c>
      <c r="Z1003" s="3" t="s">
        <v>921</v>
      </c>
      <c r="AA1003" s="3" t="s">
        <v>921</v>
      </c>
      <c r="AB1003" s="3" t="s">
        <v>921</v>
      </c>
      <c r="AC1003" s="3" t="s">
        <v>921</v>
      </c>
      <c r="AD1003" s="3" t="s">
        <v>921</v>
      </c>
      <c r="AE1003" s="3" t="s">
        <v>921</v>
      </c>
      <c r="AF1003" s="3" t="s">
        <v>921</v>
      </c>
      <c r="AG1003" s="3" t="s">
        <v>921</v>
      </c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>
        <f>COUNTA(Tabela2[[#This Row],[FIFA 96 League]:[EA Sports FC 26 League]])</f>
        <v>26</v>
      </c>
    </row>
    <row r="1004" spans="1:65" x14ac:dyDescent="0.3">
      <c r="A1004" s="3" t="s">
        <v>1559</v>
      </c>
      <c r="B1004" s="3" t="s">
        <v>2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 t="s">
        <v>921</v>
      </c>
      <c r="X1004" s="3" t="s">
        <v>921</v>
      </c>
      <c r="Y1004" s="3" t="s">
        <v>921</v>
      </c>
      <c r="Z1004" s="3" t="s">
        <v>921</v>
      </c>
      <c r="AA1004" s="3" t="s">
        <v>921</v>
      </c>
      <c r="AB1004" s="3" t="s">
        <v>921</v>
      </c>
      <c r="AC1004" s="3" t="s">
        <v>921</v>
      </c>
      <c r="AD1004" s="3"/>
      <c r="AE1004" s="3"/>
      <c r="AF1004" s="3"/>
      <c r="AG1004" s="3" t="s">
        <v>921</v>
      </c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>
        <f>COUNTA(Tabela2[[#This Row],[FIFA 96 League]:[EA Sports FC 26 League]])</f>
        <v>8</v>
      </c>
    </row>
    <row r="1005" spans="1:65" x14ac:dyDescent="0.3">
      <c r="A1005" s="3" t="s">
        <v>1545</v>
      </c>
      <c r="B1005" s="3" t="s">
        <v>2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 t="s">
        <v>921</v>
      </c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>
        <f>COUNTA(Tabela2[[#This Row],[FIFA 96 League]:[EA Sports FC 26 League]])</f>
        <v>1</v>
      </c>
    </row>
    <row r="1006" spans="1:65" x14ac:dyDescent="0.3">
      <c r="A1006" s="3" t="s">
        <v>935</v>
      </c>
      <c r="B1006" s="3" t="s">
        <v>2</v>
      </c>
      <c r="C1006" s="3"/>
      <c r="D1006" s="3"/>
      <c r="E1006" s="3"/>
      <c r="F1006" s="3" t="s">
        <v>921</v>
      </c>
      <c r="G1006" s="3"/>
      <c r="H1006" s="3"/>
      <c r="I1006" s="3"/>
      <c r="J1006" s="3"/>
      <c r="K1006" s="3" t="s">
        <v>921</v>
      </c>
      <c r="L1006" s="3" t="s">
        <v>921</v>
      </c>
      <c r="M1006" s="3" t="s">
        <v>921</v>
      </c>
      <c r="N1006" s="3" t="s">
        <v>921</v>
      </c>
      <c r="O1006" s="3" t="s">
        <v>921</v>
      </c>
      <c r="P1006" s="3"/>
      <c r="Q1006" s="3" t="s">
        <v>921</v>
      </c>
      <c r="R1006" s="3" t="s">
        <v>921</v>
      </c>
      <c r="S1006" s="3" t="s">
        <v>921</v>
      </c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>
        <f>COUNTA(Tabela2[[#This Row],[FIFA 96 League]:[EA Sports FC 26 League]])</f>
        <v>9</v>
      </c>
    </row>
    <row r="1007" spans="1:65" x14ac:dyDescent="0.3">
      <c r="A1007" s="3" t="s">
        <v>1558</v>
      </c>
      <c r="B1007" s="3" t="s">
        <v>2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 t="s">
        <v>921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>
        <f>COUNTA(Tabela2[[#This Row],[FIFA 96 League]:[EA Sports FC 26 League]])</f>
        <v>1</v>
      </c>
    </row>
    <row r="1008" spans="1:65" x14ac:dyDescent="0.3">
      <c r="A1008" s="3" t="s">
        <v>936</v>
      </c>
      <c r="B1008" s="3" t="s">
        <v>2</v>
      </c>
      <c r="C1008" s="3"/>
      <c r="D1008" s="3"/>
      <c r="E1008" s="3"/>
      <c r="F1008" s="3" t="s">
        <v>921</v>
      </c>
      <c r="G1008" s="3"/>
      <c r="H1008" s="3"/>
      <c r="I1008" s="3"/>
      <c r="J1008" s="3"/>
      <c r="K1008" s="3" t="s">
        <v>921</v>
      </c>
      <c r="L1008" s="3" t="s">
        <v>921</v>
      </c>
      <c r="M1008" s="3" t="s">
        <v>921</v>
      </c>
      <c r="N1008" s="3"/>
      <c r="O1008" s="3" t="s">
        <v>921</v>
      </c>
      <c r="P1008" s="3" t="s">
        <v>921</v>
      </c>
      <c r="Q1008" s="3" t="s">
        <v>921</v>
      </c>
      <c r="R1008" s="3" t="s">
        <v>921</v>
      </c>
      <c r="S1008" s="3" t="s">
        <v>921</v>
      </c>
      <c r="T1008" s="3" t="s">
        <v>921</v>
      </c>
      <c r="U1008" s="3" t="s">
        <v>921</v>
      </c>
      <c r="V1008" s="3" t="s">
        <v>921</v>
      </c>
      <c r="W1008" s="3" t="s">
        <v>921</v>
      </c>
      <c r="X1008" s="3" t="s">
        <v>921</v>
      </c>
      <c r="Y1008" s="3" t="s">
        <v>921</v>
      </c>
      <c r="Z1008" s="3" t="s">
        <v>921</v>
      </c>
      <c r="AA1008" s="3" t="s">
        <v>921</v>
      </c>
      <c r="AB1008" s="3" t="s">
        <v>921</v>
      </c>
      <c r="AC1008" s="3" t="s">
        <v>921</v>
      </c>
      <c r="AD1008" s="3" t="s">
        <v>921</v>
      </c>
      <c r="AE1008" s="3" t="s">
        <v>921</v>
      </c>
      <c r="AF1008" s="3" t="s">
        <v>921</v>
      </c>
      <c r="AG1008" s="3" t="s">
        <v>921</v>
      </c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>
        <f>COUNTA(Tabela2[[#This Row],[FIFA 96 League]:[EA Sports FC 26 League]])</f>
        <v>23</v>
      </c>
    </row>
    <row r="1009" spans="1:65" x14ac:dyDescent="0.3">
      <c r="A1009" s="3" t="s">
        <v>937</v>
      </c>
      <c r="B1009" s="3" t="s">
        <v>2</v>
      </c>
      <c r="C1009" s="3"/>
      <c r="D1009" s="3"/>
      <c r="E1009" s="3"/>
      <c r="F1009" s="3" t="s">
        <v>921</v>
      </c>
      <c r="G1009" s="3"/>
      <c r="H1009" s="3"/>
      <c r="I1009" s="3"/>
      <c r="J1009" s="3"/>
      <c r="K1009" s="3"/>
      <c r="L1009" s="3" t="s">
        <v>921</v>
      </c>
      <c r="M1009" s="3" t="s">
        <v>921</v>
      </c>
      <c r="N1009" s="3" t="s">
        <v>921</v>
      </c>
      <c r="O1009" s="3" t="s">
        <v>921</v>
      </c>
      <c r="P1009" s="3" t="s">
        <v>921</v>
      </c>
      <c r="Q1009" s="3" t="s">
        <v>921</v>
      </c>
      <c r="R1009" s="3" t="s">
        <v>921</v>
      </c>
      <c r="S1009" s="3" t="s">
        <v>921</v>
      </c>
      <c r="T1009" s="3" t="s">
        <v>921</v>
      </c>
      <c r="U1009" s="3" t="s">
        <v>921</v>
      </c>
      <c r="V1009" s="3" t="s">
        <v>921</v>
      </c>
      <c r="W1009" s="3" t="s">
        <v>921</v>
      </c>
      <c r="X1009" s="3" t="s">
        <v>921</v>
      </c>
      <c r="Y1009" s="3" t="s">
        <v>921</v>
      </c>
      <c r="Z1009" s="3" t="s">
        <v>921</v>
      </c>
      <c r="AA1009" s="3" t="s">
        <v>921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>
        <f>COUNTA(Tabela2[[#This Row],[FIFA 96 League]:[EA Sports FC 26 League]])</f>
        <v>17</v>
      </c>
    </row>
    <row r="1010" spans="1:65" x14ac:dyDescent="0.3">
      <c r="A1010" s="3" t="s">
        <v>1564</v>
      </c>
      <c r="B1010" s="3" t="s">
        <v>2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 t="s">
        <v>921</v>
      </c>
      <c r="AD1010" s="3" t="s">
        <v>921</v>
      </c>
      <c r="AE1010" s="3" t="s">
        <v>921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>
        <f>COUNTA(Tabela2[[#This Row],[FIFA 96 League]:[EA Sports FC 26 League]])</f>
        <v>3</v>
      </c>
    </row>
    <row r="1011" spans="1:65" x14ac:dyDescent="0.3">
      <c r="A1011" s="3" t="s">
        <v>1933</v>
      </c>
      <c r="B1011" s="3" t="s">
        <v>221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 t="s">
        <v>1000</v>
      </c>
      <c r="AB1011" s="3" t="s">
        <v>1000</v>
      </c>
      <c r="AC1011" s="3" t="s">
        <v>1000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>
        <f>COUNTA(Tabela2[[#This Row],[FIFA 96 League]:[EA Sports FC 26 League]])</f>
        <v>3</v>
      </c>
    </row>
    <row r="1012" spans="1:65" x14ac:dyDescent="0.3">
      <c r="A1012" s="3" t="s">
        <v>1956</v>
      </c>
      <c r="B1012" s="3" t="s">
        <v>221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 t="s">
        <v>1000</v>
      </c>
      <c r="AC1012" s="3" t="s">
        <v>1000</v>
      </c>
      <c r="AD1012" s="3" t="s">
        <v>1000</v>
      </c>
      <c r="AE1012" s="3"/>
      <c r="AF1012" s="3"/>
      <c r="AG1012" s="3" t="s">
        <v>1000</v>
      </c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>
        <f>COUNTA(Tabela2[[#This Row],[FIFA 96 League]:[EA Sports FC 26 League]])</f>
        <v>4</v>
      </c>
    </row>
    <row r="1013" spans="1:65" x14ac:dyDescent="0.3">
      <c r="A1013" s="3" t="s">
        <v>1925</v>
      </c>
      <c r="B1013" s="3" t="s">
        <v>221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 t="s">
        <v>1000</v>
      </c>
      <c r="AB1013" s="3" t="s">
        <v>1000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>
        <f>COUNTA(Tabela2[[#This Row],[FIFA 96 League]:[EA Sports FC 26 League]])</f>
        <v>2</v>
      </c>
    </row>
    <row r="1014" spans="1:65" x14ac:dyDescent="0.3">
      <c r="A1014" s="3" t="s">
        <v>1929</v>
      </c>
      <c r="B1014" s="3" t="s">
        <v>221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 t="s">
        <v>1000</v>
      </c>
      <c r="AB1014" s="3" t="s">
        <v>1000</v>
      </c>
      <c r="AC1014" s="3" t="s">
        <v>1000</v>
      </c>
      <c r="AD1014" s="3" t="s">
        <v>1000</v>
      </c>
      <c r="AE1014" s="3" t="s">
        <v>1000</v>
      </c>
      <c r="AF1014" s="3" t="s">
        <v>1000</v>
      </c>
      <c r="AG1014" s="3" t="s">
        <v>1000</v>
      </c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>
        <f>COUNTA(Tabela2[[#This Row],[FIFA 96 League]:[EA Sports FC 26 League]])</f>
        <v>7</v>
      </c>
    </row>
    <row r="1015" spans="1:65" x14ac:dyDescent="0.3">
      <c r="A1015" s="3" t="s">
        <v>2116</v>
      </c>
      <c r="B1015" s="3" t="s">
        <v>221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 t="s">
        <v>1000</v>
      </c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>
        <f>COUNTA(Tabela2[[#This Row],[FIFA 96 League]:[EA Sports FC 26 League]])</f>
        <v>1</v>
      </c>
    </row>
    <row r="1016" spans="1:65" x14ac:dyDescent="0.3">
      <c r="A1016" s="3" t="s">
        <v>1932</v>
      </c>
      <c r="B1016" s="3" t="s">
        <v>221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 t="s">
        <v>1000</v>
      </c>
      <c r="AB1016" s="3" t="s">
        <v>1000</v>
      </c>
      <c r="AC1016" s="3" t="s">
        <v>1000</v>
      </c>
      <c r="AD1016" s="3" t="s">
        <v>1000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>
        <f>COUNTA(Tabela2[[#This Row],[FIFA 96 League]:[EA Sports FC 26 League]])</f>
        <v>4</v>
      </c>
    </row>
    <row r="1017" spans="1:65" x14ac:dyDescent="0.3">
      <c r="A1017" s="3" t="s">
        <v>1922</v>
      </c>
      <c r="B1017" s="3" t="s">
        <v>221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 t="s">
        <v>1000</v>
      </c>
      <c r="AB1017" s="3" t="s">
        <v>1000</v>
      </c>
      <c r="AC1017" s="3" t="s">
        <v>1000</v>
      </c>
      <c r="AD1017" s="3" t="s">
        <v>1000</v>
      </c>
      <c r="AE1017" s="3" t="s">
        <v>1000</v>
      </c>
      <c r="AF1017" s="3" t="s">
        <v>1000</v>
      </c>
      <c r="AG1017" s="3" t="s">
        <v>1000</v>
      </c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>
        <f>COUNTA(Tabela2[[#This Row],[FIFA 96 League]:[EA Sports FC 26 League]])</f>
        <v>7</v>
      </c>
    </row>
    <row r="1018" spans="1:65" x14ac:dyDescent="0.3">
      <c r="A1018" s="3" t="s">
        <v>2139</v>
      </c>
      <c r="B1018" s="3" t="s">
        <v>221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 t="s">
        <v>1000</v>
      </c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>
        <f>COUNTA(Tabela2[[#This Row],[FIFA 96 League]:[EA Sports FC 26 League]])</f>
        <v>1</v>
      </c>
    </row>
    <row r="1019" spans="1:65" x14ac:dyDescent="0.3">
      <c r="A1019" s="3" t="s">
        <v>1640</v>
      </c>
      <c r="B1019" s="3" t="s">
        <v>221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 t="s">
        <v>1000</v>
      </c>
      <c r="AB1019" s="3" t="s">
        <v>1000</v>
      </c>
      <c r="AC1019" s="3" t="s">
        <v>1000</v>
      </c>
      <c r="AD1019" s="3"/>
      <c r="AE1019" s="3" t="s">
        <v>1000</v>
      </c>
      <c r="AF1019" s="3" t="s">
        <v>1000</v>
      </c>
      <c r="AG1019" s="3" t="s">
        <v>1000</v>
      </c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>
        <f>COUNTA(Tabela2[[#This Row],[FIFA 96 League]:[EA Sports FC 26 League]])</f>
        <v>6</v>
      </c>
    </row>
    <row r="1020" spans="1:65" x14ac:dyDescent="0.3">
      <c r="A1020" s="3" t="s">
        <v>2020</v>
      </c>
      <c r="B1020" s="3" t="s">
        <v>221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 t="s">
        <v>1000</v>
      </c>
      <c r="AD1020" s="3" t="s">
        <v>1000</v>
      </c>
      <c r="AE1020" s="3" t="s">
        <v>1000</v>
      </c>
      <c r="AF1020" s="3" t="s">
        <v>1000</v>
      </c>
      <c r="AG1020" s="3" t="s">
        <v>1000</v>
      </c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>
        <f>COUNTA(Tabela2[[#This Row],[FIFA 96 League]:[EA Sports FC 26 League]])</f>
        <v>5</v>
      </c>
    </row>
    <row r="1021" spans="1:65" x14ac:dyDescent="0.3">
      <c r="A1021" s="3" t="s">
        <v>1926</v>
      </c>
      <c r="B1021" s="3" t="s">
        <v>221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 t="s">
        <v>1000</v>
      </c>
      <c r="AB1021" s="3" t="s">
        <v>1000</v>
      </c>
      <c r="AC1021" s="3" t="s">
        <v>1000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>
        <f>COUNTA(Tabela2[[#This Row],[FIFA 96 League]:[EA Sports FC 26 League]])</f>
        <v>3</v>
      </c>
    </row>
    <row r="1022" spans="1:65" x14ac:dyDescent="0.3">
      <c r="A1022" s="3" t="s">
        <v>1931</v>
      </c>
      <c r="B1022" s="3" t="s">
        <v>221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 t="s">
        <v>1000</v>
      </c>
      <c r="AB1022" s="3" t="s">
        <v>1000</v>
      </c>
      <c r="AC1022" s="3"/>
      <c r="AD1022" s="3" t="s">
        <v>1000</v>
      </c>
      <c r="AE1022" s="3" t="s">
        <v>1000</v>
      </c>
      <c r="AF1022" s="3" t="s">
        <v>1000</v>
      </c>
      <c r="AG1022" s="3" t="s">
        <v>1000</v>
      </c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>
        <f>COUNTA(Tabela2[[#This Row],[FIFA 96 League]:[EA Sports FC 26 League]])</f>
        <v>6</v>
      </c>
    </row>
    <row r="1023" spans="1:65" x14ac:dyDescent="0.3">
      <c r="A1023" s="3" t="s">
        <v>2138</v>
      </c>
      <c r="B1023" s="3" t="s">
        <v>221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 t="s">
        <v>1000</v>
      </c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>
        <f>COUNTA(Tabela2[[#This Row],[FIFA 96 League]:[EA Sports FC 26 League]])</f>
        <v>1</v>
      </c>
    </row>
    <row r="1024" spans="1:65" x14ac:dyDescent="0.3">
      <c r="A1024" s="3" t="s">
        <v>2018</v>
      </c>
      <c r="B1024" s="3" t="s">
        <v>221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 t="s">
        <v>1000</v>
      </c>
      <c r="AD1024" s="3" t="s">
        <v>1000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>
        <f>COUNTA(Tabela2[[#This Row],[FIFA 96 League]:[EA Sports FC 26 League]])</f>
        <v>2</v>
      </c>
    </row>
    <row r="1025" spans="1:65" x14ac:dyDescent="0.3">
      <c r="A1025" s="3" t="s">
        <v>2089</v>
      </c>
      <c r="B1025" s="3" t="s">
        <v>221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 t="s">
        <v>1000</v>
      </c>
      <c r="AF1025" s="3" t="s">
        <v>1000</v>
      </c>
      <c r="AG1025" s="3" t="s">
        <v>1000</v>
      </c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>
        <f>COUNTA(Tabela2[[#This Row],[FIFA 96 League]:[EA Sports FC 26 League]])</f>
        <v>3</v>
      </c>
    </row>
    <row r="1026" spans="1:65" x14ac:dyDescent="0.3">
      <c r="A1026" s="3" t="s">
        <v>2063</v>
      </c>
      <c r="B1026" s="3" t="s">
        <v>221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 t="s">
        <v>1000</v>
      </c>
      <c r="AE1026" s="3" t="s">
        <v>1000</v>
      </c>
      <c r="AF1026" s="3" t="s">
        <v>1000</v>
      </c>
      <c r="AG1026" s="3" t="s">
        <v>1000</v>
      </c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>
        <f>COUNTA(Tabela2[[#This Row],[FIFA 96 League]:[EA Sports FC 26 League]])</f>
        <v>4</v>
      </c>
    </row>
    <row r="1027" spans="1:65" x14ac:dyDescent="0.3">
      <c r="A1027" s="3" t="s">
        <v>1928</v>
      </c>
      <c r="B1027" s="3" t="s">
        <v>221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 t="s">
        <v>1000</v>
      </c>
      <c r="AB1027" s="3" t="s">
        <v>1000</v>
      </c>
      <c r="AC1027" s="3"/>
      <c r="AD1027" s="3"/>
      <c r="AE1027" s="3" t="s">
        <v>1000</v>
      </c>
      <c r="AF1027" s="3" t="s">
        <v>1000</v>
      </c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>
        <f>COUNTA(Tabela2[[#This Row],[FIFA 96 League]:[EA Sports FC 26 League]])</f>
        <v>4</v>
      </c>
    </row>
    <row r="1028" spans="1:65" x14ac:dyDescent="0.3">
      <c r="A1028" s="3" t="s">
        <v>999</v>
      </c>
      <c r="B1028" s="3" t="s">
        <v>221</v>
      </c>
      <c r="C1028" s="3"/>
      <c r="D1028" s="3"/>
      <c r="E1028" s="3"/>
      <c r="F1028" s="3" t="s">
        <v>1000</v>
      </c>
      <c r="G1028" s="3" t="s">
        <v>1000</v>
      </c>
      <c r="H1028" s="3"/>
      <c r="I1028" s="3" t="s">
        <v>1000</v>
      </c>
      <c r="J1028" s="3" t="s">
        <v>1000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 t="s">
        <v>1000</v>
      </c>
      <c r="AD1028" s="3" t="s">
        <v>1000</v>
      </c>
      <c r="AE1028" s="3" t="s">
        <v>1000</v>
      </c>
      <c r="AF1028" s="3" t="s">
        <v>1000</v>
      </c>
      <c r="AG1028" s="3" t="s">
        <v>1000</v>
      </c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>
        <f>COUNTA(Tabela2[[#This Row],[FIFA 96 League]:[EA Sports FC 26 League]])</f>
        <v>9</v>
      </c>
    </row>
    <row r="1029" spans="1:65" x14ac:dyDescent="0.3">
      <c r="A1029" s="3" t="s">
        <v>1927</v>
      </c>
      <c r="B1029" s="3" t="s">
        <v>221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 t="s">
        <v>1000</v>
      </c>
      <c r="AB1029" s="3" t="s">
        <v>1000</v>
      </c>
      <c r="AC1029" s="3" t="s">
        <v>1000</v>
      </c>
      <c r="AD1029" s="3" t="s">
        <v>1000</v>
      </c>
      <c r="AE1029" s="3" t="s">
        <v>1000</v>
      </c>
      <c r="AF1029" s="3" t="s">
        <v>1000</v>
      </c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>
        <f>COUNTA(Tabela2[[#This Row],[FIFA 96 League]:[EA Sports FC 26 League]])</f>
        <v>6</v>
      </c>
    </row>
    <row r="1030" spans="1:65" x14ac:dyDescent="0.3">
      <c r="A1030" s="3" t="s">
        <v>1011</v>
      </c>
      <c r="B1030" s="3" t="s">
        <v>221</v>
      </c>
      <c r="C1030" s="3"/>
      <c r="D1030" s="3"/>
      <c r="E1030" s="3"/>
      <c r="F1030" s="3" t="s">
        <v>1000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 t="s">
        <v>1000</v>
      </c>
      <c r="AB1030" s="3" t="s">
        <v>1000</v>
      </c>
      <c r="AC1030" s="3" t="s">
        <v>1000</v>
      </c>
      <c r="AD1030" s="3" t="s">
        <v>1000</v>
      </c>
      <c r="AE1030" s="3" t="s">
        <v>1000</v>
      </c>
      <c r="AF1030" s="3" t="s">
        <v>1000</v>
      </c>
      <c r="AG1030" s="3" t="s">
        <v>1000</v>
      </c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>
        <f>COUNTA(Tabela2[[#This Row],[FIFA 96 League]:[EA Sports FC 26 League]])</f>
        <v>8</v>
      </c>
    </row>
    <row r="1031" spans="1:65" x14ac:dyDescent="0.3">
      <c r="A1031" s="3" t="s">
        <v>2115</v>
      </c>
      <c r="B1031" s="3" t="s">
        <v>221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 t="s">
        <v>1000</v>
      </c>
      <c r="AG1031" s="3" t="s">
        <v>1000</v>
      </c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>
        <f>COUNTA(Tabela2[[#This Row],[FIFA 96 League]:[EA Sports FC 26 League]])</f>
        <v>2</v>
      </c>
    </row>
    <row r="1032" spans="1:65" x14ac:dyDescent="0.3">
      <c r="A1032" s="3" t="s">
        <v>2062</v>
      </c>
      <c r="B1032" s="3" t="s">
        <v>221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 t="s">
        <v>1000</v>
      </c>
      <c r="AE1032" s="3" t="s">
        <v>1000</v>
      </c>
      <c r="AF1032" s="3" t="s">
        <v>1000</v>
      </c>
      <c r="AG1032" s="3" t="s">
        <v>1000</v>
      </c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>
        <f>COUNTA(Tabela2[[#This Row],[FIFA 96 League]:[EA Sports FC 26 League]])</f>
        <v>4</v>
      </c>
    </row>
    <row r="1033" spans="1:65" x14ac:dyDescent="0.3">
      <c r="A1033" s="3" t="s">
        <v>1923</v>
      </c>
      <c r="B1033" s="3" t="s">
        <v>221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 t="s">
        <v>1000</v>
      </c>
      <c r="AB1033" s="3" t="s">
        <v>1000</v>
      </c>
      <c r="AC1033" s="3" t="s">
        <v>1000</v>
      </c>
      <c r="AD1033" s="3" t="s">
        <v>1000</v>
      </c>
      <c r="AE1033" s="3" t="s">
        <v>1000</v>
      </c>
      <c r="AF1033" s="3" t="s">
        <v>1000</v>
      </c>
      <c r="AG1033" s="3" t="s">
        <v>1000</v>
      </c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>
        <f>COUNTA(Tabela2[[#This Row],[FIFA 96 League]:[EA Sports FC 26 League]])</f>
        <v>7</v>
      </c>
    </row>
    <row r="1034" spans="1:65" x14ac:dyDescent="0.3">
      <c r="A1034" s="3" t="s">
        <v>2019</v>
      </c>
      <c r="B1034" s="3" t="s">
        <v>221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 t="s">
        <v>1000</v>
      </c>
      <c r="AD1034" s="3" t="s">
        <v>1000</v>
      </c>
      <c r="AE1034" s="3" t="s">
        <v>1000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>
        <f>COUNTA(Tabela2[[#This Row],[FIFA 96 League]:[EA Sports FC 26 League]])</f>
        <v>3</v>
      </c>
    </row>
    <row r="1035" spans="1:65" x14ac:dyDescent="0.3">
      <c r="A1035" s="3" t="s">
        <v>1957</v>
      </c>
      <c r="B1035" s="3" t="s">
        <v>221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 t="s">
        <v>1000</v>
      </c>
      <c r="AC1035" s="3" t="s">
        <v>1000</v>
      </c>
      <c r="AD1035" s="3" t="s">
        <v>1000</v>
      </c>
      <c r="AE1035" s="3" t="s">
        <v>1000</v>
      </c>
      <c r="AF1035" s="3" t="s">
        <v>1000</v>
      </c>
      <c r="AG1035" s="3" t="s">
        <v>1000</v>
      </c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>
        <f>COUNTA(Tabela2[[#This Row],[FIFA 96 League]:[EA Sports FC 26 League]])</f>
        <v>6</v>
      </c>
    </row>
    <row r="1036" spans="1:65" x14ac:dyDescent="0.3">
      <c r="A1036" s="3" t="s">
        <v>1924</v>
      </c>
      <c r="B1036" s="3" t="s">
        <v>221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 t="s">
        <v>1000</v>
      </c>
      <c r="AB1036" s="3" t="s">
        <v>1000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>
        <f>COUNTA(Tabela2[[#This Row],[FIFA 96 League]:[EA Sports FC 26 League]])</f>
        <v>2</v>
      </c>
    </row>
    <row r="1037" spans="1:65" x14ac:dyDescent="0.3">
      <c r="A1037" s="3" t="s">
        <v>1930</v>
      </c>
      <c r="B1037" s="3" t="s">
        <v>221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 t="s">
        <v>1000</v>
      </c>
      <c r="AB1037" s="3" t="s">
        <v>1000</v>
      </c>
      <c r="AC1037" s="3" t="s">
        <v>1000</v>
      </c>
      <c r="AD1037" s="3" t="s">
        <v>1000</v>
      </c>
      <c r="AE1037" s="3" t="s">
        <v>1000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>
        <f>COUNTA(Tabela2[[#This Row],[FIFA 96 League]:[EA Sports FC 26 League]])</f>
        <v>5</v>
      </c>
    </row>
    <row r="1038" spans="1:65" x14ac:dyDescent="0.3">
      <c r="A1038" s="3" t="s">
        <v>1650</v>
      </c>
      <c r="B1038" s="3" t="s">
        <v>22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 t="s">
        <v>961</v>
      </c>
      <c r="R1038" s="3" t="s">
        <v>961</v>
      </c>
      <c r="S1038" s="3" t="s">
        <v>961</v>
      </c>
      <c r="T1038" s="3" t="s">
        <v>961</v>
      </c>
      <c r="U1038" s="3" t="s">
        <v>961</v>
      </c>
      <c r="V1038" s="3" t="s">
        <v>961</v>
      </c>
      <c r="W1038" s="3" t="s">
        <v>961</v>
      </c>
      <c r="X1038" s="3" t="s">
        <v>961</v>
      </c>
      <c r="Y1038" s="3" t="s">
        <v>961</v>
      </c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>
        <f>COUNTA(Tabela2[[#This Row],[FIFA 96 League]:[EA Sports FC 26 League]])</f>
        <v>9</v>
      </c>
    </row>
    <row r="1039" spans="1:65" x14ac:dyDescent="0.3">
      <c r="A1039" s="3" t="s">
        <v>1679</v>
      </c>
      <c r="B1039" s="3" t="s">
        <v>22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 t="s">
        <v>961</v>
      </c>
      <c r="S1039" s="3"/>
      <c r="T1039" s="3" t="s">
        <v>961</v>
      </c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>
        <f>COUNTA(Tabela2[[#This Row],[FIFA 96 League]:[EA Sports FC 26 League]])</f>
        <v>2</v>
      </c>
    </row>
    <row r="1040" spans="1:65" x14ac:dyDescent="0.3">
      <c r="A1040" s="3" t="s">
        <v>1652</v>
      </c>
      <c r="B1040" s="3" t="s">
        <v>22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 t="s">
        <v>961</v>
      </c>
      <c r="R1040" s="3" t="s">
        <v>961</v>
      </c>
      <c r="S1040" s="3" t="s">
        <v>961</v>
      </c>
      <c r="T1040" s="3" t="s">
        <v>961</v>
      </c>
      <c r="U1040" s="3" t="s">
        <v>961</v>
      </c>
      <c r="V1040" s="3" t="s">
        <v>961</v>
      </c>
      <c r="W1040" s="3" t="s">
        <v>961</v>
      </c>
      <c r="X1040" s="3" t="s">
        <v>961</v>
      </c>
      <c r="Y1040" s="3" t="s">
        <v>961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>
        <f>COUNTA(Tabela2[[#This Row],[FIFA 96 League]:[EA Sports FC 26 League]])</f>
        <v>9</v>
      </c>
    </row>
    <row r="1041" spans="1:65" x14ac:dyDescent="0.3">
      <c r="A1041" s="3" t="s">
        <v>1678</v>
      </c>
      <c r="B1041" s="3" t="s">
        <v>22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 t="s">
        <v>961</v>
      </c>
      <c r="S1041" s="3" t="s">
        <v>961</v>
      </c>
      <c r="T1041" s="3" t="s">
        <v>961</v>
      </c>
      <c r="U1041" s="3" t="s">
        <v>961</v>
      </c>
      <c r="V1041" s="3"/>
      <c r="W1041" s="3" t="s">
        <v>961</v>
      </c>
      <c r="X1041" s="3" t="s">
        <v>961</v>
      </c>
      <c r="Y1041" s="3" t="s">
        <v>961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>
        <f>COUNTA(Tabela2[[#This Row],[FIFA 96 League]:[EA Sports FC 26 League]])</f>
        <v>7</v>
      </c>
    </row>
    <row r="1042" spans="1:65" x14ac:dyDescent="0.3">
      <c r="A1042" s="3" t="s">
        <v>1806</v>
      </c>
      <c r="B1042" s="3" t="s">
        <v>22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 t="s">
        <v>961</v>
      </c>
      <c r="W1042" s="3"/>
      <c r="X1042" s="3" t="s">
        <v>961</v>
      </c>
      <c r="Y1042" s="3" t="s">
        <v>961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>
        <f>COUNTA(Tabela2[[#This Row],[FIFA 96 League]:[EA Sports FC 26 League]])</f>
        <v>3</v>
      </c>
    </row>
    <row r="1043" spans="1:65" x14ac:dyDescent="0.3">
      <c r="A1043" s="3" t="s">
        <v>1116</v>
      </c>
      <c r="B1043" s="3" t="s">
        <v>22</v>
      </c>
      <c r="C1043" s="3"/>
      <c r="D1043" s="3"/>
      <c r="E1043" s="3"/>
      <c r="F1043" s="3"/>
      <c r="G1043" s="3" t="s">
        <v>961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 t="s">
        <v>961</v>
      </c>
      <c r="R1043" s="3" t="s">
        <v>961</v>
      </c>
      <c r="S1043" s="3" t="s">
        <v>961</v>
      </c>
      <c r="T1043" s="3" t="s">
        <v>961</v>
      </c>
      <c r="U1043" s="3" t="s">
        <v>961</v>
      </c>
      <c r="V1043" s="3" t="s">
        <v>961</v>
      </c>
      <c r="W1043" s="3" t="s">
        <v>961</v>
      </c>
      <c r="X1043" s="3" t="s">
        <v>961</v>
      </c>
      <c r="Y1043" s="3" t="s">
        <v>961</v>
      </c>
      <c r="Z1043" s="3" t="s">
        <v>961</v>
      </c>
      <c r="AA1043" s="3" t="s">
        <v>961</v>
      </c>
      <c r="AB1043" s="3" t="s">
        <v>961</v>
      </c>
      <c r="AC1043" s="3" t="s">
        <v>961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>
        <f>COUNTA(Tabela2[[#This Row],[FIFA 96 League]:[EA Sports FC 26 League]])</f>
        <v>14</v>
      </c>
    </row>
    <row r="1044" spans="1:65" x14ac:dyDescent="0.3">
      <c r="A1044" s="3" t="s">
        <v>960</v>
      </c>
      <c r="B1044" s="3" t="s">
        <v>22</v>
      </c>
      <c r="C1044" s="3"/>
      <c r="D1044" s="3"/>
      <c r="E1044" s="3"/>
      <c r="F1044" s="3" t="s">
        <v>961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 t="s">
        <v>961</v>
      </c>
      <c r="R1044" s="3" t="s">
        <v>961</v>
      </c>
      <c r="S1044" s="3" t="s">
        <v>961</v>
      </c>
      <c r="T1044" s="3" t="s">
        <v>961</v>
      </c>
      <c r="U1044" s="3" t="s">
        <v>961</v>
      </c>
      <c r="V1044" s="3" t="s">
        <v>961</v>
      </c>
      <c r="W1044" s="3" t="s">
        <v>961</v>
      </c>
      <c r="X1044" s="3"/>
      <c r="Y1044" s="3" t="s">
        <v>961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>
        <f>COUNTA(Tabela2[[#This Row],[FIFA 96 League]:[EA Sports FC 26 League]])</f>
        <v>9</v>
      </c>
    </row>
    <row r="1045" spans="1:65" x14ac:dyDescent="0.3">
      <c r="A1045" s="3" t="s">
        <v>1658</v>
      </c>
      <c r="B1045" s="3" t="s">
        <v>22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 t="s">
        <v>961</v>
      </c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>
        <f>COUNTA(Tabela2[[#This Row],[FIFA 96 League]:[EA Sports FC 26 League]])</f>
        <v>1</v>
      </c>
    </row>
    <row r="1046" spans="1:65" x14ac:dyDescent="0.3">
      <c r="A1046" s="3" t="s">
        <v>1691</v>
      </c>
      <c r="B1046" s="3" t="s">
        <v>22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 t="s">
        <v>961</v>
      </c>
      <c r="T1046" s="3" t="s">
        <v>961</v>
      </c>
      <c r="U1046" s="3" t="s">
        <v>961</v>
      </c>
      <c r="V1046" s="3" t="s">
        <v>961</v>
      </c>
      <c r="W1046" s="3" t="s">
        <v>961</v>
      </c>
      <c r="X1046" s="3" t="s">
        <v>961</v>
      </c>
      <c r="Y1046" s="3" t="s">
        <v>961</v>
      </c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>
        <f>COUNTA(Tabela2[[#This Row],[FIFA 96 League]:[EA Sports FC 26 League]])</f>
        <v>7</v>
      </c>
    </row>
    <row r="1047" spans="1:65" x14ac:dyDescent="0.3">
      <c r="A1047" s="3" t="s">
        <v>1651</v>
      </c>
      <c r="B1047" s="3" t="s">
        <v>22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 t="s">
        <v>961</v>
      </c>
      <c r="R1047" s="3" t="s">
        <v>961</v>
      </c>
      <c r="S1047" s="3" t="s">
        <v>961</v>
      </c>
      <c r="T1047" s="3" t="s">
        <v>961</v>
      </c>
      <c r="U1047" s="3" t="s">
        <v>961</v>
      </c>
      <c r="V1047" s="3"/>
      <c r="W1047" s="3" t="s">
        <v>961</v>
      </c>
      <c r="X1047" s="3" t="s">
        <v>961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>
        <f>COUNTA(Tabela2[[#This Row],[FIFA 96 League]:[EA Sports FC 26 League]])</f>
        <v>7</v>
      </c>
    </row>
    <row r="1048" spans="1:65" x14ac:dyDescent="0.3">
      <c r="A1048" s="3" t="s">
        <v>1649</v>
      </c>
      <c r="B1048" s="3" t="s">
        <v>22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 t="s">
        <v>961</v>
      </c>
      <c r="R1048" s="3"/>
      <c r="S1048" s="3" t="s">
        <v>961</v>
      </c>
      <c r="T1048" s="3" t="s">
        <v>961</v>
      </c>
      <c r="U1048" s="3" t="s">
        <v>961</v>
      </c>
      <c r="V1048" s="3" t="s">
        <v>961</v>
      </c>
      <c r="W1048" s="3" t="s">
        <v>961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>
        <f>COUNTA(Tabela2[[#This Row],[FIFA 96 League]:[EA Sports FC 26 League]])</f>
        <v>6</v>
      </c>
    </row>
    <row r="1049" spans="1:65" x14ac:dyDescent="0.3">
      <c r="A1049" s="3" t="s">
        <v>983</v>
      </c>
      <c r="B1049" s="3" t="s">
        <v>22</v>
      </c>
      <c r="C1049" s="3"/>
      <c r="D1049" s="3"/>
      <c r="E1049" s="3"/>
      <c r="F1049" s="3" t="s">
        <v>961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 t="s">
        <v>961</v>
      </c>
      <c r="R1049" s="3" t="s">
        <v>961</v>
      </c>
      <c r="S1049" s="3" t="s">
        <v>961</v>
      </c>
      <c r="T1049" s="3" t="s">
        <v>961</v>
      </c>
      <c r="U1049" s="3" t="s">
        <v>961</v>
      </c>
      <c r="V1049" s="3" t="s">
        <v>961</v>
      </c>
      <c r="W1049" s="3" t="s">
        <v>961</v>
      </c>
      <c r="X1049" s="3" t="s">
        <v>961</v>
      </c>
      <c r="Y1049" s="3" t="s">
        <v>961</v>
      </c>
      <c r="Z1049" s="3" t="s">
        <v>961</v>
      </c>
      <c r="AA1049" s="3" t="s">
        <v>961</v>
      </c>
      <c r="AB1049" s="3" t="s">
        <v>961</v>
      </c>
      <c r="AC1049" s="3" t="s">
        <v>961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>
        <f>COUNTA(Tabela2[[#This Row],[FIFA 96 League]:[EA Sports FC 26 League]])</f>
        <v>14</v>
      </c>
    </row>
    <row r="1050" spans="1:65" x14ac:dyDescent="0.3">
      <c r="A1050" s="3" t="s">
        <v>1711</v>
      </c>
      <c r="B1050" s="3" t="s">
        <v>22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 t="s">
        <v>961</v>
      </c>
      <c r="U1050" s="3"/>
      <c r="V1050" s="3" t="s">
        <v>961</v>
      </c>
      <c r="W1050" s="3" t="s">
        <v>961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>
        <f>COUNTA(Tabela2[[#This Row],[FIFA 96 League]:[EA Sports FC 26 League]])</f>
        <v>3</v>
      </c>
    </row>
    <row r="1051" spans="1:65" x14ac:dyDescent="0.3">
      <c r="A1051" s="3" t="s">
        <v>1654</v>
      </c>
      <c r="B1051" s="3" t="s">
        <v>22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 t="s">
        <v>961</v>
      </c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>
        <f>COUNTA(Tabela2[[#This Row],[FIFA 96 League]:[EA Sports FC 26 League]])</f>
        <v>1</v>
      </c>
    </row>
    <row r="1052" spans="1:65" x14ac:dyDescent="0.3">
      <c r="A1052" s="3" t="s">
        <v>1836</v>
      </c>
      <c r="B1052" s="3" t="s">
        <v>22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 t="s">
        <v>961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>
        <f>COUNTA(Tabela2[[#This Row],[FIFA 96 League]:[EA Sports FC 26 League]])</f>
        <v>1</v>
      </c>
    </row>
    <row r="1053" spans="1:65" x14ac:dyDescent="0.3">
      <c r="A1053" s="3" t="s">
        <v>1655</v>
      </c>
      <c r="B1053" s="3" t="s">
        <v>22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 t="s">
        <v>961</v>
      </c>
      <c r="R1053" s="3" t="s">
        <v>961</v>
      </c>
      <c r="S1053" s="3" t="s">
        <v>961</v>
      </c>
      <c r="T1053" s="3" t="s">
        <v>961</v>
      </c>
      <c r="U1053" s="3" t="s">
        <v>961</v>
      </c>
      <c r="V1053" s="3" t="s">
        <v>961</v>
      </c>
      <c r="W1053" s="3" t="s">
        <v>961</v>
      </c>
      <c r="X1053" s="3" t="s">
        <v>961</v>
      </c>
      <c r="Y1053" s="3" t="s">
        <v>961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>
        <f>COUNTA(Tabela2[[#This Row],[FIFA 96 League]:[EA Sports FC 26 League]])</f>
        <v>9</v>
      </c>
    </row>
    <row r="1054" spans="1:65" x14ac:dyDescent="0.3">
      <c r="A1054" s="3" t="s">
        <v>1648</v>
      </c>
      <c r="B1054" s="3" t="s">
        <v>22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 t="s">
        <v>961</v>
      </c>
      <c r="R1054" s="3" t="s">
        <v>961</v>
      </c>
      <c r="S1054" s="3" t="s">
        <v>961</v>
      </c>
      <c r="T1054" s="3" t="s">
        <v>961</v>
      </c>
      <c r="U1054" s="3" t="s">
        <v>961</v>
      </c>
      <c r="V1054" s="3" t="s">
        <v>961</v>
      </c>
      <c r="W1054" s="3" t="s">
        <v>961</v>
      </c>
      <c r="X1054" s="3" t="s">
        <v>961</v>
      </c>
      <c r="Y1054" s="3" t="s">
        <v>961</v>
      </c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>
        <f>COUNTA(Tabela2[[#This Row],[FIFA 96 League]:[EA Sports FC 26 League]])</f>
        <v>9</v>
      </c>
    </row>
    <row r="1055" spans="1:65" x14ac:dyDescent="0.3">
      <c r="A1055" s="3" t="s">
        <v>1653</v>
      </c>
      <c r="B1055" s="3" t="s">
        <v>22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 t="s">
        <v>961</v>
      </c>
      <c r="R1055" s="3" t="s">
        <v>961</v>
      </c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>
        <f>COUNTA(Tabela2[[#This Row],[FIFA 96 League]:[EA Sports FC 26 League]])</f>
        <v>2</v>
      </c>
    </row>
    <row r="1056" spans="1:65" x14ac:dyDescent="0.3">
      <c r="A1056" s="3" t="s">
        <v>1677</v>
      </c>
      <c r="B1056" s="3" t="s">
        <v>22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 t="s">
        <v>961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>
        <f>COUNTA(Tabela2[[#This Row],[FIFA 96 League]:[EA Sports FC 26 League]])</f>
        <v>1</v>
      </c>
    </row>
    <row r="1057" spans="1:65" x14ac:dyDescent="0.3">
      <c r="A1057" s="3" t="s">
        <v>1872</v>
      </c>
      <c r="B1057" s="3" t="s">
        <v>22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 t="s">
        <v>961</v>
      </c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>
        <f>COUNTA(Tabela2[[#This Row],[FIFA 96 League]:[EA Sports FC 26 League]])</f>
        <v>1</v>
      </c>
    </row>
    <row r="1058" spans="1:65" x14ac:dyDescent="0.3">
      <c r="A1058" s="3" t="s">
        <v>1009</v>
      </c>
      <c r="B1058" s="3" t="s">
        <v>22</v>
      </c>
      <c r="C1058" s="3"/>
      <c r="D1058" s="3"/>
      <c r="E1058" s="3"/>
      <c r="F1058" s="3" t="s">
        <v>961</v>
      </c>
      <c r="G1058" s="3" t="s">
        <v>961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 t="s">
        <v>961</v>
      </c>
      <c r="R1058" s="3" t="s">
        <v>961</v>
      </c>
      <c r="S1058" s="3" t="s">
        <v>961</v>
      </c>
      <c r="T1058" s="3" t="s">
        <v>961</v>
      </c>
      <c r="U1058" s="3" t="s">
        <v>961</v>
      </c>
      <c r="V1058" s="3" t="s">
        <v>961</v>
      </c>
      <c r="W1058" s="3" t="s">
        <v>961</v>
      </c>
      <c r="X1058" s="3" t="s">
        <v>961</v>
      </c>
      <c r="Y1058" s="3" t="s">
        <v>961</v>
      </c>
      <c r="Z1058" s="3" t="s">
        <v>961</v>
      </c>
      <c r="AA1058" s="3" t="s">
        <v>961</v>
      </c>
      <c r="AB1058" s="3" t="s">
        <v>961</v>
      </c>
      <c r="AC1058" s="3" t="s">
        <v>961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>
        <f>COUNTA(Tabela2[[#This Row],[FIFA 96 League]:[EA Sports FC 26 League]])</f>
        <v>15</v>
      </c>
    </row>
    <row r="1059" spans="1:65" x14ac:dyDescent="0.3">
      <c r="A1059" s="3" t="s">
        <v>1657</v>
      </c>
      <c r="B1059" s="3" t="s">
        <v>22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 t="s">
        <v>961</v>
      </c>
      <c r="R1059" s="3" t="s">
        <v>961</v>
      </c>
      <c r="S1059" s="3" t="s">
        <v>961</v>
      </c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>
        <f>COUNTA(Tabela2[[#This Row],[FIFA 96 League]:[EA Sports FC 26 League]])</f>
        <v>3</v>
      </c>
    </row>
    <row r="1060" spans="1:65" x14ac:dyDescent="0.3">
      <c r="A1060" s="3" t="s">
        <v>1656</v>
      </c>
      <c r="B1060" s="3" t="s">
        <v>22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 t="s">
        <v>961</v>
      </c>
      <c r="R1060" s="3" t="s">
        <v>961</v>
      </c>
      <c r="S1060" s="3" t="s">
        <v>961</v>
      </c>
      <c r="T1060" s="3"/>
      <c r="U1060" s="3" t="s">
        <v>961</v>
      </c>
      <c r="V1060" s="3"/>
      <c r="W1060" s="3"/>
      <c r="X1060" s="3" t="s">
        <v>961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>
        <f>COUNTA(Tabela2[[#This Row],[FIFA 96 League]:[EA Sports FC 26 League]])</f>
        <v>5</v>
      </c>
    </row>
    <row r="1061" spans="1:65" x14ac:dyDescent="0.3">
      <c r="A1061" s="3" t="s">
        <v>1804</v>
      </c>
      <c r="B1061" s="3" t="s">
        <v>22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 t="s">
        <v>961</v>
      </c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>
        <f>COUNTA(Tabela2[[#This Row],[FIFA 96 League]:[EA Sports FC 26 League]])</f>
        <v>1</v>
      </c>
    </row>
    <row r="1062" spans="1:65" x14ac:dyDescent="0.3">
      <c r="A1062" s="3" t="s">
        <v>1871</v>
      </c>
      <c r="B1062" s="3" t="s">
        <v>22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 t="s">
        <v>961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>
        <f>COUNTA(Tabela2[[#This Row],[FIFA 96 League]:[EA Sports FC 26 League]])</f>
        <v>1</v>
      </c>
    </row>
    <row r="1063" spans="1:65" x14ac:dyDescent="0.3">
      <c r="A1063" s="3" t="s">
        <v>1805</v>
      </c>
      <c r="B1063" s="3" t="s">
        <v>22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 t="s">
        <v>961</v>
      </c>
      <c r="W1063" s="3" t="s">
        <v>961</v>
      </c>
      <c r="X1063" s="3" t="s">
        <v>961</v>
      </c>
      <c r="Y1063" s="3" t="s">
        <v>961</v>
      </c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>
        <f>COUNTA(Tabela2[[#This Row],[FIFA 96 League]:[EA Sports FC 26 League]])</f>
        <v>4</v>
      </c>
    </row>
    <row r="1064" spans="1:65" x14ac:dyDescent="0.3">
      <c r="A1064" s="3" t="s">
        <v>1752</v>
      </c>
      <c r="B1064" s="3" t="s">
        <v>22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 t="s">
        <v>961</v>
      </c>
      <c r="V1064" s="3" t="s">
        <v>961</v>
      </c>
      <c r="W1064" s="3" t="s">
        <v>961</v>
      </c>
      <c r="X1064" s="3" t="s">
        <v>961</v>
      </c>
      <c r="Y1064" s="3" t="s">
        <v>961</v>
      </c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>
        <f>COUNTA(Tabela2[[#This Row],[FIFA 96 League]:[EA Sports FC 26 League]])</f>
        <v>5</v>
      </c>
    </row>
    <row r="1065" spans="1:65" x14ac:dyDescent="0.3">
      <c r="A1065" s="3" t="s">
        <v>1690</v>
      </c>
      <c r="B1065" s="3" t="s">
        <v>22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 t="s">
        <v>961</v>
      </c>
      <c r="T1065" s="3" t="s">
        <v>961</v>
      </c>
      <c r="U1065" s="3" t="s">
        <v>961</v>
      </c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>
        <f>COUNTA(Tabela2[[#This Row],[FIFA 96 League]:[EA Sports FC 26 League]])</f>
        <v>3</v>
      </c>
    </row>
    <row r="1066" spans="1:65" x14ac:dyDescent="0.3">
      <c r="A1066" s="3" t="s">
        <v>1647</v>
      </c>
      <c r="B1066" s="3" t="s">
        <v>22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 t="s">
        <v>961</v>
      </c>
      <c r="R1066" s="3" t="s">
        <v>961</v>
      </c>
      <c r="S1066" s="3" t="s">
        <v>961</v>
      </c>
      <c r="T1066" s="3" t="s">
        <v>961</v>
      </c>
      <c r="U1066" s="3" t="s">
        <v>961</v>
      </c>
      <c r="V1066" s="3" t="s">
        <v>961</v>
      </c>
      <c r="W1066" s="3" t="s">
        <v>961</v>
      </c>
      <c r="X1066" s="3" t="s">
        <v>961</v>
      </c>
      <c r="Y1066" s="3" t="s">
        <v>961</v>
      </c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>
        <f>COUNTA(Tabela2[[#This Row],[FIFA 96 League]:[EA Sports FC 26 League]])</f>
        <v>9</v>
      </c>
    </row>
    <row r="1067" spans="1:65" x14ac:dyDescent="0.3">
      <c r="A1067" s="3" t="s">
        <v>1941</v>
      </c>
      <c r="B1067" s="3" t="s">
        <v>228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 t="s">
        <v>1120</v>
      </c>
      <c r="AB1067" s="3" t="s">
        <v>1120</v>
      </c>
      <c r="AC1067" s="3" t="s">
        <v>1120</v>
      </c>
      <c r="AD1067" s="3" t="s">
        <v>1120</v>
      </c>
      <c r="AE1067" s="3" t="s">
        <v>1120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>
        <f>COUNTA(Tabela2[[#This Row],[FIFA 96 League]:[EA Sports FC 26 League]])</f>
        <v>5</v>
      </c>
    </row>
    <row r="1068" spans="1:65" x14ac:dyDescent="0.3">
      <c r="A1068" s="3" t="s">
        <v>1940</v>
      </c>
      <c r="B1068" s="3" t="s">
        <v>228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 t="s">
        <v>1120</v>
      </c>
      <c r="AB1068" s="3" t="s">
        <v>1120</v>
      </c>
      <c r="AC1068" s="3"/>
      <c r="AD1068" s="3" t="s">
        <v>1120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>
        <f>COUNTA(Tabela2[[#This Row],[FIFA 96 League]:[EA Sports FC 26 League]])</f>
        <v>3</v>
      </c>
    </row>
    <row r="1069" spans="1:65" x14ac:dyDescent="0.3">
      <c r="A1069" s="3" t="s">
        <v>1715</v>
      </c>
      <c r="B1069" s="3" t="s">
        <v>228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 t="s">
        <v>1120</v>
      </c>
      <c r="U1069" s="3" t="s">
        <v>1120</v>
      </c>
      <c r="V1069" s="3" t="s">
        <v>1120</v>
      </c>
      <c r="W1069" s="3" t="s">
        <v>1120</v>
      </c>
      <c r="X1069" s="3" t="s">
        <v>1120</v>
      </c>
      <c r="Y1069" s="3" t="s">
        <v>1120</v>
      </c>
      <c r="Z1069" s="3" t="s">
        <v>1120</v>
      </c>
      <c r="AA1069" s="3" t="s">
        <v>1120</v>
      </c>
      <c r="AB1069" s="3" t="s">
        <v>1120</v>
      </c>
      <c r="AC1069" s="3" t="s">
        <v>1120</v>
      </c>
      <c r="AD1069" s="3"/>
      <c r="AE1069" s="3" t="s">
        <v>1120</v>
      </c>
      <c r="AF1069" s="3" t="s">
        <v>1120</v>
      </c>
      <c r="AG1069" s="3" t="s">
        <v>1120</v>
      </c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>
        <f>COUNTA(Tabela2[[#This Row],[FIFA 96 League]:[EA Sports FC 26 League]])</f>
        <v>13</v>
      </c>
    </row>
    <row r="1070" spans="1:65" x14ac:dyDescent="0.3">
      <c r="A1070" s="3" t="s">
        <v>2097</v>
      </c>
      <c r="B1070" s="3" t="s">
        <v>228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 t="s">
        <v>1120</v>
      </c>
      <c r="AF1070" s="3" t="s">
        <v>1120</v>
      </c>
      <c r="AG1070" s="3" t="s">
        <v>1120</v>
      </c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>
        <f>COUNTA(Tabela2[[#This Row],[FIFA 96 League]:[EA Sports FC 26 League]])</f>
        <v>3</v>
      </c>
    </row>
    <row r="1071" spans="1:65" x14ac:dyDescent="0.3">
      <c r="A1071" s="3" t="s">
        <v>1860</v>
      </c>
      <c r="B1071" s="3" t="s">
        <v>228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 t="s">
        <v>1120</v>
      </c>
      <c r="Y1071" s="3" t="s">
        <v>1120</v>
      </c>
      <c r="Z1071" s="3" t="s">
        <v>1120</v>
      </c>
      <c r="AA1071" s="3"/>
      <c r="AB1071" s="3"/>
      <c r="AC1071" s="3" t="s">
        <v>1120</v>
      </c>
      <c r="AD1071" s="3" t="s">
        <v>1120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>
        <f>COUNTA(Tabela2[[#This Row],[FIFA 96 League]:[EA Sports FC 26 League]])</f>
        <v>5</v>
      </c>
    </row>
    <row r="1072" spans="1:65" x14ac:dyDescent="0.3">
      <c r="A1072" s="3" t="s">
        <v>1717</v>
      </c>
      <c r="B1072" s="3" t="s">
        <v>228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 t="s">
        <v>1120</v>
      </c>
      <c r="U1072" s="3" t="s">
        <v>1120</v>
      </c>
      <c r="V1072" s="3"/>
      <c r="W1072" s="3"/>
      <c r="X1072" s="3" t="s">
        <v>1120</v>
      </c>
      <c r="Y1072" s="3" t="s">
        <v>1120</v>
      </c>
      <c r="Z1072" s="3" t="s">
        <v>1120</v>
      </c>
      <c r="AA1072" s="3" t="s">
        <v>1120</v>
      </c>
      <c r="AB1072" s="3" t="s">
        <v>1120</v>
      </c>
      <c r="AC1072" s="3" t="s">
        <v>1120</v>
      </c>
      <c r="AD1072" s="3" t="s">
        <v>1120</v>
      </c>
      <c r="AE1072" s="3" t="s">
        <v>1120</v>
      </c>
      <c r="AF1072" s="3" t="s">
        <v>1120</v>
      </c>
      <c r="AG1072" s="3" t="s">
        <v>1120</v>
      </c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>
        <f>COUNTA(Tabela2[[#This Row],[FIFA 96 League]:[EA Sports FC 26 League]])</f>
        <v>12</v>
      </c>
    </row>
    <row r="1073" spans="1:65" x14ac:dyDescent="0.3">
      <c r="A1073" s="3" t="s">
        <v>1719</v>
      </c>
      <c r="B1073" s="3" t="s">
        <v>228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 t="s">
        <v>1120</v>
      </c>
      <c r="U1073" s="3" t="s">
        <v>1120</v>
      </c>
      <c r="V1073" s="3" t="s">
        <v>1120</v>
      </c>
      <c r="W1073" s="3" t="s">
        <v>1120</v>
      </c>
      <c r="X1073" s="3" t="s">
        <v>1120</v>
      </c>
      <c r="Y1073" s="3" t="s">
        <v>1120</v>
      </c>
      <c r="Z1073" s="3" t="s">
        <v>1120</v>
      </c>
      <c r="AA1073" s="3" t="s">
        <v>1120</v>
      </c>
      <c r="AB1073" s="3" t="s">
        <v>1120</v>
      </c>
      <c r="AC1073" s="3" t="s">
        <v>1120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>
        <f>COUNTA(Tabela2[[#This Row],[FIFA 96 League]:[EA Sports FC 26 League]])</f>
        <v>10</v>
      </c>
    </row>
    <row r="1074" spans="1:65" x14ac:dyDescent="0.3">
      <c r="A1074" s="3" t="s">
        <v>1718</v>
      </c>
      <c r="B1074" s="3" t="s">
        <v>228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 t="s">
        <v>1120</v>
      </c>
      <c r="U1074" s="3" t="s">
        <v>1120</v>
      </c>
      <c r="V1074" s="3" t="s">
        <v>1120</v>
      </c>
      <c r="W1074" s="3" t="s">
        <v>1120</v>
      </c>
      <c r="X1074" s="3" t="s">
        <v>1120</v>
      </c>
      <c r="Y1074" s="3" t="s">
        <v>1120</v>
      </c>
      <c r="Z1074" s="3" t="s">
        <v>1120</v>
      </c>
      <c r="AA1074" s="3" t="s">
        <v>1120</v>
      </c>
      <c r="AB1074" s="3" t="s">
        <v>1120</v>
      </c>
      <c r="AC1074" s="3" t="s">
        <v>1120</v>
      </c>
      <c r="AD1074" s="3" t="s">
        <v>1120</v>
      </c>
      <c r="AE1074" s="3" t="s">
        <v>1120</v>
      </c>
      <c r="AF1074" s="3" t="s">
        <v>1120</v>
      </c>
      <c r="AG1074" s="3" t="s">
        <v>1120</v>
      </c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>
        <f>COUNTA(Tabela2[[#This Row],[FIFA 96 League]:[EA Sports FC 26 League]])</f>
        <v>14</v>
      </c>
    </row>
    <row r="1075" spans="1:65" x14ac:dyDescent="0.3">
      <c r="A1075" s="3" t="s">
        <v>1882</v>
      </c>
      <c r="B1075" s="3" t="s">
        <v>228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 t="s">
        <v>1120</v>
      </c>
      <c r="Z1075" s="3" t="s">
        <v>1120</v>
      </c>
      <c r="AA1075" s="3" t="s">
        <v>1120</v>
      </c>
      <c r="AB1075" s="3" t="s">
        <v>1120</v>
      </c>
      <c r="AC1075" s="3" t="s">
        <v>1120</v>
      </c>
      <c r="AD1075" s="3" t="s">
        <v>1120</v>
      </c>
      <c r="AE1075" s="3" t="s">
        <v>1120</v>
      </c>
      <c r="AF1075" s="3" t="s">
        <v>1120</v>
      </c>
      <c r="AG1075" s="3" t="s">
        <v>1120</v>
      </c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>
        <f>COUNTA(Tabela2[[#This Row],[FIFA 96 League]:[EA Sports FC 26 League]])</f>
        <v>9</v>
      </c>
    </row>
    <row r="1076" spans="1:65" x14ac:dyDescent="0.3">
      <c r="A1076" s="3" t="s">
        <v>1896</v>
      </c>
      <c r="B1076" s="3" t="s">
        <v>228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 t="s">
        <v>1120</v>
      </c>
      <c r="AA1076" s="3" t="s">
        <v>1120</v>
      </c>
      <c r="AB1076" s="3" t="s">
        <v>1120</v>
      </c>
      <c r="AC1076" s="3" t="s">
        <v>1120</v>
      </c>
      <c r="AD1076" s="3"/>
      <c r="AE1076" s="3" t="s">
        <v>1120</v>
      </c>
      <c r="AF1076" s="3"/>
      <c r="AG1076" s="3" t="s">
        <v>1120</v>
      </c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>
        <f>COUNTA(Tabela2[[#This Row],[FIFA 96 League]:[EA Sports FC 26 League]])</f>
        <v>6</v>
      </c>
    </row>
    <row r="1077" spans="1:65" x14ac:dyDescent="0.3">
      <c r="A1077" s="3" t="s">
        <v>1714</v>
      </c>
      <c r="B1077" s="3" t="s">
        <v>228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 t="s">
        <v>1120</v>
      </c>
      <c r="U1077" s="3" t="s">
        <v>1120</v>
      </c>
      <c r="V1077" s="3" t="s">
        <v>1120</v>
      </c>
      <c r="W1077" s="3" t="s">
        <v>1120</v>
      </c>
      <c r="X1077" s="3" t="s">
        <v>1120</v>
      </c>
      <c r="Y1077" s="3" t="s">
        <v>1120</v>
      </c>
      <c r="Z1077" s="3" t="s">
        <v>1120</v>
      </c>
      <c r="AA1077" s="3" t="s">
        <v>1120</v>
      </c>
      <c r="AB1077" s="3" t="s">
        <v>1120</v>
      </c>
      <c r="AC1077" s="3" t="s">
        <v>1120</v>
      </c>
      <c r="AD1077" s="3" t="s">
        <v>1120</v>
      </c>
      <c r="AE1077" s="3" t="s">
        <v>1120</v>
      </c>
      <c r="AF1077" s="3" t="s">
        <v>1120</v>
      </c>
      <c r="AG1077" s="3" t="s">
        <v>1120</v>
      </c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>
        <f>COUNTA(Tabela2[[#This Row],[FIFA 96 League]:[EA Sports FC 26 League]])</f>
        <v>14</v>
      </c>
    </row>
    <row r="1078" spans="1:65" x14ac:dyDescent="0.3">
      <c r="A1078" s="3" t="s">
        <v>1119</v>
      </c>
      <c r="B1078" s="3" t="s">
        <v>228</v>
      </c>
      <c r="C1078" s="3"/>
      <c r="D1078" s="3"/>
      <c r="E1078" s="3"/>
      <c r="F1078" s="3"/>
      <c r="G1078" s="3" t="s">
        <v>1120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 t="s">
        <v>1120</v>
      </c>
      <c r="U1078" s="3" t="s">
        <v>1120</v>
      </c>
      <c r="V1078" s="3" t="s">
        <v>1120</v>
      </c>
      <c r="W1078" s="3" t="s">
        <v>1120</v>
      </c>
      <c r="X1078" s="3" t="s">
        <v>1120</v>
      </c>
      <c r="Y1078" s="3" t="s">
        <v>1120</v>
      </c>
      <c r="Z1078" s="3" t="s">
        <v>1120</v>
      </c>
      <c r="AA1078" s="3" t="s">
        <v>1120</v>
      </c>
      <c r="AB1078" s="3" t="s">
        <v>1120</v>
      </c>
      <c r="AC1078" s="3" t="s">
        <v>1120</v>
      </c>
      <c r="AD1078" s="3" t="s">
        <v>1120</v>
      </c>
      <c r="AE1078" s="3" t="s">
        <v>1120</v>
      </c>
      <c r="AF1078" s="3" t="s">
        <v>1120</v>
      </c>
      <c r="AG1078" s="3" t="s">
        <v>1120</v>
      </c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>
        <f>COUNTA(Tabela2[[#This Row],[FIFA 96 League]:[EA Sports FC 26 League]])</f>
        <v>15</v>
      </c>
    </row>
    <row r="1079" spans="1:65" x14ac:dyDescent="0.3">
      <c r="A1079" s="3" t="s">
        <v>1807</v>
      </c>
      <c r="B1079" s="3" t="s">
        <v>228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 t="s">
        <v>1120</v>
      </c>
      <c r="W1079" s="3" t="s">
        <v>1120</v>
      </c>
      <c r="X1079" s="3" t="s">
        <v>1120</v>
      </c>
      <c r="Y1079" s="3"/>
      <c r="Z1079" s="3"/>
      <c r="AA1079" s="3"/>
      <c r="AB1079" s="3"/>
      <c r="AC1079" s="3"/>
      <c r="AD1079" s="3" t="s">
        <v>1120</v>
      </c>
      <c r="AE1079" s="3" t="s">
        <v>1120</v>
      </c>
      <c r="AF1079" s="3" t="s">
        <v>1120</v>
      </c>
      <c r="AG1079" s="3" t="s">
        <v>1120</v>
      </c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>
        <f>COUNTA(Tabela2[[#This Row],[FIFA 96 League]:[EA Sports FC 26 League]])</f>
        <v>7</v>
      </c>
    </row>
    <row r="1080" spans="1:65" x14ac:dyDescent="0.3">
      <c r="A1080" s="3" t="s">
        <v>2119</v>
      </c>
      <c r="B1080" s="3" t="s">
        <v>228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 t="s">
        <v>1120</v>
      </c>
      <c r="AG1080" s="3" t="s">
        <v>1120</v>
      </c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>
        <f>COUNTA(Tabela2[[#This Row],[FIFA 96 League]:[EA Sports FC 26 League]])</f>
        <v>2</v>
      </c>
    </row>
    <row r="1081" spans="1:65" x14ac:dyDescent="0.3">
      <c r="A1081" s="3" t="s">
        <v>1753</v>
      </c>
      <c r="B1081" s="3" t="s">
        <v>228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 t="s">
        <v>1120</v>
      </c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>
        <f>COUNTA(Tabela2[[#This Row],[FIFA 96 League]:[EA Sports FC 26 League]])</f>
        <v>1</v>
      </c>
    </row>
    <row r="1082" spans="1:65" x14ac:dyDescent="0.3">
      <c r="A1082" s="3" t="s">
        <v>2142</v>
      </c>
      <c r="B1082" s="3" t="s">
        <v>228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 t="s">
        <v>1120</v>
      </c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>
        <f>COUNTA(Tabela2[[#This Row],[FIFA 96 League]:[EA Sports FC 26 League]])</f>
        <v>1</v>
      </c>
    </row>
    <row r="1083" spans="1:65" x14ac:dyDescent="0.3">
      <c r="A1083" s="3" t="s">
        <v>1716</v>
      </c>
      <c r="B1083" s="3" t="s">
        <v>228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 t="s">
        <v>1120</v>
      </c>
      <c r="U1083" s="3" t="s">
        <v>1120</v>
      </c>
      <c r="V1083" s="3" t="s">
        <v>1120</v>
      </c>
      <c r="W1083" s="3" t="s">
        <v>1120</v>
      </c>
      <c r="X1083" s="3" t="s">
        <v>1120</v>
      </c>
      <c r="Y1083" s="3" t="s">
        <v>1120</v>
      </c>
      <c r="Z1083" s="3" t="s">
        <v>1120</v>
      </c>
      <c r="AA1083" s="3" t="s">
        <v>1120</v>
      </c>
      <c r="AB1083" s="3" t="s">
        <v>1120</v>
      </c>
      <c r="AC1083" s="3" t="s">
        <v>1120</v>
      </c>
      <c r="AD1083" s="3" t="s">
        <v>1120</v>
      </c>
      <c r="AE1083" s="3" t="s">
        <v>1120</v>
      </c>
      <c r="AF1083" s="3" t="s">
        <v>1120</v>
      </c>
      <c r="AG1083" s="3" t="s">
        <v>1120</v>
      </c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>
        <f>COUNTA(Tabela2[[#This Row],[FIFA 96 League]:[EA Sports FC 26 League]])</f>
        <v>14</v>
      </c>
    </row>
    <row r="1084" spans="1:65" x14ac:dyDescent="0.3">
      <c r="A1084" s="3" t="s">
        <v>1754</v>
      </c>
      <c r="B1084" s="3" t="s">
        <v>228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 t="s">
        <v>1120</v>
      </c>
      <c r="V1084" s="3" t="s">
        <v>1120</v>
      </c>
      <c r="W1084" s="3"/>
      <c r="X1084" s="3"/>
      <c r="Y1084" s="3"/>
      <c r="Z1084" s="3"/>
      <c r="AA1084" s="3"/>
      <c r="AB1084" s="3"/>
      <c r="AC1084" s="3"/>
      <c r="AD1084" s="3"/>
      <c r="AE1084" s="3"/>
      <c r="AF1084" s="3" t="s">
        <v>1120</v>
      </c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>
        <f>COUNTA(Tabela2[[#This Row],[FIFA 96 League]:[EA Sports FC 26 League]])</f>
        <v>3</v>
      </c>
    </row>
    <row r="1085" spans="1:65" x14ac:dyDescent="0.3">
      <c r="A1085" s="3" t="s">
        <v>1827</v>
      </c>
      <c r="B1085" s="3" t="s">
        <v>228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 t="s">
        <v>1120</v>
      </c>
      <c r="X1085" s="3" t="s">
        <v>1120</v>
      </c>
      <c r="Y1085" s="3" t="s">
        <v>1120</v>
      </c>
      <c r="Z1085" s="3" t="s">
        <v>1120</v>
      </c>
      <c r="AA1085" s="3"/>
      <c r="AB1085" s="3"/>
      <c r="AC1085" s="3"/>
      <c r="AD1085" s="3"/>
      <c r="AE1085" s="3"/>
      <c r="AF1085" s="3" t="s">
        <v>1120</v>
      </c>
      <c r="AG1085" s="3" t="s">
        <v>1120</v>
      </c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>
        <f>COUNTA(Tabela2[[#This Row],[FIFA 96 League]:[EA Sports FC 26 League]])</f>
        <v>6</v>
      </c>
    </row>
    <row r="1086" spans="1:65" x14ac:dyDescent="0.3">
      <c r="A1086" s="3" t="s">
        <v>1720</v>
      </c>
      <c r="B1086" s="3" t="s">
        <v>228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 t="s">
        <v>1120</v>
      </c>
      <c r="U1086" s="3" t="s">
        <v>1120</v>
      </c>
      <c r="V1086" s="3" t="s">
        <v>1120</v>
      </c>
      <c r="W1086" s="3" t="s">
        <v>1120</v>
      </c>
      <c r="X1086" s="3" t="s">
        <v>1120</v>
      </c>
      <c r="Y1086" s="3" t="s">
        <v>1120</v>
      </c>
      <c r="Z1086" s="3" t="s">
        <v>1120</v>
      </c>
      <c r="AA1086" s="3" t="s">
        <v>1120</v>
      </c>
      <c r="AB1086" s="3" t="s">
        <v>1120</v>
      </c>
      <c r="AC1086" s="3" t="s">
        <v>1120</v>
      </c>
      <c r="AD1086" s="3" t="s">
        <v>1120</v>
      </c>
      <c r="AE1086" s="3" t="s">
        <v>1120</v>
      </c>
      <c r="AF1086" s="3" t="s">
        <v>1120</v>
      </c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>
        <f>COUNTA(Tabela2[[#This Row],[FIFA 96 League]:[EA Sports FC 26 League]])</f>
        <v>13</v>
      </c>
    </row>
    <row r="1087" spans="1:65" x14ac:dyDescent="0.3">
      <c r="A1087" s="3" t="s">
        <v>2096</v>
      </c>
      <c r="B1087" s="3" t="s">
        <v>228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 t="s">
        <v>1120</v>
      </c>
      <c r="AF1087" s="3" t="s">
        <v>1120</v>
      </c>
      <c r="AG1087" s="3" t="s">
        <v>1120</v>
      </c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>
        <f>COUNTA(Tabela2[[#This Row],[FIFA 96 League]:[EA Sports FC 26 League]])</f>
        <v>3</v>
      </c>
    </row>
    <row r="1088" spans="1:65" x14ac:dyDescent="0.3">
      <c r="A1088" s="3" t="s">
        <v>1713</v>
      </c>
      <c r="B1088" s="3" t="s">
        <v>228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 t="s">
        <v>1120</v>
      </c>
      <c r="U1088" s="3" t="s">
        <v>1120</v>
      </c>
      <c r="V1088" s="3" t="s">
        <v>1120</v>
      </c>
      <c r="W1088" s="3" t="s">
        <v>1120</v>
      </c>
      <c r="X1088" s="3" t="s">
        <v>1120</v>
      </c>
      <c r="Y1088" s="3" t="s">
        <v>1120</v>
      </c>
      <c r="Z1088" s="3" t="s">
        <v>1120</v>
      </c>
      <c r="AA1088" s="3" t="s">
        <v>1120</v>
      </c>
      <c r="AB1088" s="3" t="s">
        <v>1120</v>
      </c>
      <c r="AC1088" s="3" t="s">
        <v>1120</v>
      </c>
      <c r="AD1088" s="3" t="s">
        <v>1120</v>
      </c>
      <c r="AE1088" s="3" t="s">
        <v>1120</v>
      </c>
      <c r="AF1088" s="3" t="s">
        <v>1120</v>
      </c>
      <c r="AG1088" s="3" t="s">
        <v>1120</v>
      </c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>
        <f>COUNTA(Tabela2[[#This Row],[FIFA 96 League]:[EA Sports FC 26 League]])</f>
        <v>14</v>
      </c>
    </row>
    <row r="1089" spans="1:65" x14ac:dyDescent="0.3">
      <c r="A1089" s="3" t="s">
        <v>1724</v>
      </c>
      <c r="B1089" s="3" t="s">
        <v>228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 t="s">
        <v>1120</v>
      </c>
      <c r="U1089" s="3" t="s">
        <v>1120</v>
      </c>
      <c r="V1089" s="3" t="s">
        <v>1120</v>
      </c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>
        <f>COUNTA(Tabela2[[#This Row],[FIFA 96 League]:[EA Sports FC 26 League]])</f>
        <v>3</v>
      </c>
    </row>
    <row r="1090" spans="1:65" x14ac:dyDescent="0.3">
      <c r="A1090" s="3" t="s">
        <v>1723</v>
      </c>
      <c r="B1090" s="3" t="s">
        <v>228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 t="s">
        <v>1120</v>
      </c>
      <c r="U1090" s="3" t="s">
        <v>1120</v>
      </c>
      <c r="V1090" s="3" t="s">
        <v>1120</v>
      </c>
      <c r="W1090" s="3" t="s">
        <v>1120</v>
      </c>
      <c r="X1090" s="3" t="s">
        <v>1120</v>
      </c>
      <c r="Y1090" s="3" t="s">
        <v>1120</v>
      </c>
      <c r="Z1090" s="3" t="s">
        <v>1120</v>
      </c>
      <c r="AA1090" s="3" t="s">
        <v>1120</v>
      </c>
      <c r="AB1090" s="3" t="s">
        <v>1120</v>
      </c>
      <c r="AC1090" s="3" t="s">
        <v>1120</v>
      </c>
      <c r="AD1090" s="3" t="s">
        <v>1120</v>
      </c>
      <c r="AE1090" s="3" t="s">
        <v>1120</v>
      </c>
      <c r="AF1090" s="3" t="s">
        <v>1120</v>
      </c>
      <c r="AG1090" s="3" t="s">
        <v>1120</v>
      </c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>
        <f>COUNTA(Tabela2[[#This Row],[FIFA 96 League]:[EA Sports FC 26 League]])</f>
        <v>14</v>
      </c>
    </row>
    <row r="1091" spans="1:65" x14ac:dyDescent="0.3">
      <c r="A1091" s="3" t="s">
        <v>2028</v>
      </c>
      <c r="B1091" s="3" t="s">
        <v>228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 t="s">
        <v>1120</v>
      </c>
      <c r="AD1091" s="3" t="s">
        <v>1120</v>
      </c>
      <c r="AE1091" s="3" t="s">
        <v>1120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>
        <f>COUNTA(Tabela2[[#This Row],[FIFA 96 League]:[EA Sports FC 26 League]])</f>
        <v>3</v>
      </c>
    </row>
    <row r="1092" spans="1:65" x14ac:dyDescent="0.3">
      <c r="A1092" s="3" t="s">
        <v>1114</v>
      </c>
      <c r="B1092" s="3" t="s">
        <v>228</v>
      </c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 t="s">
        <v>1120</v>
      </c>
      <c r="U1092" s="3"/>
      <c r="V1092" s="3"/>
      <c r="W1092" s="3" t="s">
        <v>1120</v>
      </c>
      <c r="X1092" s="3" t="s">
        <v>1120</v>
      </c>
      <c r="Y1092" s="3"/>
      <c r="Z1092" s="3" t="s">
        <v>1120</v>
      </c>
      <c r="AA1092" s="3" t="s">
        <v>1120</v>
      </c>
      <c r="AB1092" s="3" t="s">
        <v>1120</v>
      </c>
      <c r="AC1092" s="3"/>
      <c r="AD1092" s="3" t="s">
        <v>1120</v>
      </c>
      <c r="AE1092" s="3" t="s">
        <v>1120</v>
      </c>
      <c r="AF1092" s="3" t="s">
        <v>1120</v>
      </c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>
        <f>COUNTA(Tabela2[[#This Row],[FIFA 96 League]:[EA Sports FC 26 League]])</f>
        <v>9</v>
      </c>
    </row>
    <row r="1093" spans="1:65" x14ac:dyDescent="0.3">
      <c r="A1093" s="3" t="s">
        <v>1939</v>
      </c>
      <c r="B1093" s="3" t="s">
        <v>228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 t="s">
        <v>1120</v>
      </c>
      <c r="AB1093" s="3" t="s">
        <v>1120</v>
      </c>
      <c r="AC1093" s="3" t="s">
        <v>1120</v>
      </c>
      <c r="AD1093" s="3" t="s">
        <v>1120</v>
      </c>
      <c r="AE1093" s="3" t="s">
        <v>1120</v>
      </c>
      <c r="AF1093" s="3" t="s">
        <v>1120</v>
      </c>
      <c r="AG1093" s="3" t="s">
        <v>1120</v>
      </c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>
        <f>COUNTA(Tabela2[[#This Row],[FIFA 96 League]:[EA Sports FC 26 League]])</f>
        <v>7</v>
      </c>
    </row>
    <row r="1094" spans="1:65" x14ac:dyDescent="0.3">
      <c r="A1094" s="3" t="s">
        <v>1721</v>
      </c>
      <c r="B1094" s="3" t="s">
        <v>228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 t="s">
        <v>1120</v>
      </c>
      <c r="U1094" s="3"/>
      <c r="V1094" s="3" t="s">
        <v>1120</v>
      </c>
      <c r="W1094" s="3" t="s">
        <v>1120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>
        <f>COUNTA(Tabela2[[#This Row],[FIFA 96 League]:[EA Sports FC 26 League]])</f>
        <v>3</v>
      </c>
    </row>
    <row r="1095" spans="1:65" x14ac:dyDescent="0.3">
      <c r="A1095" s="3" t="s">
        <v>1722</v>
      </c>
      <c r="B1095" s="3" t="s">
        <v>228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 t="s">
        <v>1120</v>
      </c>
      <c r="U1095" s="3" t="s">
        <v>1120</v>
      </c>
      <c r="V1095" s="3" t="s">
        <v>1120</v>
      </c>
      <c r="W1095" s="3" t="s">
        <v>1120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>
        <f>COUNTA(Tabela2[[#This Row],[FIFA 96 League]:[EA Sports FC 26 League]])</f>
        <v>4</v>
      </c>
    </row>
    <row r="1096" spans="1:65" x14ac:dyDescent="0.3">
      <c r="A1096" s="3" t="s">
        <v>2141</v>
      </c>
      <c r="B1096" s="3" t="s">
        <v>228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 t="s">
        <v>1120</v>
      </c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>
        <f>COUNTA(Tabela2[[#This Row],[FIFA 96 League]:[EA Sports FC 26 League]])</f>
        <v>1</v>
      </c>
    </row>
    <row r="1097" spans="1:65" x14ac:dyDescent="0.3">
      <c r="A1097" s="3" t="s">
        <v>1881</v>
      </c>
      <c r="B1097" s="3" t="s">
        <v>228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 t="s">
        <v>1120</v>
      </c>
      <c r="Z1097" s="3" t="s">
        <v>1120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>
        <f>COUNTA(Tabela2[[#This Row],[FIFA 96 League]:[EA Sports FC 26 League]])</f>
        <v>2</v>
      </c>
    </row>
    <row r="1098" spans="1:65" x14ac:dyDescent="0.3">
      <c r="A1098" s="3" t="s">
        <v>835</v>
      </c>
      <c r="B1098" s="3" t="s">
        <v>443</v>
      </c>
      <c r="C1098" s="3" t="s">
        <v>834</v>
      </c>
      <c r="D1098" s="3" t="s">
        <v>834</v>
      </c>
      <c r="E1098" s="3" t="s">
        <v>834</v>
      </c>
      <c r="F1098" s="3" t="s">
        <v>834</v>
      </c>
      <c r="G1098" s="3" t="s">
        <v>834</v>
      </c>
      <c r="H1098" s="3" t="s">
        <v>834</v>
      </c>
      <c r="I1098" s="3" t="s">
        <v>834</v>
      </c>
      <c r="J1098" s="3" t="s">
        <v>834</v>
      </c>
      <c r="K1098" s="3" t="s">
        <v>834</v>
      </c>
      <c r="L1098" s="3" t="s">
        <v>834</v>
      </c>
      <c r="M1098" s="3" t="s">
        <v>834</v>
      </c>
      <c r="N1098" s="3" t="s">
        <v>834</v>
      </c>
      <c r="O1098" s="3" t="s">
        <v>834</v>
      </c>
      <c r="P1098" s="3" t="s">
        <v>834</v>
      </c>
      <c r="Q1098" s="3" t="s">
        <v>834</v>
      </c>
      <c r="R1098" s="3" t="s">
        <v>834</v>
      </c>
      <c r="S1098" s="3" t="s">
        <v>834</v>
      </c>
      <c r="T1098" s="3" t="s">
        <v>834</v>
      </c>
      <c r="U1098" s="3" t="s">
        <v>834</v>
      </c>
      <c r="V1098" s="3" t="s">
        <v>834</v>
      </c>
      <c r="W1098" s="3" t="s">
        <v>834</v>
      </c>
      <c r="X1098" s="3" t="s">
        <v>834</v>
      </c>
      <c r="Y1098" s="3" t="s">
        <v>834</v>
      </c>
      <c r="Z1098" s="3" t="s">
        <v>834</v>
      </c>
      <c r="AA1098" s="3" t="s">
        <v>834</v>
      </c>
      <c r="AB1098" s="3" t="s">
        <v>834</v>
      </c>
      <c r="AC1098" s="3" t="s">
        <v>834</v>
      </c>
      <c r="AD1098" s="3" t="s">
        <v>834</v>
      </c>
      <c r="AE1098" s="3" t="s">
        <v>834</v>
      </c>
      <c r="AF1098" s="3" t="s">
        <v>834</v>
      </c>
      <c r="AG1098" s="3" t="s">
        <v>834</v>
      </c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>
        <f>COUNTA(Tabela2[[#This Row],[FIFA 96 League]:[EA Sports FC 26 League]])</f>
        <v>31</v>
      </c>
    </row>
    <row r="1099" spans="1:65" x14ac:dyDescent="0.3">
      <c r="A1099" s="3" t="s">
        <v>836</v>
      </c>
      <c r="B1099" s="3" t="s">
        <v>443</v>
      </c>
      <c r="C1099" s="3" t="s">
        <v>834</v>
      </c>
      <c r="D1099" s="3" t="s">
        <v>834</v>
      </c>
      <c r="E1099" s="3" t="s">
        <v>834</v>
      </c>
      <c r="F1099" s="3" t="s">
        <v>834</v>
      </c>
      <c r="G1099" s="3" t="s">
        <v>834</v>
      </c>
      <c r="H1099" s="3" t="s">
        <v>834</v>
      </c>
      <c r="I1099" s="3" t="s">
        <v>834</v>
      </c>
      <c r="J1099" s="3" t="s">
        <v>834</v>
      </c>
      <c r="K1099" s="3" t="s">
        <v>834</v>
      </c>
      <c r="L1099" s="3" t="s">
        <v>834</v>
      </c>
      <c r="M1099" s="3" t="s">
        <v>834</v>
      </c>
      <c r="N1099" s="3" t="s">
        <v>834</v>
      </c>
      <c r="O1099" s="3" t="s">
        <v>834</v>
      </c>
      <c r="P1099" s="3" t="s">
        <v>834</v>
      </c>
      <c r="Q1099" s="3" t="s">
        <v>834</v>
      </c>
      <c r="R1099" s="3" t="s">
        <v>834</v>
      </c>
      <c r="S1099" s="3" t="s">
        <v>834</v>
      </c>
      <c r="T1099" s="3" t="s">
        <v>834</v>
      </c>
      <c r="U1099" s="3" t="s">
        <v>834</v>
      </c>
      <c r="V1099" s="3" t="s">
        <v>834</v>
      </c>
      <c r="W1099" s="3" t="s">
        <v>834</v>
      </c>
      <c r="X1099" s="3" t="s">
        <v>834</v>
      </c>
      <c r="Y1099" s="3" t="s">
        <v>834</v>
      </c>
      <c r="Z1099" s="3" t="s">
        <v>834</v>
      </c>
      <c r="AA1099" s="3" t="s">
        <v>834</v>
      </c>
      <c r="AB1099" s="3" t="s">
        <v>834</v>
      </c>
      <c r="AC1099" s="3" t="s">
        <v>834</v>
      </c>
      <c r="AD1099" s="3" t="s">
        <v>834</v>
      </c>
      <c r="AE1099" s="3" t="s">
        <v>834</v>
      </c>
      <c r="AF1099" s="3" t="s">
        <v>834</v>
      </c>
      <c r="AG1099" s="3" t="s">
        <v>834</v>
      </c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>
        <f>COUNTA(Tabela2[[#This Row],[FIFA 96 League]:[EA Sports FC 26 League]])</f>
        <v>31</v>
      </c>
    </row>
    <row r="1100" spans="1:65" x14ac:dyDescent="0.3">
      <c r="A1100" s="3" t="s">
        <v>938</v>
      </c>
      <c r="B1100" s="3" t="s">
        <v>443</v>
      </c>
      <c r="C1100" s="3"/>
      <c r="D1100" s="3"/>
      <c r="E1100" s="3"/>
      <c r="F1100" s="3" t="s">
        <v>834</v>
      </c>
      <c r="G1100" s="3" t="s">
        <v>834</v>
      </c>
      <c r="H1100" s="3" t="s">
        <v>834</v>
      </c>
      <c r="I1100" s="3" t="s">
        <v>834</v>
      </c>
      <c r="J1100" s="3" t="s">
        <v>834</v>
      </c>
      <c r="K1100" s="3" t="s">
        <v>834</v>
      </c>
      <c r="L1100" s="3" t="s">
        <v>834</v>
      </c>
      <c r="M1100" s="3"/>
      <c r="N1100" s="3"/>
      <c r="O1100" s="3"/>
      <c r="P1100" s="3"/>
      <c r="Q1100" s="3"/>
      <c r="R1100" s="3"/>
      <c r="S1100" s="3"/>
      <c r="T1100" s="3" t="s">
        <v>834</v>
      </c>
      <c r="U1100" s="3"/>
      <c r="V1100" s="3" t="s">
        <v>834</v>
      </c>
      <c r="W1100" s="3" t="s">
        <v>834</v>
      </c>
      <c r="X1100" s="3" t="s">
        <v>834</v>
      </c>
      <c r="Y1100" s="3" t="s">
        <v>834</v>
      </c>
      <c r="Z1100" s="3" t="s">
        <v>834</v>
      </c>
      <c r="AA1100" s="3"/>
      <c r="AB1100" s="3"/>
      <c r="AC1100" s="3" t="s">
        <v>834</v>
      </c>
      <c r="AD1100" s="3"/>
      <c r="AE1100" s="3" t="s">
        <v>834</v>
      </c>
      <c r="AF1100" s="3" t="s">
        <v>834</v>
      </c>
      <c r="AG1100" s="3" t="s">
        <v>834</v>
      </c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>
        <f>COUNTA(Tabela2[[#This Row],[FIFA 96 League]:[EA Sports FC 26 League]])</f>
        <v>17</v>
      </c>
    </row>
    <row r="1101" spans="1:65" x14ac:dyDescent="0.3">
      <c r="A1101" s="3" t="s">
        <v>837</v>
      </c>
      <c r="B1101" s="3" t="s">
        <v>443</v>
      </c>
      <c r="C1101" s="3" t="s">
        <v>834</v>
      </c>
      <c r="D1101" s="3"/>
      <c r="E1101" s="3" t="s">
        <v>834</v>
      </c>
      <c r="F1101" s="3" t="s">
        <v>834</v>
      </c>
      <c r="G1101" s="3" t="s">
        <v>834</v>
      </c>
      <c r="H1101" s="3" t="s">
        <v>834</v>
      </c>
      <c r="I1101" s="3" t="s">
        <v>834</v>
      </c>
      <c r="J1101" s="3" t="s">
        <v>834</v>
      </c>
      <c r="K1101" s="3" t="s">
        <v>834</v>
      </c>
      <c r="L1101" s="3" t="s">
        <v>834</v>
      </c>
      <c r="M1101" s="3" t="s">
        <v>834</v>
      </c>
      <c r="N1101" s="3" t="s">
        <v>834</v>
      </c>
      <c r="O1101" s="3" t="s">
        <v>834</v>
      </c>
      <c r="P1101" s="3" t="s">
        <v>834</v>
      </c>
      <c r="Q1101" s="3" t="s">
        <v>834</v>
      </c>
      <c r="R1101" s="3" t="s">
        <v>834</v>
      </c>
      <c r="S1101" s="3" t="s">
        <v>834</v>
      </c>
      <c r="T1101" s="3" t="s">
        <v>834</v>
      </c>
      <c r="U1101" s="3" t="s">
        <v>834</v>
      </c>
      <c r="V1101" s="3" t="s">
        <v>834</v>
      </c>
      <c r="W1101" s="3" t="s">
        <v>834</v>
      </c>
      <c r="X1101" s="3"/>
      <c r="Y1101" s="3"/>
      <c r="Z1101" s="3"/>
      <c r="AA1101" s="3"/>
      <c r="AB1101" s="3" t="s">
        <v>834</v>
      </c>
      <c r="AC1101" s="3" t="s">
        <v>834</v>
      </c>
      <c r="AD1101" s="3" t="s">
        <v>834</v>
      </c>
      <c r="AE1101" s="3"/>
      <c r="AF1101" s="3" t="s">
        <v>834</v>
      </c>
      <c r="AG1101" s="3" t="s">
        <v>834</v>
      </c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>
        <f>COUNTA(Tabela2[[#This Row],[FIFA 96 League]:[EA Sports FC 26 League]])</f>
        <v>25</v>
      </c>
    </row>
    <row r="1102" spans="1:65" x14ac:dyDescent="0.3">
      <c r="A1102" s="3" t="s">
        <v>883</v>
      </c>
      <c r="B1102" s="3" t="s">
        <v>443</v>
      </c>
      <c r="C1102" s="3"/>
      <c r="D1102" s="3"/>
      <c r="E1102" s="3" t="s">
        <v>834</v>
      </c>
      <c r="F1102" s="3" t="s">
        <v>834</v>
      </c>
      <c r="G1102" s="3"/>
      <c r="H1102" s="3" t="s">
        <v>834</v>
      </c>
      <c r="I1102" s="3" t="s">
        <v>834</v>
      </c>
      <c r="J1102" s="3" t="s">
        <v>834</v>
      </c>
      <c r="K1102" s="3" t="s">
        <v>834</v>
      </c>
      <c r="L1102" s="3" t="s">
        <v>834</v>
      </c>
      <c r="M1102" s="3" t="s">
        <v>834</v>
      </c>
      <c r="N1102" s="3" t="s">
        <v>834</v>
      </c>
      <c r="O1102" s="3"/>
      <c r="P1102" s="3"/>
      <c r="Q1102" s="3"/>
      <c r="R1102" s="3"/>
      <c r="S1102" s="3" t="s">
        <v>834</v>
      </c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>
        <f>COUNTA(Tabela2[[#This Row],[FIFA 96 League]:[EA Sports FC 26 League]])</f>
        <v>10</v>
      </c>
    </row>
    <row r="1103" spans="1:65" x14ac:dyDescent="0.3">
      <c r="A1103" s="3" t="s">
        <v>838</v>
      </c>
      <c r="B1103" s="3" t="s">
        <v>443</v>
      </c>
      <c r="C1103" s="3" t="s">
        <v>834</v>
      </c>
      <c r="D1103" s="3" t="s">
        <v>834</v>
      </c>
      <c r="E1103" s="3"/>
      <c r="F1103" s="3"/>
      <c r="G1103" s="3"/>
      <c r="H1103" s="3"/>
      <c r="I1103" s="3"/>
      <c r="J1103" s="3"/>
      <c r="K1103" s="3"/>
      <c r="L1103" s="3"/>
      <c r="M1103" s="3" t="s">
        <v>834</v>
      </c>
      <c r="N1103" s="3" t="s">
        <v>834</v>
      </c>
      <c r="O1103" s="3" t="s">
        <v>834</v>
      </c>
      <c r="P1103" s="3" t="s">
        <v>834</v>
      </c>
      <c r="Q1103" s="3" t="s">
        <v>834</v>
      </c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 t="s">
        <v>834</v>
      </c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>
        <f>COUNTA(Tabela2[[#This Row],[FIFA 96 League]:[EA Sports FC 26 League]])</f>
        <v>8</v>
      </c>
    </row>
    <row r="1104" spans="1:65" x14ac:dyDescent="0.3">
      <c r="A1104" s="3" t="s">
        <v>1470</v>
      </c>
      <c r="B1104" s="3" t="s">
        <v>443</v>
      </c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834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>
        <f>COUNTA(Tabela2[[#This Row],[FIFA 96 League]:[EA Sports FC 26 League]])</f>
        <v>1</v>
      </c>
    </row>
    <row r="1105" spans="1:65" x14ac:dyDescent="0.3">
      <c r="A1105" s="3" t="s">
        <v>1529</v>
      </c>
      <c r="B1105" s="3" t="s">
        <v>443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 t="s">
        <v>834</v>
      </c>
      <c r="Q1105" s="3" t="s">
        <v>834</v>
      </c>
      <c r="R1105" s="3" t="s">
        <v>834</v>
      </c>
      <c r="S1105" s="3"/>
      <c r="T1105" s="3"/>
      <c r="U1105" s="3"/>
      <c r="V1105" s="3" t="s">
        <v>834</v>
      </c>
      <c r="W1105" s="3" t="s">
        <v>834</v>
      </c>
      <c r="X1105" s="3" t="s">
        <v>834</v>
      </c>
      <c r="Y1105" s="3" t="s">
        <v>834</v>
      </c>
      <c r="Z1105" s="3" t="s">
        <v>834</v>
      </c>
      <c r="AA1105" s="3" t="s">
        <v>834</v>
      </c>
      <c r="AB1105" s="3" t="s">
        <v>834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>
        <f>COUNTA(Tabela2[[#This Row],[FIFA 96 League]:[EA Sports FC 26 League]])</f>
        <v>10</v>
      </c>
    </row>
    <row r="1106" spans="1:65" x14ac:dyDescent="0.3">
      <c r="A1106" s="3" t="s">
        <v>841</v>
      </c>
      <c r="B1106" s="3" t="s">
        <v>443</v>
      </c>
      <c r="C1106" s="3" t="s">
        <v>834</v>
      </c>
      <c r="D1106" s="3" t="s">
        <v>834</v>
      </c>
      <c r="E1106" s="3" t="s">
        <v>834</v>
      </c>
      <c r="F1106" s="3" t="s">
        <v>834</v>
      </c>
      <c r="G1106" s="3" t="s">
        <v>834</v>
      </c>
      <c r="H1106" s="3" t="s">
        <v>834</v>
      </c>
      <c r="I1106" s="3" t="s">
        <v>834</v>
      </c>
      <c r="J1106" s="3" t="s">
        <v>834</v>
      </c>
      <c r="K1106" s="3" t="s">
        <v>834</v>
      </c>
      <c r="L1106" s="3" t="s">
        <v>834</v>
      </c>
      <c r="M1106" s="3" t="s">
        <v>834</v>
      </c>
      <c r="N1106" s="3" t="s">
        <v>834</v>
      </c>
      <c r="O1106" s="3" t="s">
        <v>834</v>
      </c>
      <c r="P1106" s="3" t="s">
        <v>834</v>
      </c>
      <c r="Q1106" s="3" t="s">
        <v>834</v>
      </c>
      <c r="R1106" s="3" t="s">
        <v>834</v>
      </c>
      <c r="S1106" s="3" t="s">
        <v>834</v>
      </c>
      <c r="T1106" s="3" t="s">
        <v>834</v>
      </c>
      <c r="U1106" s="3" t="s">
        <v>834</v>
      </c>
      <c r="V1106" s="3"/>
      <c r="W1106" s="3" t="s">
        <v>834</v>
      </c>
      <c r="X1106" s="3" t="s">
        <v>834</v>
      </c>
      <c r="Y1106" s="3" t="s">
        <v>834</v>
      </c>
      <c r="Z1106" s="3" t="s">
        <v>834</v>
      </c>
      <c r="AA1106" s="3" t="s">
        <v>834</v>
      </c>
      <c r="AB1106" s="3"/>
      <c r="AC1106" s="3" t="s">
        <v>834</v>
      </c>
      <c r="AD1106" s="3" t="s">
        <v>834</v>
      </c>
      <c r="AE1106" s="3" t="s">
        <v>834</v>
      </c>
      <c r="AF1106" s="3" t="s">
        <v>834</v>
      </c>
      <c r="AG1106" s="3" t="s">
        <v>834</v>
      </c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>
        <f>COUNTA(Tabela2[[#This Row],[FIFA 96 League]:[EA Sports FC 26 League]])</f>
        <v>29</v>
      </c>
    </row>
    <row r="1107" spans="1:65" x14ac:dyDescent="0.3">
      <c r="A1107" s="3" t="s">
        <v>839</v>
      </c>
      <c r="B1107" s="3" t="s">
        <v>443</v>
      </c>
      <c r="C1107" s="3" t="s">
        <v>834</v>
      </c>
      <c r="D1107" s="3" t="s">
        <v>834</v>
      </c>
      <c r="E1107" s="3" t="s">
        <v>834</v>
      </c>
      <c r="F1107" s="3"/>
      <c r="G1107" s="3" t="s">
        <v>834</v>
      </c>
      <c r="H1107" s="3" t="s">
        <v>834</v>
      </c>
      <c r="I1107" s="3" t="s">
        <v>834</v>
      </c>
      <c r="J1107" s="3" t="s">
        <v>834</v>
      </c>
      <c r="K1107" s="3" t="s">
        <v>834</v>
      </c>
      <c r="L1107" s="3" t="s">
        <v>834</v>
      </c>
      <c r="M1107" s="3" t="s">
        <v>834</v>
      </c>
      <c r="N1107" s="3" t="s">
        <v>834</v>
      </c>
      <c r="O1107" s="3" t="s">
        <v>834</v>
      </c>
      <c r="P1107" s="3" t="s">
        <v>834</v>
      </c>
      <c r="Q1107" s="3" t="s">
        <v>834</v>
      </c>
      <c r="R1107" s="3" t="s">
        <v>834</v>
      </c>
      <c r="S1107" s="3" t="s">
        <v>834</v>
      </c>
      <c r="T1107" s="3" t="s">
        <v>834</v>
      </c>
      <c r="U1107" s="3" t="s">
        <v>834</v>
      </c>
      <c r="V1107" s="3"/>
      <c r="W1107" s="3"/>
      <c r="X1107" s="3"/>
      <c r="Y1107" s="3" t="s">
        <v>834</v>
      </c>
      <c r="Z1107" s="3" t="s">
        <v>834</v>
      </c>
      <c r="AA1107" s="3" t="s">
        <v>834</v>
      </c>
      <c r="AB1107" s="3" t="s">
        <v>834</v>
      </c>
      <c r="AC1107" s="3" t="s">
        <v>834</v>
      </c>
      <c r="AD1107" s="3" t="s">
        <v>834</v>
      </c>
      <c r="AE1107" s="3" t="s">
        <v>834</v>
      </c>
      <c r="AF1107" s="3" t="s">
        <v>834</v>
      </c>
      <c r="AG1107" s="3" t="s">
        <v>834</v>
      </c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>
        <f>COUNTA(Tabela2[[#This Row],[FIFA 96 League]:[EA Sports FC 26 League]])</f>
        <v>27</v>
      </c>
    </row>
    <row r="1108" spans="1:65" x14ac:dyDescent="0.3">
      <c r="A1108" s="3" t="s">
        <v>1374</v>
      </c>
      <c r="B1108" s="3" t="s">
        <v>443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 t="s">
        <v>834</v>
      </c>
      <c r="M1108" s="3" t="s">
        <v>834</v>
      </c>
      <c r="N1108" s="3" t="s">
        <v>834</v>
      </c>
      <c r="O1108" s="3" t="s">
        <v>834</v>
      </c>
      <c r="P1108" s="3" t="s">
        <v>834</v>
      </c>
      <c r="Q1108" s="3"/>
      <c r="R1108" s="3" t="s">
        <v>834</v>
      </c>
      <c r="S1108" s="3" t="s">
        <v>834</v>
      </c>
      <c r="T1108" s="3" t="s">
        <v>834</v>
      </c>
      <c r="U1108" s="3" t="s">
        <v>834</v>
      </c>
      <c r="V1108" s="3" t="s">
        <v>834</v>
      </c>
      <c r="W1108" s="3" t="s">
        <v>834</v>
      </c>
      <c r="X1108" s="3" t="s">
        <v>834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>
        <f>COUNTA(Tabela2[[#This Row],[FIFA 96 League]:[EA Sports FC 26 League]])</f>
        <v>12</v>
      </c>
    </row>
    <row r="1109" spans="1:65" x14ac:dyDescent="0.3">
      <c r="A1109" s="3" t="s">
        <v>840</v>
      </c>
      <c r="B1109" s="3" t="s">
        <v>443</v>
      </c>
      <c r="C1109" s="3" t="s">
        <v>834</v>
      </c>
      <c r="D1109" s="3" t="s">
        <v>834</v>
      </c>
      <c r="E1109" s="3" t="s">
        <v>834</v>
      </c>
      <c r="F1109" s="3" t="s">
        <v>834</v>
      </c>
      <c r="G1109" s="3" t="s">
        <v>834</v>
      </c>
      <c r="H1109" s="3" t="s">
        <v>834</v>
      </c>
      <c r="I1109" s="3" t="s">
        <v>834</v>
      </c>
      <c r="J1109" s="3" t="s">
        <v>834</v>
      </c>
      <c r="K1109" s="3" t="s">
        <v>834</v>
      </c>
      <c r="L1109" s="3" t="s">
        <v>834</v>
      </c>
      <c r="M1109" s="3" t="s">
        <v>834</v>
      </c>
      <c r="N1109" s="3" t="s">
        <v>834</v>
      </c>
      <c r="O1109" s="3" t="s">
        <v>834</v>
      </c>
      <c r="P1109" s="3" t="s">
        <v>834</v>
      </c>
      <c r="Q1109" s="3" t="s">
        <v>834</v>
      </c>
      <c r="R1109" s="3" t="s">
        <v>834</v>
      </c>
      <c r="S1109" s="3" t="s">
        <v>834</v>
      </c>
      <c r="T1109" s="3" t="s">
        <v>834</v>
      </c>
      <c r="U1109" s="3" t="s">
        <v>834</v>
      </c>
      <c r="V1109" s="3" t="s">
        <v>834</v>
      </c>
      <c r="W1109" s="3" t="s">
        <v>834</v>
      </c>
      <c r="X1109" s="3" t="s">
        <v>834</v>
      </c>
      <c r="Y1109" s="3" t="s">
        <v>834</v>
      </c>
      <c r="Z1109" s="3" t="s">
        <v>834</v>
      </c>
      <c r="AA1109" s="3" t="s">
        <v>834</v>
      </c>
      <c r="AB1109" s="3" t="s">
        <v>834</v>
      </c>
      <c r="AC1109" s="3"/>
      <c r="AD1109" s="3" t="s">
        <v>834</v>
      </c>
      <c r="AE1109" s="3" t="s">
        <v>834</v>
      </c>
      <c r="AF1109" s="3" t="s">
        <v>834</v>
      </c>
      <c r="AG1109" s="3" t="s">
        <v>834</v>
      </c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>
        <f>COUNTA(Tabela2[[#This Row],[FIFA 96 League]:[EA Sports FC 26 League]])</f>
        <v>30</v>
      </c>
    </row>
    <row r="1110" spans="1:65" x14ac:dyDescent="0.3">
      <c r="A1110" s="3" t="s">
        <v>1174</v>
      </c>
      <c r="B1110" s="3" t="s">
        <v>443</v>
      </c>
      <c r="C1110" s="3"/>
      <c r="D1110" s="3"/>
      <c r="E1110" s="3"/>
      <c r="F1110" s="3"/>
      <c r="G1110" s="3"/>
      <c r="H1110" s="3"/>
      <c r="I1110" s="3" t="s">
        <v>834</v>
      </c>
      <c r="J1110" s="3" t="s">
        <v>834</v>
      </c>
      <c r="K1110" s="3" t="s">
        <v>834</v>
      </c>
      <c r="L1110" s="3" t="s">
        <v>834</v>
      </c>
      <c r="M1110" s="3" t="s">
        <v>834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 t="s">
        <v>834</v>
      </c>
      <c r="AA1110" s="3" t="s">
        <v>834</v>
      </c>
      <c r="AB1110" s="3" t="s">
        <v>834</v>
      </c>
      <c r="AC1110" s="3" t="s">
        <v>834</v>
      </c>
      <c r="AD1110" s="3" t="s">
        <v>834</v>
      </c>
      <c r="AE1110" s="3" t="s">
        <v>834</v>
      </c>
      <c r="AF1110" s="3"/>
      <c r="AG1110" s="3" t="s">
        <v>834</v>
      </c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>
        <f>COUNTA(Tabela2[[#This Row],[FIFA 96 League]:[EA Sports FC 26 League]])</f>
        <v>12</v>
      </c>
    </row>
    <row r="1111" spans="1:65" x14ac:dyDescent="0.3">
      <c r="A1111" s="3" t="s">
        <v>842</v>
      </c>
      <c r="B1111" s="3" t="s">
        <v>443</v>
      </c>
      <c r="C1111" s="3" t="s">
        <v>834</v>
      </c>
      <c r="D1111" s="3" t="s">
        <v>834</v>
      </c>
      <c r="E1111" s="3" t="s">
        <v>834</v>
      </c>
      <c r="F1111" s="3" t="s">
        <v>834</v>
      </c>
      <c r="G1111" s="3" t="s">
        <v>834</v>
      </c>
      <c r="H1111" s="3" t="s">
        <v>834</v>
      </c>
      <c r="I1111" s="3" t="s">
        <v>834</v>
      </c>
      <c r="J1111" s="3" t="s">
        <v>834</v>
      </c>
      <c r="K1111" s="3" t="s">
        <v>834</v>
      </c>
      <c r="L1111" s="3" t="s">
        <v>834</v>
      </c>
      <c r="M1111" s="3" t="s">
        <v>834</v>
      </c>
      <c r="N1111" s="3" t="s">
        <v>834</v>
      </c>
      <c r="O1111" s="3" t="s">
        <v>834</v>
      </c>
      <c r="P1111" s="3" t="s">
        <v>834</v>
      </c>
      <c r="Q1111" s="3" t="s">
        <v>834</v>
      </c>
      <c r="R1111" s="3" t="s">
        <v>834</v>
      </c>
      <c r="S1111" s="3" t="s">
        <v>834</v>
      </c>
      <c r="T1111" s="3" t="s">
        <v>834</v>
      </c>
      <c r="U1111" s="3" t="s">
        <v>834</v>
      </c>
      <c r="V1111" s="3" t="s">
        <v>834</v>
      </c>
      <c r="W1111" s="3" t="s">
        <v>834</v>
      </c>
      <c r="X1111" s="3" t="s">
        <v>834</v>
      </c>
      <c r="Y1111" s="3" t="s">
        <v>834</v>
      </c>
      <c r="Z1111" s="3" t="s">
        <v>834</v>
      </c>
      <c r="AA1111" s="3" t="s">
        <v>834</v>
      </c>
      <c r="AB1111" s="3" t="s">
        <v>834</v>
      </c>
      <c r="AC1111" s="3" t="s">
        <v>834</v>
      </c>
      <c r="AD1111" s="3" t="s">
        <v>834</v>
      </c>
      <c r="AE1111" s="3" t="s">
        <v>834</v>
      </c>
      <c r="AF1111" s="3" t="s">
        <v>834</v>
      </c>
      <c r="AG1111" s="3" t="s">
        <v>834</v>
      </c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>
        <f>COUNTA(Tabela2[[#This Row],[FIFA 96 League]:[EA Sports FC 26 League]])</f>
        <v>31</v>
      </c>
    </row>
    <row r="1112" spans="1:65" x14ac:dyDescent="0.3">
      <c r="A1112" s="3" t="s">
        <v>843</v>
      </c>
      <c r="B1112" s="3" t="s">
        <v>443</v>
      </c>
      <c r="C1112" s="3" t="s">
        <v>834</v>
      </c>
      <c r="D1112" s="3" t="s">
        <v>834</v>
      </c>
      <c r="E1112" s="3"/>
      <c r="F1112" s="3"/>
      <c r="G1112" s="3"/>
      <c r="H1112" s="3"/>
      <c r="I1112" s="3"/>
      <c r="J1112" s="3" t="s">
        <v>834</v>
      </c>
      <c r="K1112" s="3" t="s">
        <v>834</v>
      </c>
      <c r="L1112" s="3"/>
      <c r="M1112" s="3"/>
      <c r="N1112" s="3"/>
      <c r="O1112" s="3"/>
      <c r="P1112" s="3"/>
      <c r="Q1112" s="3"/>
      <c r="R1112" s="3"/>
      <c r="S1112" s="3"/>
      <c r="T1112" s="3"/>
      <c r="U1112" s="3" t="s">
        <v>834</v>
      </c>
      <c r="V1112" s="3" t="s">
        <v>834</v>
      </c>
      <c r="W1112" s="3" t="s">
        <v>834</v>
      </c>
      <c r="X1112" s="3" t="s">
        <v>834</v>
      </c>
      <c r="Y1112" s="3" t="s">
        <v>834</v>
      </c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>
        <f>COUNTA(Tabela2[[#This Row],[FIFA 96 League]:[EA Sports FC 26 League]])</f>
        <v>9</v>
      </c>
    </row>
    <row r="1113" spans="1:65" x14ac:dyDescent="0.3">
      <c r="A1113" s="3" t="s">
        <v>866</v>
      </c>
      <c r="B1113" s="3" t="s">
        <v>443</v>
      </c>
      <c r="C1113" s="3"/>
      <c r="D1113" s="3" t="s">
        <v>834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>
        <f>COUNTA(Tabela2[[#This Row],[FIFA 96 League]:[EA Sports FC 26 League]])</f>
        <v>1</v>
      </c>
    </row>
    <row r="1114" spans="1:65" x14ac:dyDescent="0.3">
      <c r="A1114" s="3" t="s">
        <v>844</v>
      </c>
      <c r="B1114" s="3" t="s">
        <v>443</v>
      </c>
      <c r="C1114" s="3" t="s">
        <v>834</v>
      </c>
      <c r="D1114" s="3" t="s">
        <v>834</v>
      </c>
      <c r="E1114" s="3" t="s">
        <v>834</v>
      </c>
      <c r="F1114" s="3" t="s">
        <v>834</v>
      </c>
      <c r="G1114" s="3" t="s">
        <v>834</v>
      </c>
      <c r="H1114" s="3" t="s">
        <v>834</v>
      </c>
      <c r="I1114" s="3" t="s">
        <v>834</v>
      </c>
      <c r="J1114" s="3" t="s">
        <v>834</v>
      </c>
      <c r="K1114" s="3" t="s">
        <v>834</v>
      </c>
      <c r="L1114" s="3" t="s">
        <v>834</v>
      </c>
      <c r="M1114" s="3" t="s">
        <v>834</v>
      </c>
      <c r="N1114" s="3" t="s">
        <v>834</v>
      </c>
      <c r="O1114" s="3" t="s">
        <v>834</v>
      </c>
      <c r="P1114" s="3" t="s">
        <v>834</v>
      </c>
      <c r="Q1114" s="3" t="s">
        <v>834</v>
      </c>
      <c r="R1114" s="3" t="s">
        <v>834</v>
      </c>
      <c r="S1114" s="3" t="s">
        <v>834</v>
      </c>
      <c r="T1114" s="3" t="s">
        <v>1612</v>
      </c>
      <c r="U1114" s="3" t="s">
        <v>1613</v>
      </c>
      <c r="V1114" s="3" t="s">
        <v>1611</v>
      </c>
      <c r="W1114" s="3"/>
      <c r="X1114" s="3" t="s">
        <v>834</v>
      </c>
      <c r="Y1114" s="3" t="s">
        <v>834</v>
      </c>
      <c r="Z1114" s="3" t="s">
        <v>834</v>
      </c>
      <c r="AA1114" s="3" t="s">
        <v>834</v>
      </c>
      <c r="AB1114" s="3" t="s">
        <v>834</v>
      </c>
      <c r="AC1114" s="3" t="s">
        <v>834</v>
      </c>
      <c r="AD1114" s="3" t="s">
        <v>834</v>
      </c>
      <c r="AE1114" s="3" t="s">
        <v>834</v>
      </c>
      <c r="AF1114" s="3" t="s">
        <v>834</v>
      </c>
      <c r="AG1114" s="3" t="s">
        <v>834</v>
      </c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>
        <f>COUNTA(Tabela2[[#This Row],[FIFA 96 League]:[EA Sports FC 26 League]])</f>
        <v>30</v>
      </c>
    </row>
    <row r="1115" spans="1:65" x14ac:dyDescent="0.3">
      <c r="A1115" s="3" t="s">
        <v>1712</v>
      </c>
      <c r="B1115" s="3" t="s">
        <v>443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 t="s">
        <v>834</v>
      </c>
      <c r="U1115" s="3" t="s">
        <v>834</v>
      </c>
      <c r="V1115" s="3" t="s">
        <v>834</v>
      </c>
      <c r="W1115" s="3" t="s">
        <v>834</v>
      </c>
      <c r="X1115" s="3" t="s">
        <v>834</v>
      </c>
      <c r="Y1115" s="3" t="s">
        <v>834</v>
      </c>
      <c r="Z1115" s="3"/>
      <c r="AA1115" s="3" t="s">
        <v>834</v>
      </c>
      <c r="AB1115" s="3" t="s">
        <v>834</v>
      </c>
      <c r="AC1115" s="3" t="s">
        <v>834</v>
      </c>
      <c r="AD1115" s="3" t="s">
        <v>834</v>
      </c>
      <c r="AE1115" s="3" t="s">
        <v>834</v>
      </c>
      <c r="AF1115" s="3" t="s">
        <v>834</v>
      </c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>
        <f>COUNTA(Tabela2[[#This Row],[FIFA 96 League]:[EA Sports FC 26 League]])</f>
        <v>12</v>
      </c>
    </row>
    <row r="1116" spans="1:65" x14ac:dyDescent="0.3">
      <c r="A1116" s="3" t="s">
        <v>884</v>
      </c>
      <c r="B1116" s="3" t="s">
        <v>443</v>
      </c>
      <c r="C1116" s="3"/>
      <c r="D1116" s="3"/>
      <c r="E1116" s="3" t="s">
        <v>834</v>
      </c>
      <c r="F1116" s="3" t="s">
        <v>834</v>
      </c>
      <c r="G1116" s="3" t="s">
        <v>834</v>
      </c>
      <c r="H1116" s="3" t="s">
        <v>834</v>
      </c>
      <c r="I1116" s="3" t="s">
        <v>834</v>
      </c>
      <c r="J1116" s="3"/>
      <c r="K1116" s="3"/>
      <c r="L1116" s="3"/>
      <c r="M1116" s="3"/>
      <c r="N1116" s="3"/>
      <c r="O1116" s="3"/>
      <c r="P1116" s="3"/>
      <c r="Q1116" s="3" t="s">
        <v>834</v>
      </c>
      <c r="R1116" s="3" t="s">
        <v>834</v>
      </c>
      <c r="S1116" s="3" t="s">
        <v>834</v>
      </c>
      <c r="T1116" s="3" t="s">
        <v>834</v>
      </c>
      <c r="U1116" s="3" t="s">
        <v>834</v>
      </c>
      <c r="V1116" s="3" t="s">
        <v>834</v>
      </c>
      <c r="W1116" s="3" t="s">
        <v>834</v>
      </c>
      <c r="X1116" s="3" t="s">
        <v>834</v>
      </c>
      <c r="Y1116" s="3" t="s">
        <v>834</v>
      </c>
      <c r="Z1116" s="3" t="s">
        <v>834</v>
      </c>
      <c r="AA1116" s="3" t="s">
        <v>834</v>
      </c>
      <c r="AB1116" s="3" t="s">
        <v>834</v>
      </c>
      <c r="AC1116" s="3" t="s">
        <v>834</v>
      </c>
      <c r="AD1116" s="3" t="s">
        <v>834</v>
      </c>
      <c r="AE1116" s="3" t="s">
        <v>834</v>
      </c>
      <c r="AF1116" s="3" t="s">
        <v>834</v>
      </c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>
        <f>COUNTA(Tabela2[[#This Row],[FIFA 96 League]:[EA Sports FC 26 League]])</f>
        <v>21</v>
      </c>
    </row>
    <row r="1117" spans="1:65" x14ac:dyDescent="0.3">
      <c r="A1117" s="3" t="s">
        <v>1159</v>
      </c>
      <c r="B1117" s="3" t="s">
        <v>443</v>
      </c>
      <c r="C1117" s="3"/>
      <c r="D1117" s="3"/>
      <c r="E1117" s="3"/>
      <c r="F1117" s="3"/>
      <c r="G1117" s="3"/>
      <c r="H1117" s="3" t="s">
        <v>834</v>
      </c>
      <c r="I1117" s="3"/>
      <c r="J1117" s="3"/>
      <c r="K1117" s="3"/>
      <c r="L1117" s="3"/>
      <c r="M1117" s="3"/>
      <c r="N1117" s="3" t="s">
        <v>834</v>
      </c>
      <c r="O1117" s="3" t="s">
        <v>834</v>
      </c>
      <c r="P1117" s="3" t="s">
        <v>834</v>
      </c>
      <c r="Q1117" s="3" t="s">
        <v>834</v>
      </c>
      <c r="R1117" s="3" t="s">
        <v>834</v>
      </c>
      <c r="S1117" s="3" t="s">
        <v>834</v>
      </c>
      <c r="T1117" s="3" t="s">
        <v>834</v>
      </c>
      <c r="U1117" s="3" t="s">
        <v>834</v>
      </c>
      <c r="V1117" s="3" t="s">
        <v>834</v>
      </c>
      <c r="W1117" s="3"/>
      <c r="X1117" s="3"/>
      <c r="Y1117" s="3"/>
      <c r="Z1117" s="3" t="s">
        <v>834</v>
      </c>
      <c r="AA1117" s="3" t="s">
        <v>834</v>
      </c>
      <c r="AB1117" s="3" t="s">
        <v>834</v>
      </c>
      <c r="AC1117" s="3" t="s">
        <v>834</v>
      </c>
      <c r="AD1117" s="3" t="s">
        <v>834</v>
      </c>
      <c r="AE1117" s="3" t="s">
        <v>834</v>
      </c>
      <c r="AF1117" s="3" t="s">
        <v>834</v>
      </c>
      <c r="AG1117" s="3" t="s">
        <v>834</v>
      </c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>
        <f>COUNTA(Tabela2[[#This Row],[FIFA 96 League]:[EA Sports FC 26 League]])</f>
        <v>18</v>
      </c>
    </row>
    <row r="1118" spans="1:65" x14ac:dyDescent="0.3">
      <c r="A1118" s="3" t="s">
        <v>998</v>
      </c>
      <c r="B1118" s="3" t="s">
        <v>23</v>
      </c>
      <c r="C1118" s="3"/>
      <c r="D1118" s="3"/>
      <c r="E1118" s="3"/>
      <c r="F1118" s="3" t="s">
        <v>993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>
        <f>COUNTA(Tabela2[[#This Row],[FIFA 96 League]:[EA Sports FC 26 League]])</f>
        <v>1</v>
      </c>
    </row>
    <row r="1119" spans="1:65" x14ac:dyDescent="0.3">
      <c r="A1119" s="3" t="s">
        <v>991</v>
      </c>
      <c r="B1119" s="3" t="s">
        <v>23</v>
      </c>
      <c r="C1119" s="3"/>
      <c r="D1119" s="3"/>
      <c r="E1119" s="3"/>
      <c r="F1119" s="3" t="s">
        <v>993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>
        <f>COUNTA(Tabela2[[#This Row],[FIFA 96 League]:[EA Sports FC 26 League]])</f>
        <v>1</v>
      </c>
    </row>
    <row r="1120" spans="1:65" x14ac:dyDescent="0.3">
      <c r="A1120" s="3" t="s">
        <v>997</v>
      </c>
      <c r="B1120" s="3" t="s">
        <v>23</v>
      </c>
      <c r="C1120" s="3"/>
      <c r="D1120" s="3"/>
      <c r="E1120" s="3"/>
      <c r="F1120" s="3" t="s">
        <v>993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>
        <f>COUNTA(Tabela2[[#This Row],[FIFA 96 League]:[EA Sports FC 26 League]])</f>
        <v>1</v>
      </c>
    </row>
    <row r="1121" spans="1:65" x14ac:dyDescent="0.3">
      <c r="A1121" s="3" t="s">
        <v>966</v>
      </c>
      <c r="B1121" s="3" t="s">
        <v>37</v>
      </c>
      <c r="C1121" s="3"/>
      <c r="D1121" s="3"/>
      <c r="E1121" s="3"/>
      <c r="F1121" s="3" t="s">
        <v>967</v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>
        <f>COUNTA(Tabela2[[#This Row],[FIFA 96 League]:[EA Sports FC 26 League]])</f>
        <v>1</v>
      </c>
    </row>
    <row r="1122" spans="1:65" x14ac:dyDescent="0.3">
      <c r="A1122" s="3" t="s">
        <v>1125</v>
      </c>
      <c r="B1122" s="3" t="s">
        <v>37</v>
      </c>
      <c r="C1122" s="3"/>
      <c r="D1122" s="3"/>
      <c r="E1122" s="3"/>
      <c r="F1122" s="3"/>
      <c r="G1122" s="3" t="s">
        <v>967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>
        <f>COUNTA(Tabela2[[#This Row],[FIFA 96 League]:[EA Sports FC 26 League]])</f>
        <v>1</v>
      </c>
    </row>
    <row r="1123" spans="1:65" x14ac:dyDescent="0.3">
      <c r="A1123" s="3" t="s">
        <v>1010</v>
      </c>
      <c r="B1123" s="3" t="s">
        <v>37</v>
      </c>
      <c r="C1123" s="3"/>
      <c r="D1123" s="3"/>
      <c r="E1123" s="3"/>
      <c r="F1123" s="3" t="s">
        <v>967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>
        <f>COUNTA(Tabela2[[#This Row],[FIFA 96 League]:[EA Sports FC 26 League]])</f>
        <v>1</v>
      </c>
    </row>
    <row r="1124" spans="1:65" x14ac:dyDescent="0.3">
      <c r="A1124" s="3" t="s">
        <v>987</v>
      </c>
      <c r="B1124" s="3" t="s">
        <v>39</v>
      </c>
      <c r="C1124" s="3"/>
      <c r="D1124" s="3"/>
      <c r="E1124" s="3"/>
      <c r="F1124" s="3" t="s">
        <v>988</v>
      </c>
      <c r="G1124" s="3" t="s">
        <v>988</v>
      </c>
      <c r="H1124" s="3"/>
      <c r="I1124" s="3" t="s">
        <v>988</v>
      </c>
      <c r="J1124" s="3" t="s">
        <v>988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>
        <f>COUNTA(Tabela2[[#This Row],[FIFA 96 League]:[EA Sports FC 26 League]])</f>
        <v>4</v>
      </c>
    </row>
    <row r="1125" spans="1:65" x14ac:dyDescent="0.3">
      <c r="A1125" s="3" t="s">
        <v>1003</v>
      </c>
      <c r="B1125" s="3" t="s">
        <v>39</v>
      </c>
      <c r="C1125" s="3"/>
      <c r="D1125" s="3"/>
      <c r="E1125" s="3"/>
      <c r="F1125" s="3" t="s">
        <v>988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>
        <f>COUNTA(Tabela2[[#This Row],[FIFA 96 League]:[EA Sports FC 26 League]])</f>
        <v>1</v>
      </c>
    </row>
    <row r="1126" spans="1:65" x14ac:dyDescent="0.3">
      <c r="A1126" s="3" t="s">
        <v>1409</v>
      </c>
      <c r="B1126" s="3" t="s">
        <v>235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 t="s">
        <v>1410</v>
      </c>
      <c r="N1126" s="3" t="s">
        <v>1410</v>
      </c>
      <c r="O1126" s="3" t="s">
        <v>1410</v>
      </c>
      <c r="P1126" s="3" t="s">
        <v>1410</v>
      </c>
      <c r="Q1126" s="3" t="s">
        <v>1410</v>
      </c>
      <c r="R1126" s="3" t="s">
        <v>1410</v>
      </c>
      <c r="S1126" s="3" t="s">
        <v>1410</v>
      </c>
      <c r="T1126" s="3" t="s">
        <v>1410</v>
      </c>
      <c r="U1126" s="3" t="s">
        <v>1410</v>
      </c>
      <c r="V1126" s="3" t="s">
        <v>1410</v>
      </c>
      <c r="W1126" s="3" t="s">
        <v>1410</v>
      </c>
      <c r="X1126" s="3" t="s">
        <v>1410</v>
      </c>
      <c r="Y1126" s="3" t="s">
        <v>1410</v>
      </c>
      <c r="Z1126" s="3" t="s">
        <v>1410</v>
      </c>
      <c r="AA1126" s="3" t="s">
        <v>1410</v>
      </c>
      <c r="AB1126" s="3" t="s">
        <v>1410</v>
      </c>
      <c r="AC1126" s="3" t="s">
        <v>1410</v>
      </c>
      <c r="AD1126" s="3" t="s">
        <v>1410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>
        <f>COUNTA(Tabela2[[#This Row],[FIFA 96 League]:[EA Sports FC 26 League]])</f>
        <v>18</v>
      </c>
    </row>
    <row r="1127" spans="1:65" x14ac:dyDescent="0.3">
      <c r="A1127" s="3" t="s">
        <v>1511</v>
      </c>
      <c r="B1127" s="3" t="s">
        <v>235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1410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 t="s">
        <v>1410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>
        <f>COUNTA(Tabela2[[#This Row],[FIFA 96 League]:[EA Sports FC 26 League]])</f>
        <v>2</v>
      </c>
    </row>
    <row r="1128" spans="1:65" x14ac:dyDescent="0.3">
      <c r="A1128" s="3" t="s">
        <v>1411</v>
      </c>
      <c r="B1128" s="3" t="s">
        <v>235</v>
      </c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 t="s">
        <v>1410</v>
      </c>
      <c r="N1128" s="3" t="s">
        <v>1410</v>
      </c>
      <c r="O1128" s="3" t="s">
        <v>1410</v>
      </c>
      <c r="P1128" s="3" t="s">
        <v>1410</v>
      </c>
      <c r="Q1128" s="3" t="s">
        <v>1410</v>
      </c>
      <c r="R1128" s="3" t="s">
        <v>1410</v>
      </c>
      <c r="S1128" s="3" t="s">
        <v>1410</v>
      </c>
      <c r="T1128" s="3" t="s">
        <v>1410</v>
      </c>
      <c r="U1128" s="3" t="s">
        <v>1410</v>
      </c>
      <c r="V1128" s="3" t="s">
        <v>1410</v>
      </c>
      <c r="W1128" s="3" t="s">
        <v>1410</v>
      </c>
      <c r="X1128" s="3" t="s">
        <v>1410</v>
      </c>
      <c r="Y1128" s="3" t="s">
        <v>1410</v>
      </c>
      <c r="Z1128" s="3" t="s">
        <v>1410</v>
      </c>
      <c r="AA1128" s="3" t="s">
        <v>1410</v>
      </c>
      <c r="AB1128" s="3" t="s">
        <v>1410</v>
      </c>
      <c r="AC1128" s="3" t="s">
        <v>1410</v>
      </c>
      <c r="AD1128" s="3" t="s">
        <v>1410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>
        <f>COUNTA(Tabela2[[#This Row],[FIFA 96 League]:[EA Sports FC 26 League]])</f>
        <v>18</v>
      </c>
    </row>
    <row r="1129" spans="1:65" x14ac:dyDescent="0.3">
      <c r="A1129" s="3" t="s">
        <v>2137</v>
      </c>
      <c r="B1129" s="3" t="s">
        <v>236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 t="s">
        <v>1147</v>
      </c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>
        <f>COUNTA(Tabela2[[#This Row],[FIFA 96 League]:[EA Sports FC 26 League]])</f>
        <v>1</v>
      </c>
    </row>
    <row r="1130" spans="1:65" x14ac:dyDescent="0.3">
      <c r="A1130" s="3" t="s">
        <v>1151</v>
      </c>
      <c r="B1130" s="3" t="s">
        <v>236</v>
      </c>
      <c r="C1130" s="3"/>
      <c r="D1130" s="3"/>
      <c r="E1130" s="3"/>
      <c r="F1130" s="3"/>
      <c r="G1130" s="3"/>
      <c r="H1130" s="3" t="s">
        <v>1147</v>
      </c>
      <c r="I1130" s="3" t="s">
        <v>1147</v>
      </c>
      <c r="J1130" s="3" t="s">
        <v>1147</v>
      </c>
      <c r="K1130" s="3" t="s">
        <v>1147</v>
      </c>
      <c r="L1130" s="3" t="s">
        <v>1147</v>
      </c>
      <c r="M1130" s="3" t="s">
        <v>1147</v>
      </c>
      <c r="N1130" s="3" t="s">
        <v>1147</v>
      </c>
      <c r="O1130" s="3" t="s">
        <v>1147</v>
      </c>
      <c r="P1130" s="3" t="s">
        <v>1147</v>
      </c>
      <c r="Q1130" s="3" t="s">
        <v>1147</v>
      </c>
      <c r="R1130" s="3" t="s">
        <v>1147</v>
      </c>
      <c r="S1130" s="3" t="s">
        <v>1147</v>
      </c>
      <c r="T1130" s="3" t="s">
        <v>1147</v>
      </c>
      <c r="U1130" s="3" t="s">
        <v>1147</v>
      </c>
      <c r="V1130" s="3" t="s">
        <v>1147</v>
      </c>
      <c r="W1130" s="3" t="s">
        <v>1147</v>
      </c>
      <c r="X1130" s="3"/>
      <c r="Y1130" s="3"/>
      <c r="Z1130" s="3"/>
      <c r="AA1130" s="3"/>
      <c r="AB1130" s="3" t="s">
        <v>1147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>
        <f>COUNTA(Tabela2[[#This Row],[FIFA 96 League]:[EA Sports FC 26 League]])</f>
        <v>17</v>
      </c>
    </row>
    <row r="1131" spans="1:65" x14ac:dyDescent="0.3">
      <c r="A1131" s="3" t="s">
        <v>1296</v>
      </c>
      <c r="B1131" s="3" t="s">
        <v>236</v>
      </c>
      <c r="C1131" s="3"/>
      <c r="D1131" s="3"/>
      <c r="E1131" s="3"/>
      <c r="F1131" s="3"/>
      <c r="G1131" s="3"/>
      <c r="H1131" s="3"/>
      <c r="I1131" s="3"/>
      <c r="J1131" s="3"/>
      <c r="K1131" s="3" t="s">
        <v>1147</v>
      </c>
      <c r="L1131" s="3" t="s">
        <v>1147</v>
      </c>
      <c r="M1131" s="3" t="s">
        <v>1147</v>
      </c>
      <c r="N1131" s="3" t="s">
        <v>1147</v>
      </c>
      <c r="O1131" s="3" t="s">
        <v>1147</v>
      </c>
      <c r="P1131" s="3" t="s">
        <v>1147</v>
      </c>
      <c r="Q1131" s="3" t="s">
        <v>1147</v>
      </c>
      <c r="R1131" s="3" t="s">
        <v>1147</v>
      </c>
      <c r="S1131" s="3" t="s">
        <v>1147</v>
      </c>
      <c r="T1131" s="3" t="s">
        <v>1147</v>
      </c>
      <c r="U1131" s="3" t="s">
        <v>1147</v>
      </c>
      <c r="V1131" s="3"/>
      <c r="W1131" s="3"/>
      <c r="X1131" s="3"/>
      <c r="Y1131" s="3" t="s">
        <v>1147</v>
      </c>
      <c r="Z1131" s="3" t="s">
        <v>1147</v>
      </c>
      <c r="AA1131" s="3" t="s">
        <v>1147</v>
      </c>
      <c r="AB1131" s="3" t="s">
        <v>1147</v>
      </c>
      <c r="AC1131" s="3" t="s">
        <v>1147</v>
      </c>
      <c r="AD1131" s="3" t="s">
        <v>1147</v>
      </c>
      <c r="AE1131" s="3" t="s">
        <v>1147</v>
      </c>
      <c r="AF1131" s="3" t="s">
        <v>1147</v>
      </c>
      <c r="AG1131" s="3" t="s">
        <v>1147</v>
      </c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>
        <f>COUNTA(Tabela2[[#This Row],[FIFA 96 League]:[EA Sports FC 26 League]])</f>
        <v>20</v>
      </c>
    </row>
    <row r="1132" spans="1:65" x14ac:dyDescent="0.3">
      <c r="A1132" s="3" t="s">
        <v>1453</v>
      </c>
      <c r="B1132" s="3" t="s">
        <v>236</v>
      </c>
      <c r="C1132" s="3"/>
      <c r="D1132" s="3"/>
      <c r="E1132" s="3"/>
      <c r="F1132" s="3"/>
      <c r="G1132" s="3"/>
      <c r="H1132" s="3" t="s">
        <v>1147</v>
      </c>
      <c r="I1132" s="3" t="s">
        <v>1147</v>
      </c>
      <c r="J1132" s="3" t="s">
        <v>1147</v>
      </c>
      <c r="K1132" s="3" t="s">
        <v>1147</v>
      </c>
      <c r="L1132" s="3" t="s">
        <v>1147</v>
      </c>
      <c r="M1132" s="3" t="s">
        <v>1147</v>
      </c>
      <c r="N1132" s="3" t="s">
        <v>1147</v>
      </c>
      <c r="O1132" s="3" t="s">
        <v>1147</v>
      </c>
      <c r="P1132" s="3" t="s">
        <v>1147</v>
      </c>
      <c r="Q1132" s="3" t="s">
        <v>1147</v>
      </c>
      <c r="R1132" s="3" t="s">
        <v>1147</v>
      </c>
      <c r="S1132" s="3" t="s">
        <v>1147</v>
      </c>
      <c r="T1132" s="3" t="s">
        <v>1147</v>
      </c>
      <c r="U1132" s="3" t="s">
        <v>1147</v>
      </c>
      <c r="V1132" s="3"/>
      <c r="W1132" s="3" t="s">
        <v>1147</v>
      </c>
      <c r="X1132" s="3"/>
      <c r="Y1132" s="3"/>
      <c r="Z1132" s="3"/>
      <c r="AA1132" s="3"/>
      <c r="AB1132" s="3"/>
      <c r="AC1132" s="3"/>
      <c r="AD1132" s="3"/>
      <c r="AE1132" s="3" t="s">
        <v>1147</v>
      </c>
      <c r="AF1132" s="3" t="s">
        <v>1147</v>
      </c>
      <c r="AG1132" s="3" t="s">
        <v>1147</v>
      </c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>
        <f>COUNTA(Tabela2[[#This Row],[FIFA 96 League]:[EA Sports FC 26 League]])</f>
        <v>18</v>
      </c>
    </row>
    <row r="1133" spans="1:65" x14ac:dyDescent="0.3">
      <c r="A1133" s="3" t="s">
        <v>1146</v>
      </c>
      <c r="B1133" s="3" t="s">
        <v>236</v>
      </c>
      <c r="C1133" s="3"/>
      <c r="D1133" s="3"/>
      <c r="E1133" s="3"/>
      <c r="F1133" s="3"/>
      <c r="G1133" s="3"/>
      <c r="H1133" s="3" t="s">
        <v>1147</v>
      </c>
      <c r="I1133" s="3" t="s">
        <v>1147</v>
      </c>
      <c r="J1133" s="3" t="s">
        <v>1147</v>
      </c>
      <c r="K1133" s="3" t="s">
        <v>1147</v>
      </c>
      <c r="L1133" s="3" t="s">
        <v>1147</v>
      </c>
      <c r="M1133" s="3" t="s">
        <v>1147</v>
      </c>
      <c r="N1133" s="3" t="s">
        <v>1147</v>
      </c>
      <c r="O1133" s="3" t="s">
        <v>1147</v>
      </c>
      <c r="P1133" s="3" t="s">
        <v>1147</v>
      </c>
      <c r="Q1133" s="3" t="s">
        <v>1147</v>
      </c>
      <c r="R1133" s="3" t="s">
        <v>1147</v>
      </c>
      <c r="S1133" s="3" t="s">
        <v>1147</v>
      </c>
      <c r="T1133" s="3" t="s">
        <v>1147</v>
      </c>
      <c r="U1133" s="3" t="s">
        <v>1147</v>
      </c>
      <c r="V1133" s="3" t="s">
        <v>1147</v>
      </c>
      <c r="W1133" s="3" t="s">
        <v>1147</v>
      </c>
      <c r="X1133" s="3" t="s">
        <v>1147</v>
      </c>
      <c r="Y1133" s="3" t="s">
        <v>1147</v>
      </c>
      <c r="Z1133" s="3" t="s">
        <v>1147</v>
      </c>
      <c r="AA1133" s="3" t="s">
        <v>1147</v>
      </c>
      <c r="AB1133" s="3" t="s">
        <v>1147</v>
      </c>
      <c r="AC1133" s="3" t="s">
        <v>1147</v>
      </c>
      <c r="AD1133" s="3" t="s">
        <v>1147</v>
      </c>
      <c r="AE1133" s="3" t="s">
        <v>1147</v>
      </c>
      <c r="AF1133" s="3" t="s">
        <v>1147</v>
      </c>
      <c r="AG1133" s="3" t="s">
        <v>1147</v>
      </c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>
        <f>COUNTA(Tabela2[[#This Row],[FIFA 96 League]:[EA Sports FC 26 League]])</f>
        <v>26</v>
      </c>
    </row>
    <row r="1134" spans="1:65" x14ac:dyDescent="0.3">
      <c r="A1134" s="3" t="s">
        <v>1665</v>
      </c>
      <c r="B1134" s="3" t="s">
        <v>236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 t="s">
        <v>1147</v>
      </c>
      <c r="R1134" s="3" t="s">
        <v>1147</v>
      </c>
      <c r="S1134" s="3" t="s">
        <v>1147</v>
      </c>
      <c r="T1134" s="3" t="s">
        <v>1147</v>
      </c>
      <c r="U1134" s="3" t="s">
        <v>1147</v>
      </c>
      <c r="V1134" s="3"/>
      <c r="W1134" s="3"/>
      <c r="X1134" s="3"/>
      <c r="Y1134" s="3" t="s">
        <v>1147</v>
      </c>
      <c r="Z1134" s="3" t="s">
        <v>1147</v>
      </c>
      <c r="AA1134" s="3" t="s">
        <v>1147</v>
      </c>
      <c r="AB1134" s="3" t="s">
        <v>1147</v>
      </c>
      <c r="AC1134" s="3" t="s">
        <v>1147</v>
      </c>
      <c r="AD1134" s="3" t="s">
        <v>1147</v>
      </c>
      <c r="AE1134" s="3" t="s">
        <v>1147</v>
      </c>
      <c r="AF1134" s="3" t="s">
        <v>1147</v>
      </c>
      <c r="AG1134" s="3" t="s">
        <v>1147</v>
      </c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>
        <f>COUNTA(Tabela2[[#This Row],[FIFA 96 League]:[EA Sports FC 26 League]])</f>
        <v>14</v>
      </c>
    </row>
    <row r="1135" spans="1:65" x14ac:dyDescent="0.3">
      <c r="A1135" s="3" t="s">
        <v>1297</v>
      </c>
      <c r="B1135" s="3" t="s">
        <v>236</v>
      </c>
      <c r="C1135" s="3"/>
      <c r="D1135" s="3"/>
      <c r="E1135" s="3"/>
      <c r="F1135" s="3"/>
      <c r="G1135" s="3"/>
      <c r="H1135" s="3"/>
      <c r="I1135" s="3"/>
      <c r="J1135" s="3"/>
      <c r="K1135" s="3" t="s">
        <v>1147</v>
      </c>
      <c r="L1135" s="3" t="s">
        <v>1147</v>
      </c>
      <c r="M1135" s="3" t="s">
        <v>1147</v>
      </c>
      <c r="N1135" s="3" t="s">
        <v>1147</v>
      </c>
      <c r="O1135" s="3" t="s">
        <v>1147</v>
      </c>
      <c r="P1135" s="3" t="s">
        <v>1147</v>
      </c>
      <c r="Q1135" s="3" t="s">
        <v>1147</v>
      </c>
      <c r="R1135" s="3" t="s">
        <v>1147</v>
      </c>
      <c r="S1135" s="3" t="s">
        <v>1147</v>
      </c>
      <c r="T1135" s="3" t="s">
        <v>1147</v>
      </c>
      <c r="U1135" s="3"/>
      <c r="V1135" s="3" t="s">
        <v>1147</v>
      </c>
      <c r="W1135" s="3"/>
      <c r="X1135" s="3" t="s">
        <v>1147</v>
      </c>
      <c r="Y1135" s="3" t="s">
        <v>1147</v>
      </c>
      <c r="Z1135" s="3" t="s">
        <v>1147</v>
      </c>
      <c r="AA1135" s="3" t="s">
        <v>1147</v>
      </c>
      <c r="AB1135" s="3" t="s">
        <v>1147</v>
      </c>
      <c r="AC1135" s="3"/>
      <c r="AD1135" s="3" t="s">
        <v>1147</v>
      </c>
      <c r="AE1135" s="3"/>
      <c r="AF1135" s="3" t="s">
        <v>1147</v>
      </c>
      <c r="AG1135" s="3" t="s">
        <v>1147</v>
      </c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>
        <f>COUNTA(Tabela2[[#This Row],[FIFA 96 League]:[EA Sports FC 26 League]])</f>
        <v>19</v>
      </c>
    </row>
    <row r="1136" spans="1:65" x14ac:dyDescent="0.3">
      <c r="A1136" s="3" t="s">
        <v>1703</v>
      </c>
      <c r="B1136" s="3" t="s">
        <v>236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 t="s">
        <v>1147</v>
      </c>
      <c r="T1136" s="3" t="s">
        <v>1147</v>
      </c>
      <c r="U1136" s="3"/>
      <c r="V1136" s="3"/>
      <c r="W1136" s="3" t="s">
        <v>1147</v>
      </c>
      <c r="X1136" s="3" t="s">
        <v>1147</v>
      </c>
      <c r="Y1136" s="3" t="s">
        <v>1147</v>
      </c>
      <c r="Z1136" s="3"/>
      <c r="AA1136" s="3"/>
      <c r="AB1136" s="3" t="s">
        <v>1147</v>
      </c>
      <c r="AC1136" s="3" t="s">
        <v>1147</v>
      </c>
      <c r="AD1136" s="3"/>
      <c r="AE1136" s="3" t="s">
        <v>1147</v>
      </c>
      <c r="AF1136" s="3" t="s">
        <v>1147</v>
      </c>
      <c r="AG1136" s="3" t="s">
        <v>1147</v>
      </c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>
        <f>COUNTA(Tabela2[[#This Row],[FIFA 96 League]:[EA Sports FC 26 League]])</f>
        <v>10</v>
      </c>
    </row>
    <row r="1137" spans="1:65" x14ac:dyDescent="0.3">
      <c r="A1137" s="3" t="s">
        <v>1454</v>
      </c>
      <c r="B1137" s="3" t="s">
        <v>236</v>
      </c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 t="s">
        <v>1147</v>
      </c>
      <c r="O1137" s="3" t="s">
        <v>1147</v>
      </c>
      <c r="P1137" s="3" t="s">
        <v>1147</v>
      </c>
      <c r="Q1137" s="3" t="s">
        <v>1147</v>
      </c>
      <c r="R1137" s="3" t="s">
        <v>1147</v>
      </c>
      <c r="S1137" s="3" t="s">
        <v>1147</v>
      </c>
      <c r="T1137" s="3" t="s">
        <v>1147</v>
      </c>
      <c r="U1137" s="3" t="s">
        <v>1147</v>
      </c>
      <c r="V1137" s="3" t="s">
        <v>1147</v>
      </c>
      <c r="W1137" s="3"/>
      <c r="X1137" s="3"/>
      <c r="Y1137" s="3"/>
      <c r="Z1137" s="3" t="s">
        <v>1147</v>
      </c>
      <c r="AA1137" s="3" t="s">
        <v>1147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>
        <f>COUNTA(Tabela2[[#This Row],[FIFA 96 League]:[EA Sports FC 26 League]])</f>
        <v>11</v>
      </c>
    </row>
    <row r="1138" spans="1:65" x14ac:dyDescent="0.3">
      <c r="A1138" s="3" t="s">
        <v>1355</v>
      </c>
      <c r="B1138" s="3" t="s">
        <v>236</v>
      </c>
      <c r="C1138" s="3"/>
      <c r="D1138" s="3"/>
      <c r="E1138" s="3"/>
      <c r="F1138" s="3"/>
      <c r="G1138" s="3"/>
      <c r="H1138" s="3"/>
      <c r="I1138" s="3"/>
      <c r="J1138" s="3"/>
      <c r="K1138" s="3" t="s">
        <v>1147</v>
      </c>
      <c r="L1138" s="3" t="s">
        <v>1147</v>
      </c>
      <c r="M1138" s="3" t="s">
        <v>1147</v>
      </c>
      <c r="N1138" s="3" t="s">
        <v>1147</v>
      </c>
      <c r="O1138" s="3" t="s">
        <v>1147</v>
      </c>
      <c r="P1138" s="3" t="s">
        <v>1147</v>
      </c>
      <c r="Q1138" s="3" t="s">
        <v>1147</v>
      </c>
      <c r="R1138" s="3" t="s">
        <v>1147</v>
      </c>
      <c r="S1138" s="3" t="s">
        <v>1147</v>
      </c>
      <c r="T1138" s="3" t="s">
        <v>1147</v>
      </c>
      <c r="U1138" s="3" t="s">
        <v>1147</v>
      </c>
      <c r="V1138" s="3" t="s">
        <v>1147</v>
      </c>
      <c r="W1138" s="3" t="s">
        <v>1147</v>
      </c>
      <c r="X1138" s="3" t="s">
        <v>1147</v>
      </c>
      <c r="Y1138" s="3" t="s">
        <v>1147</v>
      </c>
      <c r="Z1138" s="3" t="s">
        <v>1147</v>
      </c>
      <c r="AA1138" s="3" t="s">
        <v>1147</v>
      </c>
      <c r="AB1138" s="3" t="s">
        <v>1147</v>
      </c>
      <c r="AC1138" s="3" t="s">
        <v>1147</v>
      </c>
      <c r="AD1138" s="3" t="s">
        <v>1147</v>
      </c>
      <c r="AE1138" s="3" t="s">
        <v>1147</v>
      </c>
      <c r="AF1138" s="3" t="s">
        <v>1147</v>
      </c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>
        <f>COUNTA(Tabela2[[#This Row],[FIFA 96 League]:[EA Sports FC 26 League]])</f>
        <v>22</v>
      </c>
    </row>
    <row r="1139" spans="1:65" x14ac:dyDescent="0.3">
      <c r="A1139" s="3" t="s">
        <v>1452</v>
      </c>
      <c r="B1139" s="3" t="s">
        <v>236</v>
      </c>
      <c r="C1139" s="3"/>
      <c r="D1139" s="3"/>
      <c r="E1139" s="3"/>
      <c r="F1139" s="3"/>
      <c r="G1139" s="3"/>
      <c r="H1139" s="3" t="s">
        <v>1147</v>
      </c>
      <c r="I1139" s="3" t="s">
        <v>1147</v>
      </c>
      <c r="J1139" s="3" t="s">
        <v>1147</v>
      </c>
      <c r="K1139" s="3" t="s">
        <v>1147</v>
      </c>
      <c r="L1139" s="3" t="s">
        <v>1147</v>
      </c>
      <c r="M1139" s="3" t="s">
        <v>1147</v>
      </c>
      <c r="N1139" s="3" t="s">
        <v>1147</v>
      </c>
      <c r="O1139" s="3" t="s">
        <v>1147</v>
      </c>
      <c r="P1139" s="3" t="s">
        <v>1147</v>
      </c>
      <c r="Q1139" s="3" t="s">
        <v>1147</v>
      </c>
      <c r="R1139" s="3" t="s">
        <v>1147</v>
      </c>
      <c r="S1139" s="3" t="s">
        <v>1147</v>
      </c>
      <c r="T1139" s="3" t="s">
        <v>1147</v>
      </c>
      <c r="U1139" s="3" t="s">
        <v>1147</v>
      </c>
      <c r="V1139" s="3" t="s">
        <v>1147</v>
      </c>
      <c r="W1139" s="3" t="s">
        <v>1147</v>
      </c>
      <c r="X1139" s="3" t="s">
        <v>1147</v>
      </c>
      <c r="Y1139" s="3" t="s">
        <v>1147</v>
      </c>
      <c r="Z1139" s="3" t="s">
        <v>1147</v>
      </c>
      <c r="AA1139" s="3" t="s">
        <v>1147</v>
      </c>
      <c r="AB1139" s="3"/>
      <c r="AC1139" s="3" t="s">
        <v>1147</v>
      </c>
      <c r="AD1139" s="3" t="s">
        <v>1147</v>
      </c>
      <c r="AE1139" s="3" t="s">
        <v>1147</v>
      </c>
      <c r="AF1139" s="3" t="s">
        <v>1147</v>
      </c>
      <c r="AG1139" s="3" t="s">
        <v>1147</v>
      </c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>
        <f>COUNTA(Tabela2[[#This Row],[FIFA 96 League]:[EA Sports FC 26 League]])</f>
        <v>25</v>
      </c>
    </row>
    <row r="1140" spans="1:65" x14ac:dyDescent="0.3">
      <c r="A1140" s="3" t="s">
        <v>1148</v>
      </c>
      <c r="B1140" s="3" t="s">
        <v>236</v>
      </c>
      <c r="C1140" s="3"/>
      <c r="D1140" s="3"/>
      <c r="E1140" s="3"/>
      <c r="F1140" s="3"/>
      <c r="G1140" s="3"/>
      <c r="H1140" s="3" t="s">
        <v>1147</v>
      </c>
      <c r="I1140" s="3" t="s">
        <v>1147</v>
      </c>
      <c r="J1140" s="3" t="s">
        <v>1147</v>
      </c>
      <c r="K1140" s="3" t="s">
        <v>1147</v>
      </c>
      <c r="L1140" s="3" t="s">
        <v>1147</v>
      </c>
      <c r="M1140" s="3" t="s">
        <v>1147</v>
      </c>
      <c r="N1140" s="3" t="s">
        <v>1147</v>
      </c>
      <c r="O1140" s="3" t="s">
        <v>1147</v>
      </c>
      <c r="P1140" s="3" t="s">
        <v>1147</v>
      </c>
      <c r="Q1140" s="3" t="s">
        <v>1147</v>
      </c>
      <c r="R1140" s="3" t="s">
        <v>1147</v>
      </c>
      <c r="S1140" s="3" t="s">
        <v>1147</v>
      </c>
      <c r="T1140" s="3" t="s">
        <v>1147</v>
      </c>
      <c r="U1140" s="3" t="s">
        <v>1147</v>
      </c>
      <c r="V1140" s="3" t="s">
        <v>1147</v>
      </c>
      <c r="W1140" s="3" t="s">
        <v>1147</v>
      </c>
      <c r="X1140" s="3" t="s">
        <v>1147</v>
      </c>
      <c r="Y1140" s="3" t="s">
        <v>1147</v>
      </c>
      <c r="Z1140" s="3" t="s">
        <v>1147</v>
      </c>
      <c r="AA1140" s="3" t="s">
        <v>1147</v>
      </c>
      <c r="AB1140" s="3" t="s">
        <v>1147</v>
      </c>
      <c r="AC1140" s="3" t="s">
        <v>1147</v>
      </c>
      <c r="AD1140" s="3" t="s">
        <v>1147</v>
      </c>
      <c r="AE1140" s="3" t="s">
        <v>1147</v>
      </c>
      <c r="AF1140" s="3" t="s">
        <v>1147</v>
      </c>
      <c r="AG1140" s="3" t="s">
        <v>1147</v>
      </c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>
        <f>COUNTA(Tabela2[[#This Row],[FIFA 96 League]:[EA Sports FC 26 League]])</f>
        <v>26</v>
      </c>
    </row>
    <row r="1141" spans="1:65" x14ac:dyDescent="0.3">
      <c r="A1141" s="3" t="s">
        <v>1149</v>
      </c>
      <c r="B1141" s="3" t="s">
        <v>236</v>
      </c>
      <c r="C1141" s="3"/>
      <c r="D1141" s="3"/>
      <c r="E1141" s="3"/>
      <c r="F1141" s="3"/>
      <c r="G1141" s="3"/>
      <c r="H1141" s="3" t="s">
        <v>1147</v>
      </c>
      <c r="I1141" s="3" t="s">
        <v>1147</v>
      </c>
      <c r="J1141" s="3" t="s">
        <v>1147</v>
      </c>
      <c r="K1141" s="3" t="s">
        <v>1147</v>
      </c>
      <c r="L1141" s="3" t="s">
        <v>1147</v>
      </c>
      <c r="M1141" s="3" t="s">
        <v>1147</v>
      </c>
      <c r="N1141" s="3" t="s">
        <v>1147</v>
      </c>
      <c r="O1141" s="3" t="s">
        <v>1147</v>
      </c>
      <c r="P1141" s="3" t="s">
        <v>1147</v>
      </c>
      <c r="Q1141" s="3" t="s">
        <v>1147</v>
      </c>
      <c r="R1141" s="3" t="s">
        <v>1147</v>
      </c>
      <c r="S1141" s="3" t="s">
        <v>1147</v>
      </c>
      <c r="T1141" s="3" t="s">
        <v>1147</v>
      </c>
      <c r="U1141" s="3" t="s">
        <v>1147</v>
      </c>
      <c r="V1141" s="3" t="s">
        <v>1147</v>
      </c>
      <c r="W1141" s="3" t="s">
        <v>1147</v>
      </c>
      <c r="X1141" s="3" t="s">
        <v>1147</v>
      </c>
      <c r="Y1141" s="3" t="s">
        <v>1147</v>
      </c>
      <c r="Z1141" s="3" t="s">
        <v>1147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>
        <f>COUNTA(Tabela2[[#This Row],[FIFA 96 League]:[EA Sports FC 26 League]])</f>
        <v>19</v>
      </c>
    </row>
    <row r="1142" spans="1:65" x14ac:dyDescent="0.3">
      <c r="A1142" s="3" t="s">
        <v>1150</v>
      </c>
      <c r="B1142" s="3" t="s">
        <v>236</v>
      </c>
      <c r="C1142" s="3"/>
      <c r="D1142" s="3"/>
      <c r="E1142" s="3"/>
      <c r="F1142" s="3"/>
      <c r="G1142" s="3"/>
      <c r="H1142" s="3" t="s">
        <v>1147</v>
      </c>
      <c r="I1142" s="3" t="s">
        <v>1147</v>
      </c>
      <c r="J1142" s="3" t="s">
        <v>1147</v>
      </c>
      <c r="K1142" s="3" t="s">
        <v>1147</v>
      </c>
      <c r="L1142" s="3" t="s">
        <v>1147</v>
      </c>
      <c r="M1142" s="3" t="s">
        <v>1147</v>
      </c>
      <c r="N1142" s="3" t="s">
        <v>1147</v>
      </c>
      <c r="O1142" s="3" t="s">
        <v>1147</v>
      </c>
      <c r="P1142" s="3" t="s">
        <v>1147</v>
      </c>
      <c r="Q1142" s="3" t="s">
        <v>1147</v>
      </c>
      <c r="R1142" s="3" t="s">
        <v>1147</v>
      </c>
      <c r="S1142" s="3" t="s">
        <v>1147</v>
      </c>
      <c r="T1142" s="3" t="s">
        <v>1147</v>
      </c>
      <c r="U1142" s="3" t="s">
        <v>1147</v>
      </c>
      <c r="V1142" s="3" t="s">
        <v>1147</v>
      </c>
      <c r="W1142" s="3" t="s">
        <v>1147</v>
      </c>
      <c r="X1142" s="3" t="s">
        <v>1147</v>
      </c>
      <c r="Y1142" s="3" t="s">
        <v>1147</v>
      </c>
      <c r="Z1142" s="3" t="s">
        <v>1147</v>
      </c>
      <c r="AA1142" s="3" t="s">
        <v>1147</v>
      </c>
      <c r="AB1142" s="3" t="s">
        <v>1147</v>
      </c>
      <c r="AC1142" s="3" t="s">
        <v>1147</v>
      </c>
      <c r="AD1142" s="3" t="s">
        <v>1147</v>
      </c>
      <c r="AE1142" s="3" t="s">
        <v>1147</v>
      </c>
      <c r="AF1142" s="3" t="s">
        <v>1147</v>
      </c>
      <c r="AG1142" s="3" t="s">
        <v>1147</v>
      </c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>
        <f>COUNTA(Tabela2[[#This Row],[FIFA 96 League]:[EA Sports FC 26 League]])</f>
        <v>26</v>
      </c>
    </row>
    <row r="1143" spans="1:65" x14ac:dyDescent="0.3">
      <c r="A1143" s="3" t="s">
        <v>1152</v>
      </c>
      <c r="B1143" s="3" t="s">
        <v>236</v>
      </c>
      <c r="C1143" s="3"/>
      <c r="D1143" s="3"/>
      <c r="E1143" s="3"/>
      <c r="F1143" s="3"/>
      <c r="G1143" s="3"/>
      <c r="H1143" s="3" t="s">
        <v>1147</v>
      </c>
      <c r="I1143" s="3" t="s">
        <v>1147</v>
      </c>
      <c r="J1143" s="3" t="s">
        <v>1147</v>
      </c>
      <c r="K1143" s="3" t="s">
        <v>1147</v>
      </c>
      <c r="L1143" s="3" t="s">
        <v>1147</v>
      </c>
      <c r="M1143" s="3" t="s">
        <v>1147</v>
      </c>
      <c r="N1143" s="3" t="s">
        <v>1147</v>
      </c>
      <c r="O1143" s="3" t="s">
        <v>1147</v>
      </c>
      <c r="P1143" s="3" t="s">
        <v>1147</v>
      </c>
      <c r="Q1143" s="3" t="s">
        <v>1147</v>
      </c>
      <c r="R1143" s="3" t="s">
        <v>1147</v>
      </c>
      <c r="S1143" s="3" t="s">
        <v>1147</v>
      </c>
      <c r="T1143" s="3" t="s">
        <v>1147</v>
      </c>
      <c r="U1143" s="3" t="s">
        <v>1147</v>
      </c>
      <c r="V1143" s="3" t="s">
        <v>1147</v>
      </c>
      <c r="W1143" s="3" t="s">
        <v>1147</v>
      </c>
      <c r="X1143" s="3" t="s">
        <v>1147</v>
      </c>
      <c r="Y1143" s="3"/>
      <c r="Z1143" s="3"/>
      <c r="AA1143" s="3" t="s">
        <v>1147</v>
      </c>
      <c r="AB1143" s="3" t="s">
        <v>1147</v>
      </c>
      <c r="AC1143" s="3" t="s">
        <v>1147</v>
      </c>
      <c r="AD1143" s="3" t="s">
        <v>1147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>
        <f>COUNTA(Tabela2[[#This Row],[FIFA 96 League]:[EA Sports FC 26 League]])</f>
        <v>21</v>
      </c>
    </row>
    <row r="1144" spans="1:65" x14ac:dyDescent="0.3">
      <c r="A1144" s="3" t="s">
        <v>1839</v>
      </c>
      <c r="B1144" s="3" t="s">
        <v>236</v>
      </c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 t="s">
        <v>1147</v>
      </c>
      <c r="Y1144" s="3"/>
      <c r="Z1144" s="3"/>
      <c r="AA1144" s="3"/>
      <c r="AB1144" s="3"/>
      <c r="AC1144" s="3" t="s">
        <v>1147</v>
      </c>
      <c r="AD1144" s="3" t="s">
        <v>1147</v>
      </c>
      <c r="AE1144" s="3" t="s">
        <v>1147</v>
      </c>
      <c r="AF1144" s="3" t="s">
        <v>1147</v>
      </c>
      <c r="AG1144" s="3" t="s">
        <v>1147</v>
      </c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>
        <f>COUNTA(Tabela2[[#This Row],[FIFA 96 League]:[EA Sports FC 26 League]])</f>
        <v>6</v>
      </c>
    </row>
    <row r="1145" spans="1:65" x14ac:dyDescent="0.3">
      <c r="A1145" s="3" t="s">
        <v>1153</v>
      </c>
      <c r="B1145" s="3" t="s">
        <v>236</v>
      </c>
      <c r="C1145" s="3"/>
      <c r="D1145" s="3"/>
      <c r="E1145" s="3"/>
      <c r="F1145" s="3"/>
      <c r="G1145" s="3"/>
      <c r="H1145" s="3" t="s">
        <v>1147</v>
      </c>
      <c r="I1145" s="3" t="s">
        <v>1147</v>
      </c>
      <c r="J1145" s="3" t="s">
        <v>1147</v>
      </c>
      <c r="K1145" s="3" t="s">
        <v>1147</v>
      </c>
      <c r="L1145" s="3" t="s">
        <v>1147</v>
      </c>
      <c r="M1145" s="3" t="s">
        <v>1147</v>
      </c>
      <c r="N1145" s="3" t="s">
        <v>1147</v>
      </c>
      <c r="O1145" s="3" t="s">
        <v>1147</v>
      </c>
      <c r="P1145" s="3" t="s">
        <v>1147</v>
      </c>
      <c r="Q1145" s="3" t="s">
        <v>1147</v>
      </c>
      <c r="R1145" s="3" t="s">
        <v>1147</v>
      </c>
      <c r="S1145" s="3" t="s">
        <v>1147</v>
      </c>
      <c r="T1145" s="3" t="s">
        <v>1147</v>
      </c>
      <c r="U1145" s="3" t="s">
        <v>1147</v>
      </c>
      <c r="V1145" s="3" t="s">
        <v>1147</v>
      </c>
      <c r="W1145" s="3" t="s">
        <v>1147</v>
      </c>
      <c r="X1145" s="3" t="s">
        <v>1147</v>
      </c>
      <c r="Y1145" s="3" t="s">
        <v>1147</v>
      </c>
      <c r="Z1145" s="3" t="s">
        <v>1147</v>
      </c>
      <c r="AA1145" s="3" t="s">
        <v>1147</v>
      </c>
      <c r="AB1145" s="3" t="s">
        <v>1147</v>
      </c>
      <c r="AC1145" s="3" t="s">
        <v>1147</v>
      </c>
      <c r="AD1145" s="3" t="s">
        <v>1147</v>
      </c>
      <c r="AE1145" s="3" t="s">
        <v>1147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>
        <f>COUNTA(Tabela2[[#This Row],[FIFA 96 League]:[EA Sports FC 26 League]])</f>
        <v>24</v>
      </c>
    </row>
    <row r="1146" spans="1:65" x14ac:dyDescent="0.3">
      <c r="A1146" s="3" t="s">
        <v>1154</v>
      </c>
      <c r="B1146" s="3" t="s">
        <v>236</v>
      </c>
      <c r="C1146" s="3"/>
      <c r="D1146" s="3"/>
      <c r="E1146" s="3"/>
      <c r="F1146" s="3"/>
      <c r="G1146" s="3"/>
      <c r="H1146" s="3" t="s">
        <v>1147</v>
      </c>
      <c r="I1146" s="3" t="s">
        <v>1147</v>
      </c>
      <c r="J1146" s="3" t="s">
        <v>1147</v>
      </c>
      <c r="K1146" s="3" t="s">
        <v>1147</v>
      </c>
      <c r="L1146" s="3" t="s">
        <v>1147</v>
      </c>
      <c r="M1146" s="3" t="s">
        <v>1147</v>
      </c>
      <c r="N1146" s="3" t="s">
        <v>1147</v>
      </c>
      <c r="O1146" s="3" t="s">
        <v>1147</v>
      </c>
      <c r="P1146" s="3" t="s">
        <v>1147</v>
      </c>
      <c r="Q1146" s="3" t="s">
        <v>1147</v>
      </c>
      <c r="R1146" s="3" t="s">
        <v>1147</v>
      </c>
      <c r="S1146" s="3" t="s">
        <v>1147</v>
      </c>
      <c r="T1146" s="3" t="s">
        <v>1147</v>
      </c>
      <c r="U1146" s="3" t="s">
        <v>1147</v>
      </c>
      <c r="V1146" s="3" t="s">
        <v>1147</v>
      </c>
      <c r="W1146" s="3" t="s">
        <v>1147</v>
      </c>
      <c r="X1146" s="3" t="s">
        <v>1147</v>
      </c>
      <c r="Y1146" s="3" t="s">
        <v>1147</v>
      </c>
      <c r="Z1146" s="3" t="s">
        <v>1147</v>
      </c>
      <c r="AA1146" s="3" t="s">
        <v>1147</v>
      </c>
      <c r="AB1146" s="3" t="s">
        <v>1147</v>
      </c>
      <c r="AC1146" s="3" t="s">
        <v>1147</v>
      </c>
      <c r="AD1146" s="3" t="s">
        <v>1147</v>
      </c>
      <c r="AE1146" s="3" t="s">
        <v>1147</v>
      </c>
      <c r="AF1146" s="3" t="s">
        <v>1147</v>
      </c>
      <c r="AG1146" s="3" t="s">
        <v>1147</v>
      </c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>
        <f>COUNTA(Tabela2[[#This Row],[FIFA 96 League]:[EA Sports FC 26 League]])</f>
        <v>26</v>
      </c>
    </row>
    <row r="1147" spans="1:65" x14ac:dyDescent="0.3">
      <c r="A1147" s="3" t="s">
        <v>720</v>
      </c>
      <c r="B1147" s="3" t="s">
        <v>13</v>
      </c>
      <c r="C1147" s="3" t="s">
        <v>719</v>
      </c>
      <c r="D1147" s="3" t="s">
        <v>719</v>
      </c>
      <c r="E1147" s="3"/>
      <c r="F1147" s="3"/>
      <c r="G1147" s="3"/>
      <c r="H1147" s="3"/>
      <c r="I1147" s="3"/>
      <c r="J1147" s="3"/>
      <c r="K1147" s="3" t="s">
        <v>719</v>
      </c>
      <c r="L1147" s="3" t="s">
        <v>719</v>
      </c>
      <c r="M1147" s="3" t="s">
        <v>1201</v>
      </c>
      <c r="N1147" s="3" t="s">
        <v>1201</v>
      </c>
      <c r="O1147" s="3" t="s">
        <v>1201</v>
      </c>
      <c r="P1147" s="3" t="s">
        <v>1201</v>
      </c>
      <c r="Q1147" s="3" t="s">
        <v>1201</v>
      </c>
      <c r="R1147" s="3" t="s">
        <v>1201</v>
      </c>
      <c r="S1147" s="3"/>
      <c r="T1147" s="3"/>
      <c r="U1147" s="3"/>
      <c r="V1147" s="3" t="s">
        <v>1201</v>
      </c>
      <c r="W1147" s="3" t="s">
        <v>1201</v>
      </c>
      <c r="X1147" s="3"/>
      <c r="Y1147" s="3" t="s">
        <v>1201</v>
      </c>
      <c r="Z1147" s="3" t="s">
        <v>1201</v>
      </c>
      <c r="AA1147" s="3" t="s">
        <v>1201</v>
      </c>
      <c r="AB1147" s="3" t="s">
        <v>1201</v>
      </c>
      <c r="AC1147" s="3"/>
      <c r="AD1147" s="3" t="s">
        <v>1201</v>
      </c>
      <c r="AE1147" s="3" t="s">
        <v>1201</v>
      </c>
      <c r="AF1147" s="3" t="s">
        <v>1201</v>
      </c>
      <c r="AG1147" s="3" t="s">
        <v>1201</v>
      </c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>
        <f>COUNTA(Tabela2[[#This Row],[FIFA 96 League]:[EA Sports FC 26 League]])</f>
        <v>20</v>
      </c>
    </row>
    <row r="1148" spans="1:65" x14ac:dyDescent="0.3">
      <c r="A1148" s="3" t="s">
        <v>1572</v>
      </c>
      <c r="B1148" s="3" t="s">
        <v>13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 t="s">
        <v>1201</v>
      </c>
      <c r="S1148" s="3" t="s">
        <v>1201</v>
      </c>
      <c r="T1148" s="3" t="s">
        <v>1201</v>
      </c>
      <c r="U1148" s="3" t="s">
        <v>1201</v>
      </c>
      <c r="V1148" s="3" t="s">
        <v>1201</v>
      </c>
      <c r="W1148" s="3" t="s">
        <v>1201</v>
      </c>
      <c r="X1148" s="3" t="s">
        <v>1201</v>
      </c>
      <c r="Y1148" s="3" t="s">
        <v>1201</v>
      </c>
      <c r="Z1148" s="3" t="s">
        <v>1201</v>
      </c>
      <c r="AA1148" s="3" t="s">
        <v>1201</v>
      </c>
      <c r="AB1148" s="3" t="s">
        <v>1201</v>
      </c>
      <c r="AC1148" s="3" t="s">
        <v>1201</v>
      </c>
      <c r="AD1148" s="3"/>
      <c r="AE1148" s="3" t="s">
        <v>1201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>
        <f>COUNTA(Tabela2[[#This Row],[FIFA 96 League]:[EA Sports FC 26 League]])</f>
        <v>13</v>
      </c>
    </row>
    <row r="1149" spans="1:65" x14ac:dyDescent="0.3">
      <c r="A1149" s="3" t="s">
        <v>1574</v>
      </c>
      <c r="B1149" s="3" t="s">
        <v>13</v>
      </c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 t="s">
        <v>1201</v>
      </c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>
        <f>COUNTA(Tabela2[[#This Row],[FIFA 96 League]:[EA Sports FC 26 League]])</f>
        <v>1</v>
      </c>
    </row>
    <row r="1150" spans="1:65" x14ac:dyDescent="0.3">
      <c r="A1150" s="3" t="s">
        <v>1316</v>
      </c>
      <c r="B1150" s="3" t="s">
        <v>13</v>
      </c>
      <c r="C1150" s="3"/>
      <c r="D1150" s="3"/>
      <c r="E1150" s="3"/>
      <c r="F1150" s="3"/>
      <c r="G1150" s="3"/>
      <c r="H1150" s="3"/>
      <c r="I1150" s="3"/>
      <c r="J1150" s="3"/>
      <c r="K1150" s="3" t="s">
        <v>1201</v>
      </c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>
        <f>COUNTA(Tabela2[[#This Row],[FIFA 96 League]:[EA Sports FC 26 League]])</f>
        <v>1</v>
      </c>
    </row>
    <row r="1151" spans="1:65" x14ac:dyDescent="0.3">
      <c r="A1151" s="3" t="s">
        <v>1530</v>
      </c>
      <c r="B1151" s="3" t="s">
        <v>13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 t="s">
        <v>1201</v>
      </c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>
        <f>COUNTA(Tabela2[[#This Row],[FIFA 96 League]:[EA Sports FC 26 League]])</f>
        <v>1</v>
      </c>
    </row>
    <row r="1152" spans="1:65" x14ac:dyDescent="0.3">
      <c r="A1152" s="3" t="s">
        <v>1317</v>
      </c>
      <c r="B1152" s="3" t="s">
        <v>13</v>
      </c>
      <c r="C1152" s="3"/>
      <c r="D1152" s="3"/>
      <c r="E1152" s="3"/>
      <c r="F1152" s="3"/>
      <c r="G1152" s="3"/>
      <c r="H1152" s="3"/>
      <c r="I1152" s="3"/>
      <c r="J1152" s="3"/>
      <c r="K1152" s="3" t="s">
        <v>1201</v>
      </c>
      <c r="L1152" s="3" t="s">
        <v>1201</v>
      </c>
      <c r="M1152" s="3" t="s">
        <v>1201</v>
      </c>
      <c r="N1152" s="3" t="s">
        <v>1201</v>
      </c>
      <c r="O1152" s="3" t="s">
        <v>719</v>
      </c>
      <c r="P1152" s="3" t="s">
        <v>719</v>
      </c>
      <c r="Q1152" s="3" t="s">
        <v>719</v>
      </c>
      <c r="R1152" s="3" t="s">
        <v>719</v>
      </c>
      <c r="S1152" s="3" t="s">
        <v>1201</v>
      </c>
      <c r="T1152" s="3" t="s">
        <v>1201</v>
      </c>
      <c r="U1152" s="3" t="s">
        <v>719</v>
      </c>
      <c r="V1152" s="3" t="s">
        <v>719</v>
      </c>
      <c r="W1152" s="3" t="s">
        <v>1201</v>
      </c>
      <c r="X1152" s="3" t="s">
        <v>1201</v>
      </c>
      <c r="Y1152" s="3" t="s">
        <v>1201</v>
      </c>
      <c r="Z1152" s="3" t="s">
        <v>1201</v>
      </c>
      <c r="AA1152" s="3" t="s">
        <v>1201</v>
      </c>
      <c r="AB1152" s="3" t="s">
        <v>1201</v>
      </c>
      <c r="AC1152" s="3" t="s">
        <v>1201</v>
      </c>
      <c r="AD1152" s="3" t="s">
        <v>719</v>
      </c>
      <c r="AE1152" s="3" t="s">
        <v>719</v>
      </c>
      <c r="AF1152" s="3" t="s">
        <v>1201</v>
      </c>
      <c r="AG1152" s="3" t="s">
        <v>1201</v>
      </c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>
        <f>COUNTA(Tabela2[[#This Row],[FIFA 96 League]:[EA Sports FC 26 League]])</f>
        <v>23</v>
      </c>
    </row>
    <row r="1153" spans="1:65" x14ac:dyDescent="0.3">
      <c r="A1153" s="3" t="s">
        <v>1591</v>
      </c>
      <c r="B1153" s="3" t="s">
        <v>13</v>
      </c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 t="s">
        <v>1201</v>
      </c>
      <c r="AD1153" s="3"/>
      <c r="AE1153" s="3" t="s">
        <v>1201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>
        <f>COUNTA(Tabela2[[#This Row],[FIFA 96 League]:[EA Sports FC 26 League]])</f>
        <v>2</v>
      </c>
    </row>
    <row r="1154" spans="1:65" x14ac:dyDescent="0.3">
      <c r="A1154" s="3" t="s">
        <v>724</v>
      </c>
      <c r="B1154" s="3" t="s">
        <v>13</v>
      </c>
      <c r="C1154" s="3" t="s">
        <v>719</v>
      </c>
      <c r="D1154" s="3" t="s">
        <v>719</v>
      </c>
      <c r="E1154" s="3" t="s">
        <v>719</v>
      </c>
      <c r="F1154" s="3" t="s">
        <v>719</v>
      </c>
      <c r="G1154" s="3" t="s">
        <v>719</v>
      </c>
      <c r="H1154" s="3" t="s">
        <v>719</v>
      </c>
      <c r="I1154" s="3" t="s">
        <v>719</v>
      </c>
      <c r="J1154" s="3" t="s">
        <v>719</v>
      </c>
      <c r="K1154" s="3" t="s">
        <v>719</v>
      </c>
      <c r="L1154" s="3" t="s">
        <v>719</v>
      </c>
      <c r="M1154" s="3" t="s">
        <v>719</v>
      </c>
      <c r="N1154" s="3" t="s">
        <v>719</v>
      </c>
      <c r="O1154" s="3" t="s">
        <v>719</v>
      </c>
      <c r="P1154" s="3" t="s">
        <v>719</v>
      </c>
      <c r="Q1154" s="3" t="s">
        <v>719</v>
      </c>
      <c r="R1154" s="3" t="s">
        <v>719</v>
      </c>
      <c r="S1154" s="3" t="s">
        <v>719</v>
      </c>
      <c r="T1154" s="3" t="s">
        <v>719</v>
      </c>
      <c r="U1154" s="3" t="s">
        <v>719</v>
      </c>
      <c r="V1154" s="3" t="s">
        <v>719</v>
      </c>
      <c r="W1154" s="3" t="s">
        <v>719</v>
      </c>
      <c r="X1154" s="3" t="s">
        <v>719</v>
      </c>
      <c r="Y1154" s="3" t="s">
        <v>719</v>
      </c>
      <c r="Z1154" s="3" t="s">
        <v>719</v>
      </c>
      <c r="AA1154" s="3" t="s">
        <v>719</v>
      </c>
      <c r="AB1154" s="3" t="s">
        <v>719</v>
      </c>
      <c r="AC1154" s="3" t="s">
        <v>719</v>
      </c>
      <c r="AD1154" s="3" t="s">
        <v>719</v>
      </c>
      <c r="AE1154" s="3" t="s">
        <v>719</v>
      </c>
      <c r="AF1154" s="3" t="s">
        <v>719</v>
      </c>
      <c r="AG1154" s="3" t="s">
        <v>719</v>
      </c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>
        <f>COUNTA(Tabela2[[#This Row],[FIFA 96 League]:[EA Sports FC 26 League]])</f>
        <v>31</v>
      </c>
    </row>
    <row r="1155" spans="1:65" x14ac:dyDescent="0.3">
      <c r="A1155" s="3" t="s">
        <v>1580</v>
      </c>
      <c r="B1155" s="3" t="s">
        <v>13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 t="s">
        <v>1201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>
        <f>COUNTA(Tabela2[[#This Row],[FIFA 96 League]:[EA Sports FC 26 League]])</f>
        <v>1</v>
      </c>
    </row>
    <row r="1156" spans="1:65" x14ac:dyDescent="0.3">
      <c r="A1156" s="3" t="s">
        <v>721</v>
      </c>
      <c r="B1156" s="3" t="s">
        <v>13</v>
      </c>
      <c r="C1156" s="3" t="s">
        <v>719</v>
      </c>
      <c r="D1156" s="3" t="s">
        <v>719</v>
      </c>
      <c r="E1156" s="3" t="s">
        <v>719</v>
      </c>
      <c r="F1156" s="3" t="s">
        <v>719</v>
      </c>
      <c r="G1156" s="3" t="s">
        <v>719</v>
      </c>
      <c r="H1156" s="3"/>
      <c r="I1156" s="3"/>
      <c r="J1156" s="3" t="s">
        <v>719</v>
      </c>
      <c r="K1156" s="3" t="s">
        <v>719</v>
      </c>
      <c r="L1156" s="3" t="s">
        <v>719</v>
      </c>
      <c r="M1156" s="3" t="s">
        <v>719</v>
      </c>
      <c r="N1156" s="3" t="s">
        <v>719</v>
      </c>
      <c r="O1156" s="3" t="s">
        <v>719</v>
      </c>
      <c r="P1156" s="3" t="s">
        <v>719</v>
      </c>
      <c r="Q1156" s="3" t="s">
        <v>719</v>
      </c>
      <c r="R1156" s="3" t="s">
        <v>719</v>
      </c>
      <c r="S1156" s="3" t="s">
        <v>719</v>
      </c>
      <c r="T1156" s="3" t="s">
        <v>719</v>
      </c>
      <c r="U1156" s="3" t="s">
        <v>719</v>
      </c>
      <c r="V1156" s="3" t="s">
        <v>719</v>
      </c>
      <c r="W1156" s="3" t="s">
        <v>719</v>
      </c>
      <c r="X1156" s="3" t="s">
        <v>719</v>
      </c>
      <c r="Y1156" s="3" t="s">
        <v>719</v>
      </c>
      <c r="Z1156" s="3" t="s">
        <v>719</v>
      </c>
      <c r="AA1156" s="3" t="s">
        <v>719</v>
      </c>
      <c r="AB1156" s="3" t="s">
        <v>719</v>
      </c>
      <c r="AC1156" s="3" t="s">
        <v>719</v>
      </c>
      <c r="AD1156" s="3" t="s">
        <v>719</v>
      </c>
      <c r="AE1156" s="3" t="s">
        <v>719</v>
      </c>
      <c r="AF1156" s="3" t="s">
        <v>719</v>
      </c>
      <c r="AG1156" s="3" t="s">
        <v>719</v>
      </c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>
        <f>COUNTA(Tabela2[[#This Row],[FIFA 96 League]:[EA Sports FC 26 League]])</f>
        <v>29</v>
      </c>
    </row>
    <row r="1157" spans="1:65" x14ac:dyDescent="0.3">
      <c r="A1157" s="3" t="s">
        <v>722</v>
      </c>
      <c r="B1157" s="3" t="s">
        <v>13</v>
      </c>
      <c r="C1157" s="3" t="s">
        <v>719</v>
      </c>
      <c r="D1157" s="3" t="s">
        <v>719</v>
      </c>
      <c r="E1157" s="3" t="s">
        <v>719</v>
      </c>
      <c r="F1157" s="3" t="s">
        <v>719</v>
      </c>
      <c r="G1157" s="3" t="s">
        <v>719</v>
      </c>
      <c r="H1157" s="3" t="s">
        <v>719</v>
      </c>
      <c r="I1157" s="3" t="s">
        <v>719</v>
      </c>
      <c r="J1157" s="3" t="s">
        <v>719</v>
      </c>
      <c r="K1157" s="3" t="s">
        <v>719</v>
      </c>
      <c r="L1157" s="3" t="s">
        <v>719</v>
      </c>
      <c r="M1157" s="3" t="s">
        <v>719</v>
      </c>
      <c r="N1157" s="3" t="s">
        <v>719</v>
      </c>
      <c r="O1157" s="3" t="s">
        <v>719</v>
      </c>
      <c r="P1157" s="3" t="s">
        <v>719</v>
      </c>
      <c r="Q1157" s="3" t="s">
        <v>719</v>
      </c>
      <c r="R1157" s="3" t="s">
        <v>719</v>
      </c>
      <c r="S1157" s="3" t="s">
        <v>719</v>
      </c>
      <c r="T1157" s="3" t="s">
        <v>719</v>
      </c>
      <c r="U1157" s="3" t="s">
        <v>719</v>
      </c>
      <c r="V1157" s="3" t="s">
        <v>719</v>
      </c>
      <c r="W1157" s="3" t="s">
        <v>719</v>
      </c>
      <c r="X1157" s="3" t="s">
        <v>719</v>
      </c>
      <c r="Y1157" s="3" t="s">
        <v>719</v>
      </c>
      <c r="Z1157" s="3" t="s">
        <v>719</v>
      </c>
      <c r="AA1157" s="3" t="s">
        <v>719</v>
      </c>
      <c r="AB1157" s="3" t="s">
        <v>719</v>
      </c>
      <c r="AC1157" s="3" t="s">
        <v>719</v>
      </c>
      <c r="AD1157" s="3" t="s">
        <v>719</v>
      </c>
      <c r="AE1157" s="3" t="s">
        <v>719</v>
      </c>
      <c r="AF1157" s="3" t="s">
        <v>719</v>
      </c>
      <c r="AG1157" s="3" t="s">
        <v>719</v>
      </c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>
        <f>COUNTA(Tabela2[[#This Row],[FIFA 96 League]:[EA Sports FC 26 League]])</f>
        <v>31</v>
      </c>
    </row>
    <row r="1158" spans="1:65" x14ac:dyDescent="0.3">
      <c r="A1158" s="3" t="s">
        <v>1571</v>
      </c>
      <c r="B1158" s="3" t="s">
        <v>13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 t="s">
        <v>1201</v>
      </c>
      <c r="S1158" s="3" t="s">
        <v>1201</v>
      </c>
      <c r="T1158" s="3" t="s">
        <v>1201</v>
      </c>
      <c r="U1158" s="3" t="s">
        <v>1201</v>
      </c>
      <c r="V1158" s="3" t="s">
        <v>1201</v>
      </c>
      <c r="W1158" s="3"/>
      <c r="X1158" s="3"/>
      <c r="Y1158" s="3" t="s">
        <v>1201</v>
      </c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>
        <f>COUNTA(Tabela2[[#This Row],[FIFA 96 League]:[EA Sports FC 26 League]])</f>
        <v>6</v>
      </c>
    </row>
    <row r="1159" spans="1:65" x14ac:dyDescent="0.3">
      <c r="A1159" s="3" t="s">
        <v>1590</v>
      </c>
      <c r="B1159" s="3" t="s">
        <v>13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 t="s">
        <v>1201</v>
      </c>
      <c r="AD1159" s="3" t="s">
        <v>1201</v>
      </c>
      <c r="AE1159" s="3" t="s">
        <v>1201</v>
      </c>
      <c r="AF1159" s="3" t="s">
        <v>1201</v>
      </c>
      <c r="AG1159" s="3" t="s">
        <v>1201</v>
      </c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>
        <f>COUNTA(Tabela2[[#This Row],[FIFA 96 League]:[EA Sports FC 26 League]])</f>
        <v>5</v>
      </c>
    </row>
    <row r="1160" spans="1:65" x14ac:dyDescent="0.3">
      <c r="A1160" s="3" t="s">
        <v>1318</v>
      </c>
      <c r="B1160" s="3" t="s">
        <v>13</v>
      </c>
      <c r="C1160" s="3"/>
      <c r="D1160" s="3"/>
      <c r="E1160" s="3"/>
      <c r="F1160" s="3"/>
      <c r="G1160" s="3"/>
      <c r="H1160" s="3"/>
      <c r="I1160" s="3"/>
      <c r="J1160" s="3"/>
      <c r="K1160" s="3" t="s">
        <v>1201</v>
      </c>
      <c r="L1160" s="3" t="s">
        <v>1201</v>
      </c>
      <c r="M1160" s="3" t="s">
        <v>719</v>
      </c>
      <c r="N1160" s="3" t="s">
        <v>1201</v>
      </c>
      <c r="O1160" s="3" t="s">
        <v>1201</v>
      </c>
      <c r="P1160" s="3"/>
      <c r="Q1160" s="3" t="s">
        <v>1201</v>
      </c>
      <c r="R1160" s="3"/>
      <c r="S1160" s="3"/>
      <c r="T1160" s="3"/>
      <c r="U1160" s="3"/>
      <c r="V1160" s="3"/>
      <c r="W1160" s="3"/>
      <c r="X1160" s="3" t="s">
        <v>1201</v>
      </c>
      <c r="Y1160" s="3" t="s">
        <v>1201</v>
      </c>
      <c r="Z1160" s="3" t="s">
        <v>1201</v>
      </c>
      <c r="AA1160" s="3" t="s">
        <v>1201</v>
      </c>
      <c r="AB1160" s="3" t="s">
        <v>719</v>
      </c>
      <c r="AC1160" s="3" t="s">
        <v>719</v>
      </c>
      <c r="AD1160" s="3" t="s">
        <v>719</v>
      </c>
      <c r="AE1160" s="3" t="s">
        <v>719</v>
      </c>
      <c r="AF1160" s="3" t="s">
        <v>1201</v>
      </c>
      <c r="AG1160" s="3" t="s">
        <v>1201</v>
      </c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>
        <f>COUNTA(Tabela2[[#This Row],[FIFA 96 League]:[EA Sports FC 26 League]])</f>
        <v>16</v>
      </c>
    </row>
    <row r="1161" spans="1:65" x14ac:dyDescent="0.3">
      <c r="A1161" s="3" t="s">
        <v>1569</v>
      </c>
      <c r="B1161" s="3" t="s">
        <v>13</v>
      </c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 t="s">
        <v>1201</v>
      </c>
      <c r="R1161" s="3" t="s">
        <v>1201</v>
      </c>
      <c r="S1161" s="3" t="s">
        <v>1201</v>
      </c>
      <c r="T1161" s="3"/>
      <c r="U1161" s="3"/>
      <c r="V1161" s="3"/>
      <c r="W1161" s="3"/>
      <c r="X1161" s="3"/>
      <c r="Y1161" s="3"/>
      <c r="Z1161" s="3"/>
      <c r="AA1161" s="3"/>
      <c r="AB1161" s="3" t="s">
        <v>1201</v>
      </c>
      <c r="AC1161" s="3" t="s">
        <v>1201</v>
      </c>
      <c r="AD1161" s="3" t="s">
        <v>1201</v>
      </c>
      <c r="AE1161" s="3" t="s">
        <v>1201</v>
      </c>
      <c r="AF1161" s="3" t="s">
        <v>1201</v>
      </c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>
        <f>COUNTA(Tabela2[[#This Row],[FIFA 96 League]:[EA Sports FC 26 League]])</f>
        <v>8</v>
      </c>
    </row>
    <row r="1162" spans="1:65" x14ac:dyDescent="0.3">
      <c r="A1162" s="3" t="s">
        <v>1413</v>
      </c>
      <c r="B1162" s="3" t="s">
        <v>13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 t="s">
        <v>1201</v>
      </c>
      <c r="N1162" s="3" t="s">
        <v>1201</v>
      </c>
      <c r="O1162" s="3" t="s">
        <v>1201</v>
      </c>
      <c r="P1162" s="3" t="s">
        <v>1201</v>
      </c>
      <c r="Q1162" s="3" t="s">
        <v>1201</v>
      </c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 t="s">
        <v>1201</v>
      </c>
      <c r="AC1162" s="3"/>
      <c r="AD1162" s="3"/>
      <c r="AE1162" s="3"/>
      <c r="AF1162" s="3" t="s">
        <v>1201</v>
      </c>
      <c r="AG1162" s="3" t="s">
        <v>1201</v>
      </c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>
        <f>COUNTA(Tabela2[[#This Row],[FIFA 96 League]:[EA Sports FC 26 League]])</f>
        <v>8</v>
      </c>
    </row>
    <row r="1163" spans="1:65" x14ac:dyDescent="0.3">
      <c r="A1163" s="3" t="s">
        <v>725</v>
      </c>
      <c r="B1163" s="3" t="s">
        <v>13</v>
      </c>
      <c r="C1163" s="3" t="s">
        <v>719</v>
      </c>
      <c r="D1163" s="3" t="s">
        <v>719</v>
      </c>
      <c r="E1163" s="3" t="s">
        <v>719</v>
      </c>
      <c r="F1163" s="3" t="s">
        <v>719</v>
      </c>
      <c r="G1163" s="3" t="s">
        <v>719</v>
      </c>
      <c r="H1163" s="3" t="s">
        <v>719</v>
      </c>
      <c r="I1163" s="3" t="s">
        <v>719</v>
      </c>
      <c r="J1163" s="3" t="s">
        <v>719</v>
      </c>
      <c r="K1163" s="3" t="s">
        <v>719</v>
      </c>
      <c r="L1163" s="3" t="s">
        <v>1201</v>
      </c>
      <c r="M1163" s="3" t="s">
        <v>719</v>
      </c>
      <c r="N1163" s="3" t="s">
        <v>719</v>
      </c>
      <c r="O1163" s="3" t="s">
        <v>1201</v>
      </c>
      <c r="P1163" s="3" t="s">
        <v>1201</v>
      </c>
      <c r="Q1163" s="3" t="s">
        <v>1201</v>
      </c>
      <c r="R1163" s="3" t="s">
        <v>1201</v>
      </c>
      <c r="S1163" s="3" t="s">
        <v>1201</v>
      </c>
      <c r="T1163" s="3" t="s">
        <v>719</v>
      </c>
      <c r="U1163" s="3" t="s">
        <v>719</v>
      </c>
      <c r="V1163" s="3" t="s">
        <v>719</v>
      </c>
      <c r="W1163" s="3" t="s">
        <v>719</v>
      </c>
      <c r="X1163" s="3" t="s">
        <v>719</v>
      </c>
      <c r="Y1163" s="3" t="s">
        <v>719</v>
      </c>
      <c r="Z1163" s="3" t="s">
        <v>719</v>
      </c>
      <c r="AA1163" s="3" t="s">
        <v>719</v>
      </c>
      <c r="AB1163" s="3" t="s">
        <v>719</v>
      </c>
      <c r="AC1163" s="3" t="s">
        <v>719</v>
      </c>
      <c r="AD1163" s="3" t="s">
        <v>719</v>
      </c>
      <c r="AE1163" s="3" t="s">
        <v>719</v>
      </c>
      <c r="AF1163" s="3" t="s">
        <v>719</v>
      </c>
      <c r="AG1163" s="3" t="s">
        <v>719</v>
      </c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>
        <f>COUNTA(Tabela2[[#This Row],[FIFA 96 League]:[EA Sports FC 26 League]])</f>
        <v>31</v>
      </c>
    </row>
    <row r="1164" spans="1:65" x14ac:dyDescent="0.3">
      <c r="A1164" s="3" t="s">
        <v>1594</v>
      </c>
      <c r="B1164" s="3" t="s">
        <v>13</v>
      </c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 t="s">
        <v>1201</v>
      </c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>
        <f>COUNTA(Tabela2[[#This Row],[FIFA 96 League]:[EA Sports FC 26 League]])</f>
        <v>1</v>
      </c>
    </row>
    <row r="1165" spans="1:65" x14ac:dyDescent="0.3">
      <c r="A1165" s="3" t="s">
        <v>1319</v>
      </c>
      <c r="B1165" s="3" t="s">
        <v>13</v>
      </c>
      <c r="C1165" s="3"/>
      <c r="D1165" s="3"/>
      <c r="E1165" s="3"/>
      <c r="F1165" s="3"/>
      <c r="G1165" s="3"/>
      <c r="H1165" s="3"/>
      <c r="I1165" s="3"/>
      <c r="J1165" s="3"/>
      <c r="K1165" s="3" t="s">
        <v>1201</v>
      </c>
      <c r="L1165" s="3" t="s">
        <v>1201</v>
      </c>
      <c r="M1165" s="3" t="s">
        <v>1201</v>
      </c>
      <c r="N1165" s="3" t="s">
        <v>1201</v>
      </c>
      <c r="O1165" s="3" t="s">
        <v>1201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>
        <f>COUNTA(Tabela2[[#This Row],[FIFA 96 League]:[EA Sports FC 26 League]])</f>
        <v>5</v>
      </c>
    </row>
    <row r="1166" spans="1:65" x14ac:dyDescent="0.3">
      <c r="A1166" s="3" t="s">
        <v>726</v>
      </c>
      <c r="B1166" s="3" t="s">
        <v>13</v>
      </c>
      <c r="C1166" s="3" t="s">
        <v>719</v>
      </c>
      <c r="D1166" s="3" t="s">
        <v>719</v>
      </c>
      <c r="E1166" s="3" t="s">
        <v>719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>
        <f>COUNTA(Tabela2[[#This Row],[FIFA 96 League]:[EA Sports FC 26 League]])</f>
        <v>3</v>
      </c>
    </row>
    <row r="1167" spans="1:65" x14ac:dyDescent="0.3">
      <c r="A1167" s="3" t="s">
        <v>1320</v>
      </c>
      <c r="B1167" s="3" t="s">
        <v>13</v>
      </c>
      <c r="C1167" s="3"/>
      <c r="D1167" s="3"/>
      <c r="E1167" s="3"/>
      <c r="F1167" s="3"/>
      <c r="G1167" s="3"/>
      <c r="H1167" s="3"/>
      <c r="I1167" s="3"/>
      <c r="J1167" s="3"/>
      <c r="K1167" s="3" t="s">
        <v>1201</v>
      </c>
      <c r="L1167" s="3" t="s">
        <v>1201</v>
      </c>
      <c r="M1167" s="3"/>
      <c r="N1167" s="3"/>
      <c r="O1167" s="3" t="s">
        <v>1201</v>
      </c>
      <c r="P1167" s="3" t="s">
        <v>1201</v>
      </c>
      <c r="Q1167" s="3" t="s">
        <v>1201</v>
      </c>
      <c r="R1167" s="3" t="s">
        <v>1201</v>
      </c>
      <c r="S1167" s="3" t="s">
        <v>1201</v>
      </c>
      <c r="T1167" s="3" t="s">
        <v>1201</v>
      </c>
      <c r="U1167" s="3" t="s">
        <v>1201</v>
      </c>
      <c r="V1167" s="3" t="s">
        <v>719</v>
      </c>
      <c r="W1167" s="3" t="s">
        <v>1201</v>
      </c>
      <c r="X1167" s="3" t="s">
        <v>1201</v>
      </c>
      <c r="Y1167" s="3" t="s">
        <v>1201</v>
      </c>
      <c r="Z1167" s="3" t="s">
        <v>1201</v>
      </c>
      <c r="AA1167" s="3"/>
      <c r="AB1167" s="3"/>
      <c r="AC1167" s="3"/>
      <c r="AD1167" s="3"/>
      <c r="AE1167" s="3"/>
      <c r="AF1167" s="3" t="s">
        <v>1201</v>
      </c>
      <c r="AG1167" s="3" t="s">
        <v>1201</v>
      </c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>
        <f>COUNTA(Tabela2[[#This Row],[FIFA 96 League]:[EA Sports FC 26 League]])</f>
        <v>16</v>
      </c>
    </row>
    <row r="1168" spans="1:65" x14ac:dyDescent="0.3">
      <c r="A1168" s="3" t="s">
        <v>1579</v>
      </c>
      <c r="B1168" s="3" t="s">
        <v>13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 t="s">
        <v>1201</v>
      </c>
      <c r="W1168" s="3" t="s">
        <v>1201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>
        <f>COUNTA(Tabela2[[#This Row],[FIFA 96 League]:[EA Sports FC 26 League]])</f>
        <v>2</v>
      </c>
    </row>
    <row r="1169" spans="1:65" x14ac:dyDescent="0.3">
      <c r="A1169" s="3" t="s">
        <v>1584</v>
      </c>
      <c r="B1169" s="3" t="s">
        <v>13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 t="s">
        <v>1201</v>
      </c>
      <c r="Z1169" s="3"/>
      <c r="AA1169" s="3"/>
      <c r="AB1169" s="3"/>
      <c r="AC1169" s="3"/>
      <c r="AD1169" s="3"/>
      <c r="AE1169" s="3"/>
      <c r="AF1169" s="3"/>
      <c r="AG1169" s="3" t="s">
        <v>1201</v>
      </c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>
        <f>COUNTA(Tabela2[[#This Row],[FIFA 96 League]:[EA Sports FC 26 League]])</f>
        <v>2</v>
      </c>
    </row>
    <row r="1170" spans="1:65" x14ac:dyDescent="0.3">
      <c r="A1170" s="3" t="s">
        <v>940</v>
      </c>
      <c r="B1170" s="3" t="s">
        <v>13</v>
      </c>
      <c r="C1170" s="3"/>
      <c r="D1170" s="3"/>
      <c r="E1170" s="3"/>
      <c r="F1170" s="3" t="s">
        <v>719</v>
      </c>
      <c r="G1170" s="3" t="s">
        <v>719</v>
      </c>
      <c r="H1170" s="3" t="s">
        <v>719</v>
      </c>
      <c r="I1170" s="3" t="s">
        <v>719</v>
      </c>
      <c r="J1170" s="3" t="s">
        <v>719</v>
      </c>
      <c r="K1170" s="3" t="s">
        <v>1201</v>
      </c>
      <c r="L1170" s="3" t="s">
        <v>1201</v>
      </c>
      <c r="M1170" s="3" t="s">
        <v>719</v>
      </c>
      <c r="N1170" s="3" t="s">
        <v>1201</v>
      </c>
      <c r="O1170" s="3" t="s">
        <v>1201</v>
      </c>
      <c r="P1170" s="3" t="s">
        <v>1201</v>
      </c>
      <c r="Q1170" s="3"/>
      <c r="R1170" s="3"/>
      <c r="S1170" s="3"/>
      <c r="T1170" s="3"/>
      <c r="U1170" s="3" t="s">
        <v>1201</v>
      </c>
      <c r="V1170" s="3" t="s">
        <v>1201</v>
      </c>
      <c r="W1170" s="3" t="s">
        <v>1201</v>
      </c>
      <c r="X1170" s="3" t="s">
        <v>719</v>
      </c>
      <c r="Y1170" s="3" t="s">
        <v>719</v>
      </c>
      <c r="Z1170" s="3" t="s">
        <v>719</v>
      </c>
      <c r="AA1170" s="3" t="s">
        <v>719</v>
      </c>
      <c r="AB1170" s="3" t="s">
        <v>719</v>
      </c>
      <c r="AC1170" s="3" t="s">
        <v>719</v>
      </c>
      <c r="AD1170" s="3" t="s">
        <v>1201</v>
      </c>
      <c r="AE1170" s="3" t="s">
        <v>719</v>
      </c>
      <c r="AF1170" s="3" t="s">
        <v>719</v>
      </c>
      <c r="AG1170" s="3" t="s">
        <v>719</v>
      </c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>
        <f>COUNTA(Tabela2[[#This Row],[FIFA 96 League]:[EA Sports FC 26 League]])</f>
        <v>24</v>
      </c>
    </row>
    <row r="1171" spans="1:65" x14ac:dyDescent="0.3">
      <c r="A1171" s="3" t="s">
        <v>727</v>
      </c>
      <c r="B1171" s="3" t="s">
        <v>13</v>
      </c>
      <c r="C1171" s="3" t="s">
        <v>719</v>
      </c>
      <c r="D1171" s="3" t="s">
        <v>719</v>
      </c>
      <c r="E1171" s="3" t="s">
        <v>719</v>
      </c>
      <c r="F1171" s="3" t="s">
        <v>719</v>
      </c>
      <c r="G1171" s="3" t="s">
        <v>719</v>
      </c>
      <c r="H1171" s="3" t="s">
        <v>719</v>
      </c>
      <c r="I1171" s="3" t="s">
        <v>719</v>
      </c>
      <c r="J1171" s="3" t="s">
        <v>719</v>
      </c>
      <c r="K1171" s="3" t="s">
        <v>719</v>
      </c>
      <c r="L1171" s="3" t="s">
        <v>719</v>
      </c>
      <c r="M1171" s="3" t="s">
        <v>719</v>
      </c>
      <c r="N1171" s="3" t="s">
        <v>719</v>
      </c>
      <c r="O1171" s="3" t="s">
        <v>719</v>
      </c>
      <c r="P1171" s="3" t="s">
        <v>719</v>
      </c>
      <c r="Q1171" s="3" t="s">
        <v>719</v>
      </c>
      <c r="R1171" s="3" t="s">
        <v>719</v>
      </c>
      <c r="S1171" s="3" t="s">
        <v>1201</v>
      </c>
      <c r="T1171" s="3" t="s">
        <v>719</v>
      </c>
      <c r="U1171" s="3" t="s">
        <v>1201</v>
      </c>
      <c r="V1171" s="3" t="s">
        <v>719</v>
      </c>
      <c r="W1171" s="3" t="s">
        <v>719</v>
      </c>
      <c r="X1171" s="3" t="s">
        <v>719</v>
      </c>
      <c r="Y1171" s="3" t="s">
        <v>719</v>
      </c>
      <c r="Z1171" s="3" t="s">
        <v>1201</v>
      </c>
      <c r="AA1171" s="3" t="s">
        <v>1201</v>
      </c>
      <c r="AB1171" s="3"/>
      <c r="AC1171" s="3"/>
      <c r="AD1171" s="3"/>
      <c r="AE1171" s="3"/>
      <c r="AF1171" s="3" t="s">
        <v>1201</v>
      </c>
      <c r="AG1171" s="3" t="s">
        <v>1201</v>
      </c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>
        <f>COUNTA(Tabela2[[#This Row],[FIFA 96 League]:[EA Sports FC 26 League]])</f>
        <v>27</v>
      </c>
    </row>
    <row r="1172" spans="1:65" x14ac:dyDescent="0.3">
      <c r="A1172" s="3" t="s">
        <v>1321</v>
      </c>
      <c r="B1172" s="3" t="s">
        <v>13</v>
      </c>
      <c r="C1172" s="3"/>
      <c r="D1172" s="3"/>
      <c r="E1172" s="3"/>
      <c r="F1172" s="3"/>
      <c r="G1172" s="3"/>
      <c r="H1172" s="3"/>
      <c r="I1172" s="3"/>
      <c r="J1172" s="3"/>
      <c r="K1172" s="3" t="s">
        <v>1201</v>
      </c>
      <c r="L1172" s="3" t="s">
        <v>1201</v>
      </c>
      <c r="M1172" s="3" t="s">
        <v>1201</v>
      </c>
      <c r="N1172" s="3"/>
      <c r="O1172" s="3" t="s">
        <v>1201</v>
      </c>
      <c r="P1172" s="3" t="s">
        <v>1201</v>
      </c>
      <c r="Q1172" s="3"/>
      <c r="R1172" s="3"/>
      <c r="S1172" s="3"/>
      <c r="T1172" s="3"/>
      <c r="U1172" s="3" t="s">
        <v>1201</v>
      </c>
      <c r="V1172" s="3" t="s">
        <v>719</v>
      </c>
      <c r="W1172" s="3" t="s">
        <v>719</v>
      </c>
      <c r="X1172" s="3" t="s">
        <v>719</v>
      </c>
      <c r="Y1172" s="3" t="s">
        <v>719</v>
      </c>
      <c r="Z1172" s="3" t="s">
        <v>719</v>
      </c>
      <c r="AA1172" s="3" t="s">
        <v>719</v>
      </c>
      <c r="AB1172" s="3" t="s">
        <v>719</v>
      </c>
      <c r="AC1172" s="3" t="s">
        <v>1201</v>
      </c>
      <c r="AD1172" s="3" t="s">
        <v>1201</v>
      </c>
      <c r="AE1172" s="3" t="s">
        <v>1201</v>
      </c>
      <c r="AF1172" s="3" t="s">
        <v>1201</v>
      </c>
      <c r="AG1172" s="3" t="s">
        <v>1201</v>
      </c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>
        <f>COUNTA(Tabela2[[#This Row],[FIFA 96 League]:[EA Sports FC 26 League]])</f>
        <v>18</v>
      </c>
    </row>
    <row r="1173" spans="1:65" x14ac:dyDescent="0.3">
      <c r="A1173" s="3" t="s">
        <v>1200</v>
      </c>
      <c r="B1173" s="3" t="s">
        <v>13</v>
      </c>
      <c r="C1173" s="3"/>
      <c r="D1173" s="3"/>
      <c r="E1173" s="3"/>
      <c r="F1173" s="3"/>
      <c r="G1173" s="3"/>
      <c r="H1173" s="3"/>
      <c r="I1173" s="3"/>
      <c r="J1173" s="3" t="s">
        <v>1201</v>
      </c>
      <c r="K1173" s="3" t="s">
        <v>1201</v>
      </c>
      <c r="L1173" s="3" t="s">
        <v>1201</v>
      </c>
      <c r="M1173" s="3" t="s">
        <v>1201</v>
      </c>
      <c r="N1173" s="3" t="s">
        <v>1201</v>
      </c>
      <c r="O1173" s="3" t="s">
        <v>1201</v>
      </c>
      <c r="P1173" s="3" t="s">
        <v>1201</v>
      </c>
      <c r="Q1173" s="3" t="s">
        <v>1201</v>
      </c>
      <c r="R1173" s="3" t="s">
        <v>1201</v>
      </c>
      <c r="S1173" s="3" t="s">
        <v>1201</v>
      </c>
      <c r="T1173" s="3" t="s">
        <v>1201</v>
      </c>
      <c r="U1173" s="3" t="s">
        <v>719</v>
      </c>
      <c r="V1173" s="3" t="s">
        <v>719</v>
      </c>
      <c r="W1173" s="3" t="s">
        <v>1201</v>
      </c>
      <c r="X1173" s="3" t="s">
        <v>1201</v>
      </c>
      <c r="Y1173" s="3"/>
      <c r="Z1173" s="3" t="s">
        <v>1201</v>
      </c>
      <c r="AA1173" s="3" t="s">
        <v>1201</v>
      </c>
      <c r="AB1173" s="3" t="s">
        <v>719</v>
      </c>
      <c r="AC1173" s="3" t="s">
        <v>719</v>
      </c>
      <c r="AD1173" s="3" t="s">
        <v>719</v>
      </c>
      <c r="AE1173" s="3" t="s">
        <v>1201</v>
      </c>
      <c r="AF1173" s="3" t="s">
        <v>1201</v>
      </c>
      <c r="AG1173" s="3" t="s">
        <v>719</v>
      </c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>
        <f>COUNTA(Tabela2[[#This Row],[FIFA 96 League]:[EA Sports FC 26 League]])</f>
        <v>23</v>
      </c>
    </row>
    <row r="1174" spans="1:65" x14ac:dyDescent="0.3">
      <c r="A1174" s="3" t="s">
        <v>1593</v>
      </c>
      <c r="B1174" s="3" t="s">
        <v>13</v>
      </c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 t="s">
        <v>1201</v>
      </c>
      <c r="AF1174" s="3" t="s">
        <v>1201</v>
      </c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>
        <f>COUNTA(Tabela2[[#This Row],[FIFA 96 League]:[EA Sports FC 26 League]])</f>
        <v>2</v>
      </c>
    </row>
    <row r="1175" spans="1:65" x14ac:dyDescent="0.3">
      <c r="A1175" s="3" t="s">
        <v>728</v>
      </c>
      <c r="B1175" s="3" t="s">
        <v>13</v>
      </c>
      <c r="C1175" s="3" t="s">
        <v>719</v>
      </c>
      <c r="D1175" s="3" t="s">
        <v>719</v>
      </c>
      <c r="E1175" s="3" t="s">
        <v>719</v>
      </c>
      <c r="F1175" s="3" t="s">
        <v>719</v>
      </c>
      <c r="G1175" s="3" t="s">
        <v>719</v>
      </c>
      <c r="H1175" s="3" t="s">
        <v>719</v>
      </c>
      <c r="I1175" s="3" t="s">
        <v>719</v>
      </c>
      <c r="J1175" s="3" t="s">
        <v>719</v>
      </c>
      <c r="K1175" s="3" t="s">
        <v>719</v>
      </c>
      <c r="L1175" s="3" t="s">
        <v>719</v>
      </c>
      <c r="M1175" s="3" t="s">
        <v>719</v>
      </c>
      <c r="N1175" s="3" t="s">
        <v>719</v>
      </c>
      <c r="O1175" s="3" t="s">
        <v>719</v>
      </c>
      <c r="P1175" s="3" t="s">
        <v>719</v>
      </c>
      <c r="Q1175" s="3" t="s">
        <v>719</v>
      </c>
      <c r="R1175" s="3" t="s">
        <v>719</v>
      </c>
      <c r="S1175" s="3" t="s">
        <v>719</v>
      </c>
      <c r="T1175" s="3" t="s">
        <v>719</v>
      </c>
      <c r="U1175" s="3" t="s">
        <v>719</v>
      </c>
      <c r="V1175" s="3" t="s">
        <v>719</v>
      </c>
      <c r="W1175" s="3" t="s">
        <v>719</v>
      </c>
      <c r="X1175" s="3" t="s">
        <v>719</v>
      </c>
      <c r="Y1175" s="3" t="s">
        <v>719</v>
      </c>
      <c r="Z1175" s="3" t="s">
        <v>719</v>
      </c>
      <c r="AA1175" s="3" t="s">
        <v>719</v>
      </c>
      <c r="AB1175" s="3" t="s">
        <v>1201</v>
      </c>
      <c r="AC1175" s="3" t="s">
        <v>719</v>
      </c>
      <c r="AD1175" s="3" t="s">
        <v>719</v>
      </c>
      <c r="AE1175" s="3" t="s">
        <v>1201</v>
      </c>
      <c r="AF1175" s="3" t="s">
        <v>719</v>
      </c>
      <c r="AG1175" s="3" t="s">
        <v>719</v>
      </c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>
        <f>COUNTA(Tabela2[[#This Row],[FIFA 96 League]:[EA Sports FC 26 League]])</f>
        <v>31</v>
      </c>
    </row>
    <row r="1176" spans="1:65" x14ac:dyDescent="0.3">
      <c r="A1176" s="3" t="s">
        <v>939</v>
      </c>
      <c r="B1176" s="3" t="s">
        <v>13</v>
      </c>
      <c r="C1176" s="3"/>
      <c r="D1176" s="3"/>
      <c r="E1176" s="3"/>
      <c r="F1176" s="3" t="s">
        <v>719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 t="s">
        <v>1201</v>
      </c>
      <c r="AA1176" s="3" t="s">
        <v>1201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>
        <f>COUNTA(Tabela2[[#This Row],[FIFA 96 League]:[EA Sports FC 26 League]])</f>
        <v>3</v>
      </c>
    </row>
    <row r="1177" spans="1:65" x14ac:dyDescent="0.3">
      <c r="A1177" s="3" t="s">
        <v>1587</v>
      </c>
      <c r="B1177" s="3" t="s">
        <v>13</v>
      </c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 t="s">
        <v>1201</v>
      </c>
      <c r="AB1177" s="3" t="s">
        <v>1201</v>
      </c>
      <c r="AC1177" s="3" t="s">
        <v>1201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>
        <f>COUNTA(Tabela2[[#This Row],[FIFA 96 League]:[EA Sports FC 26 League]])</f>
        <v>3</v>
      </c>
    </row>
    <row r="1178" spans="1:65" x14ac:dyDescent="0.3">
      <c r="A1178" s="3" t="s">
        <v>1324</v>
      </c>
      <c r="B1178" s="3" t="s">
        <v>13</v>
      </c>
      <c r="C1178" s="3"/>
      <c r="D1178" s="3"/>
      <c r="E1178" s="3"/>
      <c r="F1178" s="3"/>
      <c r="G1178" s="3"/>
      <c r="H1178" s="3"/>
      <c r="I1178" s="3"/>
      <c r="J1178" s="3"/>
      <c r="K1178" s="3" t="s">
        <v>1201</v>
      </c>
      <c r="L1178" s="3" t="s">
        <v>719</v>
      </c>
      <c r="M1178" s="3" t="s">
        <v>719</v>
      </c>
      <c r="N1178" s="3" t="s">
        <v>719</v>
      </c>
      <c r="O1178" s="3" t="s">
        <v>719</v>
      </c>
      <c r="P1178" s="3" t="s">
        <v>719</v>
      </c>
      <c r="Q1178" s="3" t="s">
        <v>719</v>
      </c>
      <c r="R1178" s="3" t="s">
        <v>719</v>
      </c>
      <c r="S1178" s="3" t="s">
        <v>719</v>
      </c>
      <c r="T1178" s="3" t="s">
        <v>719</v>
      </c>
      <c r="U1178" s="3" t="s">
        <v>719</v>
      </c>
      <c r="V1178" s="3" t="s">
        <v>719</v>
      </c>
      <c r="W1178" s="3" t="s">
        <v>719</v>
      </c>
      <c r="X1178" s="3" t="s">
        <v>1201</v>
      </c>
      <c r="Y1178" s="3" t="s">
        <v>719</v>
      </c>
      <c r="Z1178" s="3" t="s">
        <v>719</v>
      </c>
      <c r="AA1178" s="3" t="s">
        <v>719</v>
      </c>
      <c r="AB1178" s="3" t="s">
        <v>719</v>
      </c>
      <c r="AC1178" s="3" t="s">
        <v>719</v>
      </c>
      <c r="AD1178" s="3" t="s">
        <v>719</v>
      </c>
      <c r="AE1178" s="3" t="s">
        <v>719</v>
      </c>
      <c r="AF1178" s="3" t="s">
        <v>719</v>
      </c>
      <c r="AG1178" s="3" t="s">
        <v>719</v>
      </c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>
        <f>COUNTA(Tabela2[[#This Row],[FIFA 96 League]:[EA Sports FC 26 League]])</f>
        <v>23</v>
      </c>
    </row>
    <row r="1179" spans="1:65" x14ac:dyDescent="0.3">
      <c r="A1179" s="3" t="s">
        <v>1377</v>
      </c>
      <c r="B1179" s="3" t="s">
        <v>13</v>
      </c>
      <c r="C1179" s="3"/>
      <c r="D1179" s="3"/>
      <c r="E1179" s="3"/>
      <c r="F1179" s="3"/>
      <c r="G1179" s="3"/>
      <c r="H1179" s="3"/>
      <c r="I1179" s="3"/>
      <c r="J1179" s="3"/>
      <c r="K1179" s="3"/>
      <c r="L1179" s="3" t="s">
        <v>1201</v>
      </c>
      <c r="M1179" s="3" t="s">
        <v>1201</v>
      </c>
      <c r="N1179" s="3" t="s">
        <v>719</v>
      </c>
      <c r="O1179" s="3" t="s">
        <v>1201</v>
      </c>
      <c r="P1179" s="3" t="s">
        <v>1201</v>
      </c>
      <c r="Q1179" s="3" t="s">
        <v>1201</v>
      </c>
      <c r="R1179" s="3" t="s">
        <v>1201</v>
      </c>
      <c r="S1179" s="3" t="s">
        <v>1201</v>
      </c>
      <c r="T1179" s="3"/>
      <c r="U1179" s="3"/>
      <c r="V1179" s="3"/>
      <c r="W1179" s="3" t="s">
        <v>1201</v>
      </c>
      <c r="X1179" s="3" t="s">
        <v>1201</v>
      </c>
      <c r="Y1179" s="3" t="s">
        <v>1201</v>
      </c>
      <c r="Z1179" s="3" t="s">
        <v>1201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>
        <f>COUNTA(Tabela2[[#This Row],[FIFA 96 League]:[EA Sports FC 26 League]])</f>
        <v>12</v>
      </c>
    </row>
    <row r="1180" spans="1:65" x14ac:dyDescent="0.3">
      <c r="A1180" s="3" t="s">
        <v>1532</v>
      </c>
      <c r="B1180" s="3" t="s">
        <v>13</v>
      </c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 t="s">
        <v>1201</v>
      </c>
      <c r="Q1180" s="3" t="s">
        <v>1201</v>
      </c>
      <c r="R1180" s="3" t="s">
        <v>1201</v>
      </c>
      <c r="S1180" s="3" t="s">
        <v>1201</v>
      </c>
      <c r="T1180" s="3" t="s">
        <v>1201</v>
      </c>
      <c r="U1180" s="3" t="s">
        <v>1201</v>
      </c>
      <c r="V1180" s="3" t="s">
        <v>1201</v>
      </c>
      <c r="W1180" s="3" t="s">
        <v>1201</v>
      </c>
      <c r="X1180" s="3" t="s">
        <v>1201</v>
      </c>
      <c r="Y1180" s="3" t="s">
        <v>719</v>
      </c>
      <c r="Z1180" s="3" t="s">
        <v>719</v>
      </c>
      <c r="AA1180" s="3" t="s">
        <v>1201</v>
      </c>
      <c r="AB1180" s="3" t="s">
        <v>1201</v>
      </c>
      <c r="AC1180" s="3" t="s">
        <v>1201</v>
      </c>
      <c r="AD1180" s="3" t="s">
        <v>719</v>
      </c>
      <c r="AE1180" s="3" t="s">
        <v>719</v>
      </c>
      <c r="AF1180" s="3" t="s">
        <v>719</v>
      </c>
      <c r="AG1180" s="3" t="s">
        <v>719</v>
      </c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>
        <f>COUNTA(Tabela2[[#This Row],[FIFA 96 League]:[EA Sports FC 26 League]])</f>
        <v>18</v>
      </c>
    </row>
    <row r="1181" spans="1:65" x14ac:dyDescent="0.3">
      <c r="A1181" s="3" t="s">
        <v>1567</v>
      </c>
      <c r="B1181" s="3" t="s">
        <v>13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 t="s">
        <v>1201</v>
      </c>
      <c r="S1181" s="3" t="s">
        <v>719</v>
      </c>
      <c r="T1181" s="3" t="s">
        <v>719</v>
      </c>
      <c r="U1181" s="3" t="s">
        <v>719</v>
      </c>
      <c r="V1181" s="3" t="s">
        <v>719</v>
      </c>
      <c r="W1181" s="3" t="s">
        <v>719</v>
      </c>
      <c r="X1181" s="3" t="s">
        <v>719</v>
      </c>
      <c r="Y1181" s="3" t="s">
        <v>1201</v>
      </c>
      <c r="Z1181" s="3" t="s">
        <v>1201</v>
      </c>
      <c r="AA1181" s="3" t="s">
        <v>719</v>
      </c>
      <c r="AB1181" s="3" t="s">
        <v>719</v>
      </c>
      <c r="AC1181" s="3" t="s">
        <v>719</v>
      </c>
      <c r="AD1181" s="3" t="s">
        <v>1201</v>
      </c>
      <c r="AE1181" s="3" t="s">
        <v>719</v>
      </c>
      <c r="AF1181" s="3" t="s">
        <v>1201</v>
      </c>
      <c r="AG1181" s="3" t="s">
        <v>1201</v>
      </c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>
        <f>COUNTA(Tabela2[[#This Row],[FIFA 96 League]:[EA Sports FC 26 League]])</f>
        <v>16</v>
      </c>
    </row>
    <row r="1182" spans="1:65" x14ac:dyDescent="0.3">
      <c r="A1182" s="3" t="s">
        <v>1575</v>
      </c>
      <c r="B1182" s="3" t="s">
        <v>13</v>
      </c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 t="s">
        <v>1201</v>
      </c>
      <c r="T1182" s="3" t="s">
        <v>1201</v>
      </c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>
        <f>COUNTA(Tabela2[[#This Row],[FIFA 96 League]:[EA Sports FC 26 League]])</f>
        <v>2</v>
      </c>
    </row>
    <row r="1183" spans="1:65" x14ac:dyDescent="0.3">
      <c r="A1183" s="3" t="s">
        <v>1414</v>
      </c>
      <c r="B1183" s="3" t="s">
        <v>13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 t="s">
        <v>1201</v>
      </c>
      <c r="N1183" s="3" t="s">
        <v>1201</v>
      </c>
      <c r="O1183" s="3" t="s">
        <v>1201</v>
      </c>
      <c r="P1183" s="3" t="s">
        <v>1201</v>
      </c>
      <c r="Q1183" s="3" t="s">
        <v>1201</v>
      </c>
      <c r="R1183" s="3" t="s">
        <v>719</v>
      </c>
      <c r="S1183" s="3" t="s">
        <v>1201</v>
      </c>
      <c r="T1183" s="3" t="s">
        <v>1201</v>
      </c>
      <c r="U1183" s="3" t="s">
        <v>1201</v>
      </c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>
        <f>COUNTA(Tabela2[[#This Row],[FIFA 96 League]:[EA Sports FC 26 League]])</f>
        <v>9</v>
      </c>
    </row>
    <row r="1184" spans="1:65" x14ac:dyDescent="0.3">
      <c r="A1184" s="3" t="s">
        <v>1531</v>
      </c>
      <c r="B1184" s="3" t="s">
        <v>13</v>
      </c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 t="s">
        <v>1201</v>
      </c>
      <c r="Q1184" s="3" t="s">
        <v>1201</v>
      </c>
      <c r="R1184" s="3" t="s">
        <v>1201</v>
      </c>
      <c r="S1184" s="3" t="s">
        <v>1201</v>
      </c>
      <c r="T1184" s="3" t="s">
        <v>1201</v>
      </c>
      <c r="U1184" s="3"/>
      <c r="V1184" s="3"/>
      <c r="W1184" s="3" t="s">
        <v>1201</v>
      </c>
      <c r="X1184" s="3" t="s">
        <v>1201</v>
      </c>
      <c r="Y1184" s="3" t="s">
        <v>1201</v>
      </c>
      <c r="Z1184" s="3" t="s">
        <v>719</v>
      </c>
      <c r="AA1184" s="3" t="s">
        <v>1201</v>
      </c>
      <c r="AB1184" s="3" t="s">
        <v>719</v>
      </c>
      <c r="AC1184" s="3" t="s">
        <v>1201</v>
      </c>
      <c r="AD1184" s="3" t="s">
        <v>1201</v>
      </c>
      <c r="AE1184" s="3" t="s">
        <v>1201</v>
      </c>
      <c r="AF1184" s="3" t="s">
        <v>1201</v>
      </c>
      <c r="AG1184" s="3" t="s">
        <v>1201</v>
      </c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>
        <f>COUNTA(Tabela2[[#This Row],[FIFA 96 League]:[EA Sports FC 26 League]])</f>
        <v>16</v>
      </c>
    </row>
    <row r="1185" spans="1:65" x14ac:dyDescent="0.3">
      <c r="A1185" s="3" t="s">
        <v>1588</v>
      </c>
      <c r="B1185" s="3" t="s">
        <v>13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 t="s">
        <v>1201</v>
      </c>
      <c r="AD1185" s="3" t="s">
        <v>1201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>
        <f>COUNTA(Tabela2[[#This Row],[FIFA 96 League]:[EA Sports FC 26 League]])</f>
        <v>2</v>
      </c>
    </row>
    <row r="1186" spans="1:65" x14ac:dyDescent="0.3">
      <c r="A1186" s="3" t="s">
        <v>1160</v>
      </c>
      <c r="B1186" s="3" t="s">
        <v>13</v>
      </c>
      <c r="C1186" s="3"/>
      <c r="D1186" s="3"/>
      <c r="E1186" s="3"/>
      <c r="F1186" s="3"/>
      <c r="G1186" s="3"/>
      <c r="H1186" s="3" t="s">
        <v>719</v>
      </c>
      <c r="I1186" s="3" t="s">
        <v>719</v>
      </c>
      <c r="J1186" s="3" t="s">
        <v>1201</v>
      </c>
      <c r="K1186" s="3" t="s">
        <v>1201</v>
      </c>
      <c r="L1186" s="3"/>
      <c r="M1186" s="3"/>
      <c r="N1186" s="3" t="s">
        <v>1201</v>
      </c>
      <c r="O1186" s="3" t="s">
        <v>1201</v>
      </c>
      <c r="P1186" s="3" t="s">
        <v>1201</v>
      </c>
      <c r="Q1186" s="3" t="s">
        <v>1201</v>
      </c>
      <c r="R1186" s="3" t="s">
        <v>1201</v>
      </c>
      <c r="S1186" s="3" t="s">
        <v>1201</v>
      </c>
      <c r="T1186" s="3" t="s">
        <v>1201</v>
      </c>
      <c r="U1186" s="3" t="s">
        <v>1201</v>
      </c>
      <c r="V1186" s="3" t="s">
        <v>1201</v>
      </c>
      <c r="W1186" s="3" t="s">
        <v>719</v>
      </c>
      <c r="X1186" s="3" t="s">
        <v>719</v>
      </c>
      <c r="Y1186" s="3" t="s">
        <v>719</v>
      </c>
      <c r="Z1186" s="3" t="s">
        <v>1201</v>
      </c>
      <c r="AA1186" s="3" t="s">
        <v>1201</v>
      </c>
      <c r="AB1186" s="3" t="s">
        <v>1201</v>
      </c>
      <c r="AC1186" s="3" t="s">
        <v>1201</v>
      </c>
      <c r="AD1186" s="3" t="s">
        <v>1201</v>
      </c>
      <c r="AE1186" s="3" t="s">
        <v>719</v>
      </c>
      <c r="AF1186" s="3" t="s">
        <v>719</v>
      </c>
      <c r="AG1186" s="3" t="s">
        <v>1201</v>
      </c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>
        <f>COUNTA(Tabela2[[#This Row],[FIFA 96 League]:[EA Sports FC 26 League]])</f>
        <v>24</v>
      </c>
    </row>
    <row r="1187" spans="1:65" x14ac:dyDescent="0.3">
      <c r="A1187" s="3" t="s">
        <v>1322</v>
      </c>
      <c r="B1187" s="3" t="s">
        <v>13</v>
      </c>
      <c r="C1187" s="3"/>
      <c r="D1187" s="3"/>
      <c r="E1187" s="3"/>
      <c r="F1187" s="3"/>
      <c r="G1187" s="3"/>
      <c r="H1187" s="3"/>
      <c r="I1187" s="3"/>
      <c r="J1187" s="3"/>
      <c r="K1187" s="3" t="s">
        <v>1201</v>
      </c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 t="s">
        <v>1201</v>
      </c>
      <c r="W1187" s="3" t="s">
        <v>1201</v>
      </c>
      <c r="X1187" s="3" t="s">
        <v>719</v>
      </c>
      <c r="Y1187" s="3" t="s">
        <v>719</v>
      </c>
      <c r="Z1187" s="3" t="s">
        <v>719</v>
      </c>
      <c r="AA1187" s="3" t="s">
        <v>719</v>
      </c>
      <c r="AB1187" s="3" t="s">
        <v>1201</v>
      </c>
      <c r="AC1187" s="3" t="s">
        <v>1201</v>
      </c>
      <c r="AD1187" s="3" t="s">
        <v>1201</v>
      </c>
      <c r="AE1187" s="3" t="s">
        <v>1201</v>
      </c>
      <c r="AF1187" s="3" t="s">
        <v>719</v>
      </c>
      <c r="AG1187" s="3" t="s">
        <v>1201</v>
      </c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>
        <f>COUNTA(Tabela2[[#This Row],[FIFA 96 League]:[EA Sports FC 26 League]])</f>
        <v>13</v>
      </c>
    </row>
    <row r="1188" spans="1:65" x14ac:dyDescent="0.3">
      <c r="A1188" s="3" t="s">
        <v>1325</v>
      </c>
      <c r="B1188" s="3" t="s">
        <v>13</v>
      </c>
      <c r="C1188" s="3"/>
      <c r="D1188" s="3"/>
      <c r="E1188" s="3"/>
      <c r="F1188" s="3"/>
      <c r="G1188" s="3"/>
      <c r="H1188" s="3"/>
      <c r="I1188" s="3"/>
      <c r="J1188" s="3"/>
      <c r="K1188" s="3" t="s">
        <v>1201</v>
      </c>
      <c r="L1188" s="3" t="s">
        <v>719</v>
      </c>
      <c r="M1188" s="3" t="s">
        <v>1201</v>
      </c>
      <c r="N1188" s="3" t="s">
        <v>719</v>
      </c>
      <c r="O1188" s="3" t="s">
        <v>719</v>
      </c>
      <c r="P1188" s="3" t="s">
        <v>1201</v>
      </c>
      <c r="Q1188" s="3" t="s">
        <v>1201</v>
      </c>
      <c r="R1188" s="3" t="s">
        <v>719</v>
      </c>
      <c r="S1188" s="3" t="s">
        <v>719</v>
      </c>
      <c r="T1188" s="3" t="s">
        <v>719</v>
      </c>
      <c r="U1188" s="3" t="s">
        <v>719</v>
      </c>
      <c r="V1188" s="3" t="s">
        <v>719</v>
      </c>
      <c r="W1188" s="3" t="s">
        <v>719</v>
      </c>
      <c r="X1188" s="3" t="s">
        <v>1201</v>
      </c>
      <c r="Y1188" s="3" t="s">
        <v>719</v>
      </c>
      <c r="Z1188" s="3" t="s">
        <v>719</v>
      </c>
      <c r="AA1188" s="3" t="s">
        <v>719</v>
      </c>
      <c r="AB1188" s="3" t="s">
        <v>719</v>
      </c>
      <c r="AC1188" s="3" t="s">
        <v>719</v>
      </c>
      <c r="AD1188" s="3" t="s">
        <v>1201</v>
      </c>
      <c r="AE1188" s="3" t="s">
        <v>1201</v>
      </c>
      <c r="AF1188" s="3" t="s">
        <v>1201</v>
      </c>
      <c r="AG1188" s="3" t="s">
        <v>719</v>
      </c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>
        <f>COUNTA(Tabela2[[#This Row],[FIFA 96 League]:[EA Sports FC 26 League]])</f>
        <v>23</v>
      </c>
    </row>
    <row r="1189" spans="1:65" x14ac:dyDescent="0.3">
      <c r="A1189" s="3" t="s">
        <v>1378</v>
      </c>
      <c r="B1189" s="3" t="s">
        <v>13</v>
      </c>
      <c r="C1189" s="3"/>
      <c r="D1189" s="3"/>
      <c r="E1189" s="3"/>
      <c r="F1189" s="3"/>
      <c r="G1189" s="3"/>
      <c r="H1189" s="3"/>
      <c r="I1189" s="3"/>
      <c r="J1189" s="3"/>
      <c r="K1189" s="3"/>
      <c r="L1189" s="3" t="s">
        <v>1201</v>
      </c>
      <c r="M1189" s="3" t="s">
        <v>1201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>
        <f>COUNTA(Tabela2[[#This Row],[FIFA 96 League]:[EA Sports FC 26 League]])</f>
        <v>2</v>
      </c>
    </row>
    <row r="1190" spans="1:65" x14ac:dyDescent="0.3">
      <c r="A1190" s="3" t="s">
        <v>730</v>
      </c>
      <c r="B1190" s="3" t="s">
        <v>13</v>
      </c>
      <c r="C1190" s="3" t="s">
        <v>719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 t="s">
        <v>1201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>
        <f>COUNTA(Tabela2[[#This Row],[FIFA 96 League]:[EA Sports FC 26 League]])</f>
        <v>2</v>
      </c>
    </row>
    <row r="1191" spans="1:65" x14ac:dyDescent="0.3">
      <c r="A1191" s="3" t="s">
        <v>1415</v>
      </c>
      <c r="B1191" s="3" t="s">
        <v>13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 t="s">
        <v>1201</v>
      </c>
      <c r="N1191" s="3" t="s">
        <v>1201</v>
      </c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>
        <f>COUNTA(Tabela2[[#This Row],[FIFA 96 League]:[EA Sports FC 26 League]])</f>
        <v>2</v>
      </c>
    </row>
    <row r="1192" spans="1:65" x14ac:dyDescent="0.3">
      <c r="A1192" s="3" t="s">
        <v>1585</v>
      </c>
      <c r="B1192" s="3" t="s">
        <v>13</v>
      </c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 t="s">
        <v>1201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>
        <f>COUNTA(Tabela2[[#This Row],[FIFA 96 League]:[EA Sports FC 26 League]])</f>
        <v>1</v>
      </c>
    </row>
    <row r="1193" spans="1:65" x14ac:dyDescent="0.3">
      <c r="A1193" s="3" t="s">
        <v>1577</v>
      </c>
      <c r="B1193" s="3" t="s">
        <v>13</v>
      </c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 t="s">
        <v>1201</v>
      </c>
      <c r="U1193" s="3" t="s">
        <v>1201</v>
      </c>
      <c r="V1193" s="3" t="s">
        <v>1201</v>
      </c>
      <c r="W1193" s="3" t="s">
        <v>1201</v>
      </c>
      <c r="X1193" s="3" t="s">
        <v>1201</v>
      </c>
      <c r="Y1193" s="3" t="s">
        <v>1201</v>
      </c>
      <c r="Z1193" s="3" t="s">
        <v>1201</v>
      </c>
      <c r="AA1193" s="3" t="s">
        <v>1201</v>
      </c>
      <c r="AB1193" s="3" t="s">
        <v>1201</v>
      </c>
      <c r="AC1193" s="3" t="s">
        <v>1201</v>
      </c>
      <c r="AD1193" s="3" t="s">
        <v>1201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>
        <f>COUNTA(Tabela2[[#This Row],[FIFA 96 League]:[EA Sports FC 26 League]])</f>
        <v>11</v>
      </c>
    </row>
    <row r="1194" spans="1:65" x14ac:dyDescent="0.3">
      <c r="A1194" s="3" t="s">
        <v>1089</v>
      </c>
      <c r="B1194" s="3" t="s">
        <v>13</v>
      </c>
      <c r="C1194" s="3"/>
      <c r="D1194" s="3"/>
      <c r="E1194" s="3"/>
      <c r="F1194" s="3"/>
      <c r="G1194" s="3" t="s">
        <v>719</v>
      </c>
      <c r="H1194" s="3" t="s">
        <v>719</v>
      </c>
      <c r="I1194" s="3" t="s">
        <v>719</v>
      </c>
      <c r="J1194" s="3" t="s">
        <v>719</v>
      </c>
      <c r="K1194" s="3" t="s">
        <v>719</v>
      </c>
      <c r="L1194" s="3" t="s">
        <v>719</v>
      </c>
      <c r="M1194" s="3" t="s">
        <v>719</v>
      </c>
      <c r="N1194" s="3" t="s">
        <v>1201</v>
      </c>
      <c r="O1194" s="3" t="s">
        <v>1201</v>
      </c>
      <c r="P1194" s="3" t="s">
        <v>719</v>
      </c>
      <c r="Q1194" s="3" t="s">
        <v>719</v>
      </c>
      <c r="R1194" s="3" t="s">
        <v>719</v>
      </c>
      <c r="S1194" s="3" t="s">
        <v>719</v>
      </c>
      <c r="T1194" s="3" t="s">
        <v>719</v>
      </c>
      <c r="U1194" s="3" t="s">
        <v>719</v>
      </c>
      <c r="V1194" s="3" t="s">
        <v>719</v>
      </c>
      <c r="W1194" s="3" t="s">
        <v>719</v>
      </c>
      <c r="X1194" s="3" t="s">
        <v>719</v>
      </c>
      <c r="Y1194" s="3" t="s">
        <v>719</v>
      </c>
      <c r="Z1194" s="3" t="s">
        <v>1201</v>
      </c>
      <c r="AA1194" s="3" t="s">
        <v>1201</v>
      </c>
      <c r="AB1194" s="3" t="s">
        <v>1201</v>
      </c>
      <c r="AC1194" s="3" t="s">
        <v>1201</v>
      </c>
      <c r="AD1194" s="3" t="s">
        <v>1201</v>
      </c>
      <c r="AE1194" s="3"/>
      <c r="AF1194" s="3" t="s">
        <v>1201</v>
      </c>
      <c r="AG1194" s="3" t="s">
        <v>1201</v>
      </c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>
        <f>COUNTA(Tabela2[[#This Row],[FIFA 96 League]:[EA Sports FC 26 League]])</f>
        <v>26</v>
      </c>
    </row>
    <row r="1195" spans="1:65" x14ac:dyDescent="0.3">
      <c r="A1195" s="3" t="s">
        <v>1326</v>
      </c>
      <c r="B1195" s="3" t="s">
        <v>13</v>
      </c>
      <c r="C1195" s="3"/>
      <c r="D1195" s="3"/>
      <c r="E1195" s="3"/>
      <c r="F1195" s="3"/>
      <c r="G1195" s="3"/>
      <c r="H1195" s="3"/>
      <c r="I1195" s="3"/>
      <c r="J1195" s="3"/>
      <c r="K1195" s="3" t="s">
        <v>1201</v>
      </c>
      <c r="L1195" s="3" t="s">
        <v>1201</v>
      </c>
      <c r="M1195" s="3" t="s">
        <v>1201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>
        <f>COUNTA(Tabela2[[#This Row],[FIFA 96 League]:[EA Sports FC 26 League]])</f>
        <v>3</v>
      </c>
    </row>
    <row r="1196" spans="1:65" x14ac:dyDescent="0.3">
      <c r="A1196" s="3" t="s">
        <v>885</v>
      </c>
      <c r="B1196" s="3" t="s">
        <v>13</v>
      </c>
      <c r="C1196" s="3"/>
      <c r="D1196" s="3"/>
      <c r="E1196" s="3" t="s">
        <v>719</v>
      </c>
      <c r="F1196" s="3" t="s">
        <v>719</v>
      </c>
      <c r="G1196" s="3" t="s">
        <v>719</v>
      </c>
      <c r="H1196" s="3" t="s">
        <v>719</v>
      </c>
      <c r="I1196" s="3" t="s">
        <v>719</v>
      </c>
      <c r="J1196" s="3" t="s">
        <v>719</v>
      </c>
      <c r="K1196" s="3" t="s">
        <v>719</v>
      </c>
      <c r="L1196" s="3" t="s">
        <v>719</v>
      </c>
      <c r="M1196" s="3" t="s">
        <v>719</v>
      </c>
      <c r="N1196" s="3" t="s">
        <v>719</v>
      </c>
      <c r="O1196" s="3" t="s">
        <v>719</v>
      </c>
      <c r="P1196" s="3" t="s">
        <v>719</v>
      </c>
      <c r="Q1196" s="3" t="s">
        <v>719</v>
      </c>
      <c r="R1196" s="3" t="s">
        <v>719</v>
      </c>
      <c r="S1196" s="3" t="s">
        <v>719</v>
      </c>
      <c r="T1196" s="3" t="s">
        <v>719</v>
      </c>
      <c r="U1196" s="3" t="s">
        <v>1201</v>
      </c>
      <c r="V1196" s="3" t="s">
        <v>1201</v>
      </c>
      <c r="W1196" s="3" t="s">
        <v>1201</v>
      </c>
      <c r="X1196" s="3" t="s">
        <v>1201</v>
      </c>
      <c r="Y1196" s="3"/>
      <c r="Z1196" s="3" t="s">
        <v>1201</v>
      </c>
      <c r="AA1196" s="3" t="s">
        <v>719</v>
      </c>
      <c r="AB1196" s="3" t="s">
        <v>1201</v>
      </c>
      <c r="AC1196" s="3" t="s">
        <v>719</v>
      </c>
      <c r="AD1196" s="3" t="s">
        <v>719</v>
      </c>
      <c r="AE1196" s="3" t="s">
        <v>719</v>
      </c>
      <c r="AF1196" s="3" t="s">
        <v>719</v>
      </c>
      <c r="AG1196" s="3" t="s">
        <v>719</v>
      </c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>
        <f>COUNTA(Tabela2[[#This Row],[FIFA 96 League]:[EA Sports FC 26 League]])</f>
        <v>28</v>
      </c>
    </row>
    <row r="1197" spans="1:65" x14ac:dyDescent="0.3">
      <c r="A1197" s="3" t="s">
        <v>867</v>
      </c>
      <c r="B1197" s="3" t="s">
        <v>13</v>
      </c>
      <c r="C1197" s="3"/>
      <c r="D1197" s="3" t="s">
        <v>719</v>
      </c>
      <c r="E1197" s="3" t="s">
        <v>719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>
        <f>COUNTA(Tabela2[[#This Row],[FIFA 96 League]:[EA Sports FC 26 League]])</f>
        <v>2</v>
      </c>
    </row>
    <row r="1198" spans="1:65" x14ac:dyDescent="0.3">
      <c r="A1198" s="3" t="s">
        <v>1576</v>
      </c>
      <c r="B1198" s="3" t="s">
        <v>13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 t="s">
        <v>1201</v>
      </c>
      <c r="U1198" s="3" t="s">
        <v>1201</v>
      </c>
      <c r="V1198" s="3" t="s">
        <v>1201</v>
      </c>
      <c r="W1198" s="3" t="s">
        <v>1201</v>
      </c>
      <c r="X1198" s="3" t="s">
        <v>1201</v>
      </c>
      <c r="Y1198" s="3"/>
      <c r="Z1198" s="3"/>
      <c r="AA1198" s="3" t="s">
        <v>1201</v>
      </c>
      <c r="AB1198" s="3" t="s">
        <v>1201</v>
      </c>
      <c r="AC1198" s="3" t="s">
        <v>1201</v>
      </c>
      <c r="AD1198" s="3" t="s">
        <v>1201</v>
      </c>
      <c r="AE1198" s="3" t="s">
        <v>1201</v>
      </c>
      <c r="AF1198" s="3" t="s">
        <v>1201</v>
      </c>
      <c r="AG1198" s="3" t="s">
        <v>1201</v>
      </c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>
        <f>COUNTA(Tabela2[[#This Row],[FIFA 96 League]:[EA Sports FC 26 League]])</f>
        <v>12</v>
      </c>
    </row>
    <row r="1199" spans="1:65" x14ac:dyDescent="0.3">
      <c r="A1199" s="3" t="s">
        <v>1090</v>
      </c>
      <c r="B1199" s="3" t="s">
        <v>13</v>
      </c>
      <c r="C1199" s="3"/>
      <c r="D1199" s="3"/>
      <c r="E1199" s="3"/>
      <c r="F1199" s="3"/>
      <c r="G1199" s="3" t="s">
        <v>719</v>
      </c>
      <c r="H1199" s="3" t="s">
        <v>719</v>
      </c>
      <c r="I1199" s="3"/>
      <c r="J1199" s="3"/>
      <c r="K1199" s="3" t="s">
        <v>1201</v>
      </c>
      <c r="L1199" s="3" t="s">
        <v>719</v>
      </c>
      <c r="M1199" s="3" t="s">
        <v>1201</v>
      </c>
      <c r="N1199" s="3" t="s">
        <v>1201</v>
      </c>
      <c r="O1199" s="3" t="s">
        <v>1201</v>
      </c>
      <c r="P1199" s="3" t="s">
        <v>719</v>
      </c>
      <c r="Q1199" s="3" t="s">
        <v>1201</v>
      </c>
      <c r="R1199" s="3" t="s">
        <v>1201</v>
      </c>
      <c r="S1199" s="3" t="s">
        <v>1201</v>
      </c>
      <c r="T1199" s="3" t="s">
        <v>1201</v>
      </c>
      <c r="U1199" s="3" t="s">
        <v>1201</v>
      </c>
      <c r="V1199" s="3" t="s">
        <v>1201</v>
      </c>
      <c r="W1199" s="3" t="s">
        <v>1201</v>
      </c>
      <c r="X1199" s="3" t="s">
        <v>1201</v>
      </c>
      <c r="Y1199" s="3" t="s">
        <v>1201</v>
      </c>
      <c r="Z1199" s="3" t="s">
        <v>1201</v>
      </c>
      <c r="AA1199" s="3" t="s">
        <v>1201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>
        <f>COUNTA(Tabela2[[#This Row],[FIFA 96 League]:[EA Sports FC 26 League]])</f>
        <v>19</v>
      </c>
    </row>
    <row r="1200" spans="1:65" x14ac:dyDescent="0.3">
      <c r="A1200" s="3" t="s">
        <v>1161</v>
      </c>
      <c r="B1200" s="3" t="s">
        <v>13</v>
      </c>
      <c r="C1200" s="3"/>
      <c r="D1200" s="3"/>
      <c r="E1200" s="3"/>
      <c r="F1200" s="3"/>
      <c r="G1200" s="3"/>
      <c r="H1200" s="3" t="s">
        <v>719</v>
      </c>
      <c r="I1200" s="3" t="s">
        <v>719</v>
      </c>
      <c r="J1200" s="3" t="s">
        <v>719</v>
      </c>
      <c r="K1200" s="3" t="s">
        <v>719</v>
      </c>
      <c r="L1200" s="3" t="s">
        <v>719</v>
      </c>
      <c r="M1200" s="3" t="s">
        <v>719</v>
      </c>
      <c r="N1200" s="3" t="s">
        <v>719</v>
      </c>
      <c r="O1200" s="3" t="s">
        <v>719</v>
      </c>
      <c r="P1200" s="3" t="s">
        <v>719</v>
      </c>
      <c r="Q1200" s="3" t="s">
        <v>719</v>
      </c>
      <c r="R1200" s="3" t="s">
        <v>719</v>
      </c>
      <c r="S1200" s="3" t="s">
        <v>719</v>
      </c>
      <c r="T1200" s="3" t="s">
        <v>719</v>
      </c>
      <c r="U1200" s="3" t="s">
        <v>719</v>
      </c>
      <c r="V1200" s="3" t="s">
        <v>1201</v>
      </c>
      <c r="W1200" s="3" t="s">
        <v>1201</v>
      </c>
      <c r="X1200" s="3" t="s">
        <v>719</v>
      </c>
      <c r="Y1200" s="3" t="s">
        <v>1201</v>
      </c>
      <c r="Z1200" s="3" t="s">
        <v>1201</v>
      </c>
      <c r="AA1200" s="3" t="s">
        <v>719</v>
      </c>
      <c r="AB1200" s="3" t="s">
        <v>719</v>
      </c>
      <c r="AC1200" s="3" t="s">
        <v>719</v>
      </c>
      <c r="AD1200" s="3" t="s">
        <v>719</v>
      </c>
      <c r="AE1200" s="3" t="s">
        <v>719</v>
      </c>
      <c r="AF1200" s="3" t="s">
        <v>719</v>
      </c>
      <c r="AG1200" s="3" t="s">
        <v>719</v>
      </c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>
        <f>COUNTA(Tabela2[[#This Row],[FIFA 96 League]:[EA Sports FC 26 League]])</f>
        <v>26</v>
      </c>
    </row>
    <row r="1201" spans="1:65" x14ac:dyDescent="0.3">
      <c r="A1201" s="3" t="s">
        <v>1323</v>
      </c>
      <c r="B1201" s="3" t="s">
        <v>13</v>
      </c>
      <c r="C1201" s="3"/>
      <c r="D1201" s="3"/>
      <c r="E1201" s="3"/>
      <c r="F1201" s="3"/>
      <c r="G1201" s="3"/>
      <c r="H1201" s="3"/>
      <c r="I1201" s="3"/>
      <c r="J1201" s="3"/>
      <c r="K1201" s="3" t="s">
        <v>1201</v>
      </c>
      <c r="L1201" s="3" t="s">
        <v>1201</v>
      </c>
      <c r="M1201" s="3" t="s">
        <v>1201</v>
      </c>
      <c r="N1201" s="3" t="s">
        <v>1201</v>
      </c>
      <c r="O1201" s="3" t="s">
        <v>1201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>
        <f>COUNTA(Tabela2[[#This Row],[FIFA 96 League]:[EA Sports FC 26 League]])</f>
        <v>5</v>
      </c>
    </row>
    <row r="1202" spans="1:65" x14ac:dyDescent="0.3">
      <c r="A1202" s="3" t="s">
        <v>1440</v>
      </c>
      <c r="B1202" s="3" t="s">
        <v>13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 t="s">
        <v>1201</v>
      </c>
      <c r="O1202" s="3"/>
      <c r="P1202" s="3"/>
      <c r="Q1202" s="3"/>
      <c r="R1202" s="3" t="s">
        <v>1201</v>
      </c>
      <c r="S1202" s="3"/>
      <c r="T1202" s="3" t="s">
        <v>1201</v>
      </c>
      <c r="U1202" s="3" t="s">
        <v>1201</v>
      </c>
      <c r="V1202" s="3" t="s">
        <v>1201</v>
      </c>
      <c r="W1202" s="3" t="s">
        <v>1201</v>
      </c>
      <c r="X1202" s="3"/>
      <c r="Y1202" s="3"/>
      <c r="Z1202" s="3"/>
      <c r="AA1202" s="3" t="s">
        <v>1201</v>
      </c>
      <c r="AB1202" s="3" t="s">
        <v>1201</v>
      </c>
      <c r="AC1202" s="3" t="s">
        <v>1201</v>
      </c>
      <c r="AD1202" s="3" t="s">
        <v>1201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>
        <f>COUNTA(Tabela2[[#This Row],[FIFA 96 League]:[EA Sports FC 26 League]])</f>
        <v>10</v>
      </c>
    </row>
    <row r="1203" spans="1:65" x14ac:dyDescent="0.3">
      <c r="A1203" s="3" t="s">
        <v>1375</v>
      </c>
      <c r="B1203" s="3" t="s">
        <v>13</v>
      </c>
      <c r="C1203" s="3"/>
      <c r="D1203" s="3"/>
      <c r="E1203" s="3"/>
      <c r="F1203" s="3"/>
      <c r="G1203" s="3"/>
      <c r="H1203" s="3"/>
      <c r="I1203" s="3"/>
      <c r="J1203" s="3"/>
      <c r="K1203" s="3"/>
      <c r="L1203" s="3" t="s">
        <v>1201</v>
      </c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>
        <f>COUNTA(Tabela2[[#This Row],[FIFA 96 League]:[EA Sports FC 26 League]])</f>
        <v>1</v>
      </c>
    </row>
    <row r="1204" spans="1:65" x14ac:dyDescent="0.3">
      <c r="A1204" s="3" t="s">
        <v>1376</v>
      </c>
      <c r="B1204" s="3" t="s">
        <v>13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 t="s">
        <v>1201</v>
      </c>
      <c r="M1204" s="3" t="s">
        <v>1201</v>
      </c>
      <c r="N1204" s="3"/>
      <c r="O1204" s="3" t="s">
        <v>1201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 t="s">
        <v>1201</v>
      </c>
      <c r="AF1204" s="3" t="s">
        <v>1201</v>
      </c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>
        <f>COUNTA(Tabela2[[#This Row],[FIFA 96 League]:[EA Sports FC 26 League]])</f>
        <v>5</v>
      </c>
    </row>
    <row r="1205" spans="1:65" x14ac:dyDescent="0.3">
      <c r="A1205" s="3" t="s">
        <v>734</v>
      </c>
      <c r="B1205" s="3" t="s">
        <v>13</v>
      </c>
      <c r="C1205" s="3" t="s">
        <v>719</v>
      </c>
      <c r="D1205" s="3" t="s">
        <v>719</v>
      </c>
      <c r="E1205" s="3" t="s">
        <v>719</v>
      </c>
      <c r="F1205" s="3" t="s">
        <v>719</v>
      </c>
      <c r="G1205" s="3" t="s">
        <v>719</v>
      </c>
      <c r="H1205" s="3" t="s">
        <v>719</v>
      </c>
      <c r="I1205" s="3"/>
      <c r="J1205" s="3" t="s">
        <v>719</v>
      </c>
      <c r="K1205" s="3" t="s">
        <v>719</v>
      </c>
      <c r="L1205" s="3" t="s">
        <v>719</v>
      </c>
      <c r="M1205" s="3" t="s">
        <v>719</v>
      </c>
      <c r="N1205" s="3" t="s">
        <v>719</v>
      </c>
      <c r="O1205" s="3" t="s">
        <v>719</v>
      </c>
      <c r="P1205" s="3" t="s">
        <v>719</v>
      </c>
      <c r="Q1205" s="3" t="s">
        <v>719</v>
      </c>
      <c r="R1205" s="3" t="s">
        <v>719</v>
      </c>
      <c r="S1205" s="3" t="s">
        <v>719</v>
      </c>
      <c r="T1205" s="3" t="s">
        <v>1201</v>
      </c>
      <c r="U1205" s="3"/>
      <c r="V1205" s="3" t="s">
        <v>1201</v>
      </c>
      <c r="W1205" s="3"/>
      <c r="X1205" s="3"/>
      <c r="Y1205" s="3"/>
      <c r="Z1205" s="3"/>
      <c r="AA1205" s="3" t="s">
        <v>1201</v>
      </c>
      <c r="AB1205" s="3"/>
      <c r="AC1205" s="3"/>
      <c r="AD1205" s="3" t="s">
        <v>1201</v>
      </c>
      <c r="AE1205" s="3" t="s">
        <v>1201</v>
      </c>
      <c r="AF1205" s="3" t="s">
        <v>1201</v>
      </c>
      <c r="AG1205" s="3" t="s">
        <v>1201</v>
      </c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>
        <f>COUNTA(Tabela2[[#This Row],[FIFA 96 League]:[EA Sports FC 26 League]])</f>
        <v>23</v>
      </c>
    </row>
    <row r="1206" spans="1:65" x14ac:dyDescent="0.3">
      <c r="A1206" s="3" t="s">
        <v>1586</v>
      </c>
      <c r="B1206" s="3" t="s">
        <v>13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 t="s">
        <v>1201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>
        <f>COUNTA(Tabela2[[#This Row],[FIFA 96 League]:[EA Sports FC 26 League]])</f>
        <v>1</v>
      </c>
    </row>
    <row r="1207" spans="1:65" x14ac:dyDescent="0.3">
      <c r="A1207" s="3" t="s">
        <v>869</v>
      </c>
      <c r="B1207" s="3" t="s">
        <v>13</v>
      </c>
      <c r="C1207" s="3"/>
      <c r="D1207" s="3" t="s">
        <v>719</v>
      </c>
      <c r="E1207" s="3"/>
      <c r="F1207" s="3"/>
      <c r="G1207" s="3" t="s">
        <v>719</v>
      </c>
      <c r="H1207" s="3" t="s">
        <v>719</v>
      </c>
      <c r="I1207" s="3" t="s">
        <v>719</v>
      </c>
      <c r="J1207" s="3" t="s">
        <v>719</v>
      </c>
      <c r="K1207" s="3" t="s">
        <v>1201</v>
      </c>
      <c r="L1207" s="3"/>
      <c r="M1207" s="3"/>
      <c r="N1207" s="3"/>
      <c r="O1207" s="3"/>
      <c r="P1207" s="3" t="s">
        <v>1201</v>
      </c>
      <c r="Q1207" s="3" t="s">
        <v>1201</v>
      </c>
      <c r="R1207" s="3" t="s">
        <v>1201</v>
      </c>
      <c r="S1207" s="3" t="s">
        <v>719</v>
      </c>
      <c r="T1207" s="3" t="s">
        <v>719</v>
      </c>
      <c r="U1207" s="3" t="s">
        <v>719</v>
      </c>
      <c r="V1207" s="3" t="s">
        <v>719</v>
      </c>
      <c r="W1207" s="3" t="s">
        <v>719</v>
      </c>
      <c r="X1207" s="3" t="s">
        <v>1201</v>
      </c>
      <c r="Y1207" s="3" t="s">
        <v>1201</v>
      </c>
      <c r="Z1207" s="3" t="s">
        <v>719</v>
      </c>
      <c r="AA1207" s="3" t="s">
        <v>1201</v>
      </c>
      <c r="AB1207" s="3" t="s">
        <v>1201</v>
      </c>
      <c r="AC1207" s="3" t="s">
        <v>719</v>
      </c>
      <c r="AD1207" s="3" t="s">
        <v>719</v>
      </c>
      <c r="AE1207" s="3" t="s">
        <v>719</v>
      </c>
      <c r="AF1207" s="3" t="s">
        <v>719</v>
      </c>
      <c r="AG1207" s="3" t="s">
        <v>719</v>
      </c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>
        <f>COUNTA(Tabela2[[#This Row],[FIFA 96 League]:[EA Sports FC 26 League]])</f>
        <v>24</v>
      </c>
    </row>
    <row r="1208" spans="1:65" x14ac:dyDescent="0.3">
      <c r="A1208" s="3" t="s">
        <v>723</v>
      </c>
      <c r="B1208" s="3" t="s">
        <v>13</v>
      </c>
      <c r="C1208" s="3" t="s">
        <v>719</v>
      </c>
      <c r="D1208" s="3" t="s">
        <v>719</v>
      </c>
      <c r="E1208" s="3" t="s">
        <v>719</v>
      </c>
      <c r="F1208" s="3" t="s">
        <v>719</v>
      </c>
      <c r="G1208" s="3" t="s">
        <v>719</v>
      </c>
      <c r="H1208" s="3"/>
      <c r="I1208" s="3" t="s">
        <v>719</v>
      </c>
      <c r="J1208" s="3" t="s">
        <v>719</v>
      </c>
      <c r="K1208" s="3" t="s">
        <v>719</v>
      </c>
      <c r="L1208" s="3" t="s">
        <v>719</v>
      </c>
      <c r="M1208" s="3" t="s">
        <v>719</v>
      </c>
      <c r="N1208" s="3" t="s">
        <v>719</v>
      </c>
      <c r="O1208" s="3" t="s">
        <v>719</v>
      </c>
      <c r="P1208" s="3" t="s">
        <v>719</v>
      </c>
      <c r="Q1208" s="3" t="s">
        <v>1201</v>
      </c>
      <c r="R1208" s="3" t="s">
        <v>1201</v>
      </c>
      <c r="S1208" s="3" t="s">
        <v>719</v>
      </c>
      <c r="T1208" s="3" t="s">
        <v>719</v>
      </c>
      <c r="U1208" s="3" t="s">
        <v>719</v>
      </c>
      <c r="V1208" s="3" t="s">
        <v>1201</v>
      </c>
      <c r="W1208" s="3" t="s">
        <v>719</v>
      </c>
      <c r="X1208" s="3" t="s">
        <v>719</v>
      </c>
      <c r="Y1208" s="3" t="s">
        <v>719</v>
      </c>
      <c r="Z1208" s="3" t="s">
        <v>719</v>
      </c>
      <c r="AA1208" s="3" t="s">
        <v>719</v>
      </c>
      <c r="AB1208" s="3" t="s">
        <v>719</v>
      </c>
      <c r="AC1208" s="3" t="s">
        <v>719</v>
      </c>
      <c r="AD1208" s="3" t="s">
        <v>719</v>
      </c>
      <c r="AE1208" s="3" t="s">
        <v>719</v>
      </c>
      <c r="AF1208" s="3" t="s">
        <v>719</v>
      </c>
      <c r="AG1208" s="3" t="s">
        <v>719</v>
      </c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>
        <f>COUNTA(Tabela2[[#This Row],[FIFA 96 League]:[EA Sports FC 26 League]])</f>
        <v>30</v>
      </c>
    </row>
    <row r="1209" spans="1:65" x14ac:dyDescent="0.3">
      <c r="A1209" s="3" t="s">
        <v>1578</v>
      </c>
      <c r="B1209" s="3" t="s">
        <v>13</v>
      </c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 t="s">
        <v>1201</v>
      </c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>
        <f>COUNTA(Tabela2[[#This Row],[FIFA 96 League]:[EA Sports FC 26 League]])</f>
        <v>1</v>
      </c>
    </row>
    <row r="1210" spans="1:65" x14ac:dyDescent="0.3">
      <c r="A1210" s="3" t="s">
        <v>732</v>
      </c>
      <c r="B1210" s="3" t="s">
        <v>13</v>
      </c>
      <c r="C1210" s="3" t="s">
        <v>719</v>
      </c>
      <c r="D1210" s="3" t="s">
        <v>719</v>
      </c>
      <c r="E1210" s="3" t="s">
        <v>719</v>
      </c>
      <c r="F1210" s="3" t="s">
        <v>719</v>
      </c>
      <c r="G1210" s="3" t="s">
        <v>719</v>
      </c>
      <c r="H1210" s="3" t="s">
        <v>719</v>
      </c>
      <c r="I1210" s="3" t="s">
        <v>719</v>
      </c>
      <c r="J1210" s="3" t="s">
        <v>719</v>
      </c>
      <c r="K1210" s="3" t="s">
        <v>719</v>
      </c>
      <c r="L1210" s="3" t="s">
        <v>719</v>
      </c>
      <c r="M1210" s="3" t="s">
        <v>719</v>
      </c>
      <c r="N1210" s="3" t="s">
        <v>719</v>
      </c>
      <c r="O1210" s="3" t="s">
        <v>719</v>
      </c>
      <c r="P1210" s="3" t="s">
        <v>719</v>
      </c>
      <c r="Q1210" s="3" t="s">
        <v>719</v>
      </c>
      <c r="R1210" s="3" t="s">
        <v>719</v>
      </c>
      <c r="S1210" s="3" t="s">
        <v>719</v>
      </c>
      <c r="T1210" s="3" t="s">
        <v>719</v>
      </c>
      <c r="U1210" s="3" t="s">
        <v>719</v>
      </c>
      <c r="V1210" s="3" t="s">
        <v>719</v>
      </c>
      <c r="W1210" s="3" t="s">
        <v>719</v>
      </c>
      <c r="X1210" s="3" t="s">
        <v>719</v>
      </c>
      <c r="Y1210" s="3" t="s">
        <v>719</v>
      </c>
      <c r="Z1210" s="3" t="s">
        <v>719</v>
      </c>
      <c r="AA1210" s="3" t="s">
        <v>719</v>
      </c>
      <c r="AB1210" s="3" t="s">
        <v>719</v>
      </c>
      <c r="AC1210" s="3" t="s">
        <v>719</v>
      </c>
      <c r="AD1210" s="3" t="s">
        <v>719</v>
      </c>
      <c r="AE1210" s="3" t="s">
        <v>719</v>
      </c>
      <c r="AF1210" s="3" t="s">
        <v>719</v>
      </c>
      <c r="AG1210" s="3" t="s">
        <v>719</v>
      </c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>
        <f>COUNTA(Tabela2[[#This Row],[FIFA 96 League]:[EA Sports FC 26 League]])</f>
        <v>31</v>
      </c>
    </row>
    <row r="1211" spans="1:65" x14ac:dyDescent="0.3">
      <c r="A1211" s="3" t="s">
        <v>1416</v>
      </c>
      <c r="B1211" s="3" t="s">
        <v>13</v>
      </c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 t="s">
        <v>1201</v>
      </c>
      <c r="N1211" s="3" t="s">
        <v>1201</v>
      </c>
      <c r="O1211" s="3"/>
      <c r="P1211" s="3"/>
      <c r="Q1211" s="3"/>
      <c r="R1211" s="3"/>
      <c r="S1211" s="3"/>
      <c r="T1211" s="3" t="s">
        <v>1201</v>
      </c>
      <c r="U1211" s="3" t="s">
        <v>1201</v>
      </c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>
        <f>COUNTA(Tabela2[[#This Row],[FIFA 96 League]:[EA Sports FC 26 League]])</f>
        <v>4</v>
      </c>
    </row>
    <row r="1212" spans="1:65" x14ac:dyDescent="0.3">
      <c r="A1212" s="3" t="s">
        <v>1315</v>
      </c>
      <c r="B1212" s="3" t="s">
        <v>13</v>
      </c>
      <c r="C1212" s="3"/>
      <c r="D1212" s="3"/>
      <c r="E1212" s="3"/>
      <c r="F1212" s="3"/>
      <c r="G1212" s="3"/>
      <c r="H1212" s="3"/>
      <c r="I1212" s="3"/>
      <c r="J1212" s="3"/>
      <c r="K1212" s="3" t="s">
        <v>719</v>
      </c>
      <c r="L1212" s="3" t="s">
        <v>1201</v>
      </c>
      <c r="M1212" s="3" t="s">
        <v>1201</v>
      </c>
      <c r="N1212" s="3" t="s">
        <v>1201</v>
      </c>
      <c r="O1212" s="3" t="s">
        <v>719</v>
      </c>
      <c r="P1212" s="3" t="s">
        <v>1201</v>
      </c>
      <c r="Q1212" s="3" t="s">
        <v>1201</v>
      </c>
      <c r="R1212" s="3"/>
      <c r="S1212" s="3" t="s">
        <v>1201</v>
      </c>
      <c r="T1212" s="3" t="s">
        <v>1201</v>
      </c>
      <c r="U1212" s="3" t="s">
        <v>1201</v>
      </c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>
        <f>COUNTA(Tabela2[[#This Row],[FIFA 96 League]:[EA Sports FC 26 League]])</f>
        <v>10</v>
      </c>
    </row>
    <row r="1213" spans="1:65" x14ac:dyDescent="0.3">
      <c r="A1213" s="3" t="s">
        <v>731</v>
      </c>
      <c r="B1213" s="3" t="s">
        <v>13</v>
      </c>
      <c r="C1213" s="3" t="s">
        <v>719</v>
      </c>
      <c r="D1213" s="3" t="s">
        <v>719</v>
      </c>
      <c r="E1213" s="3" t="s">
        <v>719</v>
      </c>
      <c r="F1213" s="3" t="s">
        <v>719</v>
      </c>
      <c r="G1213" s="3" t="s">
        <v>719</v>
      </c>
      <c r="H1213" s="3" t="s">
        <v>719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 t="s">
        <v>1201</v>
      </c>
      <c r="X1213" s="3" t="s">
        <v>1201</v>
      </c>
      <c r="Y1213" s="3" t="s">
        <v>1201</v>
      </c>
      <c r="Z1213" s="3" t="s">
        <v>1201</v>
      </c>
      <c r="AA1213" s="3" t="s">
        <v>1201</v>
      </c>
      <c r="AB1213" s="3" t="s">
        <v>1201</v>
      </c>
      <c r="AC1213" s="3" t="s">
        <v>1201</v>
      </c>
      <c r="AD1213" s="3" t="s">
        <v>1201</v>
      </c>
      <c r="AE1213" s="3" t="s">
        <v>1201</v>
      </c>
      <c r="AF1213" s="3" t="s">
        <v>1201</v>
      </c>
      <c r="AG1213" s="3" t="s">
        <v>719</v>
      </c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>
        <f>COUNTA(Tabela2[[#This Row],[FIFA 96 League]:[EA Sports FC 26 League]])</f>
        <v>17</v>
      </c>
    </row>
    <row r="1214" spans="1:65" x14ac:dyDescent="0.3">
      <c r="A1214" s="3" t="s">
        <v>733</v>
      </c>
      <c r="B1214" s="3" t="s">
        <v>13</v>
      </c>
      <c r="C1214" s="3" t="s">
        <v>719</v>
      </c>
      <c r="D1214" s="3" t="s">
        <v>719</v>
      </c>
      <c r="E1214" s="3" t="s">
        <v>719</v>
      </c>
      <c r="F1214" s="3" t="s">
        <v>719</v>
      </c>
      <c r="G1214" s="3" t="s">
        <v>719</v>
      </c>
      <c r="H1214" s="3" t="s">
        <v>719</v>
      </c>
      <c r="I1214" s="3" t="s">
        <v>719</v>
      </c>
      <c r="J1214" s="3" t="s">
        <v>719</v>
      </c>
      <c r="K1214" s="3" t="s">
        <v>719</v>
      </c>
      <c r="L1214" s="3" t="s">
        <v>719</v>
      </c>
      <c r="M1214" s="3" t="s">
        <v>719</v>
      </c>
      <c r="N1214" s="3" t="s">
        <v>719</v>
      </c>
      <c r="O1214" s="3" t="s">
        <v>1201</v>
      </c>
      <c r="P1214" s="3" t="s">
        <v>1201</v>
      </c>
      <c r="Q1214" s="3" t="s">
        <v>1201</v>
      </c>
      <c r="R1214" s="3" t="s">
        <v>719</v>
      </c>
      <c r="S1214" s="3" t="s">
        <v>719</v>
      </c>
      <c r="T1214" s="3" t="s">
        <v>719</v>
      </c>
      <c r="U1214" s="3" t="s">
        <v>719</v>
      </c>
      <c r="V1214" s="3" t="s">
        <v>719</v>
      </c>
      <c r="W1214" s="3" t="s">
        <v>719</v>
      </c>
      <c r="X1214" s="3" t="s">
        <v>719</v>
      </c>
      <c r="Y1214" s="3" t="s">
        <v>719</v>
      </c>
      <c r="Z1214" s="3" t="s">
        <v>719</v>
      </c>
      <c r="AA1214" s="3" t="s">
        <v>719</v>
      </c>
      <c r="AB1214" s="3" t="s">
        <v>719</v>
      </c>
      <c r="AC1214" s="3" t="s">
        <v>719</v>
      </c>
      <c r="AD1214" s="3" t="s">
        <v>719</v>
      </c>
      <c r="AE1214" s="3" t="s">
        <v>719</v>
      </c>
      <c r="AF1214" s="3" t="s">
        <v>719</v>
      </c>
      <c r="AG1214" s="3" t="s">
        <v>719</v>
      </c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>
        <f>COUNTA(Tabela2[[#This Row],[FIFA 96 League]:[EA Sports FC 26 League]])</f>
        <v>31</v>
      </c>
    </row>
    <row r="1215" spans="1:65" x14ac:dyDescent="0.3">
      <c r="A1215" s="3" t="s">
        <v>1589</v>
      </c>
      <c r="B1215" s="3" t="s">
        <v>13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 t="s">
        <v>1201</v>
      </c>
      <c r="AD1215" s="3"/>
      <c r="AE1215" s="3"/>
      <c r="AF1215" s="3"/>
      <c r="AG1215" s="3" t="s">
        <v>1201</v>
      </c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>
        <f>COUNTA(Tabela2[[#This Row],[FIFA 96 League]:[EA Sports FC 26 League]])</f>
        <v>2</v>
      </c>
    </row>
    <row r="1216" spans="1:65" x14ac:dyDescent="0.3">
      <c r="A1216" s="3" t="s">
        <v>1570</v>
      </c>
      <c r="B1216" s="3" t="s">
        <v>13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 t="s">
        <v>1201</v>
      </c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>
        <f>COUNTA(Tabela2[[#This Row],[FIFA 96 League]:[EA Sports FC 26 League]])</f>
        <v>1</v>
      </c>
    </row>
    <row r="1217" spans="1:65" x14ac:dyDescent="0.3">
      <c r="A1217" s="3" t="s">
        <v>738</v>
      </c>
      <c r="B1217" s="3" t="s">
        <v>13</v>
      </c>
      <c r="C1217" s="3" t="s">
        <v>719</v>
      </c>
      <c r="D1217" s="3" t="s">
        <v>719</v>
      </c>
      <c r="E1217" s="3" t="s">
        <v>719</v>
      </c>
      <c r="F1217" s="3" t="s">
        <v>719</v>
      </c>
      <c r="G1217" s="3" t="s">
        <v>719</v>
      </c>
      <c r="H1217" s="3" t="s">
        <v>719</v>
      </c>
      <c r="I1217" s="3" t="s">
        <v>719</v>
      </c>
      <c r="J1217" s="3" t="s">
        <v>719</v>
      </c>
      <c r="K1217" s="3" t="s">
        <v>719</v>
      </c>
      <c r="L1217" s="3" t="s">
        <v>1201</v>
      </c>
      <c r="M1217" s="3" t="s">
        <v>1201</v>
      </c>
      <c r="N1217" s="3" t="s">
        <v>1201</v>
      </c>
      <c r="O1217" s="3" t="s">
        <v>719</v>
      </c>
      <c r="P1217" s="3" t="s">
        <v>719</v>
      </c>
      <c r="Q1217" s="3" t="s">
        <v>719</v>
      </c>
      <c r="R1217" s="3" t="s">
        <v>1201</v>
      </c>
      <c r="S1217" s="3" t="s">
        <v>1201</v>
      </c>
      <c r="T1217" s="3" t="s">
        <v>719</v>
      </c>
      <c r="U1217" s="3" t="s">
        <v>719</v>
      </c>
      <c r="V1217" s="3" t="s">
        <v>1201</v>
      </c>
      <c r="W1217" s="3" t="s">
        <v>1201</v>
      </c>
      <c r="X1217" s="3" t="s">
        <v>1201</v>
      </c>
      <c r="Y1217" s="3" t="s">
        <v>1201</v>
      </c>
      <c r="Z1217" s="3" t="s">
        <v>719</v>
      </c>
      <c r="AA1217" s="3" t="s">
        <v>719</v>
      </c>
      <c r="AB1217" s="3" t="s">
        <v>719</v>
      </c>
      <c r="AC1217" s="3" t="s">
        <v>1201</v>
      </c>
      <c r="AD1217" s="3" t="s">
        <v>719</v>
      </c>
      <c r="AE1217" s="3" t="s">
        <v>1201</v>
      </c>
      <c r="AF1217" s="3" t="s">
        <v>719</v>
      </c>
      <c r="AG1217" s="3" t="s">
        <v>1201</v>
      </c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>
        <f>COUNTA(Tabela2[[#This Row],[FIFA 96 League]:[EA Sports FC 26 League]])</f>
        <v>31</v>
      </c>
    </row>
    <row r="1218" spans="1:65" x14ac:dyDescent="0.3">
      <c r="A1218" s="3" t="s">
        <v>739</v>
      </c>
      <c r="B1218" s="3" t="s">
        <v>13</v>
      </c>
      <c r="C1218" s="3" t="s">
        <v>719</v>
      </c>
      <c r="D1218" s="3" t="s">
        <v>719</v>
      </c>
      <c r="E1218" s="3" t="s">
        <v>719</v>
      </c>
      <c r="F1218" s="3" t="s">
        <v>719</v>
      </c>
      <c r="G1218" s="3" t="s">
        <v>719</v>
      </c>
      <c r="H1218" s="3" t="s">
        <v>719</v>
      </c>
      <c r="I1218" s="3" t="s">
        <v>719</v>
      </c>
      <c r="J1218" s="3" t="s">
        <v>1201</v>
      </c>
      <c r="K1218" s="3" t="s">
        <v>719</v>
      </c>
      <c r="L1218" s="3" t="s">
        <v>719</v>
      </c>
      <c r="M1218" s="3" t="s">
        <v>719</v>
      </c>
      <c r="N1218" s="3" t="s">
        <v>719</v>
      </c>
      <c r="O1218" s="3" t="s">
        <v>719</v>
      </c>
      <c r="P1218" s="3" t="s">
        <v>1201</v>
      </c>
      <c r="Q1218" s="3" t="s">
        <v>719</v>
      </c>
      <c r="R1218" s="3" t="s">
        <v>719</v>
      </c>
      <c r="S1218" s="3" t="s">
        <v>719</v>
      </c>
      <c r="T1218" s="3" t="s">
        <v>719</v>
      </c>
      <c r="U1218" s="3" t="s">
        <v>1201</v>
      </c>
      <c r="V1218" s="3" t="s">
        <v>1201</v>
      </c>
      <c r="W1218" s="3" t="s">
        <v>1201</v>
      </c>
      <c r="X1218" s="3" t="s">
        <v>1201</v>
      </c>
      <c r="Y1218" s="3" t="s">
        <v>1201</v>
      </c>
      <c r="Z1218" s="3" t="s">
        <v>1201</v>
      </c>
      <c r="AA1218" s="3" t="s">
        <v>1201</v>
      </c>
      <c r="AB1218" s="3" t="s">
        <v>1201</v>
      </c>
      <c r="AC1218" s="3" t="s">
        <v>1201</v>
      </c>
      <c r="AD1218" s="3" t="s">
        <v>1201</v>
      </c>
      <c r="AE1218" s="3" t="s">
        <v>1201</v>
      </c>
      <c r="AF1218" s="3" t="s">
        <v>1201</v>
      </c>
      <c r="AG1218" s="3" t="s">
        <v>1201</v>
      </c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>
        <f>COUNTA(Tabela2[[#This Row],[FIFA 96 League]:[EA Sports FC 26 League]])</f>
        <v>31</v>
      </c>
    </row>
    <row r="1219" spans="1:65" x14ac:dyDescent="0.3">
      <c r="A1219" s="3" t="s">
        <v>1193</v>
      </c>
      <c r="B1219" s="3" t="s">
        <v>13</v>
      </c>
      <c r="C1219" s="3"/>
      <c r="D1219" s="3"/>
      <c r="E1219" s="3"/>
      <c r="F1219" s="3"/>
      <c r="G1219" s="3"/>
      <c r="H1219" s="3"/>
      <c r="I1219" s="3"/>
      <c r="J1219" s="3" t="s">
        <v>719</v>
      </c>
      <c r="K1219" s="3" t="s">
        <v>1201</v>
      </c>
      <c r="L1219" s="3" t="s">
        <v>1201</v>
      </c>
      <c r="M1219" s="3" t="s">
        <v>1201</v>
      </c>
      <c r="N1219" s="3" t="s">
        <v>719</v>
      </c>
      <c r="O1219" s="3" t="s">
        <v>719</v>
      </c>
      <c r="P1219" s="3" t="s">
        <v>719</v>
      </c>
      <c r="Q1219" s="3" t="s">
        <v>1201</v>
      </c>
      <c r="R1219" s="3" t="s">
        <v>1201</v>
      </c>
      <c r="S1219" s="3" t="s">
        <v>1201</v>
      </c>
      <c r="T1219" s="3" t="s">
        <v>1201</v>
      </c>
      <c r="U1219" s="3" t="s">
        <v>1201</v>
      </c>
      <c r="V1219" s="3" t="s">
        <v>1201</v>
      </c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>
        <f>COUNTA(Tabela2[[#This Row],[FIFA 96 League]:[EA Sports FC 26 League]])</f>
        <v>13</v>
      </c>
    </row>
    <row r="1220" spans="1:65" x14ac:dyDescent="0.3">
      <c r="A1220" s="3" t="s">
        <v>1581</v>
      </c>
      <c r="B1220" s="3" t="s">
        <v>13</v>
      </c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 t="s">
        <v>1201</v>
      </c>
      <c r="Y1220" s="3" t="s">
        <v>1201</v>
      </c>
      <c r="Z1220" s="3" t="s">
        <v>1201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>
        <f>COUNTA(Tabela2[[#This Row],[FIFA 96 League]:[EA Sports FC 26 League]])</f>
        <v>3</v>
      </c>
    </row>
    <row r="1221" spans="1:65" x14ac:dyDescent="0.3">
      <c r="A1221" s="3" t="s">
        <v>1573</v>
      </c>
      <c r="B1221" s="3" t="s">
        <v>13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 t="s">
        <v>1201</v>
      </c>
      <c r="T1221" s="3" t="s">
        <v>1201</v>
      </c>
      <c r="U1221" s="3" t="s">
        <v>1201</v>
      </c>
      <c r="V1221" s="3" t="s">
        <v>1201</v>
      </c>
      <c r="W1221" s="3"/>
      <c r="X1221" s="3"/>
      <c r="Y1221" s="3"/>
      <c r="Z1221" s="3"/>
      <c r="AA1221" s="3"/>
      <c r="AB1221" s="3" t="s">
        <v>1201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>
        <f>COUNTA(Tabela2[[#This Row],[FIFA 96 League]:[EA Sports FC 26 League]])</f>
        <v>5</v>
      </c>
    </row>
    <row r="1222" spans="1:65" x14ac:dyDescent="0.3">
      <c r="A1222" s="3" t="s">
        <v>868</v>
      </c>
      <c r="B1222" s="3" t="s">
        <v>13</v>
      </c>
      <c r="C1222" s="3"/>
      <c r="D1222" s="3" t="s">
        <v>719</v>
      </c>
      <c r="E1222" s="3" t="s">
        <v>719</v>
      </c>
      <c r="F1222" s="3" t="s">
        <v>719</v>
      </c>
      <c r="G1222" s="3"/>
      <c r="H1222" s="3"/>
      <c r="I1222" s="3"/>
      <c r="J1222" s="3"/>
      <c r="K1222" s="3" t="s">
        <v>1201</v>
      </c>
      <c r="L1222" s="3" t="s">
        <v>1201</v>
      </c>
      <c r="M1222" s="3"/>
      <c r="N1222" s="3" t="s">
        <v>1201</v>
      </c>
      <c r="O1222" s="3" t="s">
        <v>1201</v>
      </c>
      <c r="P1222" s="3" t="s">
        <v>1201</v>
      </c>
      <c r="Q1222" s="3" t="s">
        <v>1201</v>
      </c>
      <c r="R1222" s="3" t="s">
        <v>1201</v>
      </c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>
        <f>COUNTA(Tabela2[[#This Row],[FIFA 96 League]:[EA Sports FC 26 League]])</f>
        <v>10</v>
      </c>
    </row>
    <row r="1223" spans="1:65" x14ac:dyDescent="0.3">
      <c r="A1223" s="3" t="s">
        <v>735</v>
      </c>
      <c r="B1223" s="3" t="s">
        <v>13</v>
      </c>
      <c r="C1223" s="3" t="s">
        <v>719</v>
      </c>
      <c r="D1223" s="3" t="s">
        <v>719</v>
      </c>
      <c r="E1223" s="3"/>
      <c r="F1223" s="3"/>
      <c r="G1223" s="3" t="s">
        <v>719</v>
      </c>
      <c r="H1223" s="3"/>
      <c r="I1223" s="3" t="s">
        <v>719</v>
      </c>
      <c r="J1223" s="3" t="s">
        <v>719</v>
      </c>
      <c r="K1223" s="3" t="s">
        <v>719</v>
      </c>
      <c r="L1223" s="3" t="s">
        <v>719</v>
      </c>
      <c r="M1223" s="3" t="s">
        <v>719</v>
      </c>
      <c r="N1223" s="3" t="s">
        <v>719</v>
      </c>
      <c r="O1223" s="3" t="s">
        <v>719</v>
      </c>
      <c r="P1223" s="3" t="s">
        <v>719</v>
      </c>
      <c r="Q1223" s="3" t="s">
        <v>719</v>
      </c>
      <c r="R1223" s="3" t="s">
        <v>719</v>
      </c>
      <c r="S1223" s="3" t="s">
        <v>719</v>
      </c>
      <c r="T1223" s="3" t="s">
        <v>719</v>
      </c>
      <c r="U1223" s="3" t="s">
        <v>719</v>
      </c>
      <c r="V1223" s="3" t="s">
        <v>719</v>
      </c>
      <c r="W1223" s="3" t="s">
        <v>719</v>
      </c>
      <c r="X1223" s="3" t="s">
        <v>719</v>
      </c>
      <c r="Y1223" s="3" t="s">
        <v>719</v>
      </c>
      <c r="Z1223" s="3" t="s">
        <v>719</v>
      </c>
      <c r="AA1223" s="3" t="s">
        <v>719</v>
      </c>
      <c r="AB1223" s="3" t="s">
        <v>719</v>
      </c>
      <c r="AC1223" s="3" t="s">
        <v>719</v>
      </c>
      <c r="AD1223" s="3" t="s">
        <v>719</v>
      </c>
      <c r="AE1223" s="3" t="s">
        <v>719</v>
      </c>
      <c r="AF1223" s="3" t="s">
        <v>719</v>
      </c>
      <c r="AG1223" s="3" t="s">
        <v>719</v>
      </c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>
        <f>COUNTA(Tabela2[[#This Row],[FIFA 96 League]:[EA Sports FC 26 League]])</f>
        <v>28</v>
      </c>
    </row>
    <row r="1224" spans="1:65" x14ac:dyDescent="0.3">
      <c r="A1224" s="3" t="s">
        <v>1582</v>
      </c>
      <c r="B1224" s="3" t="s">
        <v>13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 t="s">
        <v>1201</v>
      </c>
      <c r="Y1224" s="3" t="s">
        <v>1201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>
        <f>COUNTA(Tabela2[[#This Row],[FIFA 96 League]:[EA Sports FC 26 League]])</f>
        <v>2</v>
      </c>
    </row>
    <row r="1225" spans="1:65" x14ac:dyDescent="0.3">
      <c r="A1225" s="3" t="s">
        <v>729</v>
      </c>
      <c r="B1225" s="3" t="s">
        <v>13</v>
      </c>
      <c r="C1225" s="3" t="s">
        <v>719</v>
      </c>
      <c r="D1225" s="3" t="s">
        <v>719</v>
      </c>
      <c r="E1225" s="3" t="s">
        <v>719</v>
      </c>
      <c r="F1225" s="3"/>
      <c r="G1225" s="3"/>
      <c r="H1225" s="3"/>
      <c r="I1225" s="3"/>
      <c r="J1225" s="3"/>
      <c r="K1225" s="3" t="s">
        <v>1201</v>
      </c>
      <c r="L1225" s="3" t="s">
        <v>1201</v>
      </c>
      <c r="M1225" s="3" t="s">
        <v>1201</v>
      </c>
      <c r="N1225" s="3" t="s">
        <v>1201</v>
      </c>
      <c r="O1225" s="3" t="s">
        <v>1201</v>
      </c>
      <c r="P1225" s="3" t="s">
        <v>719</v>
      </c>
      <c r="Q1225" s="3" t="s">
        <v>719</v>
      </c>
      <c r="R1225" s="3" t="s">
        <v>719</v>
      </c>
      <c r="S1225" s="3" t="s">
        <v>719</v>
      </c>
      <c r="T1225" s="3" t="s">
        <v>1201</v>
      </c>
      <c r="U1225" s="3" t="s">
        <v>1201</v>
      </c>
      <c r="V1225" s="3" t="s">
        <v>1201</v>
      </c>
      <c r="W1225" s="3" t="s">
        <v>719</v>
      </c>
      <c r="X1225" s="3" t="s">
        <v>719</v>
      </c>
      <c r="Y1225" s="3" t="s">
        <v>1201</v>
      </c>
      <c r="Z1225" s="3" t="s">
        <v>1201</v>
      </c>
      <c r="AA1225" s="3" t="s">
        <v>1201</v>
      </c>
      <c r="AB1225" s="3" t="s">
        <v>1201</v>
      </c>
      <c r="AC1225" s="3" t="s">
        <v>1201</v>
      </c>
      <c r="AD1225" s="3" t="s">
        <v>1201</v>
      </c>
      <c r="AE1225" s="3" t="s">
        <v>1201</v>
      </c>
      <c r="AF1225" s="3" t="s">
        <v>1201</v>
      </c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>
        <f>COUNTA(Tabela2[[#This Row],[FIFA 96 League]:[EA Sports FC 26 League]])</f>
        <v>25</v>
      </c>
    </row>
    <row r="1226" spans="1:65" x14ac:dyDescent="0.3">
      <c r="A1226" s="3" t="s">
        <v>736</v>
      </c>
      <c r="B1226" s="3" t="s">
        <v>13</v>
      </c>
      <c r="C1226" s="3" t="s">
        <v>719</v>
      </c>
      <c r="D1226" s="3" t="s">
        <v>719</v>
      </c>
      <c r="E1226" s="3" t="s">
        <v>719</v>
      </c>
      <c r="F1226" s="3" t="s">
        <v>719</v>
      </c>
      <c r="G1226" s="3"/>
      <c r="H1226" s="3"/>
      <c r="I1226" s="3" t="s">
        <v>719</v>
      </c>
      <c r="J1226" s="3" t="s">
        <v>1201</v>
      </c>
      <c r="K1226" s="3" t="s">
        <v>1201</v>
      </c>
      <c r="L1226" s="3" t="s">
        <v>1201</v>
      </c>
      <c r="M1226" s="3" t="s">
        <v>1201</v>
      </c>
      <c r="N1226" s="3" t="s">
        <v>1201</v>
      </c>
      <c r="O1226" s="3" t="s">
        <v>1201</v>
      </c>
      <c r="P1226" s="3" t="s">
        <v>1201</v>
      </c>
      <c r="Q1226" s="3" t="s">
        <v>719</v>
      </c>
      <c r="R1226" s="3" t="s">
        <v>1201</v>
      </c>
      <c r="S1226" s="3"/>
      <c r="T1226" s="3"/>
      <c r="U1226" s="3" t="s">
        <v>1201</v>
      </c>
      <c r="V1226" s="3" t="s">
        <v>1201</v>
      </c>
      <c r="W1226" s="3" t="s">
        <v>1201</v>
      </c>
      <c r="X1226" s="3" t="s">
        <v>1201</v>
      </c>
      <c r="Y1226" s="3" t="s">
        <v>1201</v>
      </c>
      <c r="Z1226" s="3" t="s">
        <v>1201</v>
      </c>
      <c r="AA1226" s="3" t="s">
        <v>1201</v>
      </c>
      <c r="AB1226" s="3" t="s">
        <v>1201</v>
      </c>
      <c r="AC1226" s="3" t="s">
        <v>1201</v>
      </c>
      <c r="AD1226" s="3" t="s">
        <v>1201</v>
      </c>
      <c r="AE1226" s="3" t="s">
        <v>1201</v>
      </c>
      <c r="AF1226" s="3" t="s">
        <v>1201</v>
      </c>
      <c r="AG1226" s="3" t="s">
        <v>1201</v>
      </c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>
        <f>COUNTA(Tabela2[[#This Row],[FIFA 96 League]:[EA Sports FC 26 League]])</f>
        <v>27</v>
      </c>
    </row>
    <row r="1227" spans="1:65" x14ac:dyDescent="0.3">
      <c r="A1227" s="3" t="s">
        <v>1327</v>
      </c>
      <c r="B1227" s="3" t="s">
        <v>13</v>
      </c>
      <c r="C1227" s="3"/>
      <c r="D1227" s="3"/>
      <c r="E1227" s="3"/>
      <c r="F1227" s="3"/>
      <c r="G1227" s="3"/>
      <c r="H1227" s="3"/>
      <c r="I1227" s="3"/>
      <c r="J1227" s="3"/>
      <c r="K1227" s="3" t="s">
        <v>1201</v>
      </c>
      <c r="L1227" s="3" t="s">
        <v>1201</v>
      </c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>
        <f>COUNTA(Tabela2[[#This Row],[FIFA 96 League]:[EA Sports FC 26 League]])</f>
        <v>2</v>
      </c>
    </row>
    <row r="1228" spans="1:65" x14ac:dyDescent="0.3">
      <c r="A1228" s="3" t="s">
        <v>1583</v>
      </c>
      <c r="B1228" s="3" t="s">
        <v>13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 t="s">
        <v>1201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>
        <f>COUNTA(Tabela2[[#This Row],[FIFA 96 League]:[EA Sports FC 26 League]])</f>
        <v>1</v>
      </c>
    </row>
    <row r="1229" spans="1:65" x14ac:dyDescent="0.3">
      <c r="A1229" s="3" t="s">
        <v>737</v>
      </c>
      <c r="B1229" s="3" t="s">
        <v>13</v>
      </c>
      <c r="C1229" s="3" t="s">
        <v>719</v>
      </c>
      <c r="D1229" s="3" t="s">
        <v>719</v>
      </c>
      <c r="E1229" s="3" t="s">
        <v>719</v>
      </c>
      <c r="F1229" s="3" t="s">
        <v>719</v>
      </c>
      <c r="G1229" s="3" t="s">
        <v>719</v>
      </c>
      <c r="H1229" s="3" t="s">
        <v>719</v>
      </c>
      <c r="I1229" s="3" t="s">
        <v>719</v>
      </c>
      <c r="J1229" s="3" t="s">
        <v>719</v>
      </c>
      <c r="K1229" s="3" t="s">
        <v>719</v>
      </c>
      <c r="L1229" s="3" t="s">
        <v>719</v>
      </c>
      <c r="M1229" s="3" t="s">
        <v>719</v>
      </c>
      <c r="N1229" s="3" t="s">
        <v>719</v>
      </c>
      <c r="O1229" s="3" t="s">
        <v>719</v>
      </c>
      <c r="P1229" s="3" t="s">
        <v>719</v>
      </c>
      <c r="Q1229" s="3" t="s">
        <v>719</v>
      </c>
      <c r="R1229" s="3" t="s">
        <v>719</v>
      </c>
      <c r="S1229" s="3" t="s">
        <v>719</v>
      </c>
      <c r="T1229" s="3" t="s">
        <v>719</v>
      </c>
      <c r="U1229" s="3" t="s">
        <v>719</v>
      </c>
      <c r="V1229" s="3" t="s">
        <v>719</v>
      </c>
      <c r="W1229" s="3" t="s">
        <v>719</v>
      </c>
      <c r="X1229" s="3" t="s">
        <v>719</v>
      </c>
      <c r="Y1229" s="3" t="s">
        <v>719</v>
      </c>
      <c r="Z1229" s="3" t="s">
        <v>719</v>
      </c>
      <c r="AA1229" s="3" t="s">
        <v>719</v>
      </c>
      <c r="AB1229" s="3" t="s">
        <v>719</v>
      </c>
      <c r="AC1229" s="3" t="s">
        <v>719</v>
      </c>
      <c r="AD1229" s="3" t="s">
        <v>719</v>
      </c>
      <c r="AE1229" s="3" t="s">
        <v>719</v>
      </c>
      <c r="AF1229" s="3" t="s">
        <v>719</v>
      </c>
      <c r="AG1229" s="3" t="s">
        <v>719</v>
      </c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>
        <f>COUNTA(Tabela2[[#This Row],[FIFA 96 League]:[EA Sports FC 26 League]])</f>
        <v>31</v>
      </c>
    </row>
    <row r="1230" spans="1:65" x14ac:dyDescent="0.3">
      <c r="A1230" s="3" t="s">
        <v>1439</v>
      </c>
      <c r="B1230" s="3" t="s">
        <v>13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 t="s">
        <v>1201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>
        <f>COUNTA(Tabela2[[#This Row],[FIFA 96 League]:[EA Sports FC 26 League]])</f>
        <v>1</v>
      </c>
    </row>
    <row r="1231" spans="1:65" x14ac:dyDescent="0.3">
      <c r="A1231" s="3" t="s">
        <v>941</v>
      </c>
      <c r="B1231" s="3" t="s">
        <v>13</v>
      </c>
      <c r="C1231" s="3"/>
      <c r="D1231" s="3"/>
      <c r="E1231" s="3"/>
      <c r="F1231" s="3" t="s">
        <v>719</v>
      </c>
      <c r="G1231" s="3"/>
      <c r="H1231" s="3" t="s">
        <v>719</v>
      </c>
      <c r="I1231" s="3" t="s">
        <v>719</v>
      </c>
      <c r="J1231" s="3" t="s">
        <v>719</v>
      </c>
      <c r="K1231" s="3" t="s">
        <v>719</v>
      </c>
      <c r="L1231" s="3" t="s">
        <v>719</v>
      </c>
      <c r="M1231" s="3" t="s">
        <v>719</v>
      </c>
      <c r="N1231" s="3" t="s">
        <v>719</v>
      </c>
      <c r="O1231" s="3" t="s">
        <v>719</v>
      </c>
      <c r="P1231" s="3" t="s">
        <v>719</v>
      </c>
      <c r="Q1231" s="3" t="s">
        <v>719</v>
      </c>
      <c r="R1231" s="3" t="s">
        <v>719</v>
      </c>
      <c r="S1231" s="3" t="s">
        <v>719</v>
      </c>
      <c r="T1231" s="3" t="s">
        <v>1201</v>
      </c>
      <c r="U1231" s="3" t="s">
        <v>719</v>
      </c>
      <c r="V1231" s="3" t="s">
        <v>719</v>
      </c>
      <c r="W1231" s="3" t="s">
        <v>719</v>
      </c>
      <c r="X1231" s="3" t="s">
        <v>719</v>
      </c>
      <c r="Y1231" s="3" t="s">
        <v>719</v>
      </c>
      <c r="Z1231" s="3" t="s">
        <v>719</v>
      </c>
      <c r="AA1231" s="3" t="s">
        <v>719</v>
      </c>
      <c r="AB1231" s="3" t="s">
        <v>719</v>
      </c>
      <c r="AC1231" s="3" t="s">
        <v>719</v>
      </c>
      <c r="AD1231" s="3" t="s">
        <v>719</v>
      </c>
      <c r="AE1231" s="3" t="s">
        <v>719</v>
      </c>
      <c r="AF1231" s="3" t="s">
        <v>719</v>
      </c>
      <c r="AG1231" s="3" t="s">
        <v>719</v>
      </c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>
        <f>COUNTA(Tabela2[[#This Row],[FIFA 96 League]:[EA Sports FC 26 League]])</f>
        <v>27</v>
      </c>
    </row>
    <row r="1232" spans="1:65" x14ac:dyDescent="0.3">
      <c r="A1232" s="3" t="s">
        <v>1568</v>
      </c>
      <c r="B1232" s="3" t="s">
        <v>13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 t="s">
        <v>1201</v>
      </c>
      <c r="R1232" s="3" t="s">
        <v>1201</v>
      </c>
      <c r="S1232" s="3" t="s">
        <v>1201</v>
      </c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 t="s">
        <v>1201</v>
      </c>
      <c r="AE1232" s="3" t="s">
        <v>1201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>
        <f>COUNTA(Tabela2[[#This Row],[FIFA 96 League]:[EA Sports FC 26 League]])</f>
        <v>5</v>
      </c>
    </row>
    <row r="1233" spans="1:65" x14ac:dyDescent="0.3">
      <c r="A1233" s="3" t="s">
        <v>1207</v>
      </c>
      <c r="B1233" s="3" t="s">
        <v>13</v>
      </c>
      <c r="C1233" s="3"/>
      <c r="D1233" s="3"/>
      <c r="E1233" s="3"/>
      <c r="F1233" s="3"/>
      <c r="G1233" s="3"/>
      <c r="H1233" s="3"/>
      <c r="I1233" s="3"/>
      <c r="J1233" s="3" t="s">
        <v>1201</v>
      </c>
      <c r="K1233" s="3" t="s">
        <v>1201</v>
      </c>
      <c r="L1233" s="3" t="s">
        <v>1201</v>
      </c>
      <c r="M1233" s="3" t="s">
        <v>1201</v>
      </c>
      <c r="N1233" s="3" t="s">
        <v>1201</v>
      </c>
      <c r="O1233" s="3" t="s">
        <v>1201</v>
      </c>
      <c r="P1233" s="3" t="s">
        <v>1201</v>
      </c>
      <c r="Q1233" s="3" t="s">
        <v>719</v>
      </c>
      <c r="R1233" s="3" t="s">
        <v>1201</v>
      </c>
      <c r="S1233" s="3" t="s">
        <v>1201</v>
      </c>
      <c r="T1233" s="3" t="s">
        <v>1201</v>
      </c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>
        <f>COUNTA(Tabela2[[#This Row],[FIFA 96 League]:[EA Sports FC 26 League]])</f>
        <v>11</v>
      </c>
    </row>
    <row r="1234" spans="1:65" x14ac:dyDescent="0.3">
      <c r="A1234" s="3" t="s">
        <v>761</v>
      </c>
      <c r="B1234" s="3" t="s">
        <v>41</v>
      </c>
      <c r="C1234" s="3" t="s">
        <v>760</v>
      </c>
      <c r="D1234" s="3" t="s">
        <v>760</v>
      </c>
      <c r="E1234" s="3" t="s">
        <v>760</v>
      </c>
      <c r="F1234" s="3" t="s">
        <v>760</v>
      </c>
      <c r="G1234" s="3" t="s">
        <v>760</v>
      </c>
      <c r="H1234" s="3" t="s">
        <v>760</v>
      </c>
      <c r="I1234" s="3" t="s">
        <v>760</v>
      </c>
      <c r="J1234" s="3" t="s">
        <v>760</v>
      </c>
      <c r="K1234" s="3" t="s">
        <v>760</v>
      </c>
      <c r="L1234" s="3" t="s">
        <v>760</v>
      </c>
      <c r="M1234" s="3"/>
      <c r="N1234" s="3" t="s">
        <v>760</v>
      </c>
      <c r="O1234" s="3" t="s">
        <v>760</v>
      </c>
      <c r="P1234" s="3" t="s">
        <v>760</v>
      </c>
      <c r="Q1234" s="3" t="s">
        <v>760</v>
      </c>
      <c r="R1234" s="3" t="s">
        <v>760</v>
      </c>
      <c r="S1234" s="3" t="s">
        <v>760</v>
      </c>
      <c r="T1234" s="3" t="s">
        <v>760</v>
      </c>
      <c r="U1234" s="3" t="s">
        <v>760</v>
      </c>
      <c r="V1234" s="3" t="s">
        <v>760</v>
      </c>
      <c r="W1234" s="3" t="s">
        <v>760</v>
      </c>
      <c r="X1234" s="3" t="s">
        <v>760</v>
      </c>
      <c r="Y1234" s="3" t="s">
        <v>760</v>
      </c>
      <c r="Z1234" s="3" t="s">
        <v>760</v>
      </c>
      <c r="AA1234" s="3" t="s">
        <v>760</v>
      </c>
      <c r="AB1234" s="3" t="s">
        <v>760</v>
      </c>
      <c r="AC1234" s="3" t="s">
        <v>760</v>
      </c>
      <c r="AD1234" s="3" t="s">
        <v>760</v>
      </c>
      <c r="AE1234" s="3" t="s">
        <v>760</v>
      </c>
      <c r="AF1234" s="3" t="s">
        <v>760</v>
      </c>
      <c r="AG1234" s="3" t="s">
        <v>760</v>
      </c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>
        <f>COUNTA(Tabela2[[#This Row],[FIFA 96 League]:[EA Sports FC 26 League]])</f>
        <v>30</v>
      </c>
    </row>
    <row r="1235" spans="1:65" x14ac:dyDescent="0.3">
      <c r="A1235" s="3" t="s">
        <v>1417</v>
      </c>
      <c r="B1235" s="3" t="s">
        <v>41</v>
      </c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 t="s">
        <v>760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>
        <f>COUNTA(Tabela2[[#This Row],[FIFA 96 League]:[EA Sports FC 26 League]])</f>
        <v>1</v>
      </c>
    </row>
    <row r="1236" spans="1:65" x14ac:dyDescent="0.3">
      <c r="A1236" s="3" t="s">
        <v>1675</v>
      </c>
      <c r="B1236" s="3" t="s">
        <v>41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 t="s">
        <v>760</v>
      </c>
      <c r="S1236" s="3"/>
      <c r="T1236" s="3" t="s">
        <v>760</v>
      </c>
      <c r="U1236" s="3" t="s">
        <v>760</v>
      </c>
      <c r="V1236" s="3" t="s">
        <v>760</v>
      </c>
      <c r="W1236" s="3" t="s">
        <v>760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>
        <f>COUNTA(Tabela2[[#This Row],[FIFA 96 League]:[EA Sports FC 26 League]])</f>
        <v>5</v>
      </c>
    </row>
    <row r="1237" spans="1:65" x14ac:dyDescent="0.3">
      <c r="A1237" s="3" t="s">
        <v>1471</v>
      </c>
      <c r="B1237" s="3" t="s">
        <v>41</v>
      </c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760</v>
      </c>
      <c r="P1237" s="3"/>
      <c r="Q1237" s="3" t="s">
        <v>760</v>
      </c>
      <c r="R1237" s="3" t="s">
        <v>760</v>
      </c>
      <c r="S1237" s="3"/>
      <c r="T1237" s="3"/>
      <c r="U1237" s="3" t="s">
        <v>760</v>
      </c>
      <c r="V1237" s="3" t="s">
        <v>760</v>
      </c>
      <c r="W1237" s="3"/>
      <c r="X1237" s="3"/>
      <c r="Y1237" s="3"/>
      <c r="Z1237" s="3" t="s">
        <v>760</v>
      </c>
      <c r="AA1237" s="3"/>
      <c r="AB1237" s="3"/>
      <c r="AC1237" s="3"/>
      <c r="AD1237" s="3"/>
      <c r="AE1237" s="3" t="s">
        <v>760</v>
      </c>
      <c r="AF1237" s="3" t="s">
        <v>760</v>
      </c>
      <c r="AG1237" s="3" t="s">
        <v>760</v>
      </c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>
        <f>COUNTA(Tabela2[[#This Row],[FIFA 96 League]:[EA Sports FC 26 League]])</f>
        <v>9</v>
      </c>
    </row>
    <row r="1238" spans="1:65" x14ac:dyDescent="0.3">
      <c r="A1238" s="3" t="s">
        <v>1891</v>
      </c>
      <c r="B1238" s="3" t="s">
        <v>41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 t="s">
        <v>760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>
        <f>COUNTA(Tabela2[[#This Row],[FIFA 96 League]:[EA Sports FC 26 League]])</f>
        <v>1</v>
      </c>
    </row>
    <row r="1239" spans="1:65" x14ac:dyDescent="0.3">
      <c r="A1239" s="3" t="s">
        <v>762</v>
      </c>
      <c r="B1239" s="3" t="s">
        <v>41</v>
      </c>
      <c r="C1239" s="3" t="s">
        <v>760</v>
      </c>
      <c r="D1239" s="3" t="s">
        <v>760</v>
      </c>
      <c r="E1239" s="3" t="s">
        <v>760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 t="s">
        <v>760</v>
      </c>
      <c r="AD1239" s="3" t="s">
        <v>760</v>
      </c>
      <c r="AE1239" s="3" t="s">
        <v>760</v>
      </c>
      <c r="AF1239" s="3"/>
      <c r="AG1239" s="3" t="s">
        <v>760</v>
      </c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>
        <f>COUNTA(Tabela2[[#This Row],[FIFA 96 League]:[EA Sports FC 26 League]])</f>
        <v>7</v>
      </c>
    </row>
    <row r="1240" spans="1:65" x14ac:dyDescent="0.3">
      <c r="A1240" s="3" t="s">
        <v>763</v>
      </c>
      <c r="B1240" s="3" t="s">
        <v>41</v>
      </c>
      <c r="C1240" s="3" t="s">
        <v>760</v>
      </c>
      <c r="D1240" s="3" t="s">
        <v>760</v>
      </c>
      <c r="E1240" s="3"/>
      <c r="F1240" s="3"/>
      <c r="G1240" s="3" t="s">
        <v>760</v>
      </c>
      <c r="H1240" s="3"/>
      <c r="I1240" s="3" t="s">
        <v>760</v>
      </c>
      <c r="J1240" s="3" t="s">
        <v>760</v>
      </c>
      <c r="K1240" s="3" t="s">
        <v>760</v>
      </c>
      <c r="L1240" s="3" t="s">
        <v>760</v>
      </c>
      <c r="M1240" s="3" t="s">
        <v>760</v>
      </c>
      <c r="N1240" s="3" t="s">
        <v>760</v>
      </c>
      <c r="O1240" s="3" t="s">
        <v>760</v>
      </c>
      <c r="P1240" s="3" t="s">
        <v>760</v>
      </c>
      <c r="Q1240" s="3" t="s">
        <v>760</v>
      </c>
      <c r="R1240" s="3" t="s">
        <v>760</v>
      </c>
      <c r="S1240" s="3" t="s">
        <v>760</v>
      </c>
      <c r="T1240" s="3" t="s">
        <v>760</v>
      </c>
      <c r="U1240" s="3" t="s">
        <v>760</v>
      </c>
      <c r="V1240" s="3" t="s">
        <v>760</v>
      </c>
      <c r="W1240" s="3" t="s">
        <v>760</v>
      </c>
      <c r="X1240" s="3" t="s">
        <v>760</v>
      </c>
      <c r="Y1240" s="3" t="s">
        <v>760</v>
      </c>
      <c r="Z1240" s="3" t="s">
        <v>760</v>
      </c>
      <c r="AA1240" s="3" t="s">
        <v>760</v>
      </c>
      <c r="AB1240" s="3" t="s">
        <v>760</v>
      </c>
      <c r="AC1240" s="3" t="s">
        <v>760</v>
      </c>
      <c r="AD1240" s="3" t="s">
        <v>760</v>
      </c>
      <c r="AE1240" s="3" t="s">
        <v>760</v>
      </c>
      <c r="AF1240" s="3" t="s">
        <v>760</v>
      </c>
      <c r="AG1240" s="3" t="s">
        <v>760</v>
      </c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>
        <f>COUNTA(Tabela2[[#This Row],[FIFA 96 League]:[EA Sports FC 26 League]])</f>
        <v>28</v>
      </c>
    </row>
    <row r="1241" spans="1:65" x14ac:dyDescent="0.3">
      <c r="A1241" s="3" t="s">
        <v>886</v>
      </c>
      <c r="B1241" s="3" t="s">
        <v>41</v>
      </c>
      <c r="C1241" s="3"/>
      <c r="D1241" s="3"/>
      <c r="E1241" s="3" t="s">
        <v>760</v>
      </c>
      <c r="F1241" s="3" t="s">
        <v>760</v>
      </c>
      <c r="G1241" s="3" t="s">
        <v>760</v>
      </c>
      <c r="H1241" s="3" t="s">
        <v>760</v>
      </c>
      <c r="I1241" s="3" t="s">
        <v>760</v>
      </c>
      <c r="J1241" s="3" t="s">
        <v>760</v>
      </c>
      <c r="K1241" s="3" t="s">
        <v>760</v>
      </c>
      <c r="L1241" s="3" t="s">
        <v>760</v>
      </c>
      <c r="M1241" s="3" t="s">
        <v>760</v>
      </c>
      <c r="N1241" s="3" t="s">
        <v>760</v>
      </c>
      <c r="O1241" s="3" t="s">
        <v>760</v>
      </c>
      <c r="P1241" s="3" t="s">
        <v>760</v>
      </c>
      <c r="Q1241" s="3" t="s">
        <v>760</v>
      </c>
      <c r="R1241" s="3" t="s">
        <v>760</v>
      </c>
      <c r="S1241" s="3" t="s">
        <v>760</v>
      </c>
      <c r="T1241" s="3" t="s">
        <v>760</v>
      </c>
      <c r="U1241" s="3" t="s">
        <v>760</v>
      </c>
      <c r="V1241" s="3" t="s">
        <v>760</v>
      </c>
      <c r="W1241" s="3" t="s">
        <v>760</v>
      </c>
      <c r="X1241" s="3" t="s">
        <v>760</v>
      </c>
      <c r="Y1241" s="3" t="s">
        <v>760</v>
      </c>
      <c r="Z1241" s="3" t="s">
        <v>760</v>
      </c>
      <c r="AA1241" s="3" t="s">
        <v>760</v>
      </c>
      <c r="AB1241" s="3" t="s">
        <v>760</v>
      </c>
      <c r="AC1241" s="3" t="s">
        <v>760</v>
      </c>
      <c r="AD1241" s="3" t="s">
        <v>760</v>
      </c>
      <c r="AE1241" s="3" t="s">
        <v>760</v>
      </c>
      <c r="AF1241" s="3" t="s">
        <v>760</v>
      </c>
      <c r="AG1241" s="3" t="s">
        <v>760</v>
      </c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>
        <f>COUNTA(Tabela2[[#This Row],[FIFA 96 League]:[EA Sports FC 26 League]])</f>
        <v>29</v>
      </c>
    </row>
    <row r="1242" spans="1:65" x14ac:dyDescent="0.3">
      <c r="A1242" s="3" t="s">
        <v>1328</v>
      </c>
      <c r="B1242" s="3" t="s">
        <v>41</v>
      </c>
      <c r="C1242" s="3"/>
      <c r="D1242" s="3"/>
      <c r="E1242" s="3"/>
      <c r="F1242" s="3"/>
      <c r="G1242" s="3"/>
      <c r="H1242" s="3"/>
      <c r="I1242" s="3"/>
      <c r="J1242" s="3"/>
      <c r="K1242" s="3" t="s">
        <v>760</v>
      </c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>
        <f>COUNTA(Tabela2[[#This Row],[FIFA 96 League]:[EA Sports FC 26 League]])</f>
        <v>1</v>
      </c>
    </row>
    <row r="1243" spans="1:65" x14ac:dyDescent="0.3">
      <c r="A1243" s="3" t="s">
        <v>1868</v>
      </c>
      <c r="B1243" s="3" t="s">
        <v>41</v>
      </c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 t="s">
        <v>760</v>
      </c>
      <c r="Z1243" s="3"/>
      <c r="AA1243" s="3" t="s">
        <v>760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>
        <f>COUNTA(Tabela2[[#This Row],[FIFA 96 League]:[EA Sports FC 26 League]])</f>
        <v>2</v>
      </c>
    </row>
    <row r="1244" spans="1:65" x14ac:dyDescent="0.3">
      <c r="A1244" s="3" t="s">
        <v>1800</v>
      </c>
      <c r="B1244" s="3" t="s">
        <v>41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 t="s">
        <v>760</v>
      </c>
      <c r="W1244" s="3" t="s">
        <v>760</v>
      </c>
      <c r="X1244" s="3" t="s">
        <v>760</v>
      </c>
      <c r="Y1244" s="3"/>
      <c r="Z1244" s="3"/>
      <c r="AA1244" s="3" t="s">
        <v>760</v>
      </c>
      <c r="AB1244" s="3" t="s">
        <v>760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>
        <f>COUNTA(Tabela2[[#This Row],[FIFA 96 League]:[EA Sports FC 26 League]])</f>
        <v>5</v>
      </c>
    </row>
    <row r="1245" spans="1:65" x14ac:dyDescent="0.3">
      <c r="A1245" s="3" t="s">
        <v>1162</v>
      </c>
      <c r="B1245" s="3" t="s">
        <v>41</v>
      </c>
      <c r="C1245" s="3"/>
      <c r="D1245" s="3"/>
      <c r="E1245" s="3"/>
      <c r="F1245" s="3"/>
      <c r="G1245" s="3"/>
      <c r="H1245" s="3" t="s">
        <v>760</v>
      </c>
      <c r="I1245" s="3"/>
      <c r="J1245" s="3"/>
      <c r="K1245" s="3"/>
      <c r="L1245" s="3"/>
      <c r="M1245" s="3"/>
      <c r="N1245" s="3" t="s">
        <v>760</v>
      </c>
      <c r="O1245" s="3" t="s">
        <v>760</v>
      </c>
      <c r="P1245" s="3" t="s">
        <v>760</v>
      </c>
      <c r="Q1245" s="3" t="s">
        <v>760</v>
      </c>
      <c r="R1245" s="3" t="s">
        <v>760</v>
      </c>
      <c r="S1245" s="3" t="s">
        <v>760</v>
      </c>
      <c r="T1245" s="3" t="s">
        <v>760</v>
      </c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 t="s">
        <v>760</v>
      </c>
      <c r="AG1245" s="3" t="s">
        <v>760</v>
      </c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>
        <f>COUNTA(Tabela2[[#This Row],[FIFA 96 League]:[EA Sports FC 26 League]])</f>
        <v>10</v>
      </c>
    </row>
    <row r="1246" spans="1:65" x14ac:dyDescent="0.3">
      <c r="A1246" s="3" t="s">
        <v>1418</v>
      </c>
      <c r="B1246" s="3" t="s">
        <v>41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 t="s">
        <v>760</v>
      </c>
      <c r="N1246" s="3" t="s">
        <v>760</v>
      </c>
      <c r="O1246" s="3" t="s">
        <v>760</v>
      </c>
      <c r="P1246" s="3" t="s">
        <v>760</v>
      </c>
      <c r="Q1246" s="3" t="s">
        <v>760</v>
      </c>
      <c r="R1246" s="3" t="s">
        <v>760</v>
      </c>
      <c r="S1246" s="3" t="s">
        <v>760</v>
      </c>
      <c r="T1246" s="3" t="s">
        <v>760</v>
      </c>
      <c r="U1246" s="3" t="s">
        <v>760</v>
      </c>
      <c r="V1246" s="3" t="s">
        <v>760</v>
      </c>
      <c r="W1246" s="3" t="s">
        <v>760</v>
      </c>
      <c r="X1246" s="3" t="s">
        <v>760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>
        <f>COUNTA(Tabela2[[#This Row],[FIFA 96 League]:[EA Sports FC 26 League]])</f>
        <v>12</v>
      </c>
    </row>
    <row r="1247" spans="1:65" x14ac:dyDescent="0.3">
      <c r="A1247" s="3" t="s">
        <v>1163</v>
      </c>
      <c r="B1247" s="3" t="s">
        <v>41</v>
      </c>
      <c r="C1247" s="3"/>
      <c r="D1247" s="3"/>
      <c r="E1247" s="3"/>
      <c r="F1247" s="3"/>
      <c r="G1247" s="3"/>
      <c r="H1247" s="3" t="s">
        <v>760</v>
      </c>
      <c r="I1247" s="3" t="s">
        <v>760</v>
      </c>
      <c r="J1247" s="3" t="s">
        <v>760</v>
      </c>
      <c r="K1247" s="3" t="s">
        <v>760</v>
      </c>
      <c r="L1247" s="3" t="s">
        <v>760</v>
      </c>
      <c r="M1247" s="3" t="s">
        <v>760</v>
      </c>
      <c r="N1247" s="3"/>
      <c r="O1247" s="3"/>
      <c r="P1247" s="3" t="s">
        <v>760</v>
      </c>
      <c r="Q1247" s="3"/>
      <c r="R1247" s="3"/>
      <c r="S1247" s="3"/>
      <c r="T1247" s="3" t="s">
        <v>760</v>
      </c>
      <c r="U1247" s="3"/>
      <c r="V1247" s="3"/>
      <c r="W1247" s="3" t="s">
        <v>760</v>
      </c>
      <c r="X1247" s="3" t="s">
        <v>760</v>
      </c>
      <c r="Y1247" s="3" t="s">
        <v>760</v>
      </c>
      <c r="Z1247" s="3" t="s">
        <v>760</v>
      </c>
      <c r="AA1247" s="3" t="s">
        <v>760</v>
      </c>
      <c r="AB1247" s="3"/>
      <c r="AC1247" s="3"/>
      <c r="AD1247" s="3" t="s">
        <v>760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>
        <f>COUNTA(Tabela2[[#This Row],[FIFA 96 League]:[EA Sports FC 26 League]])</f>
        <v>14</v>
      </c>
    </row>
    <row r="1248" spans="1:65" x14ac:dyDescent="0.3">
      <c r="A1248" s="3" t="s">
        <v>942</v>
      </c>
      <c r="B1248" s="3" t="s">
        <v>41</v>
      </c>
      <c r="C1248" s="3"/>
      <c r="D1248" s="3"/>
      <c r="E1248" s="3"/>
      <c r="F1248" s="3" t="s">
        <v>760</v>
      </c>
      <c r="G1248" s="3"/>
      <c r="H1248" s="3" t="s">
        <v>760</v>
      </c>
      <c r="I1248" s="3" t="s">
        <v>760</v>
      </c>
      <c r="J1248" s="3"/>
      <c r="K1248" s="3"/>
      <c r="L1248" s="3"/>
      <c r="M1248" s="3" t="s">
        <v>760</v>
      </c>
      <c r="N1248" s="3" t="s">
        <v>760</v>
      </c>
      <c r="O1248" s="3"/>
      <c r="P1248" s="3"/>
      <c r="Q1248" s="3" t="s">
        <v>760</v>
      </c>
      <c r="R1248" s="3" t="s">
        <v>760</v>
      </c>
      <c r="S1248" s="3" t="s">
        <v>760</v>
      </c>
      <c r="T1248" s="3" t="s">
        <v>760</v>
      </c>
      <c r="U1248" s="3" t="s">
        <v>760</v>
      </c>
      <c r="V1248" s="3" t="s">
        <v>760</v>
      </c>
      <c r="W1248" s="3" t="s">
        <v>760</v>
      </c>
      <c r="X1248" s="3" t="s">
        <v>760</v>
      </c>
      <c r="Y1248" s="3" t="s">
        <v>760</v>
      </c>
      <c r="Z1248" s="3" t="s">
        <v>760</v>
      </c>
      <c r="AA1248" s="3" t="s">
        <v>760</v>
      </c>
      <c r="AB1248" s="3" t="s">
        <v>760</v>
      </c>
      <c r="AC1248" s="3" t="s">
        <v>760</v>
      </c>
      <c r="AD1248" s="3" t="s">
        <v>760</v>
      </c>
      <c r="AE1248" s="3" t="s">
        <v>760</v>
      </c>
      <c r="AF1248" s="3" t="s">
        <v>760</v>
      </c>
      <c r="AG1248" s="3" t="s">
        <v>760</v>
      </c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>
        <f>COUNTA(Tabela2[[#This Row],[FIFA 96 League]:[EA Sports FC 26 League]])</f>
        <v>22</v>
      </c>
    </row>
    <row r="1249" spans="1:65" x14ac:dyDescent="0.3">
      <c r="A1249" s="3" t="s">
        <v>765</v>
      </c>
      <c r="B1249" s="3" t="s">
        <v>41</v>
      </c>
      <c r="C1249" s="3" t="s">
        <v>760</v>
      </c>
      <c r="D1249" s="3" t="s">
        <v>760</v>
      </c>
      <c r="E1249" s="3" t="s">
        <v>760</v>
      </c>
      <c r="F1249" s="3" t="s">
        <v>760</v>
      </c>
      <c r="G1249" s="3" t="s">
        <v>760</v>
      </c>
      <c r="H1249" s="3" t="s">
        <v>760</v>
      </c>
      <c r="I1249" s="3" t="s">
        <v>760</v>
      </c>
      <c r="J1249" s="3" t="s">
        <v>760</v>
      </c>
      <c r="K1249" s="3" t="s">
        <v>760</v>
      </c>
      <c r="L1249" s="3" t="s">
        <v>760</v>
      </c>
      <c r="M1249" s="3" t="s">
        <v>760</v>
      </c>
      <c r="N1249" s="3" t="s">
        <v>760</v>
      </c>
      <c r="O1249" s="3" t="s">
        <v>760</v>
      </c>
      <c r="P1249" s="3" t="s">
        <v>760</v>
      </c>
      <c r="Q1249" s="3" t="s">
        <v>760</v>
      </c>
      <c r="R1249" s="3" t="s">
        <v>760</v>
      </c>
      <c r="S1249" s="3" t="s">
        <v>760</v>
      </c>
      <c r="T1249" s="3"/>
      <c r="U1249" s="3" t="s">
        <v>760</v>
      </c>
      <c r="V1249" s="3" t="s">
        <v>760</v>
      </c>
      <c r="W1249" s="3" t="s">
        <v>760</v>
      </c>
      <c r="X1249" s="3"/>
      <c r="Y1249" s="3" t="s">
        <v>760</v>
      </c>
      <c r="Z1249" s="3"/>
      <c r="AA1249" s="3"/>
      <c r="AB1249" s="3"/>
      <c r="AC1249" s="3" t="s">
        <v>760</v>
      </c>
      <c r="AD1249" s="3"/>
      <c r="AE1249" s="3" t="s">
        <v>760</v>
      </c>
      <c r="AF1249" s="3" t="s">
        <v>760</v>
      </c>
      <c r="AG1249" s="3" t="s">
        <v>760</v>
      </c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>
        <f>COUNTA(Tabela2[[#This Row],[FIFA 96 League]:[EA Sports FC 26 League]])</f>
        <v>25</v>
      </c>
    </row>
    <row r="1250" spans="1:65" x14ac:dyDescent="0.3">
      <c r="A1250" s="3" t="s">
        <v>766</v>
      </c>
      <c r="B1250" s="3" t="s">
        <v>41</v>
      </c>
      <c r="C1250" s="3" t="s">
        <v>760</v>
      </c>
      <c r="D1250" s="3"/>
      <c r="E1250" s="3"/>
      <c r="F1250" s="3" t="s">
        <v>760</v>
      </c>
      <c r="G1250" s="3" t="s">
        <v>760</v>
      </c>
      <c r="H1250" s="3" t="s">
        <v>760</v>
      </c>
      <c r="I1250" s="3" t="s">
        <v>760</v>
      </c>
      <c r="J1250" s="3" t="s">
        <v>760</v>
      </c>
      <c r="K1250" s="3" t="s">
        <v>760</v>
      </c>
      <c r="L1250" s="3" t="s">
        <v>760</v>
      </c>
      <c r="M1250" s="3" t="s">
        <v>760</v>
      </c>
      <c r="N1250" s="3" t="s">
        <v>760</v>
      </c>
      <c r="O1250" s="3" t="s">
        <v>760</v>
      </c>
      <c r="P1250" s="3" t="s">
        <v>760</v>
      </c>
      <c r="Q1250" s="3" t="s">
        <v>760</v>
      </c>
      <c r="R1250" s="3"/>
      <c r="S1250" s="3"/>
      <c r="T1250" s="3"/>
      <c r="U1250" s="3"/>
      <c r="V1250" s="3"/>
      <c r="W1250" s="3" t="s">
        <v>760</v>
      </c>
      <c r="X1250" s="3" t="s">
        <v>760</v>
      </c>
      <c r="Y1250" s="3" t="s">
        <v>760</v>
      </c>
      <c r="Z1250" s="3" t="s">
        <v>760</v>
      </c>
      <c r="AA1250" s="3" t="s">
        <v>760</v>
      </c>
      <c r="AB1250" s="3" t="s">
        <v>760</v>
      </c>
      <c r="AC1250" s="3" t="s">
        <v>760</v>
      </c>
      <c r="AD1250" s="3" t="s">
        <v>760</v>
      </c>
      <c r="AE1250" s="3" t="s">
        <v>760</v>
      </c>
      <c r="AF1250" s="3" t="s">
        <v>760</v>
      </c>
      <c r="AG1250" s="3" t="s">
        <v>760</v>
      </c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>
        <f>COUNTA(Tabela2[[#This Row],[FIFA 96 League]:[EA Sports FC 26 League]])</f>
        <v>24</v>
      </c>
    </row>
    <row r="1251" spans="1:65" x14ac:dyDescent="0.3">
      <c r="A1251" s="3" t="s">
        <v>767</v>
      </c>
      <c r="B1251" s="3" t="s">
        <v>41</v>
      </c>
      <c r="C1251" s="3" t="s">
        <v>760</v>
      </c>
      <c r="D1251" s="3" t="s">
        <v>760</v>
      </c>
      <c r="E1251" s="3" t="s">
        <v>760</v>
      </c>
      <c r="F1251" s="3" t="s">
        <v>760</v>
      </c>
      <c r="G1251" s="3" t="s">
        <v>760</v>
      </c>
      <c r="H1251" s="3" t="s">
        <v>760</v>
      </c>
      <c r="I1251" s="3" t="s">
        <v>760</v>
      </c>
      <c r="J1251" s="3" t="s">
        <v>760</v>
      </c>
      <c r="K1251" s="3" t="s">
        <v>760</v>
      </c>
      <c r="L1251" s="3" t="s">
        <v>760</v>
      </c>
      <c r="M1251" s="3" t="s">
        <v>760</v>
      </c>
      <c r="N1251" s="3" t="s">
        <v>760</v>
      </c>
      <c r="O1251" s="3" t="s">
        <v>760</v>
      </c>
      <c r="P1251" s="3" t="s">
        <v>760</v>
      </c>
      <c r="Q1251" s="3" t="s">
        <v>760</v>
      </c>
      <c r="R1251" s="3" t="s">
        <v>760</v>
      </c>
      <c r="S1251" s="3" t="s">
        <v>760</v>
      </c>
      <c r="T1251" s="3" t="s">
        <v>760</v>
      </c>
      <c r="U1251" s="3" t="s">
        <v>760</v>
      </c>
      <c r="V1251" s="3" t="s">
        <v>760</v>
      </c>
      <c r="W1251" s="3" t="s">
        <v>760</v>
      </c>
      <c r="X1251" s="3" t="s">
        <v>760</v>
      </c>
      <c r="Y1251" s="3"/>
      <c r="Z1251" s="3"/>
      <c r="AA1251" s="3" t="s">
        <v>760</v>
      </c>
      <c r="AB1251" s="3" t="s">
        <v>760</v>
      </c>
      <c r="AC1251" s="3"/>
      <c r="AD1251" s="3" t="s">
        <v>760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>
        <f>COUNTA(Tabela2[[#This Row],[FIFA 96 League]:[EA Sports FC 26 League]])</f>
        <v>25</v>
      </c>
    </row>
    <row r="1252" spans="1:65" x14ac:dyDescent="0.3">
      <c r="A1252" s="3" t="s">
        <v>764</v>
      </c>
      <c r="B1252" s="3" t="s">
        <v>41</v>
      </c>
      <c r="C1252" s="3" t="s">
        <v>760</v>
      </c>
      <c r="D1252" s="3" t="s">
        <v>760</v>
      </c>
      <c r="E1252" s="3" t="s">
        <v>760</v>
      </c>
      <c r="F1252" s="3" t="s">
        <v>760</v>
      </c>
      <c r="G1252" s="3" t="s">
        <v>760</v>
      </c>
      <c r="H1252" s="3" t="s">
        <v>760</v>
      </c>
      <c r="I1252" s="3" t="s">
        <v>760</v>
      </c>
      <c r="J1252" s="3" t="s">
        <v>760</v>
      </c>
      <c r="K1252" s="3" t="s">
        <v>760</v>
      </c>
      <c r="L1252" s="3" t="s">
        <v>760</v>
      </c>
      <c r="M1252" s="3" t="s">
        <v>760</v>
      </c>
      <c r="N1252" s="3" t="s">
        <v>760</v>
      </c>
      <c r="O1252" s="3" t="s">
        <v>760</v>
      </c>
      <c r="P1252" s="3" t="s">
        <v>760</v>
      </c>
      <c r="Q1252" s="3" t="s">
        <v>760</v>
      </c>
      <c r="R1252" s="3" t="s">
        <v>760</v>
      </c>
      <c r="S1252" s="3" t="s">
        <v>760</v>
      </c>
      <c r="T1252" s="3" t="s">
        <v>760</v>
      </c>
      <c r="U1252" s="3" t="s">
        <v>760</v>
      </c>
      <c r="V1252" s="3" t="s">
        <v>760</v>
      </c>
      <c r="W1252" s="3" t="s">
        <v>760</v>
      </c>
      <c r="X1252" s="3" t="s">
        <v>760</v>
      </c>
      <c r="Y1252" s="3" t="s">
        <v>760</v>
      </c>
      <c r="Z1252" s="3" t="s">
        <v>760</v>
      </c>
      <c r="AA1252" s="3" t="s">
        <v>760</v>
      </c>
      <c r="AB1252" s="3" t="s">
        <v>760</v>
      </c>
      <c r="AC1252" s="3" t="s">
        <v>760</v>
      </c>
      <c r="AD1252" s="3" t="s">
        <v>760</v>
      </c>
      <c r="AE1252" s="3" t="s">
        <v>760</v>
      </c>
      <c r="AF1252" s="3" t="s">
        <v>760</v>
      </c>
      <c r="AG1252" s="3" t="s">
        <v>760</v>
      </c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>
        <f>COUNTA(Tabela2[[#This Row],[FIFA 96 League]:[EA Sports FC 26 League]])</f>
        <v>31</v>
      </c>
    </row>
    <row r="1253" spans="1:65" x14ac:dyDescent="0.3">
      <c r="A1253" s="3" t="s">
        <v>1833</v>
      </c>
      <c r="B1253" s="3" t="s">
        <v>41</v>
      </c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 t="s">
        <v>760</v>
      </c>
      <c r="Y1253" s="3" t="s">
        <v>760</v>
      </c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>
        <f>COUNTA(Tabela2[[#This Row],[FIFA 96 League]:[EA Sports FC 26 League]])</f>
        <v>2</v>
      </c>
    </row>
    <row r="1254" spans="1:65" x14ac:dyDescent="0.3">
      <c r="A1254" s="3" t="s">
        <v>1091</v>
      </c>
      <c r="B1254" s="3" t="s">
        <v>41</v>
      </c>
      <c r="C1254" s="3"/>
      <c r="D1254" s="3"/>
      <c r="E1254" s="3"/>
      <c r="F1254" s="3"/>
      <c r="G1254" s="3" t="s">
        <v>760</v>
      </c>
      <c r="H1254" s="3"/>
      <c r="I1254" s="3"/>
      <c r="J1254" s="3" t="s">
        <v>760</v>
      </c>
      <c r="K1254" s="3"/>
      <c r="L1254" s="3" t="s">
        <v>760</v>
      </c>
      <c r="M1254" s="3" t="s">
        <v>760</v>
      </c>
      <c r="N1254" s="3" t="s">
        <v>760</v>
      </c>
      <c r="O1254" s="3" t="s">
        <v>760</v>
      </c>
      <c r="P1254" s="3" t="s">
        <v>760</v>
      </c>
      <c r="Q1254" s="3" t="s">
        <v>760</v>
      </c>
      <c r="R1254" s="3" t="s">
        <v>760</v>
      </c>
      <c r="S1254" s="3" t="s">
        <v>760</v>
      </c>
      <c r="T1254" s="3" t="s">
        <v>760</v>
      </c>
      <c r="U1254" s="3" t="s">
        <v>760</v>
      </c>
      <c r="V1254" s="3" t="s">
        <v>760</v>
      </c>
      <c r="W1254" s="3" t="s">
        <v>760</v>
      </c>
      <c r="X1254" s="3" t="s">
        <v>760</v>
      </c>
      <c r="Y1254" s="3" t="s">
        <v>760</v>
      </c>
      <c r="Z1254" s="3" t="s">
        <v>760</v>
      </c>
      <c r="AA1254" s="3" t="s">
        <v>760</v>
      </c>
      <c r="AB1254" s="3" t="s">
        <v>760</v>
      </c>
      <c r="AC1254" s="3" t="s">
        <v>760</v>
      </c>
      <c r="AD1254" s="3" t="s">
        <v>760</v>
      </c>
      <c r="AE1254" s="3" t="s">
        <v>760</v>
      </c>
      <c r="AF1254" s="3" t="s">
        <v>760</v>
      </c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>
        <f>COUNTA(Tabela2[[#This Row],[FIFA 96 League]:[EA Sports FC 26 League]])</f>
        <v>23</v>
      </c>
    </row>
    <row r="1255" spans="1:65" x14ac:dyDescent="0.3">
      <c r="A1255" s="3" t="s">
        <v>1194</v>
      </c>
      <c r="B1255" s="3" t="s">
        <v>41</v>
      </c>
      <c r="C1255" s="3"/>
      <c r="D1255" s="3"/>
      <c r="E1255" s="3"/>
      <c r="F1255" s="3"/>
      <c r="G1255" s="3"/>
      <c r="H1255" s="3"/>
      <c r="I1255" s="3"/>
      <c r="J1255" s="3" t="s">
        <v>760</v>
      </c>
      <c r="K1255" s="3" t="s">
        <v>760</v>
      </c>
      <c r="L1255" s="3" t="s">
        <v>760</v>
      </c>
      <c r="M1255" s="3" t="s">
        <v>760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>
        <f>COUNTA(Tabela2[[#This Row],[FIFA 96 League]:[EA Sports FC 26 League]])</f>
        <v>4</v>
      </c>
    </row>
    <row r="1256" spans="1:65" x14ac:dyDescent="0.3">
      <c r="A1256" s="3" t="s">
        <v>887</v>
      </c>
      <c r="B1256" s="3" t="s">
        <v>41</v>
      </c>
      <c r="C1256" s="3"/>
      <c r="D1256" s="3"/>
      <c r="E1256" s="3" t="s">
        <v>760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 t="s">
        <v>760</v>
      </c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>
        <f>COUNTA(Tabela2[[#This Row],[FIFA 96 League]:[EA Sports FC 26 League]])</f>
        <v>2</v>
      </c>
    </row>
    <row r="1257" spans="1:65" x14ac:dyDescent="0.3">
      <c r="A1257" s="3" t="s">
        <v>768</v>
      </c>
      <c r="B1257" s="3" t="s">
        <v>41</v>
      </c>
      <c r="C1257" s="3" t="s">
        <v>760</v>
      </c>
      <c r="D1257" s="3" t="s">
        <v>760</v>
      </c>
      <c r="E1257" s="3" t="s">
        <v>760</v>
      </c>
      <c r="F1257" s="3" t="s">
        <v>760</v>
      </c>
      <c r="G1257" s="3" t="s">
        <v>760</v>
      </c>
      <c r="H1257" s="3"/>
      <c r="I1257" s="3" t="s">
        <v>760</v>
      </c>
      <c r="J1257" s="3" t="s">
        <v>760</v>
      </c>
      <c r="K1257" s="3" t="s">
        <v>760</v>
      </c>
      <c r="L1257" s="3" t="s">
        <v>760</v>
      </c>
      <c r="M1257" s="3" t="s">
        <v>760</v>
      </c>
      <c r="N1257" s="3" t="s">
        <v>760</v>
      </c>
      <c r="O1257" s="3" t="s">
        <v>760</v>
      </c>
      <c r="P1257" s="3" t="s">
        <v>760</v>
      </c>
      <c r="Q1257" s="3" t="s">
        <v>760</v>
      </c>
      <c r="R1257" s="3" t="s">
        <v>760</v>
      </c>
      <c r="S1257" s="3" t="s">
        <v>760</v>
      </c>
      <c r="T1257" s="3" t="s">
        <v>760</v>
      </c>
      <c r="U1257" s="3" t="s">
        <v>760</v>
      </c>
      <c r="V1257" s="3" t="s">
        <v>760</v>
      </c>
      <c r="W1257" s="3" t="s">
        <v>760</v>
      </c>
      <c r="X1257" s="3" t="s">
        <v>760</v>
      </c>
      <c r="Y1257" s="3" t="s">
        <v>760</v>
      </c>
      <c r="Z1257" s="3" t="s">
        <v>760</v>
      </c>
      <c r="AA1257" s="3" t="s">
        <v>760</v>
      </c>
      <c r="AB1257" s="3" t="s">
        <v>760</v>
      </c>
      <c r="AC1257" s="3" t="s">
        <v>760</v>
      </c>
      <c r="AD1257" s="3" t="s">
        <v>760</v>
      </c>
      <c r="AE1257" s="3" t="s">
        <v>760</v>
      </c>
      <c r="AF1257" s="3" t="s">
        <v>760</v>
      </c>
      <c r="AG1257" s="3" t="s">
        <v>760</v>
      </c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>
        <f>COUNTA(Tabela2[[#This Row],[FIFA 96 League]:[EA Sports FC 26 League]])</f>
        <v>30</v>
      </c>
    </row>
    <row r="1258" spans="1:65" x14ac:dyDescent="0.3">
      <c r="A1258" s="3" t="s">
        <v>1676</v>
      </c>
      <c r="B1258" s="3" t="s">
        <v>41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 t="s">
        <v>760</v>
      </c>
      <c r="S1258" s="3" t="s">
        <v>760</v>
      </c>
      <c r="T1258" s="3" t="s">
        <v>760</v>
      </c>
      <c r="U1258" s="3" t="s">
        <v>760</v>
      </c>
      <c r="V1258" s="3" t="s">
        <v>760</v>
      </c>
      <c r="W1258" s="3"/>
      <c r="X1258" s="3"/>
      <c r="Y1258" s="3"/>
      <c r="Z1258" s="3"/>
      <c r="AA1258" s="3"/>
      <c r="AB1258" s="3" t="s">
        <v>760</v>
      </c>
      <c r="AC1258" s="3" t="s">
        <v>760</v>
      </c>
      <c r="AD1258" s="3" t="s">
        <v>760</v>
      </c>
      <c r="AE1258" s="3" t="s">
        <v>760</v>
      </c>
      <c r="AF1258" s="3" t="s">
        <v>760</v>
      </c>
      <c r="AG1258" s="3" t="s">
        <v>760</v>
      </c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>
        <f>COUNTA(Tabela2[[#This Row],[FIFA 96 League]:[EA Sports FC 26 League]])</f>
        <v>11</v>
      </c>
    </row>
    <row r="1259" spans="1:65" x14ac:dyDescent="0.3">
      <c r="A1259" s="3" t="s">
        <v>769</v>
      </c>
      <c r="B1259" s="3" t="s">
        <v>41</v>
      </c>
      <c r="C1259" s="3" t="s">
        <v>760</v>
      </c>
      <c r="D1259" s="3" t="s">
        <v>760</v>
      </c>
      <c r="E1259" s="3" t="s">
        <v>760</v>
      </c>
      <c r="F1259" s="3" t="s">
        <v>760</v>
      </c>
      <c r="G1259" s="3" t="s">
        <v>760</v>
      </c>
      <c r="H1259" s="3" t="s">
        <v>760</v>
      </c>
      <c r="I1259" s="3" t="s">
        <v>760</v>
      </c>
      <c r="J1259" s="3" t="s">
        <v>760</v>
      </c>
      <c r="K1259" s="3"/>
      <c r="L1259" s="3"/>
      <c r="M1259" s="3"/>
      <c r="N1259" s="3"/>
      <c r="O1259" s="3"/>
      <c r="P1259" s="3" t="s">
        <v>760</v>
      </c>
      <c r="Q1259" s="3"/>
      <c r="R1259" s="3"/>
      <c r="S1259" s="3" t="s">
        <v>760</v>
      </c>
      <c r="T1259" s="3" t="s">
        <v>760</v>
      </c>
      <c r="U1259" s="3" t="s">
        <v>760</v>
      </c>
      <c r="V1259" s="3" t="s">
        <v>760</v>
      </c>
      <c r="W1259" s="3" t="s">
        <v>760</v>
      </c>
      <c r="X1259" s="3" t="s">
        <v>760</v>
      </c>
      <c r="Y1259" s="3" t="s">
        <v>760</v>
      </c>
      <c r="Z1259" s="3" t="s">
        <v>760</v>
      </c>
      <c r="AA1259" s="3" t="s">
        <v>760</v>
      </c>
      <c r="AB1259" s="3" t="s">
        <v>760</v>
      </c>
      <c r="AC1259" s="3" t="s">
        <v>760</v>
      </c>
      <c r="AD1259" s="3" t="s">
        <v>760</v>
      </c>
      <c r="AE1259" s="3" t="s">
        <v>760</v>
      </c>
      <c r="AF1259" s="3" t="s">
        <v>760</v>
      </c>
      <c r="AG1259" s="3" t="s">
        <v>760</v>
      </c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>
        <f>COUNTA(Tabela2[[#This Row],[FIFA 96 League]:[EA Sports FC 26 League]])</f>
        <v>24</v>
      </c>
    </row>
    <row r="1260" spans="1:65" x14ac:dyDescent="0.3">
      <c r="A1260" s="3" t="s">
        <v>870</v>
      </c>
      <c r="B1260" s="3" t="s">
        <v>41</v>
      </c>
      <c r="C1260" s="3"/>
      <c r="D1260" s="3" t="s">
        <v>760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>
        <f>COUNTA(Tabela2[[#This Row],[FIFA 96 League]:[EA Sports FC 26 League]])</f>
        <v>1</v>
      </c>
    </row>
    <row r="1261" spans="1:65" x14ac:dyDescent="0.3">
      <c r="A1261" s="3" t="s">
        <v>770</v>
      </c>
      <c r="B1261" s="3" t="s">
        <v>41</v>
      </c>
      <c r="C1261" s="3" t="s">
        <v>760</v>
      </c>
      <c r="D1261" s="3" t="s">
        <v>760</v>
      </c>
      <c r="E1261" s="3" t="s">
        <v>760</v>
      </c>
      <c r="F1261" s="3" t="s">
        <v>760</v>
      </c>
      <c r="G1261" s="3" t="s">
        <v>760</v>
      </c>
      <c r="H1261" s="3" t="s">
        <v>760</v>
      </c>
      <c r="I1261" s="3" t="s">
        <v>760</v>
      </c>
      <c r="J1261" s="3" t="s">
        <v>760</v>
      </c>
      <c r="K1261" s="3" t="s">
        <v>760</v>
      </c>
      <c r="L1261" s="3" t="s">
        <v>760</v>
      </c>
      <c r="M1261" s="3"/>
      <c r="N1261" s="3"/>
      <c r="O1261" s="3" t="s">
        <v>760</v>
      </c>
      <c r="P1261" s="3" t="s">
        <v>760</v>
      </c>
      <c r="Q1261" s="3" t="s">
        <v>760</v>
      </c>
      <c r="R1261" s="3" t="s">
        <v>760</v>
      </c>
      <c r="S1261" s="3" t="s">
        <v>760</v>
      </c>
      <c r="T1261" s="3" t="s">
        <v>760</v>
      </c>
      <c r="U1261" s="3"/>
      <c r="V1261" s="3" t="s">
        <v>760</v>
      </c>
      <c r="W1261" s="3" t="s">
        <v>760</v>
      </c>
      <c r="X1261" s="3" t="s">
        <v>760</v>
      </c>
      <c r="Y1261" s="3" t="s">
        <v>760</v>
      </c>
      <c r="Z1261" s="3" t="s">
        <v>760</v>
      </c>
      <c r="AA1261" s="3" t="s">
        <v>760</v>
      </c>
      <c r="AB1261" s="3" t="s">
        <v>760</v>
      </c>
      <c r="AC1261" s="3" t="s">
        <v>760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>
        <f>COUNTA(Tabela2[[#This Row],[FIFA 96 League]:[EA Sports FC 26 League]])</f>
        <v>24</v>
      </c>
    </row>
    <row r="1262" spans="1:65" x14ac:dyDescent="0.3">
      <c r="A1262" s="3" t="s">
        <v>771</v>
      </c>
      <c r="B1262" s="3" t="s">
        <v>41</v>
      </c>
      <c r="C1262" s="3" t="s">
        <v>760</v>
      </c>
      <c r="D1262" s="3" t="s">
        <v>760</v>
      </c>
      <c r="E1262" s="3" t="s">
        <v>760</v>
      </c>
      <c r="F1262" s="3" t="s">
        <v>760</v>
      </c>
      <c r="G1262" s="3" t="s">
        <v>760</v>
      </c>
      <c r="H1262" s="3" t="s">
        <v>760</v>
      </c>
      <c r="I1262" s="3" t="s">
        <v>760</v>
      </c>
      <c r="J1262" s="3" t="s">
        <v>760</v>
      </c>
      <c r="K1262" s="3" t="s">
        <v>760</v>
      </c>
      <c r="L1262" s="3" t="s">
        <v>760</v>
      </c>
      <c r="M1262" s="3" t="s">
        <v>760</v>
      </c>
      <c r="N1262" s="3" t="s">
        <v>760</v>
      </c>
      <c r="O1262" s="3"/>
      <c r="P1262" s="3"/>
      <c r="Q1262" s="3" t="s">
        <v>760</v>
      </c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>
        <f>COUNTA(Tabela2[[#This Row],[FIFA 96 League]:[EA Sports FC 26 League]])</f>
        <v>13</v>
      </c>
    </row>
    <row r="1263" spans="1:65" x14ac:dyDescent="0.3">
      <c r="A1263" s="3" t="s">
        <v>772</v>
      </c>
      <c r="B1263" s="3" t="s">
        <v>41</v>
      </c>
      <c r="C1263" s="3" t="s">
        <v>760</v>
      </c>
      <c r="D1263" s="3" t="s">
        <v>760</v>
      </c>
      <c r="E1263" s="3" t="s">
        <v>760</v>
      </c>
      <c r="F1263" s="3" t="s">
        <v>760</v>
      </c>
      <c r="G1263" s="3"/>
      <c r="H1263" s="3"/>
      <c r="I1263" s="3"/>
      <c r="J1263" s="3"/>
      <c r="K1263" s="3" t="s">
        <v>760</v>
      </c>
      <c r="L1263" s="3"/>
      <c r="M1263" s="3"/>
      <c r="N1263" s="3" t="s">
        <v>760</v>
      </c>
      <c r="O1263" s="3"/>
      <c r="P1263" s="3"/>
      <c r="Q1263" s="3"/>
      <c r="R1263" s="3"/>
      <c r="S1263" s="3"/>
      <c r="T1263" s="3"/>
      <c r="U1263" s="3" t="s">
        <v>760</v>
      </c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 t="s">
        <v>760</v>
      </c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>
        <f>COUNTA(Tabela2[[#This Row],[FIFA 96 League]:[EA Sports FC 26 League]])</f>
        <v>8</v>
      </c>
    </row>
    <row r="1264" spans="1:65" x14ac:dyDescent="0.3">
      <c r="A1264" s="3" t="s">
        <v>1834</v>
      </c>
      <c r="B1264" s="3" t="s">
        <v>41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 t="s">
        <v>760</v>
      </c>
      <c r="Y1264" s="3" t="s">
        <v>760</v>
      </c>
      <c r="Z1264" s="3" t="s">
        <v>760</v>
      </c>
      <c r="AA1264" s="3" t="s">
        <v>760</v>
      </c>
      <c r="AB1264" s="3" t="s">
        <v>760</v>
      </c>
      <c r="AC1264" s="3" t="s">
        <v>760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>
        <f>COUNTA(Tabela2[[#This Row],[FIFA 96 League]:[EA Sports FC 26 League]])</f>
        <v>6</v>
      </c>
    </row>
    <row r="1265" spans="1:65" x14ac:dyDescent="0.3">
      <c r="A1265" s="3" t="s">
        <v>1867</v>
      </c>
      <c r="B1265" s="3" t="s">
        <v>41</v>
      </c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 t="s">
        <v>760</v>
      </c>
      <c r="Z1265" s="3" t="s">
        <v>760</v>
      </c>
      <c r="AA1265" s="3" t="s">
        <v>760</v>
      </c>
      <c r="AB1265" s="3" t="s">
        <v>760</v>
      </c>
      <c r="AC1265" s="3" t="s">
        <v>760</v>
      </c>
      <c r="AD1265" s="3" t="s">
        <v>760</v>
      </c>
      <c r="AE1265" s="3" t="s">
        <v>760</v>
      </c>
      <c r="AF1265" s="3" t="s">
        <v>760</v>
      </c>
      <c r="AG1265" s="3" t="s">
        <v>760</v>
      </c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>
        <f>COUNTA(Tabela2[[#This Row],[FIFA 96 League]:[EA Sports FC 26 League]])</f>
        <v>9</v>
      </c>
    </row>
    <row r="1266" spans="1:65" x14ac:dyDescent="0.3">
      <c r="A1266" s="3" t="s">
        <v>1687</v>
      </c>
      <c r="B1266" s="3" t="s">
        <v>41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 t="s">
        <v>760</v>
      </c>
      <c r="T1266" s="3" t="s">
        <v>760</v>
      </c>
      <c r="U1266" s="3" t="s">
        <v>760</v>
      </c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>
        <f>COUNTA(Tabela2[[#This Row],[FIFA 96 League]:[EA Sports FC 26 League]])</f>
        <v>3</v>
      </c>
    </row>
    <row r="1267" spans="1:65" x14ac:dyDescent="0.3">
      <c r="A1267" s="3" t="s">
        <v>773</v>
      </c>
      <c r="B1267" s="3" t="s">
        <v>41</v>
      </c>
      <c r="C1267" s="3" t="s">
        <v>760</v>
      </c>
      <c r="D1267" s="3" t="s">
        <v>760</v>
      </c>
      <c r="E1267" s="3" t="s">
        <v>760</v>
      </c>
      <c r="F1267" s="3" t="s">
        <v>760</v>
      </c>
      <c r="G1267" s="3" t="s">
        <v>760</v>
      </c>
      <c r="H1267" s="3" t="s">
        <v>760</v>
      </c>
      <c r="I1267" s="3" t="s">
        <v>760</v>
      </c>
      <c r="J1267" s="3"/>
      <c r="K1267" s="3"/>
      <c r="L1267" s="3" t="s">
        <v>760</v>
      </c>
      <c r="M1267" s="3"/>
      <c r="N1267" s="3"/>
      <c r="O1267" s="3" t="s">
        <v>760</v>
      </c>
      <c r="P1267" s="3" t="s">
        <v>760</v>
      </c>
      <c r="Q1267" s="3" t="s">
        <v>760</v>
      </c>
      <c r="R1267" s="3" t="s">
        <v>760</v>
      </c>
      <c r="S1267" s="3" t="s">
        <v>760</v>
      </c>
      <c r="T1267" s="3"/>
      <c r="U1267" s="3"/>
      <c r="V1267" s="3"/>
      <c r="W1267" s="3"/>
      <c r="X1267" s="3"/>
      <c r="Y1267" s="3"/>
      <c r="Z1267" s="3" t="s">
        <v>760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>
        <f>COUNTA(Tabela2[[#This Row],[FIFA 96 League]:[EA Sports FC 26 League]])</f>
        <v>14</v>
      </c>
    </row>
    <row r="1268" spans="1:65" x14ac:dyDescent="0.3">
      <c r="A1268" s="3" t="s">
        <v>871</v>
      </c>
      <c r="B1268" s="3" t="s">
        <v>41</v>
      </c>
      <c r="C1268" s="3"/>
      <c r="D1268" s="3" t="s">
        <v>760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>
        <f>COUNTA(Tabela2[[#This Row],[FIFA 96 League]:[EA Sports FC 26 League]])</f>
        <v>1</v>
      </c>
    </row>
    <row r="1269" spans="1:65" x14ac:dyDescent="0.3">
      <c r="A1269" s="3" t="s">
        <v>1949</v>
      </c>
      <c r="B1269" s="3" t="s">
        <v>41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 t="s">
        <v>760</v>
      </c>
      <c r="AC1269" s="3" t="s">
        <v>760</v>
      </c>
      <c r="AD1269" s="3" t="s">
        <v>760</v>
      </c>
      <c r="AE1269" s="3" t="s">
        <v>760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>
        <f>COUNTA(Tabela2[[#This Row],[FIFA 96 League]:[EA Sports FC 26 League]])</f>
        <v>4</v>
      </c>
    </row>
    <row r="1270" spans="1:65" x14ac:dyDescent="0.3">
      <c r="A1270" s="3" t="s">
        <v>2059</v>
      </c>
      <c r="B1270" s="3" t="s">
        <v>41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 t="s">
        <v>760</v>
      </c>
      <c r="AE1270" s="3" t="s">
        <v>760</v>
      </c>
      <c r="AF1270" s="3" t="s">
        <v>760</v>
      </c>
      <c r="AG1270" s="3" t="s">
        <v>760</v>
      </c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>
        <f>COUNTA(Tabela2[[#This Row],[FIFA 96 League]:[EA Sports FC 26 League]])</f>
        <v>4</v>
      </c>
    </row>
    <row r="1271" spans="1:65" x14ac:dyDescent="0.3">
      <c r="A1271" s="3" t="s">
        <v>888</v>
      </c>
      <c r="B1271" s="3" t="s">
        <v>41</v>
      </c>
      <c r="C1271" s="3"/>
      <c r="D1271" s="3"/>
      <c r="E1271" s="3" t="s">
        <v>760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 t="s">
        <v>760</v>
      </c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>
        <f>COUNTA(Tabela2[[#This Row],[FIFA 96 League]:[EA Sports FC 26 League]])</f>
        <v>2</v>
      </c>
    </row>
    <row r="1272" spans="1:65" x14ac:dyDescent="0.3">
      <c r="A1272" s="3" t="s">
        <v>774</v>
      </c>
      <c r="B1272" s="3" t="s">
        <v>41</v>
      </c>
      <c r="C1272" s="3" t="s">
        <v>760</v>
      </c>
      <c r="D1272" s="3"/>
      <c r="E1272" s="3"/>
      <c r="F1272" s="3" t="s">
        <v>760</v>
      </c>
      <c r="G1272" s="3" t="s">
        <v>760</v>
      </c>
      <c r="H1272" s="3" t="s">
        <v>760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>
        <f>COUNTA(Tabela2[[#This Row],[FIFA 96 League]:[EA Sports FC 26 League]])</f>
        <v>4</v>
      </c>
    </row>
    <row r="1273" spans="1:65" x14ac:dyDescent="0.3">
      <c r="A1273" s="3" t="s">
        <v>1176</v>
      </c>
      <c r="B1273" s="3" t="s">
        <v>42</v>
      </c>
      <c r="C1273" s="3"/>
      <c r="D1273" s="3"/>
      <c r="E1273" s="3"/>
      <c r="F1273" s="3"/>
      <c r="G1273" s="3"/>
      <c r="H1273" s="3"/>
      <c r="I1273" s="3" t="s">
        <v>969</v>
      </c>
      <c r="J1273" s="3" t="s">
        <v>969</v>
      </c>
      <c r="K1273" s="3" t="s">
        <v>969</v>
      </c>
      <c r="L1273" s="3" t="s">
        <v>969</v>
      </c>
      <c r="M1273" s="3" t="s">
        <v>969</v>
      </c>
      <c r="N1273" s="3" t="s">
        <v>969</v>
      </c>
      <c r="O1273" s="3" t="s">
        <v>969</v>
      </c>
      <c r="P1273" s="3" t="s">
        <v>969</v>
      </c>
      <c r="Q1273" s="3" t="s">
        <v>969</v>
      </c>
      <c r="R1273" s="3"/>
      <c r="S1273" s="3"/>
      <c r="T1273" s="3"/>
      <c r="U1273" s="3" t="s">
        <v>969</v>
      </c>
      <c r="V1273" s="3" t="s">
        <v>969</v>
      </c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>
        <f>COUNTA(Tabela2[[#This Row],[FIFA 96 League]:[EA Sports FC 26 League]])</f>
        <v>11</v>
      </c>
    </row>
    <row r="1274" spans="1:65" x14ac:dyDescent="0.3">
      <c r="A1274" s="3" t="s">
        <v>1177</v>
      </c>
      <c r="B1274" s="3" t="s">
        <v>42</v>
      </c>
      <c r="C1274" s="3"/>
      <c r="D1274" s="3"/>
      <c r="E1274" s="3"/>
      <c r="F1274" s="3"/>
      <c r="G1274" s="3"/>
      <c r="H1274" s="3"/>
      <c r="I1274" s="3" t="s">
        <v>969</v>
      </c>
      <c r="J1274" s="3" t="s">
        <v>969</v>
      </c>
      <c r="K1274" s="3" t="s">
        <v>969</v>
      </c>
      <c r="L1274" s="3" t="s">
        <v>969</v>
      </c>
      <c r="M1274" s="3" t="s">
        <v>969</v>
      </c>
      <c r="N1274" s="3" t="s">
        <v>969</v>
      </c>
      <c r="O1274" s="3" t="s">
        <v>969</v>
      </c>
      <c r="P1274" s="3" t="s">
        <v>969</v>
      </c>
      <c r="Q1274" s="3" t="s">
        <v>969</v>
      </c>
      <c r="R1274" s="3" t="s">
        <v>969</v>
      </c>
      <c r="S1274" s="3" t="s">
        <v>969</v>
      </c>
      <c r="T1274" s="3" t="s">
        <v>969</v>
      </c>
      <c r="U1274" s="3" t="s">
        <v>969</v>
      </c>
      <c r="V1274" s="3" t="s">
        <v>969</v>
      </c>
      <c r="W1274" s="3" t="s">
        <v>969</v>
      </c>
      <c r="X1274" s="3" t="s">
        <v>969</v>
      </c>
      <c r="Y1274" s="3" t="s">
        <v>969</v>
      </c>
      <c r="Z1274" s="3" t="s">
        <v>969</v>
      </c>
      <c r="AA1274" s="3" t="s">
        <v>969</v>
      </c>
      <c r="AB1274" s="3" t="s">
        <v>969</v>
      </c>
      <c r="AC1274" s="3" t="s">
        <v>969</v>
      </c>
      <c r="AD1274" s="3" t="s">
        <v>969</v>
      </c>
      <c r="AE1274" s="3" t="s">
        <v>969</v>
      </c>
      <c r="AF1274" s="3" t="s">
        <v>969</v>
      </c>
      <c r="AG1274" s="3" t="s">
        <v>969</v>
      </c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>
        <f>COUNTA(Tabela2[[#This Row],[FIFA 96 League]:[EA Sports FC 26 League]])</f>
        <v>25</v>
      </c>
    </row>
    <row r="1275" spans="1:65" x14ac:dyDescent="0.3">
      <c r="A1275" s="3" t="s">
        <v>1543</v>
      </c>
      <c r="B1275" s="3" t="s">
        <v>42</v>
      </c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 t="s">
        <v>969</v>
      </c>
      <c r="Q1275" s="3" t="s">
        <v>969</v>
      </c>
      <c r="R1275" s="3" t="s">
        <v>969</v>
      </c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>
        <f>COUNTA(Tabela2[[#This Row],[FIFA 96 League]:[EA Sports FC 26 League]])</f>
        <v>3</v>
      </c>
    </row>
    <row r="1276" spans="1:65" x14ac:dyDescent="0.3">
      <c r="A1276" s="3" t="s">
        <v>1195</v>
      </c>
      <c r="B1276" s="3" t="s">
        <v>42</v>
      </c>
      <c r="C1276" s="3"/>
      <c r="D1276" s="3"/>
      <c r="E1276" s="3"/>
      <c r="F1276" s="3"/>
      <c r="G1276" s="3"/>
      <c r="H1276" s="3"/>
      <c r="I1276" s="3"/>
      <c r="J1276" s="3" t="s">
        <v>969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>
        <f>COUNTA(Tabela2[[#This Row],[FIFA 96 League]:[EA Sports FC 26 League]])</f>
        <v>1</v>
      </c>
    </row>
    <row r="1277" spans="1:65" x14ac:dyDescent="0.3">
      <c r="A1277" s="3" t="s">
        <v>971</v>
      </c>
      <c r="B1277" s="3" t="s">
        <v>42</v>
      </c>
      <c r="C1277" s="3"/>
      <c r="D1277" s="3"/>
      <c r="E1277" s="3"/>
      <c r="F1277" s="3" t="s">
        <v>969</v>
      </c>
      <c r="G1277" s="3"/>
      <c r="H1277" s="3"/>
      <c r="I1277" s="3" t="s">
        <v>969</v>
      </c>
      <c r="J1277" s="3" t="s">
        <v>969</v>
      </c>
      <c r="K1277" s="3" t="s">
        <v>969</v>
      </c>
      <c r="L1277" s="3" t="s">
        <v>969</v>
      </c>
      <c r="M1277" s="3" t="s">
        <v>969</v>
      </c>
      <c r="N1277" s="3" t="s">
        <v>969</v>
      </c>
      <c r="O1277" s="3" t="s">
        <v>969</v>
      </c>
      <c r="P1277" s="3" t="s">
        <v>969</v>
      </c>
      <c r="Q1277" s="3" t="s">
        <v>969</v>
      </c>
      <c r="R1277" s="3" t="s">
        <v>969</v>
      </c>
      <c r="S1277" s="3" t="s">
        <v>969</v>
      </c>
      <c r="T1277" s="3" t="s">
        <v>969</v>
      </c>
      <c r="U1277" s="3" t="s">
        <v>969</v>
      </c>
      <c r="V1277" s="3" t="s">
        <v>969</v>
      </c>
      <c r="W1277" s="3" t="s">
        <v>969</v>
      </c>
      <c r="X1277" s="3" t="s">
        <v>969</v>
      </c>
      <c r="Y1277" s="3" t="s">
        <v>969</v>
      </c>
      <c r="Z1277" s="3" t="s">
        <v>969</v>
      </c>
      <c r="AA1277" s="3"/>
      <c r="AB1277" s="3"/>
      <c r="AC1277" s="3" t="s">
        <v>969</v>
      </c>
      <c r="AD1277" s="3" t="s">
        <v>969</v>
      </c>
      <c r="AE1277" s="3" t="s">
        <v>969</v>
      </c>
      <c r="AF1277" s="3" t="s">
        <v>969</v>
      </c>
      <c r="AG1277" s="3" t="s">
        <v>969</v>
      </c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>
        <f>COUNTA(Tabela2[[#This Row],[FIFA 96 League]:[EA Sports FC 26 League]])</f>
        <v>24</v>
      </c>
    </row>
    <row r="1278" spans="1:65" x14ac:dyDescent="0.3">
      <c r="A1278" s="3" t="s">
        <v>1456</v>
      </c>
      <c r="B1278" s="3" t="s">
        <v>42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 t="s">
        <v>1455</v>
      </c>
      <c r="O1278" s="3" t="s">
        <v>1455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>
        <f>COUNTA(Tabela2[[#This Row],[FIFA 96 League]:[EA Sports FC 26 League]])</f>
        <v>2</v>
      </c>
    </row>
    <row r="1279" spans="1:65" x14ac:dyDescent="0.3">
      <c r="A1279" s="3" t="s">
        <v>979</v>
      </c>
      <c r="B1279" s="3" t="s">
        <v>42</v>
      </c>
      <c r="C1279" s="3"/>
      <c r="D1279" s="3"/>
      <c r="E1279" s="3"/>
      <c r="F1279" s="3" t="s">
        <v>969</v>
      </c>
      <c r="G1279" s="3"/>
      <c r="H1279" s="3"/>
      <c r="I1279" s="3" t="s">
        <v>969</v>
      </c>
      <c r="J1279" s="3"/>
      <c r="K1279" s="3"/>
      <c r="L1279" s="3"/>
      <c r="M1279" s="3"/>
      <c r="N1279" s="3" t="s">
        <v>1455</v>
      </c>
      <c r="O1279" s="3" t="s">
        <v>1455</v>
      </c>
      <c r="P1279" s="3" t="s">
        <v>1455</v>
      </c>
      <c r="Q1279" s="3" t="s">
        <v>1455</v>
      </c>
      <c r="R1279" s="3"/>
      <c r="S1279" s="3" t="s">
        <v>969</v>
      </c>
      <c r="T1279" s="3" t="s">
        <v>969</v>
      </c>
      <c r="U1279" s="3" t="s">
        <v>969</v>
      </c>
      <c r="V1279" s="3"/>
      <c r="W1279" s="3"/>
      <c r="X1279" s="3" t="s">
        <v>969</v>
      </c>
      <c r="Y1279" s="3" t="s">
        <v>969</v>
      </c>
      <c r="Z1279" s="3"/>
      <c r="AA1279" s="3"/>
      <c r="AB1279" s="3" t="s">
        <v>969</v>
      </c>
      <c r="AC1279" s="3" t="s">
        <v>969</v>
      </c>
      <c r="AD1279" s="3"/>
      <c r="AE1279" s="3" t="s">
        <v>969</v>
      </c>
      <c r="AF1279" s="3" t="s">
        <v>969</v>
      </c>
      <c r="AG1279" s="3" t="s">
        <v>969</v>
      </c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>
        <f>COUNTA(Tabela2[[#This Row],[FIFA 96 League]:[EA Sports FC 26 League]])</f>
        <v>16</v>
      </c>
    </row>
    <row r="1280" spans="1:65" x14ac:dyDescent="0.3">
      <c r="A1280" s="3" t="s">
        <v>1179</v>
      </c>
      <c r="B1280" s="3" t="s">
        <v>42</v>
      </c>
      <c r="C1280" s="3"/>
      <c r="D1280" s="3"/>
      <c r="E1280" s="3"/>
      <c r="F1280" s="3"/>
      <c r="G1280" s="3"/>
      <c r="H1280" s="3"/>
      <c r="I1280" s="3" t="s">
        <v>969</v>
      </c>
      <c r="J1280" s="3"/>
      <c r="K1280" s="3"/>
      <c r="L1280" s="3"/>
      <c r="M1280" s="3"/>
      <c r="N1280" s="3" t="s">
        <v>1455</v>
      </c>
      <c r="O1280" s="3" t="s">
        <v>1455</v>
      </c>
      <c r="P1280" s="3"/>
      <c r="Q1280" s="3"/>
      <c r="R1280" s="3"/>
      <c r="S1280" s="3"/>
      <c r="T1280" s="3"/>
      <c r="U1280" s="3"/>
      <c r="V1280" s="3"/>
      <c r="W1280" s="3" t="s">
        <v>969</v>
      </c>
      <c r="X1280" s="3" t="s">
        <v>969</v>
      </c>
      <c r="Y1280" s="3" t="s">
        <v>969</v>
      </c>
      <c r="Z1280" s="3" t="s">
        <v>969</v>
      </c>
      <c r="AA1280" s="3" t="s">
        <v>969</v>
      </c>
      <c r="AB1280" s="3" t="s">
        <v>969</v>
      </c>
      <c r="AC1280" s="3" t="s">
        <v>969</v>
      </c>
      <c r="AD1280" s="3" t="s">
        <v>969</v>
      </c>
      <c r="AE1280" s="3" t="s">
        <v>969</v>
      </c>
      <c r="AF1280" s="3" t="s">
        <v>969</v>
      </c>
      <c r="AG1280" s="3" t="s">
        <v>969</v>
      </c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>
        <f>COUNTA(Tabela2[[#This Row],[FIFA 96 League]:[EA Sports FC 26 League]])</f>
        <v>14</v>
      </c>
    </row>
    <row r="1281" spans="1:65" x14ac:dyDescent="0.3">
      <c r="A1281" s="3" t="s">
        <v>1178</v>
      </c>
      <c r="B1281" s="3" t="s">
        <v>42</v>
      </c>
      <c r="C1281" s="3"/>
      <c r="D1281" s="3"/>
      <c r="E1281" s="3"/>
      <c r="F1281" s="3"/>
      <c r="G1281" s="3"/>
      <c r="H1281" s="3"/>
      <c r="I1281" s="3" t="s">
        <v>969</v>
      </c>
      <c r="J1281" s="3" t="s">
        <v>969</v>
      </c>
      <c r="K1281" s="3"/>
      <c r="L1281" s="3"/>
      <c r="M1281" s="3"/>
      <c r="N1281" s="3" t="s">
        <v>969</v>
      </c>
      <c r="O1281" s="3" t="s">
        <v>969</v>
      </c>
      <c r="P1281" s="3" t="s">
        <v>969</v>
      </c>
      <c r="Q1281" s="3" t="s">
        <v>969</v>
      </c>
      <c r="R1281" s="3" t="s">
        <v>969</v>
      </c>
      <c r="S1281" s="3" t="s">
        <v>969</v>
      </c>
      <c r="T1281" s="3" t="s">
        <v>969</v>
      </c>
      <c r="U1281" s="3" t="s">
        <v>969</v>
      </c>
      <c r="V1281" s="3" t="s">
        <v>969</v>
      </c>
      <c r="W1281" s="3" t="s">
        <v>969</v>
      </c>
      <c r="X1281" s="3" t="s">
        <v>969</v>
      </c>
      <c r="Y1281" s="3" t="s">
        <v>969</v>
      </c>
      <c r="Z1281" s="3" t="s">
        <v>969</v>
      </c>
      <c r="AA1281" s="3" t="s">
        <v>969</v>
      </c>
      <c r="AB1281" s="3" t="s">
        <v>969</v>
      </c>
      <c r="AC1281" s="3" t="s">
        <v>969</v>
      </c>
      <c r="AD1281" s="3" t="s">
        <v>969</v>
      </c>
      <c r="AE1281" s="3" t="s">
        <v>969</v>
      </c>
      <c r="AF1281" s="3" t="s">
        <v>969</v>
      </c>
      <c r="AG1281" s="3" t="s">
        <v>969</v>
      </c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>
        <f>COUNTA(Tabela2[[#This Row],[FIFA 96 League]:[EA Sports FC 26 League]])</f>
        <v>22</v>
      </c>
    </row>
    <row r="1282" spans="1:65" x14ac:dyDescent="0.3">
      <c r="A1282" s="3" t="s">
        <v>1182</v>
      </c>
      <c r="B1282" s="3" t="s">
        <v>42</v>
      </c>
      <c r="C1282" s="3"/>
      <c r="D1282" s="3"/>
      <c r="E1282" s="3"/>
      <c r="F1282" s="3"/>
      <c r="G1282" s="3"/>
      <c r="H1282" s="3"/>
      <c r="I1282" s="3" t="s">
        <v>969</v>
      </c>
      <c r="J1282" s="3" t="s">
        <v>969</v>
      </c>
      <c r="K1282" s="3" t="s">
        <v>969</v>
      </c>
      <c r="L1282" s="3" t="s">
        <v>969</v>
      </c>
      <c r="M1282" s="3" t="s">
        <v>969</v>
      </c>
      <c r="N1282" s="3"/>
      <c r="O1282" s="3" t="s">
        <v>969</v>
      </c>
      <c r="P1282" s="3" t="s">
        <v>969</v>
      </c>
      <c r="Q1282" s="3" t="s">
        <v>969</v>
      </c>
      <c r="R1282" s="3" t="s">
        <v>969</v>
      </c>
      <c r="S1282" s="3" t="s">
        <v>969</v>
      </c>
      <c r="T1282" s="3"/>
      <c r="U1282" s="3"/>
      <c r="V1282" s="3"/>
      <c r="W1282" s="3"/>
      <c r="X1282" s="3"/>
      <c r="Y1282" s="3"/>
      <c r="Z1282" s="3" t="s">
        <v>969</v>
      </c>
      <c r="AA1282" s="3" t="s">
        <v>969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>
        <f>COUNTA(Tabela2[[#This Row],[FIFA 96 League]:[EA Sports FC 26 League]])</f>
        <v>12</v>
      </c>
    </row>
    <row r="1283" spans="1:65" x14ac:dyDescent="0.3">
      <c r="A1283" s="3" t="s">
        <v>1379</v>
      </c>
      <c r="B1283" s="3" t="s">
        <v>42</v>
      </c>
      <c r="C1283" s="3"/>
      <c r="D1283" s="3"/>
      <c r="E1283" s="3"/>
      <c r="F1283" s="3"/>
      <c r="G1283" s="3"/>
      <c r="H1283" s="3"/>
      <c r="I1283" s="3"/>
      <c r="J1283" s="3"/>
      <c r="K1283" s="3"/>
      <c r="L1283" s="3" t="s">
        <v>969</v>
      </c>
      <c r="M1283" s="3" t="s">
        <v>969</v>
      </c>
      <c r="N1283" s="3" t="s">
        <v>969</v>
      </c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>
        <f>COUNTA(Tabela2[[#This Row],[FIFA 96 League]:[EA Sports FC 26 League]])</f>
        <v>3</v>
      </c>
    </row>
    <row r="1284" spans="1:65" x14ac:dyDescent="0.3">
      <c r="A1284" s="3" t="s">
        <v>1006</v>
      </c>
      <c r="B1284" s="3" t="s">
        <v>42</v>
      </c>
      <c r="C1284" s="3"/>
      <c r="D1284" s="3"/>
      <c r="E1284" s="3"/>
      <c r="F1284" s="3" t="s">
        <v>969</v>
      </c>
      <c r="G1284" s="3" t="s">
        <v>969</v>
      </c>
      <c r="H1284" s="3"/>
      <c r="I1284" s="3" t="s">
        <v>969</v>
      </c>
      <c r="J1284" s="3" t="s">
        <v>969</v>
      </c>
      <c r="K1284" s="3" t="s">
        <v>969</v>
      </c>
      <c r="L1284" s="3" t="s">
        <v>969</v>
      </c>
      <c r="M1284" s="3"/>
      <c r="N1284" s="3"/>
      <c r="O1284" s="3"/>
      <c r="P1284" s="3" t="s">
        <v>1455</v>
      </c>
      <c r="Q1284" s="3" t="s">
        <v>1455</v>
      </c>
      <c r="R1284" s="3"/>
      <c r="S1284" s="3" t="s">
        <v>969</v>
      </c>
      <c r="T1284" s="3" t="s">
        <v>969</v>
      </c>
      <c r="U1284" s="3"/>
      <c r="V1284" s="3"/>
      <c r="W1284" s="3"/>
      <c r="X1284" s="3"/>
      <c r="Y1284" s="3"/>
      <c r="Z1284" s="3"/>
      <c r="AA1284" s="3" t="s">
        <v>969</v>
      </c>
      <c r="AB1284" s="3" t="s">
        <v>969</v>
      </c>
      <c r="AC1284" s="3" t="s">
        <v>969</v>
      </c>
      <c r="AD1284" s="3" t="s">
        <v>969</v>
      </c>
      <c r="AE1284" s="3" t="s">
        <v>969</v>
      </c>
      <c r="AF1284" s="3" t="s">
        <v>969</v>
      </c>
      <c r="AG1284" s="3" t="s">
        <v>969</v>
      </c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>
        <f>COUNTA(Tabela2[[#This Row],[FIFA 96 League]:[EA Sports FC 26 League]])</f>
        <v>17</v>
      </c>
    </row>
    <row r="1285" spans="1:65" x14ac:dyDescent="0.3">
      <c r="A1285" s="3" t="s">
        <v>1180</v>
      </c>
      <c r="B1285" s="3" t="s">
        <v>42</v>
      </c>
      <c r="C1285" s="3"/>
      <c r="D1285" s="3"/>
      <c r="E1285" s="3"/>
      <c r="F1285" s="3"/>
      <c r="G1285" s="3"/>
      <c r="H1285" s="3"/>
      <c r="I1285" s="3" t="s">
        <v>969</v>
      </c>
      <c r="J1285" s="3"/>
      <c r="K1285" s="3"/>
      <c r="L1285" s="3"/>
      <c r="M1285" s="3"/>
      <c r="N1285" s="3" t="s">
        <v>969</v>
      </c>
      <c r="O1285" s="3" t="s">
        <v>969</v>
      </c>
      <c r="P1285" s="3" t="s">
        <v>969</v>
      </c>
      <c r="Q1285" s="3" t="s">
        <v>969</v>
      </c>
      <c r="R1285" s="3" t="s">
        <v>969</v>
      </c>
      <c r="S1285" s="3" t="s">
        <v>969</v>
      </c>
      <c r="T1285" s="3" t="s">
        <v>969</v>
      </c>
      <c r="U1285" s="3" t="s">
        <v>969</v>
      </c>
      <c r="V1285" s="3" t="s">
        <v>969</v>
      </c>
      <c r="W1285" s="3" t="s">
        <v>969</v>
      </c>
      <c r="X1285" s="3" t="s">
        <v>969</v>
      </c>
      <c r="Y1285" s="3" t="s">
        <v>969</v>
      </c>
      <c r="Z1285" s="3" t="s">
        <v>969</v>
      </c>
      <c r="AA1285" s="3" t="s">
        <v>969</v>
      </c>
      <c r="AB1285" s="3" t="s">
        <v>969</v>
      </c>
      <c r="AC1285" s="3" t="s">
        <v>969</v>
      </c>
      <c r="AD1285" s="3" t="s">
        <v>969</v>
      </c>
      <c r="AE1285" s="3"/>
      <c r="AF1285" s="3" t="s">
        <v>969</v>
      </c>
      <c r="AG1285" s="3" t="s">
        <v>969</v>
      </c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>
        <f>COUNTA(Tabela2[[#This Row],[FIFA 96 League]:[EA Sports FC 26 League]])</f>
        <v>20</v>
      </c>
    </row>
    <row r="1286" spans="1:65" x14ac:dyDescent="0.3">
      <c r="A1286" s="3" t="s">
        <v>1181</v>
      </c>
      <c r="B1286" s="3" t="s">
        <v>42</v>
      </c>
      <c r="C1286" s="3"/>
      <c r="D1286" s="3"/>
      <c r="E1286" s="3"/>
      <c r="F1286" s="3"/>
      <c r="G1286" s="3"/>
      <c r="H1286" s="3"/>
      <c r="I1286" s="3" t="s">
        <v>969</v>
      </c>
      <c r="J1286" s="3" t="s">
        <v>969</v>
      </c>
      <c r="K1286" s="3" t="s">
        <v>969</v>
      </c>
      <c r="L1286" s="3" t="s">
        <v>969</v>
      </c>
      <c r="M1286" s="3" t="s">
        <v>969</v>
      </c>
      <c r="N1286" s="3" t="s">
        <v>969</v>
      </c>
      <c r="O1286" s="3" t="s">
        <v>969</v>
      </c>
      <c r="P1286" s="3" t="s">
        <v>1455</v>
      </c>
      <c r="Q1286" s="3" t="s">
        <v>969</v>
      </c>
      <c r="R1286" s="3" t="s">
        <v>969</v>
      </c>
      <c r="S1286" s="3"/>
      <c r="T1286" s="3" t="s">
        <v>969</v>
      </c>
      <c r="U1286" s="3" t="s">
        <v>969</v>
      </c>
      <c r="V1286" s="3" t="s">
        <v>969</v>
      </c>
      <c r="W1286" s="3" t="s">
        <v>969</v>
      </c>
      <c r="X1286" s="3" t="s">
        <v>969</v>
      </c>
      <c r="Y1286" s="3" t="s">
        <v>969</v>
      </c>
      <c r="Z1286" s="3" t="s">
        <v>969</v>
      </c>
      <c r="AA1286" s="3" t="s">
        <v>969</v>
      </c>
      <c r="AB1286" s="3" t="s">
        <v>969</v>
      </c>
      <c r="AC1286" s="3" t="s">
        <v>969</v>
      </c>
      <c r="AD1286" s="3" t="s">
        <v>969</v>
      </c>
      <c r="AE1286" s="3" t="s">
        <v>969</v>
      </c>
      <c r="AF1286" s="3" t="s">
        <v>969</v>
      </c>
      <c r="AG1286" s="3" t="s">
        <v>969</v>
      </c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>
        <f>COUNTA(Tabela2[[#This Row],[FIFA 96 League]:[EA Sports FC 26 League]])</f>
        <v>24</v>
      </c>
    </row>
    <row r="1287" spans="1:65" x14ac:dyDescent="0.3">
      <c r="A1287" s="3" t="s">
        <v>2088</v>
      </c>
      <c r="B1287" s="3" t="s">
        <v>42</v>
      </c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 t="s">
        <v>969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>
        <f>COUNTA(Tabela2[[#This Row],[FIFA 96 League]:[EA Sports FC 26 League]])</f>
        <v>1</v>
      </c>
    </row>
    <row r="1288" spans="1:65" x14ac:dyDescent="0.3">
      <c r="A1288" s="3" t="s">
        <v>1196</v>
      </c>
      <c r="B1288" s="3" t="s">
        <v>42</v>
      </c>
      <c r="C1288" s="3"/>
      <c r="D1288" s="3"/>
      <c r="E1288" s="3"/>
      <c r="F1288" s="3"/>
      <c r="G1288" s="3"/>
      <c r="H1288" s="3"/>
      <c r="I1288" s="3"/>
      <c r="J1288" s="3" t="s">
        <v>969</v>
      </c>
      <c r="K1288" s="3" t="s">
        <v>969</v>
      </c>
      <c r="L1288" s="3" t="s">
        <v>969</v>
      </c>
      <c r="M1288" s="3" t="s">
        <v>969</v>
      </c>
      <c r="N1288" s="3" t="s">
        <v>969</v>
      </c>
      <c r="O1288" s="3" t="s">
        <v>969</v>
      </c>
      <c r="P1288" s="3"/>
      <c r="Q1288" s="3"/>
      <c r="R1288" s="3" t="s">
        <v>969</v>
      </c>
      <c r="S1288" s="3" t="s">
        <v>969</v>
      </c>
      <c r="T1288" s="3" t="s">
        <v>969</v>
      </c>
      <c r="U1288" s="3" t="s">
        <v>969</v>
      </c>
      <c r="V1288" s="3" t="s">
        <v>969</v>
      </c>
      <c r="W1288" s="3" t="s">
        <v>969</v>
      </c>
      <c r="X1288" s="3" t="s">
        <v>969</v>
      </c>
      <c r="Y1288" s="3" t="s">
        <v>969</v>
      </c>
      <c r="Z1288" s="3" t="s">
        <v>969</v>
      </c>
      <c r="AA1288" s="3" t="s">
        <v>969</v>
      </c>
      <c r="AB1288" s="3"/>
      <c r="AC1288" s="3"/>
      <c r="AD1288" s="3"/>
      <c r="AE1288" s="3"/>
      <c r="AF1288" s="3"/>
      <c r="AG1288" s="3" t="s">
        <v>969</v>
      </c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>
        <f>COUNTA(Tabela2[[#This Row],[FIFA 96 League]:[EA Sports FC 26 League]])</f>
        <v>17</v>
      </c>
    </row>
    <row r="1289" spans="1:65" x14ac:dyDescent="0.3">
      <c r="A1289" s="3" t="s">
        <v>1197</v>
      </c>
      <c r="B1289" s="3" t="s">
        <v>42</v>
      </c>
      <c r="C1289" s="3"/>
      <c r="D1289" s="3"/>
      <c r="E1289" s="3"/>
      <c r="F1289" s="3"/>
      <c r="G1289" s="3"/>
      <c r="H1289" s="3"/>
      <c r="I1289" s="3"/>
      <c r="J1289" s="3" t="s">
        <v>969</v>
      </c>
      <c r="K1289" s="3" t="s">
        <v>969</v>
      </c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>
        <f>COUNTA(Tabela2[[#This Row],[FIFA 96 League]:[EA Sports FC 26 League]])</f>
        <v>2</v>
      </c>
    </row>
    <row r="1290" spans="1:65" x14ac:dyDescent="0.3">
      <c r="A1290" s="3" t="s">
        <v>1632</v>
      </c>
      <c r="B1290" s="3" t="s">
        <v>42</v>
      </c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 t="s">
        <v>969</v>
      </c>
      <c r="AE1290" s="3" t="s">
        <v>969</v>
      </c>
      <c r="AF1290" s="3" t="s">
        <v>969</v>
      </c>
      <c r="AG1290" s="3" t="s">
        <v>969</v>
      </c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>
        <f>COUNTA(Tabela2[[#This Row],[FIFA 96 League]:[EA Sports FC 26 League]])</f>
        <v>4</v>
      </c>
    </row>
    <row r="1291" spans="1:65" x14ac:dyDescent="0.3">
      <c r="A1291" s="3" t="s">
        <v>1175</v>
      </c>
      <c r="B1291" s="3" t="s">
        <v>42</v>
      </c>
      <c r="C1291" s="3"/>
      <c r="D1291" s="3"/>
      <c r="E1291" s="3"/>
      <c r="F1291" s="3"/>
      <c r="G1291" s="3"/>
      <c r="H1291" s="3"/>
      <c r="I1291" s="3" t="s">
        <v>969</v>
      </c>
      <c r="J1291" s="3" t="s">
        <v>969</v>
      </c>
      <c r="K1291" s="3" t="s">
        <v>969</v>
      </c>
      <c r="L1291" s="3" t="s">
        <v>969</v>
      </c>
      <c r="M1291" s="3" t="s">
        <v>969</v>
      </c>
      <c r="N1291" s="3" t="s">
        <v>969</v>
      </c>
      <c r="O1291" s="3" t="s">
        <v>969</v>
      </c>
      <c r="P1291" s="3" t="s">
        <v>969</v>
      </c>
      <c r="Q1291" s="3" t="s">
        <v>969</v>
      </c>
      <c r="R1291" s="3" t="s">
        <v>969</v>
      </c>
      <c r="S1291" s="3" t="s">
        <v>969</v>
      </c>
      <c r="T1291" s="3" t="s">
        <v>969</v>
      </c>
      <c r="U1291" s="3" t="s">
        <v>969</v>
      </c>
      <c r="V1291" s="3" t="s">
        <v>969</v>
      </c>
      <c r="W1291" s="3" t="s">
        <v>969</v>
      </c>
      <c r="X1291" s="3" t="s">
        <v>969</v>
      </c>
      <c r="Y1291" s="3" t="s">
        <v>969</v>
      </c>
      <c r="Z1291" s="3" t="s">
        <v>969</v>
      </c>
      <c r="AA1291" s="3" t="s">
        <v>969</v>
      </c>
      <c r="AB1291" s="3" t="s">
        <v>969</v>
      </c>
      <c r="AC1291" s="3" t="s">
        <v>969</v>
      </c>
      <c r="AD1291" s="3" t="s">
        <v>969</v>
      </c>
      <c r="AE1291" s="3" t="s">
        <v>969</v>
      </c>
      <c r="AF1291" s="3" t="s">
        <v>969</v>
      </c>
      <c r="AG1291" s="3" t="s">
        <v>969</v>
      </c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>
        <f>COUNTA(Tabela2[[#This Row],[FIFA 96 League]:[EA Sports FC 26 League]])</f>
        <v>25</v>
      </c>
    </row>
    <row r="1292" spans="1:65" x14ac:dyDescent="0.3">
      <c r="A1292" s="3" t="s">
        <v>1419</v>
      </c>
      <c r="B1292" s="3" t="s">
        <v>42</v>
      </c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 t="s">
        <v>969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 t="s">
        <v>969</v>
      </c>
      <c r="AF1292" s="3" t="s">
        <v>969</v>
      </c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>
        <f>COUNTA(Tabela2[[#This Row],[FIFA 96 League]:[EA Sports FC 26 League]])</f>
        <v>3</v>
      </c>
    </row>
    <row r="1293" spans="1:65" x14ac:dyDescent="0.3">
      <c r="A1293" s="3" t="s">
        <v>968</v>
      </c>
      <c r="B1293" s="3" t="s">
        <v>42</v>
      </c>
      <c r="C1293" s="3"/>
      <c r="D1293" s="3"/>
      <c r="E1293" s="3"/>
      <c r="F1293" s="3" t="s">
        <v>969</v>
      </c>
      <c r="G1293" s="3"/>
      <c r="H1293" s="3"/>
      <c r="I1293" s="3" t="s">
        <v>969</v>
      </c>
      <c r="J1293" s="3" t="s">
        <v>969</v>
      </c>
      <c r="K1293" s="3" t="s">
        <v>969</v>
      </c>
      <c r="L1293" s="3" t="s">
        <v>969</v>
      </c>
      <c r="M1293" s="3" t="s">
        <v>969</v>
      </c>
      <c r="N1293" s="3" t="s">
        <v>969</v>
      </c>
      <c r="O1293" s="3" t="s">
        <v>969</v>
      </c>
      <c r="P1293" s="3" t="s">
        <v>969</v>
      </c>
      <c r="Q1293" s="3" t="s">
        <v>969</v>
      </c>
      <c r="R1293" s="3" t="s">
        <v>969</v>
      </c>
      <c r="S1293" s="3" t="s">
        <v>969</v>
      </c>
      <c r="T1293" s="3" t="s">
        <v>969</v>
      </c>
      <c r="U1293" s="3" t="s">
        <v>969</v>
      </c>
      <c r="V1293" s="3" t="s">
        <v>969</v>
      </c>
      <c r="W1293" s="3" t="s">
        <v>969</v>
      </c>
      <c r="X1293" s="3"/>
      <c r="Y1293" s="3" t="s">
        <v>969</v>
      </c>
      <c r="Z1293" s="3" t="s">
        <v>969</v>
      </c>
      <c r="AA1293" s="3" t="s">
        <v>969</v>
      </c>
      <c r="AB1293" s="3" t="s">
        <v>969</v>
      </c>
      <c r="AC1293" s="3" t="s">
        <v>969</v>
      </c>
      <c r="AD1293" s="3" t="s">
        <v>969</v>
      </c>
      <c r="AE1293" s="3" t="s">
        <v>969</v>
      </c>
      <c r="AF1293" s="3" t="s">
        <v>969</v>
      </c>
      <c r="AG1293" s="3" t="s">
        <v>969</v>
      </c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>
        <f>COUNTA(Tabela2[[#This Row],[FIFA 96 League]:[EA Sports FC 26 League]])</f>
        <v>25</v>
      </c>
    </row>
    <row r="1294" spans="1:65" x14ac:dyDescent="0.3">
      <c r="A1294" s="3" t="s">
        <v>2015</v>
      </c>
      <c r="B1294" s="3" t="s">
        <v>15</v>
      </c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 t="s">
        <v>953</v>
      </c>
      <c r="AD1294" s="3" t="s">
        <v>953</v>
      </c>
      <c r="AE1294" s="3" t="s">
        <v>953</v>
      </c>
      <c r="AF1294" s="3" t="s">
        <v>953</v>
      </c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>
        <f>COUNTA(Tabela2[[#This Row],[FIFA 96 League]:[EA Sports FC 26 League]])</f>
        <v>4</v>
      </c>
    </row>
    <row r="1295" spans="1:65" x14ac:dyDescent="0.3">
      <c r="A1295" s="3" t="s">
        <v>1092</v>
      </c>
      <c r="B1295" s="3" t="s">
        <v>15</v>
      </c>
      <c r="C1295" s="3"/>
      <c r="D1295" s="3"/>
      <c r="E1295" s="3"/>
      <c r="F1295" s="3"/>
      <c r="G1295" s="3" t="s">
        <v>953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 t="s">
        <v>953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>
        <f>COUNTA(Tabela2[[#This Row],[FIFA 96 League]:[EA Sports FC 26 League]])</f>
        <v>2</v>
      </c>
    </row>
    <row r="1296" spans="1:65" x14ac:dyDescent="0.3">
      <c r="A1296" s="3" t="s">
        <v>1802</v>
      </c>
      <c r="B1296" s="3" t="s">
        <v>15</v>
      </c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 t="s">
        <v>953</v>
      </c>
      <c r="W1296" s="3" t="s">
        <v>953</v>
      </c>
      <c r="X1296" s="3" t="s">
        <v>953</v>
      </c>
      <c r="Y1296" s="3" t="s">
        <v>953</v>
      </c>
      <c r="Z1296" s="3" t="s">
        <v>953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>
        <f>COUNTA(Tabela2[[#This Row],[FIFA 96 League]:[EA Sports FC 26 League]])</f>
        <v>5</v>
      </c>
    </row>
    <row r="1297" spans="1:65" x14ac:dyDescent="0.3">
      <c r="A1297" s="3" t="s">
        <v>1837</v>
      </c>
      <c r="B1297" s="3" t="s">
        <v>15</v>
      </c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 t="s">
        <v>953</v>
      </c>
      <c r="Y1297" s="3" t="s">
        <v>953</v>
      </c>
      <c r="Z1297" s="3" t="s">
        <v>953</v>
      </c>
      <c r="AA1297" s="3" t="s">
        <v>953</v>
      </c>
      <c r="AB1297" s="3" t="s">
        <v>953</v>
      </c>
      <c r="AC1297" s="3" t="s">
        <v>953</v>
      </c>
      <c r="AD1297" s="3" t="s">
        <v>953</v>
      </c>
      <c r="AE1297" s="3" t="s">
        <v>953</v>
      </c>
      <c r="AF1297" s="3" t="s">
        <v>953</v>
      </c>
      <c r="AG1297" s="3" t="s">
        <v>953</v>
      </c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>
        <f>COUNTA(Tabela2[[#This Row],[FIFA 96 League]:[EA Sports FC 26 League]])</f>
        <v>10</v>
      </c>
    </row>
    <row r="1298" spans="1:65" x14ac:dyDescent="0.3">
      <c r="A1298" s="3" t="s">
        <v>1094</v>
      </c>
      <c r="B1298" s="3" t="s">
        <v>15</v>
      </c>
      <c r="C1298" s="3"/>
      <c r="D1298" s="3"/>
      <c r="E1298" s="3"/>
      <c r="F1298" s="3"/>
      <c r="G1298" s="3" t="s">
        <v>953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 t="s">
        <v>953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>
        <f>COUNTA(Tabela2[[#This Row],[FIFA 96 League]:[EA Sports FC 26 League]])</f>
        <v>2</v>
      </c>
    </row>
    <row r="1299" spans="1:65" x14ac:dyDescent="0.3">
      <c r="A1299" s="3" t="s">
        <v>1093</v>
      </c>
      <c r="B1299" s="3" t="s">
        <v>15</v>
      </c>
      <c r="C1299" s="3"/>
      <c r="D1299" s="3"/>
      <c r="E1299" s="3"/>
      <c r="F1299" s="3"/>
      <c r="G1299" s="3" t="s">
        <v>953</v>
      </c>
      <c r="H1299" s="3"/>
      <c r="I1299" s="3"/>
      <c r="J1299" s="3"/>
      <c r="K1299" s="3"/>
      <c r="L1299" s="3"/>
      <c r="M1299" s="3"/>
      <c r="N1299" s="3" t="s">
        <v>953</v>
      </c>
      <c r="O1299" s="3" t="s">
        <v>953</v>
      </c>
      <c r="P1299" s="3" t="s">
        <v>953</v>
      </c>
      <c r="Q1299" s="3" t="s">
        <v>953</v>
      </c>
      <c r="R1299" s="3" t="s">
        <v>953</v>
      </c>
      <c r="S1299" s="3"/>
      <c r="T1299" s="3"/>
      <c r="U1299" s="3"/>
      <c r="V1299" s="3"/>
      <c r="W1299" s="3"/>
      <c r="X1299" s="3"/>
      <c r="Y1299" s="3"/>
      <c r="Z1299" s="3" t="s">
        <v>953</v>
      </c>
      <c r="AA1299" s="3" t="s">
        <v>953</v>
      </c>
      <c r="AB1299" s="3" t="s">
        <v>953</v>
      </c>
      <c r="AC1299" s="3"/>
      <c r="AD1299" s="3" t="s">
        <v>953</v>
      </c>
      <c r="AE1299" s="3" t="s">
        <v>953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>
        <f>COUNTA(Tabela2[[#This Row],[FIFA 96 League]:[EA Sports FC 26 League]])</f>
        <v>11</v>
      </c>
    </row>
    <row r="1300" spans="1:65" x14ac:dyDescent="0.3">
      <c r="A1300" s="3" t="s">
        <v>1450</v>
      </c>
      <c r="B1300" s="3" t="s">
        <v>15</v>
      </c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 t="s">
        <v>953</v>
      </c>
      <c r="O1300" s="3" t="s">
        <v>953</v>
      </c>
      <c r="P1300" s="3" t="s">
        <v>953</v>
      </c>
      <c r="Q1300" s="3" t="s">
        <v>953</v>
      </c>
      <c r="R1300" s="3"/>
      <c r="S1300" s="3"/>
      <c r="T1300" s="3"/>
      <c r="U1300" s="3"/>
      <c r="V1300" s="3"/>
      <c r="W1300" s="3" t="s">
        <v>953</v>
      </c>
      <c r="X1300" s="3" t="s">
        <v>953</v>
      </c>
      <c r="Y1300" s="3" t="s">
        <v>953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>
        <f>COUNTA(Tabela2[[#This Row],[FIFA 96 League]:[EA Sports FC 26 League]])</f>
        <v>7</v>
      </c>
    </row>
    <row r="1301" spans="1:65" x14ac:dyDescent="0.3">
      <c r="A1301" s="3" t="s">
        <v>1095</v>
      </c>
      <c r="B1301" s="3" t="s">
        <v>15</v>
      </c>
      <c r="C1301" s="3"/>
      <c r="D1301" s="3"/>
      <c r="E1301" s="3"/>
      <c r="F1301" s="3"/>
      <c r="G1301" s="3" t="s">
        <v>953</v>
      </c>
      <c r="H1301" s="3"/>
      <c r="I1301" s="3"/>
      <c r="J1301" s="3"/>
      <c r="K1301" s="3"/>
      <c r="L1301" s="3"/>
      <c r="M1301" s="3"/>
      <c r="N1301" s="3" t="s">
        <v>953</v>
      </c>
      <c r="O1301" s="3"/>
      <c r="P1301" s="3" t="s">
        <v>953</v>
      </c>
      <c r="Q1301" s="3" t="s">
        <v>953</v>
      </c>
      <c r="R1301" s="3" t="s">
        <v>953</v>
      </c>
      <c r="S1301" s="3"/>
      <c r="T1301" s="3"/>
      <c r="U1301" s="3"/>
      <c r="V1301" s="3"/>
      <c r="W1301" s="3" t="s">
        <v>953</v>
      </c>
      <c r="X1301" s="3" t="s">
        <v>953</v>
      </c>
      <c r="Y1301" s="3" t="s">
        <v>953</v>
      </c>
      <c r="Z1301" s="3" t="s">
        <v>953</v>
      </c>
      <c r="AA1301" s="3" t="s">
        <v>953</v>
      </c>
      <c r="AB1301" s="3" t="s">
        <v>953</v>
      </c>
      <c r="AC1301" s="3" t="s">
        <v>953</v>
      </c>
      <c r="AD1301" s="3" t="s">
        <v>953</v>
      </c>
      <c r="AE1301" s="3" t="s">
        <v>953</v>
      </c>
      <c r="AF1301" s="3" t="s">
        <v>953</v>
      </c>
      <c r="AG1301" s="3" t="s">
        <v>953</v>
      </c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>
        <f>COUNTA(Tabela2[[#This Row],[FIFA 96 League]:[EA Sports FC 26 League]])</f>
        <v>16</v>
      </c>
    </row>
    <row r="1302" spans="1:65" x14ac:dyDescent="0.3">
      <c r="A1302" s="3" t="s">
        <v>1801</v>
      </c>
      <c r="B1302" s="3" t="s">
        <v>15</v>
      </c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 t="s">
        <v>953</v>
      </c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>
        <f>COUNTA(Tabela2[[#This Row],[FIFA 96 League]:[EA Sports FC 26 League]])</f>
        <v>1</v>
      </c>
    </row>
    <row r="1303" spans="1:65" x14ac:dyDescent="0.3">
      <c r="A1303" s="3" t="s">
        <v>952</v>
      </c>
      <c r="B1303" s="3" t="s">
        <v>15</v>
      </c>
      <c r="C1303" s="3"/>
      <c r="D1303" s="3"/>
      <c r="E1303" s="3"/>
      <c r="F1303" s="3" t="s">
        <v>953</v>
      </c>
      <c r="G1303" s="3" t="s">
        <v>953</v>
      </c>
      <c r="H1303" s="3"/>
      <c r="I1303" s="3"/>
      <c r="J1303" s="3"/>
      <c r="K1303" s="3"/>
      <c r="L1303" s="3"/>
      <c r="M1303" s="3"/>
      <c r="N1303" s="3" t="s">
        <v>953</v>
      </c>
      <c r="O1303" s="3" t="s">
        <v>953</v>
      </c>
      <c r="P1303" s="3" t="s">
        <v>953</v>
      </c>
      <c r="Q1303" s="3" t="s">
        <v>953</v>
      </c>
      <c r="R1303" s="3" t="s">
        <v>953</v>
      </c>
      <c r="S1303" s="3"/>
      <c r="T1303" s="3"/>
      <c r="U1303" s="3"/>
      <c r="V1303" s="3" t="s">
        <v>953</v>
      </c>
      <c r="W1303" s="3" t="s">
        <v>953</v>
      </c>
      <c r="X1303" s="3" t="s">
        <v>953</v>
      </c>
      <c r="Y1303" s="3" t="s">
        <v>953</v>
      </c>
      <c r="Z1303" s="3" t="s">
        <v>953</v>
      </c>
      <c r="AA1303" s="3" t="s">
        <v>953</v>
      </c>
      <c r="AB1303" s="3" t="s">
        <v>953</v>
      </c>
      <c r="AC1303" s="3" t="s">
        <v>953</v>
      </c>
      <c r="AD1303" s="3" t="s">
        <v>953</v>
      </c>
      <c r="AE1303" s="3" t="s">
        <v>953</v>
      </c>
      <c r="AF1303" s="3" t="s">
        <v>953</v>
      </c>
      <c r="AG1303" s="3" t="s">
        <v>953</v>
      </c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>
        <f>COUNTA(Tabela2[[#This Row],[FIFA 96 League]:[EA Sports FC 26 League]])</f>
        <v>19</v>
      </c>
    </row>
    <row r="1304" spans="1:65" x14ac:dyDescent="0.3">
      <c r="A1304" s="3" t="s">
        <v>2111</v>
      </c>
      <c r="B1304" s="3" t="s">
        <v>15</v>
      </c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 t="s">
        <v>953</v>
      </c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>
        <f>COUNTA(Tabela2[[#This Row],[FIFA 96 League]:[EA Sports FC 26 League]])</f>
        <v>1</v>
      </c>
    </row>
    <row r="1305" spans="1:65" x14ac:dyDescent="0.3">
      <c r="A1305" s="3" t="s">
        <v>1674</v>
      </c>
      <c r="B1305" s="3" t="s">
        <v>15</v>
      </c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 t="s">
        <v>953</v>
      </c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>
        <f>COUNTA(Tabela2[[#This Row],[FIFA 96 League]:[EA Sports FC 26 League]])</f>
        <v>1</v>
      </c>
    </row>
    <row r="1306" spans="1:65" x14ac:dyDescent="0.3">
      <c r="A1306" s="3" t="s">
        <v>1096</v>
      </c>
      <c r="B1306" s="3" t="s">
        <v>15</v>
      </c>
      <c r="C1306" s="3"/>
      <c r="D1306" s="3"/>
      <c r="E1306" s="3"/>
      <c r="F1306" s="3"/>
      <c r="G1306" s="3" t="s">
        <v>953</v>
      </c>
      <c r="H1306" s="3"/>
      <c r="I1306" s="3"/>
      <c r="J1306" s="3"/>
      <c r="K1306" s="3"/>
      <c r="L1306" s="3"/>
      <c r="M1306" s="3"/>
      <c r="N1306" s="3" t="s">
        <v>953</v>
      </c>
      <c r="O1306" s="3" t="s">
        <v>953</v>
      </c>
      <c r="P1306" s="3" t="s">
        <v>953</v>
      </c>
      <c r="Q1306" s="3" t="s">
        <v>953</v>
      </c>
      <c r="R1306" s="3" t="s">
        <v>953</v>
      </c>
      <c r="S1306" s="3"/>
      <c r="T1306" s="3"/>
      <c r="U1306" s="3"/>
      <c r="V1306" s="3" t="s">
        <v>953</v>
      </c>
      <c r="W1306" s="3" t="s">
        <v>953</v>
      </c>
      <c r="X1306" s="3" t="s">
        <v>953</v>
      </c>
      <c r="Y1306" s="3" t="s">
        <v>953</v>
      </c>
      <c r="Z1306" s="3" t="s">
        <v>953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>
        <f>COUNTA(Tabela2[[#This Row],[FIFA 96 League]:[EA Sports FC 26 League]])</f>
        <v>11</v>
      </c>
    </row>
    <row r="1307" spans="1:65" x14ac:dyDescent="0.3">
      <c r="A1307" s="3" t="s">
        <v>1448</v>
      </c>
      <c r="B1307" s="3" t="s">
        <v>15</v>
      </c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 t="s">
        <v>953</v>
      </c>
      <c r="O1307" s="3" t="s">
        <v>953</v>
      </c>
      <c r="P1307" s="3"/>
      <c r="Q1307" s="3"/>
      <c r="R1307" s="3"/>
      <c r="S1307" s="3"/>
      <c r="T1307" s="3"/>
      <c r="U1307" s="3"/>
      <c r="V1307" s="3" t="s">
        <v>953</v>
      </c>
      <c r="W1307" s="3" t="s">
        <v>953</v>
      </c>
      <c r="X1307" s="3" t="s">
        <v>953</v>
      </c>
      <c r="Y1307" s="3"/>
      <c r="Z1307" s="3" t="s">
        <v>953</v>
      </c>
      <c r="AA1307" s="3" t="s">
        <v>953</v>
      </c>
      <c r="AB1307" s="3" t="s">
        <v>953</v>
      </c>
      <c r="AC1307" s="3" t="s">
        <v>953</v>
      </c>
      <c r="AD1307" s="3"/>
      <c r="AE1307" s="3" t="s">
        <v>953</v>
      </c>
      <c r="AF1307" s="3" t="s">
        <v>953</v>
      </c>
      <c r="AG1307" s="3" t="s">
        <v>953</v>
      </c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>
        <f>COUNTA(Tabela2[[#This Row],[FIFA 96 League]:[EA Sports FC 26 League]])</f>
        <v>12</v>
      </c>
    </row>
    <row r="1308" spans="1:65" x14ac:dyDescent="0.3">
      <c r="A1308" s="3" t="s">
        <v>1097</v>
      </c>
      <c r="B1308" s="3" t="s">
        <v>15</v>
      </c>
      <c r="C1308" s="3"/>
      <c r="D1308" s="3"/>
      <c r="E1308" s="3"/>
      <c r="F1308" s="3"/>
      <c r="G1308" s="3" t="s">
        <v>953</v>
      </c>
      <c r="H1308" s="3"/>
      <c r="I1308" s="3"/>
      <c r="J1308" s="3"/>
      <c r="K1308" s="3"/>
      <c r="L1308" s="3"/>
      <c r="M1308" s="3"/>
      <c r="N1308" s="3" t="s">
        <v>953</v>
      </c>
      <c r="O1308" s="3" t="s">
        <v>953</v>
      </c>
      <c r="P1308" s="3" t="s">
        <v>953</v>
      </c>
      <c r="Q1308" s="3" t="s">
        <v>953</v>
      </c>
      <c r="R1308" s="3"/>
      <c r="S1308" s="3"/>
      <c r="T1308" s="3"/>
      <c r="U1308" s="3"/>
      <c r="V1308" s="3"/>
      <c r="W1308" s="3"/>
      <c r="X1308" s="3"/>
      <c r="Y1308" s="3"/>
      <c r="Z1308" s="3"/>
      <c r="AA1308" s="3" t="s">
        <v>953</v>
      </c>
      <c r="AB1308" s="3" t="s">
        <v>953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>
        <f>COUNTA(Tabela2[[#This Row],[FIFA 96 League]:[EA Sports FC 26 League]])</f>
        <v>7</v>
      </c>
    </row>
    <row r="1309" spans="1:65" x14ac:dyDescent="0.3">
      <c r="A1309" s="3" t="s">
        <v>1659</v>
      </c>
      <c r="B1309" s="3" t="s">
        <v>15</v>
      </c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 t="s">
        <v>953</v>
      </c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>
        <f>COUNTA(Tabela2[[#This Row],[FIFA 96 League]:[EA Sports FC 26 League]])</f>
        <v>1</v>
      </c>
    </row>
    <row r="1310" spans="1:65" x14ac:dyDescent="0.3">
      <c r="A1310" s="3" t="s">
        <v>1098</v>
      </c>
      <c r="B1310" s="3" t="s">
        <v>15</v>
      </c>
      <c r="C1310" s="3"/>
      <c r="D1310" s="3"/>
      <c r="E1310" s="3"/>
      <c r="F1310" s="3"/>
      <c r="G1310" s="3" t="s">
        <v>953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 t="s">
        <v>953</v>
      </c>
      <c r="AA1310" s="3"/>
      <c r="AB1310" s="3" t="s">
        <v>953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>
        <f>COUNTA(Tabela2[[#This Row],[FIFA 96 League]:[EA Sports FC 26 League]])</f>
        <v>3</v>
      </c>
    </row>
    <row r="1311" spans="1:65" x14ac:dyDescent="0.3">
      <c r="A1311" s="3" t="s">
        <v>1541</v>
      </c>
      <c r="B1311" s="3" t="s">
        <v>15</v>
      </c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 t="s">
        <v>953</v>
      </c>
      <c r="Q1311" s="3" t="s">
        <v>953</v>
      </c>
      <c r="R1311" s="3" t="s">
        <v>953</v>
      </c>
      <c r="S1311" s="3"/>
      <c r="T1311" s="3"/>
      <c r="U1311" s="3"/>
      <c r="V1311" s="3" t="s">
        <v>953</v>
      </c>
      <c r="W1311" s="3" t="s">
        <v>953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>
        <f>COUNTA(Tabela2[[#This Row],[FIFA 96 League]:[EA Sports FC 26 League]])</f>
        <v>5</v>
      </c>
    </row>
    <row r="1312" spans="1:65" x14ac:dyDescent="0.3">
      <c r="A1312" s="3" t="s">
        <v>2112</v>
      </c>
      <c r="B1312" s="3" t="s">
        <v>15</v>
      </c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 t="s">
        <v>953</v>
      </c>
      <c r="AG1312" s="3" t="s">
        <v>953</v>
      </c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>
        <f>COUNTA(Tabela2[[#This Row],[FIFA 96 League]:[EA Sports FC 26 League]])</f>
        <v>2</v>
      </c>
    </row>
    <row r="1313" spans="1:65" x14ac:dyDescent="0.3">
      <c r="A1313" s="3" t="s">
        <v>1954</v>
      </c>
      <c r="B1313" s="3" t="s">
        <v>15</v>
      </c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 t="s">
        <v>953</v>
      </c>
      <c r="AC1313" s="3" t="s">
        <v>953</v>
      </c>
      <c r="AD1313" s="3" t="s">
        <v>953</v>
      </c>
      <c r="AE1313" s="3" t="s">
        <v>953</v>
      </c>
      <c r="AF1313" s="3"/>
      <c r="AG1313" s="3" t="s">
        <v>953</v>
      </c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>
        <f>COUNTA(Tabela2[[#This Row],[FIFA 96 League]:[EA Sports FC 26 League]])</f>
        <v>5</v>
      </c>
    </row>
    <row r="1314" spans="1:65" x14ac:dyDescent="0.3">
      <c r="A1314" s="3" t="s">
        <v>1099</v>
      </c>
      <c r="B1314" s="3" t="s">
        <v>15</v>
      </c>
      <c r="C1314" s="3"/>
      <c r="D1314" s="3"/>
      <c r="E1314" s="3"/>
      <c r="F1314" s="3"/>
      <c r="G1314" s="3" t="s">
        <v>953</v>
      </c>
      <c r="H1314" s="3"/>
      <c r="I1314" s="3"/>
      <c r="J1314" s="3"/>
      <c r="K1314" s="3"/>
      <c r="L1314" s="3"/>
      <c r="M1314" s="3" t="s">
        <v>953</v>
      </c>
      <c r="N1314" s="3" t="s">
        <v>953</v>
      </c>
      <c r="O1314" s="3" t="s">
        <v>953</v>
      </c>
      <c r="P1314" s="3" t="s">
        <v>953</v>
      </c>
      <c r="Q1314" s="3" t="s">
        <v>953</v>
      </c>
      <c r="R1314" s="3" t="s">
        <v>953</v>
      </c>
      <c r="S1314" s="3"/>
      <c r="T1314" s="3"/>
      <c r="U1314" s="3"/>
      <c r="V1314" s="3" t="s">
        <v>953</v>
      </c>
      <c r="W1314" s="3" t="s">
        <v>953</v>
      </c>
      <c r="X1314" s="3" t="s">
        <v>953</v>
      </c>
      <c r="Y1314" s="3" t="s">
        <v>953</v>
      </c>
      <c r="Z1314" s="3" t="s">
        <v>953</v>
      </c>
      <c r="AA1314" s="3" t="s">
        <v>953</v>
      </c>
      <c r="AB1314" s="3" t="s">
        <v>953</v>
      </c>
      <c r="AC1314" s="3" t="s">
        <v>953</v>
      </c>
      <c r="AD1314" s="3" t="s">
        <v>953</v>
      </c>
      <c r="AE1314" s="3" t="s">
        <v>953</v>
      </c>
      <c r="AF1314" s="3" t="s">
        <v>953</v>
      </c>
      <c r="AG1314" s="3" t="s">
        <v>953</v>
      </c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>
        <f>COUNTA(Tabela2[[#This Row],[FIFA 96 League]:[EA Sports FC 26 League]])</f>
        <v>19</v>
      </c>
    </row>
    <row r="1315" spans="1:65" x14ac:dyDescent="0.3">
      <c r="A1315" s="3" t="s">
        <v>970</v>
      </c>
      <c r="B1315" s="3" t="s">
        <v>15</v>
      </c>
      <c r="C1315" s="3"/>
      <c r="D1315" s="3"/>
      <c r="E1315" s="3"/>
      <c r="F1315" s="3" t="s">
        <v>953</v>
      </c>
      <c r="G1315" s="3"/>
      <c r="H1315" s="3" t="s">
        <v>953</v>
      </c>
      <c r="I1315" s="3" t="s">
        <v>953</v>
      </c>
      <c r="J1315" s="3" t="s">
        <v>953</v>
      </c>
      <c r="K1315" s="3" t="s">
        <v>953</v>
      </c>
      <c r="L1315" s="3" t="s">
        <v>953</v>
      </c>
      <c r="M1315" s="3" t="s">
        <v>953</v>
      </c>
      <c r="N1315" s="3" t="s">
        <v>953</v>
      </c>
      <c r="O1315" s="3" t="s">
        <v>953</v>
      </c>
      <c r="P1315" s="3" t="s">
        <v>953</v>
      </c>
      <c r="Q1315" s="3" t="s">
        <v>953</v>
      </c>
      <c r="R1315" s="3" t="s">
        <v>953</v>
      </c>
      <c r="S1315" s="3" t="s">
        <v>953</v>
      </c>
      <c r="T1315" s="3" t="s">
        <v>953</v>
      </c>
      <c r="U1315" s="3" t="s">
        <v>953</v>
      </c>
      <c r="V1315" s="3" t="s">
        <v>953</v>
      </c>
      <c r="W1315" s="3" t="s">
        <v>953</v>
      </c>
      <c r="X1315" s="3" t="s">
        <v>953</v>
      </c>
      <c r="Y1315" s="3" t="s">
        <v>953</v>
      </c>
      <c r="Z1315" s="3" t="s">
        <v>953</v>
      </c>
      <c r="AA1315" s="3" t="s">
        <v>953</v>
      </c>
      <c r="AB1315" s="3" t="s">
        <v>953</v>
      </c>
      <c r="AC1315" s="3" t="s">
        <v>953</v>
      </c>
      <c r="AD1315" s="3" t="s">
        <v>953</v>
      </c>
      <c r="AE1315" s="3" t="s">
        <v>953</v>
      </c>
      <c r="AF1315" s="3" t="s">
        <v>953</v>
      </c>
      <c r="AG1315" s="3" t="s">
        <v>953</v>
      </c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>
        <f>COUNTA(Tabela2[[#This Row],[FIFA 96 League]:[EA Sports FC 26 League]])</f>
        <v>27</v>
      </c>
    </row>
    <row r="1316" spans="1:65" x14ac:dyDescent="0.3">
      <c r="A1316" s="3" t="s">
        <v>1920</v>
      </c>
      <c r="B1316" s="3" t="s">
        <v>15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 t="s">
        <v>953</v>
      </c>
      <c r="AB1316" s="3" t="s">
        <v>953</v>
      </c>
      <c r="AC1316" s="3" t="s">
        <v>953</v>
      </c>
      <c r="AD1316" s="3" t="s">
        <v>953</v>
      </c>
      <c r="AE1316" s="3" t="s">
        <v>953</v>
      </c>
      <c r="AF1316" s="3" t="s">
        <v>953</v>
      </c>
      <c r="AG1316" s="3" t="s">
        <v>953</v>
      </c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>
        <f>COUNTA(Tabela2[[#This Row],[FIFA 96 League]:[EA Sports FC 26 League]])</f>
        <v>7</v>
      </c>
    </row>
    <row r="1317" spans="1:65" x14ac:dyDescent="0.3">
      <c r="A1317" s="3" t="s">
        <v>1101</v>
      </c>
      <c r="B1317" s="3" t="s">
        <v>15</v>
      </c>
      <c r="C1317" s="3"/>
      <c r="D1317" s="3"/>
      <c r="E1317" s="3"/>
      <c r="F1317" s="3"/>
      <c r="G1317" s="3" t="s">
        <v>953</v>
      </c>
      <c r="H1317" s="3"/>
      <c r="I1317" s="3"/>
      <c r="J1317" s="3"/>
      <c r="K1317" s="3"/>
      <c r="L1317" s="3"/>
      <c r="M1317" s="3"/>
      <c r="N1317" s="3" t="s">
        <v>953</v>
      </c>
      <c r="O1317" s="3" t="s">
        <v>953</v>
      </c>
      <c r="P1317" s="3" t="s">
        <v>953</v>
      </c>
      <c r="Q1317" s="3" t="s">
        <v>953</v>
      </c>
      <c r="R1317" s="3" t="s">
        <v>953</v>
      </c>
      <c r="S1317" s="3"/>
      <c r="T1317" s="3"/>
      <c r="U1317" s="3"/>
      <c r="V1317" s="3" t="s">
        <v>953</v>
      </c>
      <c r="W1317" s="3" t="s">
        <v>953</v>
      </c>
      <c r="X1317" s="3" t="s">
        <v>953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>
        <f>COUNTA(Tabela2[[#This Row],[FIFA 96 League]:[EA Sports FC 26 League]])</f>
        <v>9</v>
      </c>
    </row>
    <row r="1318" spans="1:65" x14ac:dyDescent="0.3">
      <c r="A1318" s="3" t="s">
        <v>1102</v>
      </c>
      <c r="B1318" s="3" t="s">
        <v>15</v>
      </c>
      <c r="C1318" s="3"/>
      <c r="D1318" s="3"/>
      <c r="E1318" s="3"/>
      <c r="F1318" s="3"/>
      <c r="G1318" s="3" t="s">
        <v>953</v>
      </c>
      <c r="H1318" s="3"/>
      <c r="I1318" s="3"/>
      <c r="J1318" s="3"/>
      <c r="K1318" s="3"/>
      <c r="L1318" s="3"/>
      <c r="M1318" s="3"/>
      <c r="N1318" s="3" t="s">
        <v>953</v>
      </c>
      <c r="O1318" s="3" t="s">
        <v>953</v>
      </c>
      <c r="P1318" s="3" t="s">
        <v>953</v>
      </c>
      <c r="Q1318" s="3" t="s">
        <v>953</v>
      </c>
      <c r="R1318" s="3" t="s">
        <v>953</v>
      </c>
      <c r="S1318" s="3"/>
      <c r="T1318" s="3"/>
      <c r="U1318" s="3"/>
      <c r="V1318" s="3" t="s">
        <v>953</v>
      </c>
      <c r="W1318" s="3" t="s">
        <v>953</v>
      </c>
      <c r="X1318" s="3" t="s">
        <v>953</v>
      </c>
      <c r="Y1318" s="3" t="s">
        <v>953</v>
      </c>
      <c r="Z1318" s="3"/>
      <c r="AA1318" s="3" t="s">
        <v>953</v>
      </c>
      <c r="AB1318" s="3" t="s">
        <v>953</v>
      </c>
      <c r="AC1318" s="3"/>
      <c r="AD1318" s="3"/>
      <c r="AE1318" s="3"/>
      <c r="AF1318" s="3"/>
      <c r="AG1318" s="3" t="s">
        <v>953</v>
      </c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>
        <f>COUNTA(Tabela2[[#This Row],[FIFA 96 League]:[EA Sports FC 26 League]])</f>
        <v>13</v>
      </c>
    </row>
    <row r="1319" spans="1:65" x14ac:dyDescent="0.3">
      <c r="A1319" s="3" t="s">
        <v>2014</v>
      </c>
      <c r="B1319" s="3" t="s">
        <v>15</v>
      </c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 t="s">
        <v>953</v>
      </c>
      <c r="AD1319" s="3" t="s">
        <v>953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>
        <f>COUNTA(Tabela2[[#This Row],[FIFA 96 League]:[EA Sports FC 26 League]])</f>
        <v>2</v>
      </c>
    </row>
    <row r="1320" spans="1:65" x14ac:dyDescent="0.3">
      <c r="A1320" s="3" t="s">
        <v>1100</v>
      </c>
      <c r="B1320" s="3" t="s">
        <v>15</v>
      </c>
      <c r="C1320" s="3"/>
      <c r="D1320" s="3"/>
      <c r="E1320" s="3"/>
      <c r="F1320" s="3"/>
      <c r="G1320" s="3" t="s">
        <v>953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 t="s">
        <v>953</v>
      </c>
      <c r="Z1320" s="3" t="s">
        <v>953</v>
      </c>
      <c r="AA1320" s="3" t="s">
        <v>953</v>
      </c>
      <c r="AB1320" s="3" t="s">
        <v>953</v>
      </c>
      <c r="AC1320" s="3" t="s">
        <v>953</v>
      </c>
      <c r="AD1320" s="3"/>
      <c r="AE1320" s="3"/>
      <c r="AF1320" s="3" t="s">
        <v>953</v>
      </c>
      <c r="AG1320" s="3" t="s">
        <v>953</v>
      </c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>
        <f>COUNTA(Tabela2[[#This Row],[FIFA 96 League]:[EA Sports FC 26 League]])</f>
        <v>8</v>
      </c>
    </row>
    <row r="1321" spans="1:65" x14ac:dyDescent="0.3">
      <c r="A1321" s="3" t="s">
        <v>1497</v>
      </c>
      <c r="B1321" s="3" t="s">
        <v>15</v>
      </c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953</v>
      </c>
      <c r="P1321" s="3" t="s">
        <v>953</v>
      </c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>
        <f>COUNTA(Tabela2[[#This Row],[FIFA 96 League]:[EA Sports FC 26 League]])</f>
        <v>2</v>
      </c>
    </row>
    <row r="1322" spans="1:65" x14ac:dyDescent="0.3">
      <c r="A1322" s="3" t="s">
        <v>1955</v>
      </c>
      <c r="B1322" s="3" t="s">
        <v>15</v>
      </c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 t="s">
        <v>953</v>
      </c>
      <c r="AC1322" s="3" t="s">
        <v>953</v>
      </c>
      <c r="AD1322" s="3" t="s">
        <v>953</v>
      </c>
      <c r="AE1322" s="3" t="s">
        <v>953</v>
      </c>
      <c r="AF1322" s="3" t="s">
        <v>953</v>
      </c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>
        <f>COUNTA(Tabela2[[#This Row],[FIFA 96 League]:[EA Sports FC 26 League]])</f>
        <v>5</v>
      </c>
    </row>
    <row r="1323" spans="1:65" x14ac:dyDescent="0.3">
      <c r="A1323" s="3" t="s">
        <v>1103</v>
      </c>
      <c r="B1323" s="3" t="s">
        <v>15</v>
      </c>
      <c r="C1323" s="3"/>
      <c r="D1323" s="3"/>
      <c r="E1323" s="3"/>
      <c r="F1323" s="3"/>
      <c r="G1323" s="3" t="s">
        <v>953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 t="s">
        <v>953</v>
      </c>
      <c r="AE1323" s="3" t="s">
        <v>953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>
        <f>COUNTA(Tabela2[[#This Row],[FIFA 96 League]:[EA Sports FC 26 League]])</f>
        <v>3</v>
      </c>
    </row>
    <row r="1324" spans="1:65" x14ac:dyDescent="0.3">
      <c r="A1324" s="3" t="s">
        <v>1673</v>
      </c>
      <c r="B1324" s="3" t="s">
        <v>15</v>
      </c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 t="s">
        <v>953</v>
      </c>
      <c r="S1324" s="3"/>
      <c r="T1324" s="3"/>
      <c r="U1324" s="3"/>
      <c r="V1324" s="3" t="s">
        <v>953</v>
      </c>
      <c r="W1324" s="3"/>
      <c r="X1324" s="3" t="s">
        <v>953</v>
      </c>
      <c r="Y1324" s="3" t="s">
        <v>953</v>
      </c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>
        <f>COUNTA(Tabela2[[#This Row],[FIFA 96 League]:[EA Sports FC 26 League]])</f>
        <v>4</v>
      </c>
    </row>
    <row r="1325" spans="1:65" x14ac:dyDescent="0.3">
      <c r="A1325" s="3" t="s">
        <v>1496</v>
      </c>
      <c r="B1325" s="3" t="s">
        <v>15</v>
      </c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953</v>
      </c>
      <c r="P1325" s="3"/>
      <c r="Q1325" s="3" t="s">
        <v>953</v>
      </c>
      <c r="R1325" s="3" t="s">
        <v>953</v>
      </c>
      <c r="S1325" s="3"/>
      <c r="T1325" s="3"/>
      <c r="U1325" s="3"/>
      <c r="V1325" s="3" t="s">
        <v>953</v>
      </c>
      <c r="W1325" s="3" t="s">
        <v>953</v>
      </c>
      <c r="X1325" s="3" t="s">
        <v>953</v>
      </c>
      <c r="Y1325" s="3" t="s">
        <v>953</v>
      </c>
      <c r="Z1325" s="3" t="s">
        <v>953</v>
      </c>
      <c r="AA1325" s="3" t="s">
        <v>953</v>
      </c>
      <c r="AB1325" s="3" t="s">
        <v>953</v>
      </c>
      <c r="AC1325" s="3" t="s">
        <v>953</v>
      </c>
      <c r="AD1325" s="3" t="s">
        <v>953</v>
      </c>
      <c r="AE1325" s="3" t="s">
        <v>953</v>
      </c>
      <c r="AF1325" s="3" t="s">
        <v>953</v>
      </c>
      <c r="AG1325" s="3" t="s">
        <v>953</v>
      </c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>
        <f>COUNTA(Tabela2[[#This Row],[FIFA 96 League]:[EA Sports FC 26 League]])</f>
        <v>15</v>
      </c>
    </row>
    <row r="1326" spans="1:65" x14ac:dyDescent="0.3">
      <c r="A1326" s="3" t="s">
        <v>1447</v>
      </c>
      <c r="B1326" s="3" t="s">
        <v>15</v>
      </c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 t="s">
        <v>953</v>
      </c>
      <c r="O1326" s="3"/>
      <c r="P1326" s="3"/>
      <c r="Q1326" s="3"/>
      <c r="R1326" s="3"/>
      <c r="S1326" s="3"/>
      <c r="T1326" s="3"/>
      <c r="U1326" s="3"/>
      <c r="V1326" s="3" t="s">
        <v>953</v>
      </c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>
        <f>COUNTA(Tabela2[[#This Row],[FIFA 96 League]:[EA Sports FC 26 League]])</f>
        <v>2</v>
      </c>
    </row>
    <row r="1327" spans="1:65" x14ac:dyDescent="0.3">
      <c r="A1327" s="3" t="s">
        <v>1445</v>
      </c>
      <c r="B1327" s="3" t="s">
        <v>15</v>
      </c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 t="s">
        <v>953</v>
      </c>
      <c r="O1327" s="3" t="s">
        <v>953</v>
      </c>
      <c r="P1327" s="3" t="s">
        <v>953</v>
      </c>
      <c r="Q1327" s="3" t="s">
        <v>953</v>
      </c>
      <c r="R1327" s="3" t="s">
        <v>953</v>
      </c>
      <c r="S1327" s="3"/>
      <c r="T1327" s="3"/>
      <c r="U1327" s="3"/>
      <c r="V1327" s="3"/>
      <c r="W1327" s="3" t="s">
        <v>953</v>
      </c>
      <c r="X1327" s="3" t="s">
        <v>953</v>
      </c>
      <c r="Y1327" s="3" t="s">
        <v>953</v>
      </c>
      <c r="Z1327" s="3" t="s">
        <v>953</v>
      </c>
      <c r="AA1327" s="3" t="s">
        <v>953</v>
      </c>
      <c r="AB1327" s="3" t="s">
        <v>953</v>
      </c>
      <c r="AC1327" s="3" t="s">
        <v>953</v>
      </c>
      <c r="AD1327" s="3" t="s">
        <v>953</v>
      </c>
      <c r="AE1327" s="3" t="s">
        <v>953</v>
      </c>
      <c r="AF1327" s="3" t="s">
        <v>953</v>
      </c>
      <c r="AG1327" s="3" t="s">
        <v>953</v>
      </c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>
        <f>COUNTA(Tabela2[[#This Row],[FIFA 96 League]:[EA Sports FC 26 League]])</f>
        <v>16</v>
      </c>
    </row>
    <row r="1328" spans="1:65" x14ac:dyDescent="0.3">
      <c r="A1328" s="3" t="s">
        <v>1104</v>
      </c>
      <c r="B1328" s="3" t="s">
        <v>15</v>
      </c>
      <c r="C1328" s="3"/>
      <c r="D1328" s="3"/>
      <c r="E1328" s="3"/>
      <c r="F1328" s="3"/>
      <c r="G1328" s="3" t="s">
        <v>953</v>
      </c>
      <c r="H1328" s="3"/>
      <c r="I1328" s="3"/>
      <c r="J1328" s="3"/>
      <c r="K1328" s="3"/>
      <c r="L1328" s="3"/>
      <c r="M1328" s="3"/>
      <c r="N1328" s="3"/>
      <c r="O1328" s="3"/>
      <c r="P1328" s="3" t="s">
        <v>953</v>
      </c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 t="s">
        <v>953</v>
      </c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>
        <f>COUNTA(Tabela2[[#This Row],[FIFA 96 League]:[EA Sports FC 26 League]])</f>
        <v>3</v>
      </c>
    </row>
    <row r="1329" spans="1:65" x14ac:dyDescent="0.3">
      <c r="A1329" s="3" t="s">
        <v>1449</v>
      </c>
      <c r="B1329" s="3" t="s">
        <v>15</v>
      </c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 t="s">
        <v>953</v>
      </c>
      <c r="O1329" s="3" t="s">
        <v>953</v>
      </c>
      <c r="P1329" s="3" t="s">
        <v>953</v>
      </c>
      <c r="Q1329" s="3"/>
      <c r="R1329" s="3" t="s">
        <v>953</v>
      </c>
      <c r="S1329" s="3"/>
      <c r="T1329" s="3"/>
      <c r="U1329" s="3"/>
      <c r="V1329" s="3" t="s">
        <v>953</v>
      </c>
      <c r="W1329" s="3" t="s">
        <v>953</v>
      </c>
      <c r="X1329" s="3" t="s">
        <v>953</v>
      </c>
      <c r="Y1329" s="3" t="s">
        <v>953</v>
      </c>
      <c r="Z1329" s="3" t="s">
        <v>953</v>
      </c>
      <c r="AA1329" s="3" t="s">
        <v>953</v>
      </c>
      <c r="AB1329" s="3" t="s">
        <v>953</v>
      </c>
      <c r="AC1329" s="3" t="s">
        <v>953</v>
      </c>
      <c r="AD1329" s="3" t="s">
        <v>953</v>
      </c>
      <c r="AE1329" s="3" t="s">
        <v>953</v>
      </c>
      <c r="AF1329" s="3" t="s">
        <v>953</v>
      </c>
      <c r="AG1329" s="3" t="s">
        <v>953</v>
      </c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>
        <f>COUNTA(Tabela2[[#This Row],[FIFA 96 League]:[EA Sports FC 26 League]])</f>
        <v>16</v>
      </c>
    </row>
    <row r="1330" spans="1:65" x14ac:dyDescent="0.3">
      <c r="A1330" s="3" t="s">
        <v>1444</v>
      </c>
      <c r="B1330" s="3" t="s">
        <v>15</v>
      </c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 t="s">
        <v>953</v>
      </c>
      <c r="O1330" s="3" t="s">
        <v>953</v>
      </c>
      <c r="P1330" s="3"/>
      <c r="Q1330" s="3" t="s">
        <v>953</v>
      </c>
      <c r="R1330" s="3" t="s">
        <v>953</v>
      </c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>
        <f>COUNTA(Tabela2[[#This Row],[FIFA 96 League]:[EA Sports FC 26 League]])</f>
        <v>4</v>
      </c>
    </row>
    <row r="1331" spans="1:65" x14ac:dyDescent="0.3">
      <c r="A1331" s="3" t="s">
        <v>1495</v>
      </c>
      <c r="B1331" s="3" t="s">
        <v>15</v>
      </c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953</v>
      </c>
      <c r="P1331" s="3" t="s">
        <v>953</v>
      </c>
      <c r="Q1331" s="3" t="s">
        <v>953</v>
      </c>
      <c r="R1331" s="3" t="s">
        <v>953</v>
      </c>
      <c r="S1331" s="3"/>
      <c r="T1331" s="3"/>
      <c r="U1331" s="3"/>
      <c r="V1331" s="3" t="s">
        <v>953</v>
      </c>
      <c r="W1331" s="3" t="s">
        <v>953</v>
      </c>
      <c r="X1331" s="3" t="s">
        <v>953</v>
      </c>
      <c r="Y1331" s="3" t="s">
        <v>953</v>
      </c>
      <c r="Z1331" s="3" t="s">
        <v>953</v>
      </c>
      <c r="AA1331" s="3" t="s">
        <v>953</v>
      </c>
      <c r="AB1331" s="3" t="s">
        <v>953</v>
      </c>
      <c r="AC1331" s="3" t="s">
        <v>953</v>
      </c>
      <c r="AD1331" s="3" t="s">
        <v>953</v>
      </c>
      <c r="AE1331" s="3" t="s">
        <v>953</v>
      </c>
      <c r="AF1331" s="3" t="s">
        <v>953</v>
      </c>
      <c r="AG1331" s="3" t="s">
        <v>953</v>
      </c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>
        <f>COUNTA(Tabela2[[#This Row],[FIFA 96 League]:[EA Sports FC 26 League]])</f>
        <v>16</v>
      </c>
    </row>
    <row r="1332" spans="1:65" x14ac:dyDescent="0.3">
      <c r="A1332" s="3" t="s">
        <v>1803</v>
      </c>
      <c r="B1332" s="3" t="s">
        <v>15</v>
      </c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 t="s">
        <v>953</v>
      </c>
      <c r="W1332" s="3" t="s">
        <v>953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>
        <f>COUNTA(Tabela2[[#This Row],[FIFA 96 League]:[EA Sports FC 26 League]])</f>
        <v>2</v>
      </c>
    </row>
    <row r="1333" spans="1:65" x14ac:dyDescent="0.3">
      <c r="A1333" s="3" t="s">
        <v>2086</v>
      </c>
      <c r="B1333" s="3" t="s">
        <v>15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 t="s">
        <v>953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>
        <f>COUNTA(Tabela2[[#This Row],[FIFA 96 League]:[EA Sports FC 26 League]])</f>
        <v>1</v>
      </c>
    </row>
    <row r="1334" spans="1:65" x14ac:dyDescent="0.3">
      <c r="A1334" s="3" t="s">
        <v>1106</v>
      </c>
      <c r="B1334" s="3" t="s">
        <v>15</v>
      </c>
      <c r="C1334" s="3"/>
      <c r="D1334" s="3"/>
      <c r="E1334" s="3"/>
      <c r="F1334" s="3"/>
      <c r="G1334" s="3" t="s">
        <v>953</v>
      </c>
      <c r="H1334" s="3"/>
      <c r="I1334" s="3"/>
      <c r="J1334" s="3"/>
      <c r="K1334" s="3"/>
      <c r="L1334" s="3"/>
      <c r="M1334" s="3"/>
      <c r="N1334" s="3" t="s">
        <v>953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>
        <f>COUNTA(Tabela2[[#This Row],[FIFA 96 League]:[EA Sports FC 26 League]])</f>
        <v>2</v>
      </c>
    </row>
    <row r="1335" spans="1:65" x14ac:dyDescent="0.3">
      <c r="A1335" s="3" t="s">
        <v>1105</v>
      </c>
      <c r="B1335" s="3" t="s">
        <v>15</v>
      </c>
      <c r="C1335" s="3"/>
      <c r="D1335" s="3"/>
      <c r="E1335" s="3"/>
      <c r="F1335" s="3"/>
      <c r="G1335" s="3" t="s">
        <v>953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 t="s">
        <v>953</v>
      </c>
      <c r="AF1335" s="3" t="s">
        <v>953</v>
      </c>
      <c r="AG1335" s="3" t="s">
        <v>953</v>
      </c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>
        <f>COUNTA(Tabela2[[#This Row],[FIFA 96 League]:[EA Sports FC 26 League]])</f>
        <v>4</v>
      </c>
    </row>
    <row r="1336" spans="1:65" x14ac:dyDescent="0.3">
      <c r="A1336" s="3" t="s">
        <v>1446</v>
      </c>
      <c r="B1336" s="3" t="s">
        <v>15</v>
      </c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 t="s">
        <v>953</v>
      </c>
      <c r="O1336" s="3" t="s">
        <v>953</v>
      </c>
      <c r="P1336" s="3" t="s">
        <v>953</v>
      </c>
      <c r="Q1336" s="3" t="s">
        <v>953</v>
      </c>
      <c r="R1336" s="3" t="s">
        <v>953</v>
      </c>
      <c r="S1336" s="3"/>
      <c r="T1336" s="3"/>
      <c r="U1336" s="3"/>
      <c r="V1336" s="3" t="s">
        <v>953</v>
      </c>
      <c r="W1336" s="3" t="s">
        <v>953</v>
      </c>
      <c r="X1336" s="3"/>
      <c r="Y1336" s="3" t="s">
        <v>953</v>
      </c>
      <c r="Z1336" s="3" t="s">
        <v>953</v>
      </c>
      <c r="AA1336" s="3" t="s">
        <v>953</v>
      </c>
      <c r="AB1336" s="3" t="s">
        <v>953</v>
      </c>
      <c r="AC1336" s="3" t="s">
        <v>953</v>
      </c>
      <c r="AD1336" s="3" t="s">
        <v>953</v>
      </c>
      <c r="AE1336" s="3" t="s">
        <v>953</v>
      </c>
      <c r="AF1336" s="3" t="s">
        <v>953</v>
      </c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>
        <f>COUNTA(Tabela2[[#This Row],[FIFA 96 League]:[EA Sports FC 26 League]])</f>
        <v>15</v>
      </c>
    </row>
    <row r="1337" spans="1:65" x14ac:dyDescent="0.3">
      <c r="A1337" s="3" t="s">
        <v>1107</v>
      </c>
      <c r="B1337" s="3" t="s">
        <v>15</v>
      </c>
      <c r="C1337" s="3"/>
      <c r="D1337" s="3"/>
      <c r="E1337" s="3"/>
      <c r="F1337" s="3"/>
      <c r="G1337" s="3" t="s">
        <v>953</v>
      </c>
      <c r="H1337" s="3"/>
      <c r="I1337" s="3"/>
      <c r="J1337" s="3"/>
      <c r="K1337" s="3"/>
      <c r="L1337" s="3"/>
      <c r="M1337" s="3"/>
      <c r="N1337" s="3" t="s">
        <v>953</v>
      </c>
      <c r="O1337" s="3" t="s">
        <v>953</v>
      </c>
      <c r="P1337" s="3" t="s">
        <v>953</v>
      </c>
      <c r="Q1337" s="3" t="s">
        <v>953</v>
      </c>
      <c r="R1337" s="3" t="s">
        <v>953</v>
      </c>
      <c r="S1337" s="3"/>
      <c r="T1337" s="3"/>
      <c r="U1337" s="3"/>
      <c r="V1337" s="3" t="s">
        <v>953</v>
      </c>
      <c r="W1337" s="3" t="s">
        <v>953</v>
      </c>
      <c r="X1337" s="3" t="s">
        <v>953</v>
      </c>
      <c r="Y1337" s="3" t="s">
        <v>953</v>
      </c>
      <c r="Z1337" s="3" t="s">
        <v>953</v>
      </c>
      <c r="AA1337" s="3" t="s">
        <v>953</v>
      </c>
      <c r="AB1337" s="3" t="s">
        <v>953</v>
      </c>
      <c r="AC1337" s="3" t="s">
        <v>953</v>
      </c>
      <c r="AD1337" s="3" t="s">
        <v>953</v>
      </c>
      <c r="AE1337" s="3" t="s">
        <v>953</v>
      </c>
      <c r="AF1337" s="3" t="s">
        <v>953</v>
      </c>
      <c r="AG1337" s="3" t="s">
        <v>953</v>
      </c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>
        <f>COUNTA(Tabela2[[#This Row],[FIFA 96 League]:[EA Sports FC 26 League]])</f>
        <v>18</v>
      </c>
    </row>
    <row r="1338" spans="1:65" x14ac:dyDescent="0.3">
      <c r="A1338" s="3" t="s">
        <v>2060</v>
      </c>
      <c r="B1338" s="3" t="s">
        <v>15</v>
      </c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 t="s">
        <v>953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>
        <f>COUNTA(Tabela2[[#This Row],[FIFA 96 League]:[EA Sports FC 26 League]])</f>
        <v>1</v>
      </c>
    </row>
    <row r="1339" spans="1:65" x14ac:dyDescent="0.3">
      <c r="A1339" s="3" t="s">
        <v>1108</v>
      </c>
      <c r="B1339" s="3" t="s">
        <v>15</v>
      </c>
      <c r="C1339" s="3"/>
      <c r="D1339" s="3"/>
      <c r="E1339" s="3"/>
      <c r="F1339" s="3"/>
      <c r="G1339" s="3" t="s">
        <v>953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>
        <f>COUNTA(Tabela2[[#This Row],[FIFA 96 League]:[EA Sports FC 26 League]])</f>
        <v>1</v>
      </c>
    </row>
    <row r="1340" spans="1:65" x14ac:dyDescent="0.3">
      <c r="A1340" s="3" t="s">
        <v>1873</v>
      </c>
      <c r="B1340" s="3" t="s">
        <v>15</v>
      </c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 t="s">
        <v>953</v>
      </c>
      <c r="Z1340" s="3" t="s">
        <v>953</v>
      </c>
      <c r="AA1340" s="3" t="s">
        <v>953</v>
      </c>
      <c r="AB1340" s="3" t="s">
        <v>953</v>
      </c>
      <c r="AC1340" s="3" t="s">
        <v>953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>
        <f>COUNTA(Tabela2[[#This Row],[FIFA 96 League]:[EA Sports FC 26 League]])</f>
        <v>5</v>
      </c>
    </row>
    <row r="1341" spans="1:65" x14ac:dyDescent="0.3">
      <c r="A1341" s="3" t="s">
        <v>956</v>
      </c>
      <c r="B1341" s="3" t="s">
        <v>17</v>
      </c>
      <c r="C1341" s="3"/>
      <c r="D1341" s="3"/>
      <c r="E1341" s="3"/>
      <c r="F1341" s="3" t="s">
        <v>957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>
        <f>COUNTA(Tabela2[[#This Row],[FIFA 96 League]:[EA Sports FC 26 League]])</f>
        <v>1</v>
      </c>
    </row>
    <row r="1342" spans="1:65" x14ac:dyDescent="0.3">
      <c r="A1342" s="3" t="s">
        <v>962</v>
      </c>
      <c r="B1342" s="3" t="s">
        <v>17</v>
      </c>
      <c r="C1342" s="3"/>
      <c r="D1342" s="3"/>
      <c r="E1342" s="3"/>
      <c r="F1342" s="3" t="s">
        <v>957</v>
      </c>
      <c r="G1342" s="3" t="s">
        <v>957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 t="s">
        <v>957</v>
      </c>
      <c r="AA1342" s="3" t="s">
        <v>957</v>
      </c>
      <c r="AB1342" s="3" t="s">
        <v>957</v>
      </c>
      <c r="AC1342" s="3" t="s">
        <v>957</v>
      </c>
      <c r="AD1342" s="3" t="s">
        <v>957</v>
      </c>
      <c r="AE1342" s="3" t="s">
        <v>957</v>
      </c>
      <c r="AF1342" s="3" t="s">
        <v>957</v>
      </c>
      <c r="AG1342" s="3" t="s">
        <v>957</v>
      </c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>
        <f>COUNTA(Tabela2[[#This Row],[FIFA 96 League]:[EA Sports FC 26 League]])</f>
        <v>10</v>
      </c>
    </row>
    <row r="1343" spans="1:65" x14ac:dyDescent="0.3">
      <c r="A1343" s="3" t="s">
        <v>1412</v>
      </c>
      <c r="B1343" s="3" t="s">
        <v>17</v>
      </c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 t="s">
        <v>957</v>
      </c>
      <c r="N1343" s="3"/>
      <c r="O1343" s="3"/>
      <c r="P1343" s="3"/>
      <c r="Q1343" s="3"/>
      <c r="R1343" s="3"/>
      <c r="S1343" s="3"/>
      <c r="T1343" s="3"/>
      <c r="U1343" s="3" t="s">
        <v>957</v>
      </c>
      <c r="V1343" s="3" t="s">
        <v>957</v>
      </c>
      <c r="W1343" s="3" t="s">
        <v>957</v>
      </c>
      <c r="X1343" s="3" t="s">
        <v>957</v>
      </c>
      <c r="Y1343" s="3" t="s">
        <v>957</v>
      </c>
      <c r="Z1343" s="3" t="s">
        <v>957</v>
      </c>
      <c r="AA1343" s="3" t="s">
        <v>957</v>
      </c>
      <c r="AB1343" s="3" t="s">
        <v>957</v>
      </c>
      <c r="AC1343" s="3" t="s">
        <v>957</v>
      </c>
      <c r="AD1343" s="3" t="s">
        <v>957</v>
      </c>
      <c r="AE1343" s="3" t="s">
        <v>957</v>
      </c>
      <c r="AF1343" s="3" t="s">
        <v>957</v>
      </c>
      <c r="AG1343" s="3" t="s">
        <v>957</v>
      </c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>
        <f>COUNTA(Tabela2[[#This Row],[FIFA 96 League]:[EA Sports FC 26 League]])</f>
        <v>14</v>
      </c>
    </row>
    <row r="1344" spans="1:65" x14ac:dyDescent="0.3">
      <c r="A1344" s="3" t="s">
        <v>1111</v>
      </c>
      <c r="B1344" s="3" t="s">
        <v>79</v>
      </c>
      <c r="C1344" s="3"/>
      <c r="D1344" s="3"/>
      <c r="E1344" s="3"/>
      <c r="F1344" s="3"/>
      <c r="G1344" s="3" t="s">
        <v>1112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 t="s">
        <v>1112</v>
      </c>
      <c r="AB1344" s="3" t="s">
        <v>1112</v>
      </c>
      <c r="AC1344" s="3" t="s">
        <v>1112</v>
      </c>
      <c r="AD1344" s="3" t="s">
        <v>1112</v>
      </c>
      <c r="AE1344" s="3" t="s">
        <v>1112</v>
      </c>
      <c r="AF1344" s="3" t="s">
        <v>1112</v>
      </c>
      <c r="AG1344" s="3" t="s">
        <v>1112</v>
      </c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>
        <f>COUNTA(Tabela2[[#This Row],[FIFA 96 League]:[EA Sports FC 26 League]])</f>
        <v>8</v>
      </c>
    </row>
    <row r="1345" spans="1:65" x14ac:dyDescent="0.3">
      <c r="A1345" s="3" t="s">
        <v>1113</v>
      </c>
      <c r="B1345" s="3" t="s">
        <v>79</v>
      </c>
      <c r="C1345" s="3"/>
      <c r="D1345" s="3"/>
      <c r="E1345" s="3"/>
      <c r="F1345" s="3"/>
      <c r="G1345" s="3" t="s">
        <v>1112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>
        <f>COUNTA(Tabela2[[#This Row],[FIFA 96 League]:[EA Sports FC 26 League]])</f>
        <v>1</v>
      </c>
    </row>
    <row r="1346" spans="1:65" x14ac:dyDescent="0.3">
      <c r="A1346" s="3" t="s">
        <v>1114</v>
      </c>
      <c r="B1346" s="3" t="s">
        <v>79</v>
      </c>
      <c r="C1346" s="3"/>
      <c r="D1346" s="3"/>
      <c r="E1346" s="3"/>
      <c r="F1346" s="3"/>
      <c r="G1346" s="3" t="s">
        <v>1112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>
        <f>COUNTA(Tabela2[[#This Row],[FIFA 96 League]:[EA Sports FC 26 League]])</f>
        <v>1</v>
      </c>
    </row>
    <row r="1347" spans="1:65" x14ac:dyDescent="0.3">
      <c r="A1347" s="3" t="s">
        <v>1115</v>
      </c>
      <c r="B1347" s="3" t="s">
        <v>79</v>
      </c>
      <c r="C1347" s="3"/>
      <c r="D1347" s="3"/>
      <c r="E1347" s="3"/>
      <c r="F1347" s="3"/>
      <c r="G1347" s="3" t="s">
        <v>1112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>
        <f>COUNTA(Tabela2[[#This Row],[FIFA 96 League]:[EA Sports FC 26 League]])</f>
        <v>1</v>
      </c>
    </row>
    <row r="1348" spans="1:65" x14ac:dyDescent="0.3">
      <c r="A1348" s="3" t="s">
        <v>1865</v>
      </c>
      <c r="B1348" s="3" t="s">
        <v>249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 t="s">
        <v>1064</v>
      </c>
      <c r="Z1348" s="3" t="s">
        <v>1064</v>
      </c>
      <c r="AA1348" s="3" t="s">
        <v>1064</v>
      </c>
      <c r="AB1348" s="3" t="s">
        <v>1064</v>
      </c>
      <c r="AC1348" s="3" t="s">
        <v>1064</v>
      </c>
      <c r="AD1348" s="3" t="s">
        <v>1064</v>
      </c>
      <c r="AE1348" s="3" t="s">
        <v>1064</v>
      </c>
      <c r="AF1348" s="3" t="s">
        <v>1064</v>
      </c>
      <c r="AG1348" s="3" t="s">
        <v>1064</v>
      </c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>
        <f>COUNTA(Tabela2[[#This Row],[FIFA 96 League]:[EA Sports FC 26 League]])</f>
        <v>9</v>
      </c>
    </row>
    <row r="1349" spans="1:65" x14ac:dyDescent="0.3">
      <c r="A1349" s="3" t="s">
        <v>2010</v>
      </c>
      <c r="B1349" s="3" t="s">
        <v>249</v>
      </c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 t="s">
        <v>1064</v>
      </c>
      <c r="AD1349" s="3" t="s">
        <v>1064</v>
      </c>
      <c r="AE1349" s="3" t="s">
        <v>1064</v>
      </c>
      <c r="AF1349" s="3" t="s">
        <v>1064</v>
      </c>
      <c r="AG1349" s="3" t="s">
        <v>1064</v>
      </c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>
        <f>COUNTA(Tabela2[[#This Row],[FIFA 96 League]:[EA Sports FC 26 League]])</f>
        <v>5</v>
      </c>
    </row>
    <row r="1350" spans="1:65" x14ac:dyDescent="0.3">
      <c r="A1350" s="3" t="s">
        <v>2057</v>
      </c>
      <c r="B1350" s="3" t="s">
        <v>249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 t="s">
        <v>1064</v>
      </c>
      <c r="AE1350" s="3" t="s">
        <v>1064</v>
      </c>
      <c r="AF1350" s="3" t="s">
        <v>1064</v>
      </c>
      <c r="AG1350" s="3" t="s">
        <v>1064</v>
      </c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>
        <f>COUNTA(Tabela2[[#This Row],[FIFA 96 League]:[EA Sports FC 26 League]])</f>
        <v>4</v>
      </c>
    </row>
    <row r="1351" spans="1:65" x14ac:dyDescent="0.3">
      <c r="A1351" s="3" t="s">
        <v>1065</v>
      </c>
      <c r="B1351" s="3" t="s">
        <v>249</v>
      </c>
      <c r="C1351" s="3"/>
      <c r="D1351" s="3"/>
      <c r="E1351" s="3"/>
      <c r="F1351" s="3"/>
      <c r="G1351" s="3" t="s">
        <v>1064</v>
      </c>
      <c r="H1351" s="3" t="s">
        <v>1064</v>
      </c>
      <c r="I1351" s="3" t="s">
        <v>1064</v>
      </c>
      <c r="J1351" s="3" t="s">
        <v>1064</v>
      </c>
      <c r="K1351" s="3" t="s">
        <v>1064</v>
      </c>
      <c r="L1351" s="3" t="s">
        <v>1064</v>
      </c>
      <c r="M1351" s="3" t="s">
        <v>1064</v>
      </c>
      <c r="N1351" s="3" t="s">
        <v>1064</v>
      </c>
      <c r="O1351" s="3" t="s">
        <v>1064</v>
      </c>
      <c r="P1351" s="3" t="s">
        <v>1064</v>
      </c>
      <c r="Q1351" s="3" t="s">
        <v>1064</v>
      </c>
      <c r="R1351" s="3" t="s">
        <v>1064</v>
      </c>
      <c r="S1351" s="3" t="s">
        <v>1064</v>
      </c>
      <c r="T1351" s="3" t="s">
        <v>1064</v>
      </c>
      <c r="U1351" s="3" t="s">
        <v>1064</v>
      </c>
      <c r="V1351" s="3" t="s">
        <v>1064</v>
      </c>
      <c r="W1351" s="3" t="s">
        <v>1064</v>
      </c>
      <c r="X1351" s="3" t="s">
        <v>1064</v>
      </c>
      <c r="Y1351" s="3" t="s">
        <v>1064</v>
      </c>
      <c r="Z1351" s="3" t="s">
        <v>1064</v>
      </c>
      <c r="AA1351" s="3" t="s">
        <v>1064</v>
      </c>
      <c r="AB1351" s="3" t="s">
        <v>1064</v>
      </c>
      <c r="AC1351" s="3" t="s">
        <v>1064</v>
      </c>
      <c r="AD1351" s="3" t="s">
        <v>1064</v>
      </c>
      <c r="AE1351" s="3" t="s">
        <v>1064</v>
      </c>
      <c r="AF1351" s="3" t="s">
        <v>1064</v>
      </c>
      <c r="AG1351" s="3" t="s">
        <v>1064</v>
      </c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>
        <f>COUNTA(Tabela2[[#This Row],[FIFA 96 League]:[EA Sports FC 26 League]])</f>
        <v>27</v>
      </c>
    </row>
    <row r="1352" spans="1:65" x14ac:dyDescent="0.3">
      <c r="A1352" s="3" t="s">
        <v>1394</v>
      </c>
      <c r="B1352" s="3" t="s">
        <v>249</v>
      </c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 t="s">
        <v>1064</v>
      </c>
      <c r="N1352" s="3" t="s">
        <v>1064</v>
      </c>
      <c r="O1352" s="3" t="s">
        <v>1064</v>
      </c>
      <c r="P1352" s="3" t="s">
        <v>1064</v>
      </c>
      <c r="Q1352" s="3" t="s">
        <v>1064</v>
      </c>
      <c r="R1352" s="3" t="s">
        <v>1064</v>
      </c>
      <c r="S1352" s="3" t="s">
        <v>1064</v>
      </c>
      <c r="T1352" s="3" t="s">
        <v>1064</v>
      </c>
      <c r="U1352" s="3" t="s">
        <v>1064</v>
      </c>
      <c r="V1352" s="3" t="s">
        <v>1064</v>
      </c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>
        <f>COUNTA(Tabela2[[#This Row],[FIFA 96 League]:[EA Sports FC 26 League]])</f>
        <v>10</v>
      </c>
    </row>
    <row r="1353" spans="1:65" x14ac:dyDescent="0.3">
      <c r="A1353" s="3" t="s">
        <v>1917</v>
      </c>
      <c r="B1353" s="3" t="s">
        <v>249</v>
      </c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 t="s">
        <v>1064</v>
      </c>
      <c r="AB1353" s="3" t="s">
        <v>1064</v>
      </c>
      <c r="AC1353" s="3" t="s">
        <v>1064</v>
      </c>
      <c r="AD1353" s="3" t="s">
        <v>1064</v>
      </c>
      <c r="AE1353" s="3" t="s">
        <v>1064</v>
      </c>
      <c r="AF1353" s="3" t="s">
        <v>1064</v>
      </c>
      <c r="AG1353" s="3" t="s">
        <v>1064</v>
      </c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>
        <f>COUNTA(Tabela2[[#This Row],[FIFA 96 League]:[EA Sports FC 26 League]])</f>
        <v>7</v>
      </c>
    </row>
    <row r="1354" spans="1:65" x14ac:dyDescent="0.3">
      <c r="A1354" s="3" t="s">
        <v>1066</v>
      </c>
      <c r="B1354" s="3" t="s">
        <v>249</v>
      </c>
      <c r="C1354" s="3"/>
      <c r="D1354" s="3"/>
      <c r="E1354" s="3"/>
      <c r="F1354" s="3"/>
      <c r="G1354" s="3" t="s">
        <v>1064</v>
      </c>
      <c r="H1354" s="3" t="s">
        <v>1064</v>
      </c>
      <c r="I1354" s="3" t="s">
        <v>1064</v>
      </c>
      <c r="J1354" s="3" t="s">
        <v>1064</v>
      </c>
      <c r="K1354" s="3" t="s">
        <v>1064</v>
      </c>
      <c r="L1354" s="3" t="s">
        <v>1064</v>
      </c>
      <c r="M1354" s="3" t="s">
        <v>1064</v>
      </c>
      <c r="N1354" s="3" t="s">
        <v>1064</v>
      </c>
      <c r="O1354" s="3" t="s">
        <v>1064</v>
      </c>
      <c r="P1354" s="3" t="s">
        <v>1064</v>
      </c>
      <c r="Q1354" s="3" t="s">
        <v>1064</v>
      </c>
      <c r="R1354" s="3" t="s">
        <v>1064</v>
      </c>
      <c r="S1354" s="3" t="s">
        <v>1064</v>
      </c>
      <c r="T1354" s="3" t="s">
        <v>1064</v>
      </c>
      <c r="U1354" s="3" t="s">
        <v>1064</v>
      </c>
      <c r="V1354" s="3" t="s">
        <v>1064</v>
      </c>
      <c r="W1354" s="3" t="s">
        <v>1064</v>
      </c>
      <c r="X1354" s="3" t="s">
        <v>1064</v>
      </c>
      <c r="Y1354" s="3" t="s">
        <v>1064</v>
      </c>
      <c r="Z1354" s="3" t="s">
        <v>1064</v>
      </c>
      <c r="AA1354" s="3" t="s">
        <v>1064</v>
      </c>
      <c r="AB1354" s="3" t="s">
        <v>1064</v>
      </c>
      <c r="AC1354" s="3" t="s">
        <v>1064</v>
      </c>
      <c r="AD1354" s="3" t="s">
        <v>1064</v>
      </c>
      <c r="AE1354" s="3" t="s">
        <v>1064</v>
      </c>
      <c r="AF1354" s="3" t="s">
        <v>1064</v>
      </c>
      <c r="AG1354" s="3" t="s">
        <v>1064</v>
      </c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>
        <f>COUNTA(Tabela2[[#This Row],[FIFA 96 League]:[EA Sports FC 26 League]])</f>
        <v>27</v>
      </c>
    </row>
    <row r="1355" spans="1:65" x14ac:dyDescent="0.3">
      <c r="A1355" s="3" t="s">
        <v>1067</v>
      </c>
      <c r="B1355" s="3" t="s">
        <v>249</v>
      </c>
      <c r="C1355" s="3"/>
      <c r="D1355" s="3"/>
      <c r="E1355" s="3"/>
      <c r="F1355" s="3"/>
      <c r="G1355" s="3" t="s">
        <v>1064</v>
      </c>
      <c r="H1355" s="3" t="s">
        <v>1064</v>
      </c>
      <c r="I1355" s="3" t="s">
        <v>1064</v>
      </c>
      <c r="J1355" s="3" t="s">
        <v>1064</v>
      </c>
      <c r="K1355" s="3" t="s">
        <v>1064</v>
      </c>
      <c r="L1355" s="3" t="s">
        <v>1064</v>
      </c>
      <c r="M1355" s="3" t="s">
        <v>1064</v>
      </c>
      <c r="N1355" s="3" t="s">
        <v>1064</v>
      </c>
      <c r="O1355" s="3" t="s">
        <v>1064</v>
      </c>
      <c r="P1355" s="3" t="s">
        <v>1064</v>
      </c>
      <c r="Q1355" s="3" t="s">
        <v>1064</v>
      </c>
      <c r="R1355" s="3" t="s">
        <v>1064</v>
      </c>
      <c r="S1355" s="3" t="s">
        <v>1064</v>
      </c>
      <c r="T1355" s="3" t="s">
        <v>1064</v>
      </c>
      <c r="U1355" s="3" t="s">
        <v>1064</v>
      </c>
      <c r="V1355" s="3" t="s">
        <v>1064</v>
      </c>
      <c r="W1355" s="3" t="s">
        <v>1064</v>
      </c>
      <c r="X1355" s="3" t="s">
        <v>1064</v>
      </c>
      <c r="Y1355" s="3" t="s">
        <v>1064</v>
      </c>
      <c r="Z1355" s="3" t="s">
        <v>1064</v>
      </c>
      <c r="AA1355" s="3" t="s">
        <v>1064</v>
      </c>
      <c r="AB1355" s="3" t="s">
        <v>1064</v>
      </c>
      <c r="AC1355" s="3" t="s">
        <v>1064</v>
      </c>
      <c r="AD1355" s="3" t="s">
        <v>1064</v>
      </c>
      <c r="AE1355" s="3" t="s">
        <v>1064</v>
      </c>
      <c r="AF1355" s="3" t="s">
        <v>1064</v>
      </c>
      <c r="AG1355" s="3" t="s">
        <v>1064</v>
      </c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>
        <f>COUNTA(Tabela2[[#This Row],[FIFA 96 League]:[EA Sports FC 26 League]])</f>
        <v>27</v>
      </c>
    </row>
    <row r="1356" spans="1:65" x14ac:dyDescent="0.3">
      <c r="A1356" s="3" t="s">
        <v>1068</v>
      </c>
      <c r="B1356" s="3" t="s">
        <v>249</v>
      </c>
      <c r="C1356" s="3"/>
      <c r="D1356" s="3"/>
      <c r="E1356" s="3"/>
      <c r="F1356" s="3"/>
      <c r="G1356" s="3" t="s">
        <v>1064</v>
      </c>
      <c r="H1356" s="3" t="s">
        <v>1064</v>
      </c>
      <c r="I1356" s="3" t="s">
        <v>1064</v>
      </c>
      <c r="J1356" s="3" t="s">
        <v>1064</v>
      </c>
      <c r="K1356" s="3" t="s">
        <v>1064</v>
      </c>
      <c r="L1356" s="3" t="s">
        <v>1064</v>
      </c>
      <c r="M1356" s="3" t="s">
        <v>1064</v>
      </c>
      <c r="N1356" s="3" t="s">
        <v>1064</v>
      </c>
      <c r="O1356" s="3" t="s">
        <v>1064</v>
      </c>
      <c r="P1356" s="3" t="s">
        <v>1064</v>
      </c>
      <c r="Q1356" s="3" t="s">
        <v>1064</v>
      </c>
      <c r="R1356" s="3" t="s">
        <v>1064</v>
      </c>
      <c r="S1356" s="3" t="s">
        <v>1064</v>
      </c>
      <c r="T1356" s="3" t="s">
        <v>1064</v>
      </c>
      <c r="U1356" s="3" t="s">
        <v>1064</v>
      </c>
      <c r="V1356" s="3" t="s">
        <v>1064</v>
      </c>
      <c r="W1356" s="3" t="s">
        <v>1064</v>
      </c>
      <c r="X1356" s="3" t="s">
        <v>1064</v>
      </c>
      <c r="Y1356" s="3" t="s">
        <v>1064</v>
      </c>
      <c r="Z1356" s="3" t="s">
        <v>1064</v>
      </c>
      <c r="AA1356" s="3" t="s">
        <v>1064</v>
      </c>
      <c r="AB1356" s="3" t="s">
        <v>1064</v>
      </c>
      <c r="AC1356" s="3" t="s">
        <v>1064</v>
      </c>
      <c r="AD1356" s="3" t="s">
        <v>1064</v>
      </c>
      <c r="AE1356" s="3" t="s">
        <v>1064</v>
      </c>
      <c r="AF1356" s="3" t="s">
        <v>1064</v>
      </c>
      <c r="AG1356" s="3" t="s">
        <v>1064</v>
      </c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>
        <f>COUNTA(Tabela2[[#This Row],[FIFA 96 League]:[EA Sports FC 26 League]])</f>
        <v>27</v>
      </c>
    </row>
    <row r="1357" spans="1:65" x14ac:dyDescent="0.3">
      <c r="A1357" s="3" t="s">
        <v>1069</v>
      </c>
      <c r="B1357" s="3" t="s">
        <v>249</v>
      </c>
      <c r="C1357" s="3"/>
      <c r="D1357" s="3"/>
      <c r="E1357" s="3"/>
      <c r="F1357" s="3"/>
      <c r="G1357" s="3" t="s">
        <v>1064</v>
      </c>
      <c r="H1357" s="3" t="s">
        <v>1064</v>
      </c>
      <c r="I1357" s="3" t="s">
        <v>1064</v>
      </c>
      <c r="J1357" s="3" t="s">
        <v>1064</v>
      </c>
      <c r="K1357" s="3" t="s">
        <v>1064</v>
      </c>
      <c r="L1357" s="3" t="s">
        <v>1064</v>
      </c>
      <c r="M1357" s="3" t="s">
        <v>1064</v>
      </c>
      <c r="N1357" s="3" t="s">
        <v>1064</v>
      </c>
      <c r="O1357" s="3" t="s">
        <v>1064</v>
      </c>
      <c r="P1357" s="3" t="s">
        <v>1064</v>
      </c>
      <c r="Q1357" s="3" t="s">
        <v>1064</v>
      </c>
      <c r="R1357" s="3" t="s">
        <v>1064</v>
      </c>
      <c r="S1357" s="3" t="s">
        <v>1064</v>
      </c>
      <c r="T1357" s="3" t="s">
        <v>1064</v>
      </c>
      <c r="U1357" s="3" t="s">
        <v>1064</v>
      </c>
      <c r="V1357" s="3" t="s">
        <v>1064</v>
      </c>
      <c r="W1357" s="3" t="s">
        <v>1064</v>
      </c>
      <c r="X1357" s="3" t="s">
        <v>1064</v>
      </c>
      <c r="Y1357" s="3" t="s">
        <v>1064</v>
      </c>
      <c r="Z1357" s="3" t="s">
        <v>1064</v>
      </c>
      <c r="AA1357" s="3" t="s">
        <v>1064</v>
      </c>
      <c r="AB1357" s="3" t="s">
        <v>1064</v>
      </c>
      <c r="AC1357" s="3" t="s">
        <v>1064</v>
      </c>
      <c r="AD1357" s="3" t="s">
        <v>1064</v>
      </c>
      <c r="AE1357" s="3" t="s">
        <v>1064</v>
      </c>
      <c r="AF1357" s="3" t="s">
        <v>1064</v>
      </c>
      <c r="AG1357" s="3" t="s">
        <v>1064</v>
      </c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>
        <f>COUNTA(Tabela2[[#This Row],[FIFA 96 League]:[EA Sports FC 26 League]])</f>
        <v>27</v>
      </c>
    </row>
    <row r="1358" spans="1:65" x14ac:dyDescent="0.3">
      <c r="A1358" s="3" t="s">
        <v>1437</v>
      </c>
      <c r="B1358" s="3" t="s">
        <v>249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 t="s">
        <v>1064</v>
      </c>
      <c r="O1358" s="3" t="s">
        <v>1064</v>
      </c>
      <c r="P1358" s="3" t="s">
        <v>1064</v>
      </c>
      <c r="Q1358" s="3" t="s">
        <v>1064</v>
      </c>
      <c r="R1358" s="3" t="s">
        <v>1064</v>
      </c>
      <c r="S1358" s="3" t="s">
        <v>1064</v>
      </c>
      <c r="T1358" s="3" t="s">
        <v>1064</v>
      </c>
      <c r="U1358" s="3" t="s">
        <v>1064</v>
      </c>
      <c r="V1358" s="3" t="s">
        <v>1064</v>
      </c>
      <c r="W1358" s="3" t="s">
        <v>1064</v>
      </c>
      <c r="X1358" s="3" t="s">
        <v>1064</v>
      </c>
      <c r="Y1358" s="3" t="s">
        <v>1064</v>
      </c>
      <c r="Z1358" s="3" t="s">
        <v>1064</v>
      </c>
      <c r="AA1358" s="3" t="s">
        <v>1064</v>
      </c>
      <c r="AB1358" s="3" t="s">
        <v>1064</v>
      </c>
      <c r="AC1358" s="3" t="s">
        <v>1064</v>
      </c>
      <c r="AD1358" s="3" t="s">
        <v>1064</v>
      </c>
      <c r="AE1358" s="3" t="s">
        <v>1064</v>
      </c>
      <c r="AF1358" s="3" t="s">
        <v>1064</v>
      </c>
      <c r="AG1358" s="3" t="s">
        <v>1064</v>
      </c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>
        <f>COUNTA(Tabela2[[#This Row],[FIFA 96 League]:[EA Sports FC 26 League]])</f>
        <v>20</v>
      </c>
    </row>
    <row r="1359" spans="1:65" x14ac:dyDescent="0.3">
      <c r="A1359" s="3" t="s">
        <v>1948</v>
      </c>
      <c r="B1359" s="3" t="s">
        <v>249</v>
      </c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 t="s">
        <v>1064</v>
      </c>
      <c r="AC1359" s="3" t="s">
        <v>1064</v>
      </c>
      <c r="AD1359" s="3" t="s">
        <v>1064</v>
      </c>
      <c r="AE1359" s="3" t="s">
        <v>1064</v>
      </c>
      <c r="AF1359" s="3" t="s">
        <v>1064</v>
      </c>
      <c r="AG1359" s="3" t="s">
        <v>1064</v>
      </c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>
        <f>COUNTA(Tabela2[[#This Row],[FIFA 96 League]:[EA Sports FC 26 League]])</f>
        <v>6</v>
      </c>
    </row>
    <row r="1360" spans="1:65" x14ac:dyDescent="0.3">
      <c r="A1360" s="3" t="s">
        <v>1887</v>
      </c>
      <c r="B1360" s="3" t="s">
        <v>249</v>
      </c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 t="s">
        <v>1064</v>
      </c>
      <c r="AA1360" s="3" t="s">
        <v>1064</v>
      </c>
      <c r="AB1360" s="3" t="s">
        <v>1064</v>
      </c>
      <c r="AC1360" s="3" t="s">
        <v>1064</v>
      </c>
      <c r="AD1360" s="3" t="s">
        <v>1064</v>
      </c>
      <c r="AE1360" s="3" t="s">
        <v>1064</v>
      </c>
      <c r="AF1360" s="3" t="s">
        <v>1064</v>
      </c>
      <c r="AG1360" s="3" t="s">
        <v>1064</v>
      </c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>
        <f>COUNTA(Tabela2[[#This Row],[FIFA 96 League]:[EA Sports FC 26 League]])</f>
        <v>8</v>
      </c>
    </row>
    <row r="1361" spans="1:65" x14ac:dyDescent="0.3">
      <c r="A1361" s="3" t="s">
        <v>1071</v>
      </c>
      <c r="B1361" s="3" t="s">
        <v>249</v>
      </c>
      <c r="C1361" s="3"/>
      <c r="D1361" s="3"/>
      <c r="E1361" s="3"/>
      <c r="F1361" s="3"/>
      <c r="G1361" s="3" t="s">
        <v>1064</v>
      </c>
      <c r="H1361" s="3" t="s">
        <v>1064</v>
      </c>
      <c r="I1361" s="3" t="s">
        <v>1064</v>
      </c>
      <c r="J1361" s="3" t="s">
        <v>1064</v>
      </c>
      <c r="K1361" s="3" t="s">
        <v>1064</v>
      </c>
      <c r="L1361" s="3" t="s">
        <v>1064</v>
      </c>
      <c r="M1361" s="3" t="s">
        <v>1064</v>
      </c>
      <c r="N1361" s="3" t="s">
        <v>1064</v>
      </c>
      <c r="O1361" s="3" t="s">
        <v>1064</v>
      </c>
      <c r="P1361" s="3" t="s">
        <v>1064</v>
      </c>
      <c r="Q1361" s="3" t="s">
        <v>1064</v>
      </c>
      <c r="R1361" s="3" t="s">
        <v>1064</v>
      </c>
      <c r="S1361" s="3" t="s">
        <v>1064</v>
      </c>
      <c r="T1361" s="3" t="s">
        <v>1064</v>
      </c>
      <c r="U1361" s="3" t="s">
        <v>1064</v>
      </c>
      <c r="V1361" s="3" t="s">
        <v>1064</v>
      </c>
      <c r="W1361" s="3" t="s">
        <v>1064</v>
      </c>
      <c r="X1361" s="3" t="s">
        <v>1064</v>
      </c>
      <c r="Y1361" s="3" t="s">
        <v>1064</v>
      </c>
      <c r="Z1361" s="3" t="s">
        <v>1064</v>
      </c>
      <c r="AA1361" s="3" t="s">
        <v>1064</v>
      </c>
      <c r="AB1361" s="3" t="s">
        <v>1064</v>
      </c>
      <c r="AC1361" s="3" t="s">
        <v>1064</v>
      </c>
      <c r="AD1361" s="3" t="s">
        <v>1064</v>
      </c>
      <c r="AE1361" s="3" t="s">
        <v>1064</v>
      </c>
      <c r="AF1361" s="3" t="s">
        <v>1064</v>
      </c>
      <c r="AG1361" s="3" t="s">
        <v>1064</v>
      </c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>
        <f>COUNTA(Tabela2[[#This Row],[FIFA 96 League]:[EA Sports FC 26 League]])</f>
        <v>27</v>
      </c>
    </row>
    <row r="1362" spans="1:65" x14ac:dyDescent="0.3">
      <c r="A1362" s="3" t="s">
        <v>1073</v>
      </c>
      <c r="B1362" s="3" t="s">
        <v>249</v>
      </c>
      <c r="C1362" s="3"/>
      <c r="D1362" s="3"/>
      <c r="E1362" s="3"/>
      <c r="F1362" s="3"/>
      <c r="G1362" s="3" t="s">
        <v>1064</v>
      </c>
      <c r="H1362" s="3" t="s">
        <v>1064</v>
      </c>
      <c r="I1362" s="3" t="s">
        <v>1064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>
        <f>COUNTA(Tabela2[[#This Row],[FIFA 96 League]:[EA Sports FC 26 League]])</f>
        <v>3</v>
      </c>
    </row>
    <row r="1363" spans="1:65" x14ac:dyDescent="0.3">
      <c r="A1363" s="3" t="s">
        <v>1864</v>
      </c>
      <c r="B1363" s="3" t="s">
        <v>249</v>
      </c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 t="s">
        <v>1064</v>
      </c>
      <c r="Z1363" s="3" t="s">
        <v>1064</v>
      </c>
      <c r="AA1363" s="3" t="s">
        <v>1064</v>
      </c>
      <c r="AB1363" s="3" t="s">
        <v>1064</v>
      </c>
      <c r="AC1363" s="3" t="s">
        <v>1064</v>
      </c>
      <c r="AD1363" s="3" t="s">
        <v>1064</v>
      </c>
      <c r="AE1363" s="3" t="s">
        <v>1064</v>
      </c>
      <c r="AF1363" s="3" t="s">
        <v>1064</v>
      </c>
      <c r="AG1363" s="3" t="s">
        <v>1064</v>
      </c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>
        <f>COUNTA(Tabela2[[#This Row],[FIFA 96 League]:[EA Sports FC 26 League]])</f>
        <v>9</v>
      </c>
    </row>
    <row r="1364" spans="1:65" x14ac:dyDescent="0.3">
      <c r="A1364" s="3" t="s">
        <v>1947</v>
      </c>
      <c r="B1364" s="3" t="s">
        <v>249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 t="s">
        <v>1064</v>
      </c>
      <c r="AC1364" s="3" t="s">
        <v>1064</v>
      </c>
      <c r="AD1364" s="3" t="s">
        <v>1064</v>
      </c>
      <c r="AE1364" s="3" t="s">
        <v>1064</v>
      </c>
      <c r="AF1364" s="3" t="s">
        <v>1064</v>
      </c>
      <c r="AG1364" s="3" t="s">
        <v>1064</v>
      </c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>
        <f>COUNTA(Tabela2[[#This Row],[FIFA 96 League]:[EA Sports FC 26 League]])</f>
        <v>6</v>
      </c>
    </row>
    <row r="1365" spans="1:65" x14ac:dyDescent="0.3">
      <c r="A1365" s="3" t="s">
        <v>1074</v>
      </c>
      <c r="B1365" s="3" t="s">
        <v>249</v>
      </c>
      <c r="C1365" s="3"/>
      <c r="D1365" s="3"/>
      <c r="E1365" s="3"/>
      <c r="F1365" s="3"/>
      <c r="G1365" s="3" t="s">
        <v>1064</v>
      </c>
      <c r="H1365" s="3" t="s">
        <v>1064</v>
      </c>
      <c r="I1365" s="3" t="s">
        <v>1064</v>
      </c>
      <c r="J1365" s="3" t="s">
        <v>1064</v>
      </c>
      <c r="K1365" s="3" t="s">
        <v>1064</v>
      </c>
      <c r="L1365" s="3" t="s">
        <v>1064</v>
      </c>
      <c r="M1365" s="3" t="s">
        <v>1064</v>
      </c>
      <c r="N1365" s="3" t="s">
        <v>1064</v>
      </c>
      <c r="O1365" s="3" t="s">
        <v>1064</v>
      </c>
      <c r="P1365" s="3" t="s">
        <v>1064</v>
      </c>
      <c r="Q1365" s="3" t="s">
        <v>1064</v>
      </c>
      <c r="R1365" s="3" t="s">
        <v>1064</v>
      </c>
      <c r="S1365" s="3" t="s">
        <v>1064</v>
      </c>
      <c r="T1365" s="3" t="s">
        <v>1064</v>
      </c>
      <c r="U1365" s="3" t="s">
        <v>1064</v>
      </c>
      <c r="V1365" s="3" t="s">
        <v>1064</v>
      </c>
      <c r="W1365" s="3" t="s">
        <v>1064</v>
      </c>
      <c r="X1365" s="3" t="s">
        <v>1064</v>
      </c>
      <c r="Y1365" s="3" t="s">
        <v>1064</v>
      </c>
      <c r="Z1365" s="3" t="s">
        <v>1064</v>
      </c>
      <c r="AA1365" s="3" t="s">
        <v>1064</v>
      </c>
      <c r="AB1365" s="3" t="s">
        <v>1064</v>
      </c>
      <c r="AC1365" s="3" t="s">
        <v>1064</v>
      </c>
      <c r="AD1365" s="3" t="s">
        <v>1064</v>
      </c>
      <c r="AE1365" s="3" t="s">
        <v>1064</v>
      </c>
      <c r="AF1365" s="3" t="s">
        <v>1064</v>
      </c>
      <c r="AG1365" s="3" t="s">
        <v>1064</v>
      </c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>
        <f>COUNTA(Tabela2[[#This Row],[FIFA 96 League]:[EA Sports FC 26 League]])</f>
        <v>27</v>
      </c>
    </row>
    <row r="1366" spans="1:65" x14ac:dyDescent="0.3">
      <c r="A1366" s="3" t="s">
        <v>1816</v>
      </c>
      <c r="B1366" s="3" t="s">
        <v>249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 t="s">
        <v>1064</v>
      </c>
      <c r="X1366" s="3" t="s">
        <v>1064</v>
      </c>
      <c r="Y1366" s="3" t="s">
        <v>1064</v>
      </c>
      <c r="Z1366" s="3" t="s">
        <v>1064</v>
      </c>
      <c r="AA1366" s="3" t="s">
        <v>1064</v>
      </c>
      <c r="AB1366" s="3" t="s">
        <v>1064</v>
      </c>
      <c r="AC1366" s="3" t="s">
        <v>1064</v>
      </c>
      <c r="AD1366" s="3" t="s">
        <v>1064</v>
      </c>
      <c r="AE1366" s="3" t="s">
        <v>1064</v>
      </c>
      <c r="AF1366" s="3" t="s">
        <v>1064</v>
      </c>
      <c r="AG1366" s="3" t="s">
        <v>1064</v>
      </c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>
        <f>COUNTA(Tabela2[[#This Row],[FIFA 96 League]:[EA Sports FC 26 League]])</f>
        <v>11</v>
      </c>
    </row>
    <row r="1367" spans="1:65" x14ac:dyDescent="0.3">
      <c r="A1367" s="3" t="s">
        <v>1072</v>
      </c>
      <c r="B1367" s="3" t="s">
        <v>249</v>
      </c>
      <c r="C1367" s="3"/>
      <c r="D1367" s="3"/>
      <c r="E1367" s="3"/>
      <c r="F1367" s="3"/>
      <c r="G1367" s="3" t="s">
        <v>1064</v>
      </c>
      <c r="H1367" s="3" t="s">
        <v>1064</v>
      </c>
      <c r="I1367" s="3" t="s">
        <v>1064</v>
      </c>
      <c r="J1367" s="3" t="s">
        <v>1064</v>
      </c>
      <c r="K1367" s="3" t="s">
        <v>1064</v>
      </c>
      <c r="L1367" s="3" t="s">
        <v>1064</v>
      </c>
      <c r="M1367" s="3" t="s">
        <v>1064</v>
      </c>
      <c r="N1367" s="3" t="s">
        <v>1064</v>
      </c>
      <c r="O1367" s="3" t="s">
        <v>1064</v>
      </c>
      <c r="P1367" s="3" t="s">
        <v>1064</v>
      </c>
      <c r="Q1367" s="3" t="s">
        <v>1064</v>
      </c>
      <c r="R1367" s="3" t="s">
        <v>1064</v>
      </c>
      <c r="S1367" s="3" t="s">
        <v>1064</v>
      </c>
      <c r="T1367" s="3" t="s">
        <v>1064</v>
      </c>
      <c r="U1367" s="3" t="s">
        <v>1064</v>
      </c>
      <c r="V1367" s="3" t="s">
        <v>1064</v>
      </c>
      <c r="W1367" s="3" t="s">
        <v>1064</v>
      </c>
      <c r="X1367" s="3" t="s">
        <v>1064</v>
      </c>
      <c r="Y1367" s="3" t="s">
        <v>1064</v>
      </c>
      <c r="Z1367" s="3" t="s">
        <v>1064</v>
      </c>
      <c r="AA1367" s="3" t="s">
        <v>1064</v>
      </c>
      <c r="AB1367" s="3" t="s">
        <v>1064</v>
      </c>
      <c r="AC1367" s="3" t="s">
        <v>1064</v>
      </c>
      <c r="AD1367" s="3" t="s">
        <v>1064</v>
      </c>
      <c r="AE1367" s="3" t="s">
        <v>1064</v>
      </c>
      <c r="AF1367" s="3" t="s">
        <v>1064</v>
      </c>
      <c r="AG1367" s="3" t="s">
        <v>1064</v>
      </c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>
        <f>COUNTA(Tabela2[[#This Row],[FIFA 96 League]:[EA Sports FC 26 League]])</f>
        <v>27</v>
      </c>
    </row>
    <row r="1368" spans="1:65" x14ac:dyDescent="0.3">
      <c r="A1368" s="3" t="s">
        <v>1815</v>
      </c>
      <c r="B1368" s="3" t="s">
        <v>249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 t="s">
        <v>1064</v>
      </c>
      <c r="X1368" s="3" t="s">
        <v>1064</v>
      </c>
      <c r="Y1368" s="3" t="s">
        <v>1064</v>
      </c>
      <c r="Z1368" s="3" t="s">
        <v>1064</v>
      </c>
      <c r="AA1368" s="3" t="s">
        <v>1064</v>
      </c>
      <c r="AB1368" s="3" t="s">
        <v>1064</v>
      </c>
      <c r="AC1368" s="3" t="s">
        <v>1064</v>
      </c>
      <c r="AD1368" s="3" t="s">
        <v>1064</v>
      </c>
      <c r="AE1368" s="3" t="s">
        <v>1064</v>
      </c>
      <c r="AF1368" s="3" t="s">
        <v>1064</v>
      </c>
      <c r="AG1368" s="3" t="s">
        <v>1064</v>
      </c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>
        <f>COUNTA(Tabela2[[#This Row],[FIFA 96 League]:[EA Sports FC 26 League]])</f>
        <v>11</v>
      </c>
    </row>
    <row r="1369" spans="1:65" x14ac:dyDescent="0.3">
      <c r="A1369" s="3" t="s">
        <v>1686</v>
      </c>
      <c r="B1369" s="3" t="s">
        <v>249</v>
      </c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 t="s">
        <v>1064</v>
      </c>
      <c r="S1369" s="3" t="s">
        <v>1064</v>
      </c>
      <c r="T1369" s="3" t="s">
        <v>1064</v>
      </c>
      <c r="U1369" s="3" t="s">
        <v>1064</v>
      </c>
      <c r="V1369" s="3" t="s">
        <v>1064</v>
      </c>
      <c r="W1369" s="3" t="s">
        <v>1064</v>
      </c>
      <c r="X1369" s="3" t="s">
        <v>1064</v>
      </c>
      <c r="Y1369" s="3" t="s">
        <v>1064</v>
      </c>
      <c r="Z1369" s="3" t="s">
        <v>1064</v>
      </c>
      <c r="AA1369" s="3" t="s">
        <v>1064</v>
      </c>
      <c r="AB1369" s="3" t="s">
        <v>1064</v>
      </c>
      <c r="AC1369" s="3" t="s">
        <v>1064</v>
      </c>
      <c r="AD1369" s="3" t="s">
        <v>1064</v>
      </c>
      <c r="AE1369" s="3" t="s">
        <v>1064</v>
      </c>
      <c r="AF1369" s="3" t="s">
        <v>1064</v>
      </c>
      <c r="AG1369" s="3" t="s">
        <v>1064</v>
      </c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>
        <f>COUNTA(Tabela2[[#This Row],[FIFA 96 League]:[EA Sports FC 26 League]])</f>
        <v>16</v>
      </c>
    </row>
    <row r="1370" spans="1:65" x14ac:dyDescent="0.3">
      <c r="A1370" s="3" t="s">
        <v>1689</v>
      </c>
      <c r="B1370" s="3" t="s">
        <v>249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 t="s">
        <v>1064</v>
      </c>
      <c r="T1370" s="3" t="s">
        <v>1064</v>
      </c>
      <c r="U1370" s="3" t="s">
        <v>1064</v>
      </c>
      <c r="V1370" s="3" t="s">
        <v>1064</v>
      </c>
      <c r="W1370" s="3" t="s">
        <v>1064</v>
      </c>
      <c r="X1370" s="3" t="s">
        <v>1064</v>
      </c>
      <c r="Y1370" s="3" t="s">
        <v>1064</v>
      </c>
      <c r="Z1370" s="3" t="s">
        <v>1064</v>
      </c>
      <c r="AA1370" s="3" t="s">
        <v>1064</v>
      </c>
      <c r="AB1370" s="3" t="s">
        <v>1064</v>
      </c>
      <c r="AC1370" s="3" t="s">
        <v>1064</v>
      </c>
      <c r="AD1370" s="3" t="s">
        <v>1064</v>
      </c>
      <c r="AE1370" s="3" t="s">
        <v>1064</v>
      </c>
      <c r="AF1370" s="3" t="s">
        <v>1064</v>
      </c>
      <c r="AG1370" s="3" t="s">
        <v>1064</v>
      </c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>
        <f>COUNTA(Tabela2[[#This Row],[FIFA 96 League]:[EA Sports FC 26 League]])</f>
        <v>15</v>
      </c>
    </row>
    <row r="1371" spans="1:65" x14ac:dyDescent="0.3">
      <c r="A1371" s="3" t="s">
        <v>1395</v>
      </c>
      <c r="B1371" s="3" t="s">
        <v>249</v>
      </c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 t="s">
        <v>1064</v>
      </c>
      <c r="N1371" s="3" t="s">
        <v>1064</v>
      </c>
      <c r="O1371" s="3" t="s">
        <v>1064</v>
      </c>
      <c r="P1371" s="3" t="s">
        <v>1064</v>
      </c>
      <c r="Q1371" s="3" t="s">
        <v>1064</v>
      </c>
      <c r="R1371" s="3" t="s">
        <v>1064</v>
      </c>
      <c r="S1371" s="3" t="s">
        <v>1064</v>
      </c>
      <c r="T1371" s="3" t="s">
        <v>1064</v>
      </c>
      <c r="U1371" s="3" t="s">
        <v>1064</v>
      </c>
      <c r="V1371" s="3" t="s">
        <v>1064</v>
      </c>
      <c r="W1371" s="3" t="s">
        <v>1064</v>
      </c>
      <c r="X1371" s="3" t="s">
        <v>1064</v>
      </c>
      <c r="Y1371" s="3" t="s">
        <v>1064</v>
      </c>
      <c r="Z1371" s="3" t="s">
        <v>1064</v>
      </c>
      <c r="AA1371" s="3" t="s">
        <v>1064</v>
      </c>
      <c r="AB1371" s="3" t="s">
        <v>1064</v>
      </c>
      <c r="AC1371" s="3" t="s">
        <v>1064</v>
      </c>
      <c r="AD1371" s="3" t="s">
        <v>1064</v>
      </c>
      <c r="AE1371" s="3" t="s">
        <v>1064</v>
      </c>
      <c r="AF1371" s="3" t="s">
        <v>1064</v>
      </c>
      <c r="AG1371" s="3" t="s">
        <v>1064</v>
      </c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>
        <f>COUNTA(Tabela2[[#This Row],[FIFA 96 League]:[EA Sports FC 26 League]])</f>
        <v>21</v>
      </c>
    </row>
    <row r="1372" spans="1:65" x14ac:dyDescent="0.3">
      <c r="A1372" s="3" t="s">
        <v>2136</v>
      </c>
      <c r="B1372" s="3" t="s">
        <v>249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 t="s">
        <v>1064</v>
      </c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>
        <f>COUNTA(Tabela2[[#This Row],[FIFA 96 League]:[EA Sports FC 26 League]])</f>
        <v>1</v>
      </c>
    </row>
    <row r="1373" spans="1:65" x14ac:dyDescent="0.3">
      <c r="A1373" s="3" t="s">
        <v>1075</v>
      </c>
      <c r="B1373" s="3" t="s">
        <v>249</v>
      </c>
      <c r="C1373" s="3"/>
      <c r="D1373" s="3"/>
      <c r="E1373" s="3"/>
      <c r="F1373" s="3"/>
      <c r="G1373" s="3" t="s">
        <v>1064</v>
      </c>
      <c r="H1373" s="3" t="s">
        <v>1064</v>
      </c>
      <c r="I1373" s="3" t="s">
        <v>1064</v>
      </c>
      <c r="J1373" s="3" t="s">
        <v>1064</v>
      </c>
      <c r="K1373" s="3" t="s">
        <v>1064</v>
      </c>
      <c r="L1373" s="3" t="s">
        <v>1064</v>
      </c>
      <c r="M1373" s="3" t="s">
        <v>1064</v>
      </c>
      <c r="N1373" s="3"/>
      <c r="O1373" s="3"/>
      <c r="P1373" s="3" t="s">
        <v>1064</v>
      </c>
      <c r="Q1373" s="3" t="s">
        <v>1064</v>
      </c>
      <c r="R1373" s="3" t="s">
        <v>1064</v>
      </c>
      <c r="S1373" s="3" t="s">
        <v>1064</v>
      </c>
      <c r="T1373" s="3" t="s">
        <v>1064</v>
      </c>
      <c r="U1373" s="3" t="s">
        <v>1064</v>
      </c>
      <c r="V1373" s="3" t="s">
        <v>1064</v>
      </c>
      <c r="W1373" s="3" t="s">
        <v>1064</v>
      </c>
      <c r="X1373" s="3" t="s">
        <v>1064</v>
      </c>
      <c r="Y1373" s="3" t="s">
        <v>1064</v>
      </c>
      <c r="Z1373" s="3" t="s">
        <v>1064</v>
      </c>
      <c r="AA1373" s="3" t="s">
        <v>1064</v>
      </c>
      <c r="AB1373" s="3" t="s">
        <v>1064</v>
      </c>
      <c r="AC1373" s="3" t="s">
        <v>1064</v>
      </c>
      <c r="AD1373" s="3" t="s">
        <v>1064</v>
      </c>
      <c r="AE1373" s="3" t="s">
        <v>1064</v>
      </c>
      <c r="AF1373" s="3" t="s">
        <v>1064</v>
      </c>
      <c r="AG1373" s="3" t="s">
        <v>1064</v>
      </c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>
        <f>COUNTA(Tabela2[[#This Row],[FIFA 96 League]:[EA Sports FC 26 League]])</f>
        <v>25</v>
      </c>
    </row>
    <row r="1374" spans="1:65" x14ac:dyDescent="0.3">
      <c r="A1374" s="3" t="s">
        <v>1646</v>
      </c>
      <c r="B1374" s="3" t="s">
        <v>249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 t="s">
        <v>1064</v>
      </c>
      <c r="R1374" s="3" t="s">
        <v>1064</v>
      </c>
      <c r="S1374" s="3" t="s">
        <v>1064</v>
      </c>
      <c r="T1374" s="3" t="s">
        <v>1064</v>
      </c>
      <c r="U1374" s="3" t="s">
        <v>1064</v>
      </c>
      <c r="V1374" s="3" t="s">
        <v>1064</v>
      </c>
      <c r="W1374" s="3" t="s">
        <v>1064</v>
      </c>
      <c r="X1374" s="3" t="s">
        <v>1064</v>
      </c>
      <c r="Y1374" s="3" t="s">
        <v>1064</v>
      </c>
      <c r="Z1374" s="3" t="s">
        <v>1064</v>
      </c>
      <c r="AA1374" s="3" t="s">
        <v>1064</v>
      </c>
      <c r="AB1374" s="3" t="s">
        <v>1064</v>
      </c>
      <c r="AC1374" s="3" t="s">
        <v>1064</v>
      </c>
      <c r="AD1374" s="3" t="s">
        <v>1064</v>
      </c>
      <c r="AE1374" s="3" t="s">
        <v>1064</v>
      </c>
      <c r="AF1374" s="3" t="s">
        <v>1064</v>
      </c>
      <c r="AG1374" s="3" t="s">
        <v>1064</v>
      </c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>
        <f>COUNTA(Tabela2[[#This Row],[FIFA 96 League]:[EA Sports FC 26 League]])</f>
        <v>17</v>
      </c>
    </row>
    <row r="1375" spans="1:65" x14ac:dyDescent="0.3">
      <c r="A1375" s="3" t="s">
        <v>1070</v>
      </c>
      <c r="B1375" s="3" t="s">
        <v>249</v>
      </c>
      <c r="C1375" s="3"/>
      <c r="D1375" s="3"/>
      <c r="E1375" s="3"/>
      <c r="F1375" s="3"/>
      <c r="G1375" s="3" t="s">
        <v>1064</v>
      </c>
      <c r="H1375" s="3" t="s">
        <v>1064</v>
      </c>
      <c r="I1375" s="3" t="s">
        <v>1064</v>
      </c>
      <c r="J1375" s="3" t="s">
        <v>1064</v>
      </c>
      <c r="K1375" s="3" t="s">
        <v>1064</v>
      </c>
      <c r="L1375" s="3" t="s">
        <v>1064</v>
      </c>
      <c r="M1375" s="3" t="s">
        <v>1064</v>
      </c>
      <c r="N1375" s="3" t="s">
        <v>1064</v>
      </c>
      <c r="O1375" s="3" t="s">
        <v>1064</v>
      </c>
      <c r="P1375" s="3" t="s">
        <v>1064</v>
      </c>
      <c r="Q1375" s="3" t="s">
        <v>1064</v>
      </c>
      <c r="R1375" s="3" t="s">
        <v>1064</v>
      </c>
      <c r="S1375" s="3" t="s">
        <v>1064</v>
      </c>
      <c r="T1375" s="3" t="s">
        <v>1064</v>
      </c>
      <c r="U1375" s="3" t="s">
        <v>1064</v>
      </c>
      <c r="V1375" s="3" t="s">
        <v>1064</v>
      </c>
      <c r="W1375" s="3" t="s">
        <v>1064</v>
      </c>
      <c r="X1375" s="3" t="s">
        <v>1064</v>
      </c>
      <c r="Y1375" s="3" t="s">
        <v>1064</v>
      </c>
      <c r="Z1375" s="3" t="s">
        <v>1064</v>
      </c>
      <c r="AA1375" s="3" t="s">
        <v>1064</v>
      </c>
      <c r="AB1375" s="3" t="s">
        <v>1064</v>
      </c>
      <c r="AC1375" s="3" t="s">
        <v>1064</v>
      </c>
      <c r="AD1375" s="3" t="s">
        <v>1064</v>
      </c>
      <c r="AE1375" s="3" t="s">
        <v>1064</v>
      </c>
      <c r="AF1375" s="3" t="s">
        <v>1064</v>
      </c>
      <c r="AG1375" s="3" t="s">
        <v>1064</v>
      </c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>
        <f>COUNTA(Tabela2[[#This Row],[FIFA 96 League]:[EA Sports FC 26 League]])</f>
        <v>27</v>
      </c>
    </row>
    <row r="1376" spans="1:65" x14ac:dyDescent="0.3">
      <c r="A1376" s="3" t="s">
        <v>2084</v>
      </c>
      <c r="B1376" s="3" t="s">
        <v>249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 t="s">
        <v>1064</v>
      </c>
      <c r="AF1376" s="3" t="s">
        <v>1064</v>
      </c>
      <c r="AG1376" s="3" t="s">
        <v>1064</v>
      </c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>
        <f>COUNTA(Tabela2[[#This Row],[FIFA 96 League]:[EA Sports FC 26 League]])</f>
        <v>3</v>
      </c>
    </row>
    <row r="1377" spans="1:65" x14ac:dyDescent="0.3">
      <c r="A1377" s="3" t="s">
        <v>1076</v>
      </c>
      <c r="B1377" s="3" t="s">
        <v>249</v>
      </c>
      <c r="C1377" s="3"/>
      <c r="D1377" s="3"/>
      <c r="E1377" s="3"/>
      <c r="F1377" s="3"/>
      <c r="G1377" s="3" t="s">
        <v>1064</v>
      </c>
      <c r="H1377" s="3" t="s">
        <v>1064</v>
      </c>
      <c r="I1377" s="3" t="s">
        <v>1064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>
        <f>COUNTA(Tabela2[[#This Row],[FIFA 96 League]:[EA Sports FC 26 League]])</f>
        <v>3</v>
      </c>
    </row>
    <row r="1378" spans="1:65" x14ac:dyDescent="0.3">
      <c r="A1378" s="3" t="s">
        <v>1971</v>
      </c>
      <c r="B1378" s="3" t="s">
        <v>102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 t="s">
        <v>1966</v>
      </c>
      <c r="AC1378" s="3"/>
      <c r="AD1378" s="3" t="s">
        <v>1966</v>
      </c>
      <c r="AE1378" s="3" t="s">
        <v>1966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>
        <f>COUNTA(Tabela2[[#This Row],[FIFA 96 League]:[EA Sports FC 26 League]])</f>
        <v>3</v>
      </c>
    </row>
    <row r="1379" spans="1:65" x14ac:dyDescent="0.3">
      <c r="A1379" s="3" t="s">
        <v>2140</v>
      </c>
      <c r="B1379" s="3" t="s">
        <v>102</v>
      </c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 t="s">
        <v>1966</v>
      </c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>
        <f>COUNTA(Tabela2[[#This Row],[FIFA 96 League]:[EA Sports FC 26 League]])</f>
        <v>1</v>
      </c>
    </row>
    <row r="1380" spans="1:65" x14ac:dyDescent="0.3">
      <c r="A1380" s="3" t="s">
        <v>2024</v>
      </c>
      <c r="B1380" s="3" t="s">
        <v>102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 t="s">
        <v>1966</v>
      </c>
      <c r="AD1380" s="3" t="s">
        <v>1966</v>
      </c>
      <c r="AE1380" s="3"/>
      <c r="AF1380" s="3" t="s">
        <v>1966</v>
      </c>
      <c r="AG1380" s="3" t="s">
        <v>1966</v>
      </c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>
        <f>COUNTA(Tabela2[[#This Row],[FIFA 96 League]:[EA Sports FC 26 League]])</f>
        <v>4</v>
      </c>
    </row>
    <row r="1381" spans="1:65" x14ac:dyDescent="0.3">
      <c r="A1381" s="3" t="s">
        <v>2094</v>
      </c>
      <c r="B1381" s="3" t="s">
        <v>102</v>
      </c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 t="s">
        <v>1966</v>
      </c>
      <c r="AF1381" s="3" t="s">
        <v>1966</v>
      </c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>
        <f>COUNTA(Tabela2[[#This Row],[FIFA 96 League]:[EA Sports FC 26 League]])</f>
        <v>2</v>
      </c>
    </row>
    <row r="1382" spans="1:65" x14ac:dyDescent="0.3">
      <c r="A1382" s="3" t="s">
        <v>2095</v>
      </c>
      <c r="B1382" s="3" t="s">
        <v>102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 t="s">
        <v>1966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>
        <f>COUNTA(Tabela2[[#This Row],[FIFA 96 League]:[EA Sports FC 26 League]])</f>
        <v>1</v>
      </c>
    </row>
    <row r="1383" spans="1:65" x14ac:dyDescent="0.3">
      <c r="A1383" s="3" t="s">
        <v>1969</v>
      </c>
      <c r="B1383" s="3" t="s">
        <v>102</v>
      </c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 t="s">
        <v>1966</v>
      </c>
      <c r="AC1383" s="3" t="s">
        <v>1966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>
        <f>COUNTA(Tabela2[[#This Row],[FIFA 96 League]:[EA Sports FC 26 League]])</f>
        <v>2</v>
      </c>
    </row>
    <row r="1384" spans="1:65" x14ac:dyDescent="0.3">
      <c r="A1384" s="3" t="s">
        <v>1970</v>
      </c>
      <c r="B1384" s="3" t="s">
        <v>102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 t="s">
        <v>1966</v>
      </c>
      <c r="AC1384" s="3"/>
      <c r="AD1384" s="3"/>
      <c r="AE1384" s="3" t="s">
        <v>1966</v>
      </c>
      <c r="AF1384" s="3" t="s">
        <v>1966</v>
      </c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>
        <f>COUNTA(Tabela2[[#This Row],[FIFA 96 League]:[EA Sports FC 26 League]])</f>
        <v>3</v>
      </c>
    </row>
    <row r="1385" spans="1:65" x14ac:dyDescent="0.3">
      <c r="A1385" s="3" t="s">
        <v>2026</v>
      </c>
      <c r="B1385" s="3" t="s">
        <v>102</v>
      </c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 t="s">
        <v>1966</v>
      </c>
      <c r="AD1385" s="3" t="s">
        <v>1966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>
        <f>COUNTA(Tabela2[[#This Row],[FIFA 96 League]:[EA Sports FC 26 League]])</f>
        <v>2</v>
      </c>
    </row>
    <row r="1386" spans="1:65" x14ac:dyDescent="0.3">
      <c r="A1386" s="3" t="s">
        <v>2065</v>
      </c>
      <c r="B1386" s="3" t="s">
        <v>102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 t="s">
        <v>1966</v>
      </c>
      <c r="AE1386" s="3"/>
      <c r="AF1386" s="3" t="s">
        <v>1966</v>
      </c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>
        <f>COUNTA(Tabela2[[#This Row],[FIFA 96 League]:[EA Sports FC 26 League]])</f>
        <v>2</v>
      </c>
    </row>
    <row r="1387" spans="1:65" x14ac:dyDescent="0.3">
      <c r="A1387" s="3" t="s">
        <v>1967</v>
      </c>
      <c r="B1387" s="3" t="s">
        <v>102</v>
      </c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 t="s">
        <v>1966</v>
      </c>
      <c r="AC1387" s="3" t="s">
        <v>1966</v>
      </c>
      <c r="AD1387" s="3" t="s">
        <v>1966</v>
      </c>
      <c r="AE1387" s="3" t="s">
        <v>1966</v>
      </c>
      <c r="AF1387" s="3" t="s">
        <v>1966</v>
      </c>
      <c r="AG1387" s="3" t="s">
        <v>1966</v>
      </c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>
        <f>COUNTA(Tabela2[[#This Row],[FIFA 96 League]:[EA Sports FC 26 League]])</f>
        <v>6</v>
      </c>
    </row>
    <row r="1388" spans="1:65" x14ac:dyDescent="0.3">
      <c r="A1388" s="3" t="s">
        <v>1968</v>
      </c>
      <c r="B1388" s="3" t="s">
        <v>102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 t="s">
        <v>1966</v>
      </c>
      <c r="AC1388" s="3" t="s">
        <v>1966</v>
      </c>
      <c r="AD1388" s="3" t="s">
        <v>1966</v>
      </c>
      <c r="AE1388" s="3" t="s">
        <v>1966</v>
      </c>
      <c r="AF1388" s="3" t="s">
        <v>1966</v>
      </c>
      <c r="AG1388" s="3" t="s">
        <v>1966</v>
      </c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>
        <f>COUNTA(Tabela2[[#This Row],[FIFA 96 League]:[EA Sports FC 26 League]])</f>
        <v>6</v>
      </c>
    </row>
    <row r="1389" spans="1:65" x14ac:dyDescent="0.3">
      <c r="A1389" s="3" t="s">
        <v>1972</v>
      </c>
      <c r="B1389" s="3" t="s">
        <v>102</v>
      </c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 t="s">
        <v>1966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>
        <f>COUNTA(Tabela2[[#This Row],[FIFA 96 League]:[EA Sports FC 26 League]])</f>
        <v>1</v>
      </c>
    </row>
    <row r="1390" spans="1:65" x14ac:dyDescent="0.3">
      <c r="A1390" s="3" t="s">
        <v>2118</v>
      </c>
      <c r="B1390" s="3" t="s">
        <v>102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 t="s">
        <v>1966</v>
      </c>
      <c r="AG1390" s="3" t="s">
        <v>1966</v>
      </c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>
        <f>COUNTA(Tabela2[[#This Row],[FIFA 96 League]:[EA Sports FC 26 League]])</f>
        <v>2</v>
      </c>
    </row>
    <row r="1391" spans="1:65" x14ac:dyDescent="0.3">
      <c r="A1391" s="3" t="s">
        <v>2025</v>
      </c>
      <c r="B1391" s="3" t="s">
        <v>102</v>
      </c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 t="s">
        <v>1966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>
        <f>COUNTA(Tabela2[[#This Row],[FIFA 96 League]:[EA Sports FC 26 League]])</f>
        <v>1</v>
      </c>
    </row>
    <row r="1392" spans="1:65" x14ac:dyDescent="0.3">
      <c r="A1392" s="3" t="s">
        <v>2037</v>
      </c>
      <c r="B1392" s="3" t="s">
        <v>252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 t="s">
        <v>1981</v>
      </c>
      <c r="AD1392" s="3"/>
      <c r="AE1392" s="3" t="s">
        <v>1981</v>
      </c>
      <c r="AF1392" s="3"/>
      <c r="AG1392" s="3" t="s">
        <v>1981</v>
      </c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>
        <f>COUNTA(Tabela2[[#This Row],[FIFA 96 League]:[EA Sports FC 26 League]])</f>
        <v>3</v>
      </c>
    </row>
    <row r="1393" spans="1:65" x14ac:dyDescent="0.3">
      <c r="A1393" s="3" t="s">
        <v>1999</v>
      </c>
      <c r="B1393" s="3" t="s">
        <v>252</v>
      </c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 t="s">
        <v>1981</v>
      </c>
      <c r="AC1393" s="3" t="s">
        <v>1981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>
        <f>COUNTA(Tabela2[[#This Row],[FIFA 96 League]:[EA Sports FC 26 League]])</f>
        <v>2</v>
      </c>
    </row>
    <row r="1394" spans="1:65" x14ac:dyDescent="0.3">
      <c r="A1394" s="3" t="s">
        <v>2131</v>
      </c>
      <c r="B1394" s="3" t="s">
        <v>252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 t="s">
        <v>1981</v>
      </c>
      <c r="AG1394" s="3" t="s">
        <v>1981</v>
      </c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>
        <f>COUNTA(Tabela2[[#This Row],[FIFA 96 League]:[EA Sports FC 26 League]])</f>
        <v>2</v>
      </c>
    </row>
    <row r="1395" spans="1:65" x14ac:dyDescent="0.3">
      <c r="A1395" s="3" t="s">
        <v>1996</v>
      </c>
      <c r="B1395" s="3" t="s">
        <v>252</v>
      </c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 t="s">
        <v>1981</v>
      </c>
      <c r="AC1395" s="3"/>
      <c r="AD1395" s="3" t="s">
        <v>1981</v>
      </c>
      <c r="AE1395" s="3" t="s">
        <v>1981</v>
      </c>
      <c r="AF1395" s="3" t="s">
        <v>1981</v>
      </c>
      <c r="AG1395" s="3" t="s">
        <v>1981</v>
      </c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>
        <f>COUNTA(Tabela2[[#This Row],[FIFA 96 League]:[EA Sports FC 26 League]])</f>
        <v>5</v>
      </c>
    </row>
    <row r="1396" spans="1:65" x14ac:dyDescent="0.3">
      <c r="A1396" s="3" t="s">
        <v>2034</v>
      </c>
      <c r="B1396" s="3" t="s">
        <v>252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 t="s">
        <v>1981</v>
      </c>
      <c r="AD1396" s="3" t="s">
        <v>1981</v>
      </c>
      <c r="AE1396" s="3"/>
      <c r="AF1396" s="3" t="s">
        <v>1981</v>
      </c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>
        <f>COUNTA(Tabela2[[#This Row],[FIFA 96 League]:[EA Sports FC 26 League]])</f>
        <v>3</v>
      </c>
    </row>
    <row r="1397" spans="1:65" x14ac:dyDescent="0.3">
      <c r="A1397" s="3" t="s">
        <v>2036</v>
      </c>
      <c r="B1397" s="3" t="s">
        <v>252</v>
      </c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 t="s">
        <v>1981</v>
      </c>
      <c r="AD1397" s="3" t="s">
        <v>1981</v>
      </c>
      <c r="AE1397" s="3" t="s">
        <v>1981</v>
      </c>
      <c r="AF1397" s="3" t="s">
        <v>1981</v>
      </c>
      <c r="AG1397" s="3" t="s">
        <v>1981</v>
      </c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>
        <f>COUNTA(Tabela2[[#This Row],[FIFA 96 League]:[EA Sports FC 26 League]])</f>
        <v>5</v>
      </c>
    </row>
    <row r="1398" spans="1:65" x14ac:dyDescent="0.3">
      <c r="A1398" s="3" t="s">
        <v>1998</v>
      </c>
      <c r="B1398" s="3" t="s">
        <v>252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 t="s">
        <v>1981</v>
      </c>
      <c r="AC1398" s="3"/>
      <c r="AD1398" s="3" t="s">
        <v>1981</v>
      </c>
      <c r="AE1398" s="3" t="s">
        <v>1981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>
        <f>COUNTA(Tabela2[[#This Row],[FIFA 96 League]:[EA Sports FC 26 League]])</f>
        <v>3</v>
      </c>
    </row>
    <row r="1399" spans="1:65" x14ac:dyDescent="0.3">
      <c r="A1399" s="3" t="s">
        <v>2076</v>
      </c>
      <c r="B1399" s="3" t="s">
        <v>252</v>
      </c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 t="s">
        <v>1981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>
        <f>COUNTA(Tabela2[[#This Row],[FIFA 96 League]:[EA Sports FC 26 League]])</f>
        <v>1</v>
      </c>
    </row>
    <row r="1400" spans="1:65" x14ac:dyDescent="0.3">
      <c r="A1400" s="3" t="s">
        <v>2001</v>
      </c>
      <c r="B1400" s="3" t="s">
        <v>252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 t="s">
        <v>1981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>
        <f>COUNTA(Tabela2[[#This Row],[FIFA 96 League]:[EA Sports FC 26 League]])</f>
        <v>1</v>
      </c>
    </row>
    <row r="1401" spans="1:65" x14ac:dyDescent="0.3">
      <c r="A1401" s="3" t="s">
        <v>2035</v>
      </c>
      <c r="B1401" s="3" t="s">
        <v>252</v>
      </c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 t="s">
        <v>1981</v>
      </c>
      <c r="AD1401" s="3" t="s">
        <v>1981</v>
      </c>
      <c r="AE1401" s="3" t="s">
        <v>1981</v>
      </c>
      <c r="AF1401" s="3" t="s">
        <v>1981</v>
      </c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>
        <f>COUNTA(Tabela2[[#This Row],[FIFA 96 League]:[EA Sports FC 26 League]])</f>
        <v>4</v>
      </c>
    </row>
    <row r="1402" spans="1:65" x14ac:dyDescent="0.3">
      <c r="A1402" s="3" t="s">
        <v>1997</v>
      </c>
      <c r="B1402" s="3" t="s">
        <v>252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 t="s">
        <v>1981</v>
      </c>
      <c r="AC1402" s="3" t="s">
        <v>1981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>
        <f>COUNTA(Tabela2[[#This Row],[FIFA 96 League]:[EA Sports FC 26 League]])</f>
        <v>2</v>
      </c>
    </row>
    <row r="1403" spans="1:65" x14ac:dyDescent="0.3">
      <c r="A1403" s="3" t="s">
        <v>2103</v>
      </c>
      <c r="B1403" s="3" t="s">
        <v>252</v>
      </c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 t="s">
        <v>1981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>
        <f>COUNTA(Tabela2[[#This Row],[FIFA 96 League]:[EA Sports FC 26 League]])</f>
        <v>1</v>
      </c>
    </row>
    <row r="1404" spans="1:65" x14ac:dyDescent="0.3">
      <c r="A1404" s="3" t="s">
        <v>2130</v>
      </c>
      <c r="B1404" s="3" t="s">
        <v>252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 t="s">
        <v>1981</v>
      </c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>
        <f>COUNTA(Tabela2[[#This Row],[FIFA 96 League]:[EA Sports FC 26 League]])</f>
        <v>1</v>
      </c>
    </row>
    <row r="1405" spans="1:65" x14ac:dyDescent="0.3">
      <c r="A1405" s="3" t="s">
        <v>2000</v>
      </c>
      <c r="B1405" s="3" t="s">
        <v>252</v>
      </c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 t="s">
        <v>1981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>
        <f>COUNTA(Tabela2[[#This Row],[FIFA 96 League]:[EA Sports FC 26 League]])</f>
        <v>1</v>
      </c>
    </row>
    <row r="1406" spans="1:65" x14ac:dyDescent="0.3">
      <c r="A1406" s="3" t="s">
        <v>1218</v>
      </c>
      <c r="B1406" s="3" t="s">
        <v>43</v>
      </c>
      <c r="C1406" s="3"/>
      <c r="D1406" s="3"/>
      <c r="E1406" s="3"/>
      <c r="F1406" s="3"/>
      <c r="G1406" s="3"/>
      <c r="H1406" s="3"/>
      <c r="I1406" s="3"/>
      <c r="J1406" s="3"/>
      <c r="K1406" s="3" t="s">
        <v>1122</v>
      </c>
      <c r="L1406" s="3" t="s">
        <v>1122</v>
      </c>
      <c r="M1406" s="3" t="s">
        <v>1122</v>
      </c>
      <c r="N1406" s="3" t="s">
        <v>1122</v>
      </c>
      <c r="O1406" s="3" t="s">
        <v>1122</v>
      </c>
      <c r="P1406" s="3" t="s">
        <v>1122</v>
      </c>
      <c r="Q1406" s="3" t="s">
        <v>1122</v>
      </c>
      <c r="R1406" s="3" t="s">
        <v>1122</v>
      </c>
      <c r="S1406" s="3" t="s">
        <v>1122</v>
      </c>
      <c r="T1406" s="3" t="s">
        <v>1122</v>
      </c>
      <c r="U1406" s="3" t="s">
        <v>682</v>
      </c>
      <c r="V1406" s="3" t="s">
        <v>1122</v>
      </c>
      <c r="W1406" s="3" t="s">
        <v>1122</v>
      </c>
      <c r="X1406" s="3" t="s">
        <v>1122</v>
      </c>
      <c r="Y1406" s="3" t="s">
        <v>1122</v>
      </c>
      <c r="Z1406" s="3" t="s">
        <v>682</v>
      </c>
      <c r="AA1406" s="3" t="s">
        <v>1122</v>
      </c>
      <c r="AB1406" s="3" t="s">
        <v>1122</v>
      </c>
      <c r="AC1406" s="3" t="s">
        <v>1122</v>
      </c>
      <c r="AD1406" s="3" t="s">
        <v>1122</v>
      </c>
      <c r="AE1406" s="3" t="s">
        <v>1122</v>
      </c>
      <c r="AF1406" s="3" t="s">
        <v>1122</v>
      </c>
      <c r="AG1406" s="3" t="s">
        <v>1229</v>
      </c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>
        <f>COUNTA(Tabela2[[#This Row],[FIFA 96 League]:[EA Sports FC 26 League]])</f>
        <v>23</v>
      </c>
    </row>
    <row r="1407" spans="1:65" x14ac:dyDescent="0.3">
      <c r="A1407" s="3" t="s">
        <v>1746</v>
      </c>
      <c r="B1407" s="3" t="s">
        <v>43</v>
      </c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 t="s">
        <v>1249</v>
      </c>
      <c r="V1407" s="3" t="s">
        <v>1249</v>
      </c>
      <c r="W1407" s="3" t="s">
        <v>1249</v>
      </c>
      <c r="X1407" s="3" t="s">
        <v>1249</v>
      </c>
      <c r="Y1407" s="3" t="s">
        <v>1249</v>
      </c>
      <c r="Z1407" s="3" t="s">
        <v>1249</v>
      </c>
      <c r="AA1407" s="3" t="s">
        <v>1249</v>
      </c>
      <c r="AB1407" s="3" t="s">
        <v>1249</v>
      </c>
      <c r="AC1407" s="3" t="s">
        <v>1249</v>
      </c>
      <c r="AD1407" s="3" t="s">
        <v>1249</v>
      </c>
      <c r="AE1407" s="3" t="s">
        <v>1249</v>
      </c>
      <c r="AF1407" s="3" t="s">
        <v>1249</v>
      </c>
      <c r="AG1407" s="3" t="s">
        <v>1249</v>
      </c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>
        <f>COUNTA(Tabela2[[#This Row],[FIFA 96 League]:[EA Sports FC 26 League]])</f>
        <v>13</v>
      </c>
    </row>
    <row r="1408" spans="1:65" x14ac:dyDescent="0.3">
      <c r="A1408" s="3" t="s">
        <v>1270</v>
      </c>
      <c r="B1408" s="3" t="s">
        <v>43</v>
      </c>
      <c r="C1408" s="3"/>
      <c r="D1408" s="3"/>
      <c r="E1408" s="3"/>
      <c r="F1408" s="3"/>
      <c r="G1408" s="3"/>
      <c r="H1408" s="3"/>
      <c r="I1408" s="3"/>
      <c r="J1408" s="3"/>
      <c r="K1408" s="3" t="s">
        <v>1249</v>
      </c>
      <c r="L1408" s="3" t="s">
        <v>1249</v>
      </c>
      <c r="M1408" s="3" t="s">
        <v>1229</v>
      </c>
      <c r="N1408" s="3" t="s">
        <v>1229</v>
      </c>
      <c r="O1408" s="3" t="s">
        <v>1229</v>
      </c>
      <c r="P1408" s="3" t="s">
        <v>1122</v>
      </c>
      <c r="Q1408" s="3" t="s">
        <v>1122</v>
      </c>
      <c r="R1408" s="3" t="s">
        <v>1122</v>
      </c>
      <c r="S1408" s="3" t="s">
        <v>682</v>
      </c>
      <c r="T1408" s="3" t="s">
        <v>682</v>
      </c>
      <c r="U1408" s="3" t="s">
        <v>682</v>
      </c>
      <c r="V1408" s="3" t="s">
        <v>682</v>
      </c>
      <c r="W1408" s="3" t="s">
        <v>682</v>
      </c>
      <c r="X1408" s="3" t="s">
        <v>682</v>
      </c>
      <c r="Y1408" s="3" t="s">
        <v>682</v>
      </c>
      <c r="Z1408" s="3" t="s">
        <v>1122</v>
      </c>
      <c r="AA1408" s="3" t="s">
        <v>1122</v>
      </c>
      <c r="AB1408" s="3" t="s">
        <v>1122</v>
      </c>
      <c r="AC1408" s="3" t="s">
        <v>1122</v>
      </c>
      <c r="AD1408" s="3" t="s">
        <v>1122</v>
      </c>
      <c r="AE1408" s="3" t="s">
        <v>1122</v>
      </c>
      <c r="AF1408" s="3" t="s">
        <v>1122</v>
      </c>
      <c r="AG1408" s="3" t="s">
        <v>1122</v>
      </c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>
        <f>COUNTA(Tabela2[[#This Row],[FIFA 96 League]:[EA Sports FC 26 League]])</f>
        <v>23</v>
      </c>
    </row>
    <row r="1409" spans="1:65" x14ac:dyDescent="0.3">
      <c r="A1409" s="3" t="s">
        <v>1247</v>
      </c>
      <c r="B1409" s="3" t="s">
        <v>43</v>
      </c>
      <c r="C1409" s="3"/>
      <c r="D1409" s="3"/>
      <c r="E1409" s="3"/>
      <c r="F1409" s="3"/>
      <c r="G1409" s="3"/>
      <c r="H1409" s="3"/>
      <c r="I1409" s="3"/>
      <c r="J1409" s="3"/>
      <c r="K1409" s="3" t="s">
        <v>1229</v>
      </c>
      <c r="L1409" s="3" t="s">
        <v>1229</v>
      </c>
      <c r="M1409" s="3" t="s">
        <v>1249</v>
      </c>
      <c r="N1409" s="3" t="s">
        <v>1249</v>
      </c>
      <c r="O1409" s="3" t="s">
        <v>1249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 t="s">
        <v>2011</v>
      </c>
      <c r="AD1409" s="3" t="s">
        <v>2011</v>
      </c>
      <c r="AE1409" s="3" t="s">
        <v>1249</v>
      </c>
      <c r="AF1409" s="3" t="s">
        <v>1229</v>
      </c>
      <c r="AG1409" s="3" t="s">
        <v>1122</v>
      </c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>
        <f>COUNTA(Tabela2[[#This Row],[FIFA 96 League]:[EA Sports FC 26 League]])</f>
        <v>10</v>
      </c>
    </row>
    <row r="1410" spans="1:65" x14ac:dyDescent="0.3">
      <c r="Z1410" s="3"/>
    </row>
    <row r="1411" spans="1:65" x14ac:dyDescent="0.3">
      <c r="C1411" s="2">
        <f>COUNTA(Tabela2[FIFA 96 League])</f>
        <v>172</v>
      </c>
      <c r="D1411" s="2">
        <f>COUNTA(Tabela2[FIFA 97 League])</f>
        <v>173</v>
      </c>
      <c r="E1411" s="2">
        <f>COUNTA(Tabela2[FIFA 98 League])</f>
        <v>169</v>
      </c>
      <c r="F1411" s="2">
        <f>COUNTA(Tabela2[FIFA 99 League])</f>
        <v>230</v>
      </c>
      <c r="G1411" s="2">
        <f>COUNTA(Tabela2[FIFA 2000 League])</f>
        <v>275</v>
      </c>
      <c r="H1411" s="2">
        <f>COUNTA(Tabela2[FIFA 2001 League])</f>
        <v>256</v>
      </c>
      <c r="I1411" s="2">
        <f>COUNTA(Tabela2[FIFA 2002 League])</f>
        <v>248</v>
      </c>
      <c r="J1411" s="2">
        <f>COUNTA(Tabela2[FIFA 2003 League])</f>
        <v>263</v>
      </c>
      <c r="K1411" s="2">
        <f>COUNTA(Tabela2[FIFA 2004 League])</f>
        <v>429</v>
      </c>
      <c r="L1411" s="2">
        <f>COUNTA(Tabela2[FIFA 2005 League])</f>
        <v>447</v>
      </c>
      <c r="M1411" s="2">
        <f>COUNTA(Tabela2[FIFA 06 League])</f>
        <v>464</v>
      </c>
      <c r="N1411" s="2">
        <f>COUNTA(Tabela2[FIFA 07 League])</f>
        <v>488</v>
      </c>
      <c r="O1411" s="2">
        <f>COUNTA(Tabela2[FIFA 08 League])</f>
        <v>530</v>
      </c>
      <c r="P1411" s="2">
        <f>COUNTA(Tabela2[FIFA 09 League])</f>
        <v>531</v>
      </c>
      <c r="Q1411" s="2">
        <f>COUNTA(Tabela2[FIFA 10 League])</f>
        <v>542</v>
      </c>
      <c r="R1411" s="2">
        <f>COUNTA(Tabela2[FIFA 11 League])</f>
        <v>542</v>
      </c>
      <c r="S1411" s="2">
        <f>COUNTA(Tabela2[FIFA 12 League])</f>
        <v>512</v>
      </c>
      <c r="T1411" s="2">
        <f>COUNTA(Tabela2[FIFA 13 League])</f>
        <v>529</v>
      </c>
      <c r="U1411" s="2">
        <f>COUNTA(Tabela2[FIFA 14 League])</f>
        <v>584</v>
      </c>
      <c r="V1411" s="2">
        <f>COUNTA(Tabela2[FIFA 15 League])</f>
        <v>578</v>
      </c>
      <c r="W1411" s="2">
        <f>COUNTA(Tabela2[FIFA 16 League])</f>
        <v>604</v>
      </c>
      <c r="X1411" s="2">
        <f>COUNTA(Tabela2[FIFA 17 League])</f>
        <v>609</v>
      </c>
      <c r="Y1411" s="2">
        <f>COUNTA(Tabela2[FIFA 18 League])</f>
        <v>631</v>
      </c>
      <c r="Z1411" s="2">
        <f>COUNTA(Tabela2[FIFA 19 League])</f>
        <v>636</v>
      </c>
      <c r="AA1411" s="2">
        <f>COUNTA(Tabela2[FIFA 20 League])</f>
        <v>654</v>
      </c>
      <c r="AB1411" s="2">
        <f>COUNTA(Tabela2[FIFA 21 League])</f>
        <v>663</v>
      </c>
      <c r="AC1411" s="2">
        <f>COUNTA(Tabela2[FIFA 22 League])</f>
        <v>683</v>
      </c>
      <c r="AD1411" s="2">
        <f>COUNTA(Tabela2[FIFA 23 League])</f>
        <v>662</v>
      </c>
      <c r="AE1411" s="2">
        <f>COUNTA(Tabela2[EA Sports FC 24 League])</f>
        <v>660</v>
      </c>
      <c r="AF1411" s="2">
        <f>COUNTA(Tabela2[EA Sports FC 25 League])</f>
        <v>662</v>
      </c>
      <c r="AG1411" s="2">
        <f>COUNTA(Tabela2[EA Sports FC 26 League])</f>
        <v>648</v>
      </c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</row>
    <row r="1412" spans="1:65" x14ac:dyDescent="0.3"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</row>
    <row r="1413" spans="1:65" x14ac:dyDescent="0.3">
      <c r="Q1413" s="2"/>
      <c r="R1413" s="2"/>
      <c r="S1413" s="2"/>
      <c r="T1413" s="2"/>
      <c r="U1413" s="2"/>
      <c r="V1413" s="2"/>
      <c r="W1413" s="2" t="s">
        <v>2151</v>
      </c>
      <c r="X1413" s="2"/>
      <c r="Y1413" s="2"/>
      <c r="Z1413" s="2" t="s">
        <v>1915</v>
      </c>
      <c r="AA1413" s="2"/>
      <c r="AB1413" s="2"/>
      <c r="AC1413" s="2"/>
      <c r="AD1413" s="2"/>
      <c r="AE1413" s="2"/>
      <c r="AF1413" s="2"/>
      <c r="AG1413" s="2"/>
    </row>
    <row r="1414" spans="1:65" x14ac:dyDescent="0.3">
      <c r="Q1414" s="4"/>
      <c r="R1414" s="4"/>
      <c r="S1414" s="4"/>
      <c r="T1414" s="4"/>
      <c r="U1414" s="4"/>
      <c r="V1414" s="4"/>
      <c r="W1414" s="4"/>
      <c r="X1414" s="4"/>
      <c r="Y1414" s="4"/>
      <c r="AA1414" s="4"/>
      <c r="AB1414" s="4"/>
      <c r="AC1414" s="4"/>
      <c r="AD1414" s="4"/>
      <c r="AE1414" s="4"/>
      <c r="AF1414" s="4"/>
      <c r="AG1414" s="4"/>
    </row>
    <row r="1416" spans="1:65" x14ac:dyDescent="0.3">
      <c r="AG1416" s="2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0291-949F-416B-BDF5-CA32654E2621}">
  <dimension ref="A1:AH77"/>
  <sheetViews>
    <sheetView topLeftCell="A34" workbookViewId="0">
      <pane xSplit="10200" topLeftCell="AH1" activePane="topRight"/>
      <selection activeCell="B7" sqref="B7"/>
      <selection pane="topRight" activeCell="AH57" sqref="AH57"/>
    </sheetView>
  </sheetViews>
  <sheetFormatPr defaultRowHeight="14.4" x14ac:dyDescent="0.3"/>
  <cols>
    <col min="1" max="1" width="35.77734375" bestFit="1" customWidth="1"/>
    <col min="2" max="2" width="19" bestFit="1" customWidth="1"/>
    <col min="3" max="3" width="8.21875" bestFit="1" customWidth="1"/>
    <col min="4" max="4" width="22.6640625" bestFit="1" customWidth="1"/>
    <col min="5" max="6" width="22.6640625" customWidth="1"/>
    <col min="7" max="7" width="22.6640625" bestFit="1" customWidth="1"/>
    <col min="8" max="11" width="24.77734375" bestFit="1" customWidth="1"/>
    <col min="12" max="13" width="24.77734375" customWidth="1"/>
    <col min="14" max="15" width="22.6640625" bestFit="1" customWidth="1"/>
    <col min="16" max="18" width="22.6640625" customWidth="1"/>
    <col min="19" max="19" width="22.6640625" bestFit="1" customWidth="1"/>
    <col min="20" max="22" width="22.6640625" customWidth="1"/>
    <col min="23" max="23" width="22.6640625" bestFit="1" customWidth="1"/>
    <col min="24" max="26" width="22.6640625" customWidth="1"/>
    <col min="27" max="31" width="22.6640625" bestFit="1" customWidth="1"/>
    <col min="32" max="34" width="29.77734375" bestFit="1" customWidth="1"/>
  </cols>
  <sheetData>
    <row r="1" spans="1:34" x14ac:dyDescent="0.3">
      <c r="A1" t="s">
        <v>36</v>
      </c>
      <c r="B1" t="s">
        <v>35</v>
      </c>
      <c r="C1" t="s">
        <v>519</v>
      </c>
      <c r="D1" t="s">
        <v>544</v>
      </c>
      <c r="E1" t="s">
        <v>636</v>
      </c>
      <c r="F1" t="s">
        <v>637</v>
      </c>
      <c r="G1" t="s">
        <v>538</v>
      </c>
      <c r="H1" t="s">
        <v>638</v>
      </c>
      <c r="I1" t="s">
        <v>639</v>
      </c>
      <c r="J1" t="s">
        <v>640</v>
      </c>
      <c r="K1" t="s">
        <v>539</v>
      </c>
      <c r="L1" t="s">
        <v>641</v>
      </c>
      <c r="M1" t="s">
        <v>642</v>
      </c>
      <c r="N1" t="s">
        <v>643</v>
      </c>
      <c r="O1" t="s">
        <v>540</v>
      </c>
      <c r="P1" t="s">
        <v>644</v>
      </c>
      <c r="Q1" t="s">
        <v>645</v>
      </c>
      <c r="R1" t="s">
        <v>646</v>
      </c>
      <c r="S1" t="s">
        <v>541</v>
      </c>
      <c r="T1" t="s">
        <v>647</v>
      </c>
      <c r="U1" t="s">
        <v>648</v>
      </c>
      <c r="V1" t="s">
        <v>649</v>
      </c>
      <c r="W1" t="s">
        <v>542</v>
      </c>
      <c r="X1" t="s">
        <v>650</v>
      </c>
      <c r="Y1" t="s">
        <v>651</v>
      </c>
      <c r="Z1" t="s">
        <v>652</v>
      </c>
      <c r="AA1" t="s">
        <v>543</v>
      </c>
      <c r="AB1" t="s">
        <v>653</v>
      </c>
      <c r="AC1" t="s">
        <v>654</v>
      </c>
      <c r="AD1" t="s">
        <v>655</v>
      </c>
      <c r="AE1" t="s">
        <v>656</v>
      </c>
      <c r="AF1" t="s">
        <v>657</v>
      </c>
      <c r="AG1" t="s">
        <v>658</v>
      </c>
      <c r="AH1" t="s">
        <v>659</v>
      </c>
    </row>
    <row r="2" spans="1:34" x14ac:dyDescent="0.3">
      <c r="A2" s="2" t="s">
        <v>1332</v>
      </c>
      <c r="B2" s="2" t="s">
        <v>84</v>
      </c>
      <c r="C2" s="2">
        <v>1</v>
      </c>
      <c r="D2" s="2">
        <f>COUNTIF(Tabela2[FIFA 96 League],Tabela3[[#This Row],[League]])</f>
        <v>0</v>
      </c>
      <c r="E2" s="2">
        <f>COUNTIF(Tabela2[FIFA 97 League],Tabela3[[#This Row],[League]])</f>
        <v>0</v>
      </c>
      <c r="F2" s="2">
        <f>COUNTIF(Tabela2[FIFA 98 League],Tabela3[[#This Row],[League]])</f>
        <v>0</v>
      </c>
      <c r="G2" s="2">
        <f>COUNTIF(Tabela2[FIFA 99 League],Tabela3[[#This Row],[League]])</f>
        <v>0</v>
      </c>
      <c r="H2" s="2">
        <f>COUNTIF(Tabela2[FIFA 2000 League],Tabela3[[#This Row],[League]])</f>
        <v>0</v>
      </c>
      <c r="I2" s="2">
        <f>COUNTIF(Tabela2[FIFA 2001 League],Tabela3[[#This Row],[League]])</f>
        <v>0</v>
      </c>
      <c r="J2" s="2">
        <f>COUNTIF(Tabela2[FIFA 2002 League],Tabela3[[#This Row],[League]])</f>
        <v>0</v>
      </c>
      <c r="K2" s="2">
        <f>COUNTIF(Tabela2[FIFA 2003 League],Tabela3[[#This Row],[League]])</f>
        <v>0</v>
      </c>
      <c r="L2" s="2">
        <f>COUNTIF(Tabela2[FIFA 2004 League],Tabela3[[#This Row],[League]])</f>
        <v>2</v>
      </c>
      <c r="M2" s="2">
        <f>COUNTIF(Tabela2[FIFA 2005 League],Tabela3[[#This Row],[League]])</f>
        <v>2</v>
      </c>
      <c r="N2" s="2">
        <f>COUNTIF(Tabela2[FIFA 06 League],Tabela3[[#This Row],[League]])</f>
        <v>2</v>
      </c>
      <c r="O2" s="2">
        <f>COUNTIF(Tabela2[FIFA 07 League],Tabela3[[#This Row],[League]])</f>
        <v>2</v>
      </c>
      <c r="P2" s="2">
        <f>COUNTIF(Tabela2[FIFA 08 League],Tabela3[[#This Row],[League]])</f>
        <v>2</v>
      </c>
      <c r="Q2" s="2">
        <f>COUNTIF(Tabela2[FIFA 09 League],Tabela3[[#This Row],[League]])</f>
        <v>2</v>
      </c>
      <c r="R2" s="2">
        <f>COUNTIF(Tabela2[FIFA 10 League],Tabela3[[#This Row],[League]])</f>
        <v>2</v>
      </c>
      <c r="S2" s="2">
        <f>COUNTIF(Tabela2[FIFA 11 League],Tabela3[[#This Row],[League]])</f>
        <v>2</v>
      </c>
      <c r="T2" s="2">
        <f>COUNTIF(Tabela2[FIFA 12 League],Tabela3[[#This Row],[League]])</f>
        <v>2</v>
      </c>
      <c r="U2" s="2">
        <f>COUNTIF(Tabela2[FIFA 13 League],Tabela3[[#This Row],[League]])</f>
        <v>3</v>
      </c>
      <c r="V2" s="2">
        <f>COUNTIF(Tabela2[FIFA 14 League],Tabela3[[#This Row],[League]])</f>
        <v>20</v>
      </c>
      <c r="W2" s="2">
        <f>COUNTIF(Tabela2[FIFA 15 League],Tabela3[[#This Row],[League]])</f>
        <v>20</v>
      </c>
      <c r="X2" s="2">
        <f>COUNTIF(Tabela2[FIFA 16 League],Tabela3[[#This Row],[League]])</f>
        <v>30</v>
      </c>
      <c r="Y2" s="2">
        <f>COUNTIF(Tabela2[FIFA 17 League],Tabela3[[#This Row],[League]])</f>
        <v>30</v>
      </c>
      <c r="Z2" s="2">
        <f>COUNTIF(Tabela2[FIFA 18 League],Tabela3[[#This Row],[League]])</f>
        <v>28</v>
      </c>
      <c r="AA2" s="2">
        <f>COUNTIF(Tabela2[FIFA 19 League],Tabela3[[#This Row],[League]])</f>
        <v>26</v>
      </c>
      <c r="AB2" s="2">
        <f>COUNTIF(Tabela2[FIFA 20 League],Tabela3[[#This Row],[League]])</f>
        <v>24</v>
      </c>
      <c r="AC2" s="2">
        <f>COUNTIF(Tabela2[FIFA 21 League],Tabela3[[#This Row],[League]])</f>
        <v>25</v>
      </c>
      <c r="AD2" s="2">
        <f>COUNTIF(Tabela2[FIFA 22 League],Tabela3[[#This Row],[League]])</f>
        <v>26</v>
      </c>
      <c r="AE2" s="2">
        <f>COUNTIF(Tabela2[FIFA 23 League],Tabela3[[#This Row],[League]])</f>
        <v>28</v>
      </c>
      <c r="AF2" s="2">
        <f>COUNTIF(Tabela2[EA Sports FC 24 League],Tabela3[[#This Row],[League]])</f>
        <v>29</v>
      </c>
      <c r="AG2" s="2">
        <f>COUNTIF(Tabela2[EA Sports FC 25 League],Tabela3[[#This Row],[League]])</f>
        <v>28</v>
      </c>
      <c r="AH2" s="2">
        <f>COUNTIF(Tabela2[EA Sports FC 26 League],Tabela3[[#This Row],[League]])</f>
        <v>30</v>
      </c>
    </row>
    <row r="3" spans="1:34" x14ac:dyDescent="0.3">
      <c r="A3" s="2" t="s">
        <v>1631</v>
      </c>
      <c r="B3" s="2" t="s">
        <v>84</v>
      </c>
      <c r="C3" s="2">
        <v>2</v>
      </c>
      <c r="D3" s="2">
        <f>COUNTIF(Tabela2[FIFA 96 League],Tabela3[[#This Row],[League]])</f>
        <v>0</v>
      </c>
      <c r="E3" s="2">
        <f>COUNTIF(Tabela2[FIFA 97 League],Tabela3[[#This Row],[League]])</f>
        <v>0</v>
      </c>
      <c r="F3" s="2">
        <f>COUNTIF(Tabela2[FIFA 98 League],Tabela3[[#This Row],[League]])</f>
        <v>0</v>
      </c>
      <c r="G3" s="2">
        <f>COUNTIF(Tabela2[FIFA 99 League],Tabela3[[#This Row],[League]])</f>
        <v>0</v>
      </c>
      <c r="H3" s="2">
        <f>COUNTIF(Tabela2[FIFA 2000 League],Tabela3[[#This Row],[League]])</f>
        <v>0</v>
      </c>
      <c r="I3" s="2">
        <f>COUNTIF(Tabela2[FIFA 2001 League],Tabela3[[#This Row],[League]])</f>
        <v>0</v>
      </c>
      <c r="J3" s="2">
        <f>COUNTIF(Tabela2[FIFA 2002 League],Tabela3[[#This Row],[League]])</f>
        <v>0</v>
      </c>
      <c r="K3" s="2">
        <f>COUNTIF(Tabela2[FIFA 2003 League],Tabela3[[#This Row],[League]])</f>
        <v>0</v>
      </c>
      <c r="L3" s="2">
        <f>COUNTIF(Tabela2[FIFA 2004 League],Tabela3[[#This Row],[League]])</f>
        <v>0</v>
      </c>
      <c r="M3" s="2">
        <f>COUNTIF(Tabela2[FIFA 2005 League],Tabela3[[#This Row],[League]])</f>
        <v>0</v>
      </c>
      <c r="N3" s="2">
        <f>COUNTIF(Tabela2[FIFA 06 League],Tabela3[[#This Row],[League]])</f>
        <v>0</v>
      </c>
      <c r="O3" s="2">
        <f>COUNTIF(Tabela2[FIFA 07 League],Tabela3[[#This Row],[League]])</f>
        <v>0</v>
      </c>
      <c r="P3" s="2">
        <f>COUNTIF(Tabela2[FIFA 08 League],Tabela3[[#This Row],[League]])</f>
        <v>0</v>
      </c>
      <c r="Q3" s="2">
        <f>COUNTIF(Tabela2[FIFA 09 League],Tabela3[[#This Row],[League]])</f>
        <v>0</v>
      </c>
      <c r="R3" s="2">
        <f>COUNTIF(Tabela2[FIFA 10 League],Tabela3[[#This Row],[League]])</f>
        <v>0</v>
      </c>
      <c r="S3" s="2">
        <f>COUNTIF(Tabela2[FIFA 11 League],Tabela3[[#This Row],[League]])</f>
        <v>0</v>
      </c>
      <c r="T3" s="2">
        <f>COUNTIF(Tabela2[FIFA 12 League],Tabela3[[#This Row],[League]])</f>
        <v>1</v>
      </c>
      <c r="U3" s="2">
        <f>COUNTIF(Tabela2[FIFA 13 League],Tabela3[[#This Row],[League]])</f>
        <v>0</v>
      </c>
      <c r="V3" s="2">
        <f>COUNTIF(Tabela2[FIFA 14 League],Tabela3[[#This Row],[League]])</f>
        <v>1</v>
      </c>
      <c r="W3" s="2">
        <f>COUNTIF(Tabela2[FIFA 15 League],Tabela3[[#This Row],[League]])</f>
        <v>0</v>
      </c>
      <c r="X3" s="2">
        <f>COUNTIF(Tabela2[FIFA 16 League],Tabela3[[#This Row],[League]])</f>
        <v>0</v>
      </c>
      <c r="Y3" s="2">
        <f>COUNTIF(Tabela2[FIFA 17 League],Tabela3[[#This Row],[League]])</f>
        <v>0</v>
      </c>
      <c r="Z3" s="2">
        <f>COUNTIF(Tabela2[FIFA 18 League],Tabela3[[#This Row],[League]])</f>
        <v>0</v>
      </c>
      <c r="AA3" s="2">
        <f>COUNTIF(Tabela2[FIFA 19 League],Tabela3[[#This Row],[League]])</f>
        <v>0</v>
      </c>
      <c r="AB3" s="2">
        <f>COUNTIF(Tabela2[FIFA 20 League],Tabela3[[#This Row],[League]])</f>
        <v>0</v>
      </c>
      <c r="AC3" s="2">
        <f>COUNTIF(Tabela2[FIFA 21 League],Tabela3[[#This Row],[League]])</f>
        <v>0</v>
      </c>
      <c r="AD3" s="2">
        <f>COUNTIF(Tabela2[FIFA 22 League],Tabela3[[#This Row],[League]])</f>
        <v>0</v>
      </c>
      <c r="AE3" s="2">
        <f>COUNTIF(Tabela2[FIFA 23 League],Tabela3[[#This Row],[League]])</f>
        <v>0</v>
      </c>
      <c r="AF3" s="2">
        <f>COUNTIF(Tabela2[EA Sports FC 24 League],Tabela3[[#This Row],[League]])</f>
        <v>0</v>
      </c>
      <c r="AG3" s="2">
        <f>COUNTIF(Tabela2[EA Sports FC 25 League],Tabela3[[#This Row],[League]])</f>
        <v>0</v>
      </c>
      <c r="AH3" s="2">
        <f>COUNTIF(Tabela2[EA Sports FC 26 League],Tabela3[[#This Row],[League]])</f>
        <v>0</v>
      </c>
    </row>
    <row r="4" spans="1:34" x14ac:dyDescent="0.3">
      <c r="A4" s="2" t="s">
        <v>1520</v>
      </c>
      <c r="B4" s="2" t="s">
        <v>117</v>
      </c>
      <c r="C4" s="2">
        <v>1</v>
      </c>
      <c r="D4" s="2">
        <f>COUNTIF(Tabela2[FIFA 96 League],Tabela3[[#This Row],[League]])</f>
        <v>0</v>
      </c>
      <c r="E4" s="2">
        <f>COUNTIF(Tabela2[FIFA 97 League],Tabela3[[#This Row],[League]])</f>
        <v>0</v>
      </c>
      <c r="F4" s="2">
        <f>COUNTIF(Tabela2[FIFA 98 League],Tabela3[[#This Row],[League]])</f>
        <v>0</v>
      </c>
      <c r="G4" s="2">
        <f>COUNTIF(Tabela2[FIFA 99 League],Tabela3[[#This Row],[League]])</f>
        <v>0</v>
      </c>
      <c r="H4" s="2">
        <f>COUNTIF(Tabela2[FIFA 2000 League],Tabela3[[#This Row],[League]])</f>
        <v>0</v>
      </c>
      <c r="I4" s="2">
        <f>COUNTIF(Tabela2[FIFA 2001 League],Tabela3[[#This Row],[League]])</f>
        <v>0</v>
      </c>
      <c r="J4" s="2">
        <f>COUNTIF(Tabela2[FIFA 2002 League],Tabela3[[#This Row],[League]])</f>
        <v>0</v>
      </c>
      <c r="K4" s="2">
        <f>COUNTIF(Tabela2[FIFA 2003 League],Tabela3[[#This Row],[League]])</f>
        <v>0</v>
      </c>
      <c r="L4" s="2">
        <f>COUNTIF(Tabela2[FIFA 2004 League],Tabela3[[#This Row],[League]])</f>
        <v>0</v>
      </c>
      <c r="M4" s="2">
        <f>COUNTIF(Tabela2[FIFA 2005 League],Tabela3[[#This Row],[League]])</f>
        <v>0</v>
      </c>
      <c r="N4" s="2">
        <f>COUNTIF(Tabela2[FIFA 06 League],Tabela3[[#This Row],[League]])</f>
        <v>0</v>
      </c>
      <c r="O4" s="2">
        <f>COUNTIF(Tabela2[FIFA 07 League],Tabela3[[#This Row],[League]])</f>
        <v>0</v>
      </c>
      <c r="P4" s="2">
        <f>COUNTIF(Tabela2[FIFA 08 League],Tabela3[[#This Row],[League]])</f>
        <v>8</v>
      </c>
      <c r="Q4" s="2">
        <f>COUNTIF(Tabela2[FIFA 09 League],Tabela3[[#This Row],[League]])</f>
        <v>8</v>
      </c>
      <c r="R4" s="2">
        <f>COUNTIF(Tabela2[FIFA 10 League],Tabela3[[#This Row],[League]])</f>
        <v>10</v>
      </c>
      <c r="S4" s="2">
        <f>COUNTIF(Tabela2[FIFA 11 League],Tabela3[[#This Row],[League]])</f>
        <v>11</v>
      </c>
      <c r="T4" s="2">
        <f>COUNTIF(Tabela2[FIFA 12 League],Tabela3[[#This Row],[League]])</f>
        <v>10</v>
      </c>
      <c r="U4" s="2">
        <f>COUNTIF(Tabela2[FIFA 13 League],Tabela3[[#This Row],[League]])</f>
        <v>10</v>
      </c>
      <c r="V4" s="2">
        <f>COUNTIF(Tabela2[FIFA 14 League],Tabela3[[#This Row],[League]])</f>
        <v>10</v>
      </c>
      <c r="W4" s="2">
        <f>COUNTIF(Tabela2[FIFA 15 League],Tabela3[[#This Row],[League]])</f>
        <v>10</v>
      </c>
      <c r="X4" s="2">
        <f>COUNTIF(Tabela2[FIFA 16 League],Tabela3[[#This Row],[League]])</f>
        <v>10</v>
      </c>
      <c r="Y4" s="2">
        <f>COUNTIF(Tabela2[FIFA 17 League],Tabela3[[#This Row],[League]])</f>
        <v>10</v>
      </c>
      <c r="Z4" s="2">
        <f>COUNTIF(Tabela2[FIFA 18 League],Tabela3[[#This Row],[League]])</f>
        <v>10</v>
      </c>
      <c r="AA4" s="2">
        <f>COUNTIF(Tabela2[FIFA 19 League],Tabela3[[#This Row],[League]])</f>
        <v>10</v>
      </c>
      <c r="AB4" s="2">
        <f>COUNTIF(Tabela2[FIFA 20 League],Tabela3[[#This Row],[League]])</f>
        <v>11</v>
      </c>
      <c r="AC4" s="2">
        <f>COUNTIF(Tabela2[FIFA 21 League],Tabela3[[#This Row],[League]])</f>
        <v>12</v>
      </c>
      <c r="AD4" s="2">
        <f>COUNTIF(Tabela2[FIFA 22 League],Tabela3[[#This Row],[League]])</f>
        <v>12</v>
      </c>
      <c r="AE4" s="2">
        <f>COUNTIF(Tabela2[FIFA 23 League],Tabela3[[#This Row],[League]])</f>
        <v>12</v>
      </c>
      <c r="AF4" s="2">
        <f>COUNTIF(Tabela2[EA Sports FC 24 League],Tabela3[[#This Row],[League]])</f>
        <v>12</v>
      </c>
      <c r="AG4" s="2">
        <f>COUNTIF(Tabela2[EA Sports FC 25 League],Tabela3[[#This Row],[League]])</f>
        <v>13</v>
      </c>
      <c r="AH4" s="2">
        <f>COUNTIF(Tabela2[EA Sports FC 26 League],Tabela3[[#This Row],[League]])</f>
        <v>13</v>
      </c>
    </row>
    <row r="5" spans="1:34" x14ac:dyDescent="0.3">
      <c r="A5" s="2" t="s">
        <v>1005</v>
      </c>
      <c r="B5" s="2" t="s">
        <v>47</v>
      </c>
      <c r="C5" s="2">
        <v>1</v>
      </c>
      <c r="D5" s="2">
        <f>COUNTIF(Tabela2[FIFA 96 League],Tabela3[[#This Row],[League]])</f>
        <v>0</v>
      </c>
      <c r="E5" s="2">
        <f>COUNTIF(Tabela2[FIFA 97 League],Tabela3[[#This Row],[League]])</f>
        <v>0</v>
      </c>
      <c r="F5" s="2">
        <f>COUNTIF(Tabela2[FIFA 98 League],Tabela3[[#This Row],[League]])</f>
        <v>0</v>
      </c>
      <c r="G5" s="2">
        <f>COUNTIF(Tabela2[FIFA 99 League],Tabela3[[#This Row],[League]])</f>
        <v>2</v>
      </c>
      <c r="H5" s="2">
        <f>COUNTIF(Tabela2[FIFA 2000 League],Tabela3[[#This Row],[League]])</f>
        <v>2</v>
      </c>
      <c r="I5" s="2">
        <f>COUNTIF(Tabela2[FIFA 2001 League],Tabela3[[#This Row],[League]])</f>
        <v>10</v>
      </c>
      <c r="J5" s="2">
        <f>COUNTIF(Tabela2[FIFA 2002 League],Tabela3[[#This Row],[League]])</f>
        <v>10</v>
      </c>
      <c r="K5" s="2">
        <f>COUNTIF(Tabela2[FIFA 2003 League],Tabela3[[#This Row],[League]])</f>
        <v>10</v>
      </c>
      <c r="L5" s="2">
        <f>COUNTIF(Tabela2[FIFA 2004 League],Tabela3[[#This Row],[League]])</f>
        <v>10</v>
      </c>
      <c r="M5" s="2">
        <f>COUNTIF(Tabela2[FIFA 2005 League],Tabela3[[#This Row],[League]])</f>
        <v>10</v>
      </c>
      <c r="N5" s="2">
        <f>COUNTIF(Tabela2[FIFA 06 League],Tabela3[[#This Row],[League]])</f>
        <v>10</v>
      </c>
      <c r="O5" s="2">
        <f>COUNTIF(Tabela2[FIFA 07 League],Tabela3[[#This Row],[League]])</f>
        <v>10</v>
      </c>
      <c r="P5" s="2">
        <f>COUNTIF(Tabela2[FIFA 08 League],Tabela3[[#This Row],[League]])</f>
        <v>10</v>
      </c>
      <c r="Q5" s="2">
        <f>COUNTIF(Tabela2[FIFA 09 League],Tabela3[[#This Row],[League]])</f>
        <v>10</v>
      </c>
      <c r="R5" s="2">
        <f>COUNTIF(Tabela2[FIFA 10 League],Tabela3[[#This Row],[League]])</f>
        <v>10</v>
      </c>
      <c r="S5" s="2">
        <f>COUNTIF(Tabela2[FIFA 11 League],Tabela3[[#This Row],[League]])</f>
        <v>10</v>
      </c>
      <c r="T5" s="2">
        <f>COUNTIF(Tabela2[FIFA 12 League],Tabela3[[#This Row],[League]])</f>
        <v>10</v>
      </c>
      <c r="U5" s="2">
        <f>COUNTIF(Tabela2[FIFA 13 League],Tabela3[[#This Row],[League]])</f>
        <v>10</v>
      </c>
      <c r="V5" s="2">
        <f>COUNTIF(Tabela2[FIFA 14 League],Tabela3[[#This Row],[League]])</f>
        <v>10</v>
      </c>
      <c r="W5" s="2">
        <f>COUNTIF(Tabela2[FIFA 15 League],Tabela3[[#This Row],[League]])</f>
        <v>10</v>
      </c>
      <c r="X5" s="2">
        <f>COUNTIF(Tabela2[FIFA 16 League],Tabela3[[#This Row],[League]])</f>
        <v>10</v>
      </c>
      <c r="Y5" s="2">
        <f>COUNTIF(Tabela2[FIFA 17 League],Tabela3[[#This Row],[League]])</f>
        <v>10</v>
      </c>
      <c r="Z5" s="2">
        <f>COUNTIF(Tabela2[FIFA 18 League],Tabela3[[#This Row],[League]])</f>
        <v>10</v>
      </c>
      <c r="AA5" s="2">
        <f>COUNTIF(Tabela2[FIFA 19 League],Tabela3[[#This Row],[League]])</f>
        <v>12</v>
      </c>
      <c r="AB5" s="2">
        <f>COUNTIF(Tabela2[FIFA 20 League],Tabela3[[#This Row],[League]])</f>
        <v>12</v>
      </c>
      <c r="AC5" s="2">
        <f>COUNTIF(Tabela2[FIFA 21 League],Tabela3[[#This Row],[League]])</f>
        <v>12</v>
      </c>
      <c r="AD5" s="2">
        <f>COUNTIF(Tabela2[FIFA 22 League],Tabela3[[#This Row],[League]])</f>
        <v>12</v>
      </c>
      <c r="AE5" s="2">
        <f>COUNTIF(Tabela2[FIFA 23 League],Tabela3[[#This Row],[League]])</f>
        <v>12</v>
      </c>
      <c r="AF5" s="2">
        <f>COUNTIF(Tabela2[EA Sports FC 24 League],Tabela3[[#This Row],[League]])</f>
        <v>12</v>
      </c>
      <c r="AG5" s="2">
        <f>COUNTIF(Tabela2[EA Sports FC 25 League],Tabela3[[#This Row],[League]])</f>
        <v>12</v>
      </c>
      <c r="AH5" s="2">
        <f>COUNTIF(Tabela2[EA Sports FC 26 League],Tabela3[[#This Row],[League]])</f>
        <v>12</v>
      </c>
    </row>
    <row r="6" spans="1:34" x14ac:dyDescent="0.3">
      <c r="A6" s="2" t="s">
        <v>2113</v>
      </c>
      <c r="B6" s="2" t="s">
        <v>128</v>
      </c>
      <c r="C6" s="2">
        <v>1</v>
      </c>
      <c r="D6" s="2">
        <f>COUNTIF(Tabela2[FIFA 96 League],Tabela3[[#This Row],[League]])</f>
        <v>0</v>
      </c>
      <c r="E6" s="2">
        <f>COUNTIF(Tabela2[FIFA 97 League],Tabela3[[#This Row],[League]])</f>
        <v>0</v>
      </c>
      <c r="F6" s="2">
        <f>COUNTIF(Tabela2[FIFA 98 League],Tabela3[[#This Row],[League]])</f>
        <v>0</v>
      </c>
      <c r="G6" s="2">
        <f>COUNTIF(Tabela2[FIFA 99 League],Tabela3[[#This Row],[League]])</f>
        <v>0</v>
      </c>
      <c r="H6" s="2">
        <f>COUNTIF(Tabela2[FIFA 2000 League],Tabela3[[#This Row],[League]])</f>
        <v>0</v>
      </c>
      <c r="I6" s="2">
        <f>COUNTIF(Tabela2[FIFA 2001 League],Tabela3[[#This Row],[League]])</f>
        <v>0</v>
      </c>
      <c r="J6" s="2">
        <f>COUNTIF(Tabela2[FIFA 2002 League],Tabela3[[#This Row],[League]])</f>
        <v>0</v>
      </c>
      <c r="K6" s="2">
        <f>COUNTIF(Tabela2[FIFA 2003 League],Tabela3[[#This Row],[League]])</f>
        <v>0</v>
      </c>
      <c r="L6" s="2">
        <f>COUNTIF(Tabela2[FIFA 2004 League],Tabela3[[#This Row],[League]])</f>
        <v>0</v>
      </c>
      <c r="M6" s="2">
        <f>COUNTIF(Tabela2[FIFA 2005 League],Tabela3[[#This Row],[League]])</f>
        <v>0</v>
      </c>
      <c r="N6" s="2">
        <f>COUNTIF(Tabela2[FIFA 06 League],Tabela3[[#This Row],[League]])</f>
        <v>0</v>
      </c>
      <c r="O6" s="2">
        <f>COUNTIF(Tabela2[FIFA 07 League],Tabela3[[#This Row],[League]])</f>
        <v>0</v>
      </c>
      <c r="P6" s="2">
        <f>COUNTIF(Tabela2[FIFA 08 League],Tabela3[[#This Row],[League]])</f>
        <v>0</v>
      </c>
      <c r="Q6" s="2">
        <f>COUNTIF(Tabela2[FIFA 09 League],Tabela3[[#This Row],[League]])</f>
        <v>0</v>
      </c>
      <c r="R6" s="2">
        <f>COUNTIF(Tabela2[FIFA 10 League],Tabela3[[#This Row],[League]])</f>
        <v>0</v>
      </c>
      <c r="S6" s="2">
        <f>COUNTIF(Tabela2[FIFA 11 League],Tabela3[[#This Row],[League]])</f>
        <v>0</v>
      </c>
      <c r="T6" s="2">
        <f>COUNTIF(Tabela2[FIFA 12 League],Tabela3[[#This Row],[League]])</f>
        <v>0</v>
      </c>
      <c r="U6" s="2">
        <f>COUNTIF(Tabela2[FIFA 13 League],Tabela3[[#This Row],[League]])</f>
        <v>0</v>
      </c>
      <c r="V6" s="2">
        <f>COUNTIF(Tabela2[FIFA 14 League],Tabela3[[#This Row],[League]])</f>
        <v>0</v>
      </c>
      <c r="W6" s="2">
        <f>COUNTIF(Tabela2[FIFA 15 League],Tabela3[[#This Row],[League]])</f>
        <v>0</v>
      </c>
      <c r="X6" s="2">
        <f>COUNTIF(Tabela2[FIFA 16 League],Tabela3[[#This Row],[League]])</f>
        <v>0</v>
      </c>
      <c r="Y6" s="2">
        <f>COUNTIF(Tabela2[FIFA 17 League],Tabela3[[#This Row],[League]])</f>
        <v>0</v>
      </c>
      <c r="Z6" s="2">
        <f>COUNTIF(Tabela2[FIFA 18 League],Tabela3[[#This Row],[League]])</f>
        <v>0</v>
      </c>
      <c r="AA6" s="2">
        <f>COUNTIF(Tabela2[FIFA 19 League],Tabela3[[#This Row],[League]])</f>
        <v>0</v>
      </c>
      <c r="AB6" s="2">
        <f>COUNTIF(Tabela2[FIFA 20 League],Tabela3[[#This Row],[League]])</f>
        <v>0</v>
      </c>
      <c r="AC6" s="2">
        <f>COUNTIF(Tabela2[FIFA 21 League],Tabela3[[#This Row],[League]])</f>
        <v>0</v>
      </c>
      <c r="AD6" s="2">
        <f>COUNTIF(Tabela2[FIFA 22 League],Tabela3[[#This Row],[League]])</f>
        <v>0</v>
      </c>
      <c r="AE6" s="2">
        <f>COUNTIF(Tabela2[FIFA 23 League],Tabela3[[#This Row],[League]])</f>
        <v>0</v>
      </c>
      <c r="AF6" s="2">
        <f>COUNTIF(Tabela2[EA Sports FC 24 League],Tabela3[[#This Row],[League]])</f>
        <v>0</v>
      </c>
      <c r="AG6" s="2">
        <f>COUNTIF(Tabela2[EA Sports FC 25 League],Tabela3[[#This Row],[League]])</f>
        <v>1</v>
      </c>
      <c r="AH6" s="2">
        <f>COUNTIF(Tabela2[EA Sports FC 26 League],Tabela3[[#This Row],[League]])</f>
        <v>1</v>
      </c>
    </row>
    <row r="7" spans="1:34" x14ac:dyDescent="0.3">
      <c r="A7" s="2" t="s">
        <v>889</v>
      </c>
      <c r="B7" s="2" t="s">
        <v>25</v>
      </c>
      <c r="C7" s="2">
        <v>1</v>
      </c>
      <c r="D7" s="2">
        <f>COUNTIF(Tabela2[FIFA 96 League],Tabela3[[#This Row],[League]])</f>
        <v>0</v>
      </c>
      <c r="E7" s="2">
        <f>COUNTIF(Tabela2[FIFA 97 League],Tabela3[[#This Row],[League]])</f>
        <v>0</v>
      </c>
      <c r="F7" s="2">
        <f>COUNTIF(Tabela2[FIFA 98 League],Tabela3[[#This Row],[League]])</f>
        <v>0</v>
      </c>
      <c r="G7" s="2">
        <f>COUNTIF(Tabela2[FIFA 99 League],Tabela3[[#This Row],[League]])</f>
        <v>18</v>
      </c>
      <c r="H7" s="2">
        <f>COUNTIF(Tabela2[FIFA 2000 League],Tabela3[[#This Row],[League]])</f>
        <v>18</v>
      </c>
      <c r="I7" s="2">
        <f>COUNTIF(Tabela2[FIFA 2001 League],Tabela3[[#This Row],[League]])</f>
        <v>18</v>
      </c>
      <c r="J7" s="2">
        <f>COUNTIF(Tabela2[FIFA 2002 League],Tabela3[[#This Row],[League]])</f>
        <v>18</v>
      </c>
      <c r="K7" s="2">
        <f>COUNTIF(Tabela2[FIFA 2003 League],Tabela3[[#This Row],[League]])</f>
        <v>18</v>
      </c>
      <c r="L7" s="2">
        <f>COUNTIF(Tabela2[FIFA 2004 League],Tabela3[[#This Row],[League]])</f>
        <v>18</v>
      </c>
      <c r="M7" s="2">
        <f>COUNTIF(Tabela2[FIFA 2005 League],Tabela3[[#This Row],[League]])</f>
        <v>18</v>
      </c>
      <c r="N7" s="2">
        <f>COUNTIF(Tabela2[FIFA 06 League],Tabela3[[#This Row],[League]])</f>
        <v>18</v>
      </c>
      <c r="O7" s="2">
        <f>COUNTIF(Tabela2[FIFA 07 League],Tabela3[[#This Row],[League]])</f>
        <v>18</v>
      </c>
      <c r="P7" s="2">
        <f>COUNTIF(Tabela2[FIFA 08 League],Tabela3[[#This Row],[League]])</f>
        <v>18</v>
      </c>
      <c r="Q7" s="2">
        <f>COUNTIF(Tabela2[FIFA 09 League],Tabela3[[#This Row],[League]])</f>
        <v>18</v>
      </c>
      <c r="R7" s="2">
        <f>COUNTIF(Tabela2[FIFA 10 League],Tabela3[[#This Row],[League]])</f>
        <v>16</v>
      </c>
      <c r="S7" s="2">
        <f>COUNTIF(Tabela2[FIFA 11 League],Tabela3[[#This Row],[League]])</f>
        <v>16</v>
      </c>
      <c r="T7" s="2">
        <f>COUNTIF(Tabela2[FIFA 12 League],Tabela3[[#This Row],[League]])</f>
        <v>16</v>
      </c>
      <c r="U7" s="2">
        <f>COUNTIF(Tabela2[FIFA 13 League],Tabela3[[#This Row],[League]])</f>
        <v>16</v>
      </c>
      <c r="V7" s="2">
        <f>COUNTIF(Tabela2[FIFA 14 League],Tabela3[[#This Row],[League]])</f>
        <v>16</v>
      </c>
      <c r="W7" s="2">
        <f>COUNTIF(Tabela2[FIFA 15 League],Tabela3[[#This Row],[League]])</f>
        <v>16</v>
      </c>
      <c r="X7" s="2">
        <f>COUNTIF(Tabela2[FIFA 16 League],Tabela3[[#This Row],[League]])</f>
        <v>16</v>
      </c>
      <c r="Y7" s="2">
        <f>COUNTIF(Tabela2[FIFA 17 League],Tabela3[[#This Row],[League]])</f>
        <v>16</v>
      </c>
      <c r="Z7" s="2">
        <f>COUNTIF(Tabela2[FIFA 18 League],Tabela3[[#This Row],[League]])</f>
        <v>16</v>
      </c>
      <c r="AA7" s="2">
        <f>COUNTIF(Tabela2[FIFA 19 League],Tabela3[[#This Row],[League]])</f>
        <v>16</v>
      </c>
      <c r="AB7" s="2">
        <f>COUNTIF(Tabela2[FIFA 20 League],Tabela3[[#This Row],[League]])</f>
        <v>16</v>
      </c>
      <c r="AC7" s="2">
        <f>COUNTIF(Tabela2[FIFA 21 League],Tabela3[[#This Row],[League]])</f>
        <v>18</v>
      </c>
      <c r="AD7" s="2">
        <f>COUNTIF(Tabela2[FIFA 22 League],Tabela3[[#This Row],[League]])</f>
        <v>18</v>
      </c>
      <c r="AE7" s="2">
        <f>COUNTIF(Tabela2[FIFA 23 League],Tabela3[[#This Row],[League]])</f>
        <v>18</v>
      </c>
      <c r="AF7" s="2">
        <f>COUNTIF(Tabela2[EA Sports FC 24 League],Tabela3[[#This Row],[League]])</f>
        <v>16</v>
      </c>
      <c r="AG7" s="2">
        <f>COUNTIF(Tabela2[EA Sports FC 25 League],Tabela3[[#This Row],[League]])</f>
        <v>16</v>
      </c>
      <c r="AH7" s="2">
        <f>COUNTIF(Tabela2[EA Sports FC 26 League],Tabela3[[#This Row],[League]])</f>
        <v>16</v>
      </c>
    </row>
    <row r="8" spans="1:34" x14ac:dyDescent="0.3">
      <c r="A8" s="2" t="s">
        <v>1979</v>
      </c>
      <c r="B8" s="2" t="s">
        <v>137</v>
      </c>
      <c r="C8" s="2">
        <v>1</v>
      </c>
      <c r="D8" s="2">
        <f>COUNTIF(Tabela2[FIFA 96 League],Tabela3[[#This Row],[League]])</f>
        <v>0</v>
      </c>
      <c r="E8" s="2">
        <f>COUNTIF(Tabela2[FIFA 97 League],Tabela3[[#This Row],[League]])</f>
        <v>0</v>
      </c>
      <c r="F8" s="2">
        <f>COUNTIF(Tabela2[FIFA 98 League],Tabela3[[#This Row],[League]])</f>
        <v>0</v>
      </c>
      <c r="G8" s="2">
        <f>COUNTIF(Tabela2[FIFA 99 League],Tabela3[[#This Row],[League]])</f>
        <v>0</v>
      </c>
      <c r="H8" s="2">
        <f>COUNTIF(Tabela2[FIFA 2000 League],Tabela3[[#This Row],[League]])</f>
        <v>0</v>
      </c>
      <c r="I8" s="2">
        <f>COUNTIF(Tabela2[FIFA 2001 League],Tabela3[[#This Row],[League]])</f>
        <v>0</v>
      </c>
      <c r="J8" s="2">
        <f>COUNTIF(Tabela2[FIFA 2002 League],Tabela3[[#This Row],[League]])</f>
        <v>0</v>
      </c>
      <c r="K8" s="2">
        <f>COUNTIF(Tabela2[FIFA 2003 League],Tabela3[[#This Row],[League]])</f>
        <v>0</v>
      </c>
      <c r="L8" s="2">
        <f>COUNTIF(Tabela2[FIFA 2004 League],Tabela3[[#This Row],[League]])</f>
        <v>0</v>
      </c>
      <c r="M8" s="2">
        <f>COUNTIF(Tabela2[FIFA 2005 League],Tabela3[[#This Row],[League]])</f>
        <v>0</v>
      </c>
      <c r="N8" s="2">
        <f>COUNTIF(Tabela2[FIFA 06 League],Tabela3[[#This Row],[League]])</f>
        <v>0</v>
      </c>
      <c r="O8" s="2">
        <f>COUNTIF(Tabela2[FIFA 07 League],Tabela3[[#This Row],[League]])</f>
        <v>0</v>
      </c>
      <c r="P8" s="2">
        <f>COUNTIF(Tabela2[FIFA 08 League],Tabela3[[#This Row],[League]])</f>
        <v>0</v>
      </c>
      <c r="Q8" s="2">
        <f>COUNTIF(Tabela2[FIFA 09 League],Tabela3[[#This Row],[League]])</f>
        <v>0</v>
      </c>
      <c r="R8" s="2">
        <f>COUNTIF(Tabela2[FIFA 10 League],Tabela3[[#This Row],[League]])</f>
        <v>0</v>
      </c>
      <c r="S8" s="2">
        <f>COUNTIF(Tabela2[FIFA 11 League],Tabela3[[#This Row],[League]])</f>
        <v>0</v>
      </c>
      <c r="T8" s="2">
        <f>COUNTIF(Tabela2[FIFA 12 League],Tabela3[[#This Row],[League]])</f>
        <v>0</v>
      </c>
      <c r="U8" s="2">
        <f>COUNTIF(Tabela2[FIFA 13 League],Tabela3[[#This Row],[League]])</f>
        <v>0</v>
      </c>
      <c r="V8" s="2">
        <f>COUNTIF(Tabela2[FIFA 14 League],Tabela3[[#This Row],[League]])</f>
        <v>0</v>
      </c>
      <c r="W8" s="2">
        <f>COUNTIF(Tabela2[FIFA 15 League],Tabela3[[#This Row],[League]])</f>
        <v>0</v>
      </c>
      <c r="X8" s="2">
        <f>COUNTIF(Tabela2[FIFA 16 League],Tabela3[[#This Row],[League]])</f>
        <v>0</v>
      </c>
      <c r="Y8" s="2">
        <f>COUNTIF(Tabela2[FIFA 17 League],Tabela3[[#This Row],[League]])</f>
        <v>0</v>
      </c>
      <c r="Z8" s="2">
        <f>COUNTIF(Tabela2[FIFA 18 League],Tabela3[[#This Row],[League]])</f>
        <v>0</v>
      </c>
      <c r="AA8" s="2">
        <f>COUNTIF(Tabela2[FIFA 19 League],Tabela3[[#This Row],[League]])</f>
        <v>0</v>
      </c>
      <c r="AB8" s="2">
        <f>COUNTIF(Tabela2[FIFA 20 League],Tabela3[[#This Row],[League]])</f>
        <v>0</v>
      </c>
      <c r="AC8" s="2">
        <f>COUNTIF(Tabela2[FIFA 21 League],Tabela3[[#This Row],[League]])</f>
        <v>6</v>
      </c>
      <c r="AD8" s="2">
        <f>COUNTIF(Tabela2[FIFA 22 League],Tabela3[[#This Row],[League]])</f>
        <v>7</v>
      </c>
      <c r="AE8" s="2">
        <f>COUNTIF(Tabela2[FIFA 23 League],Tabela3[[#This Row],[League]])</f>
        <v>7</v>
      </c>
      <c r="AF8" s="2">
        <f>COUNTIF(Tabela2[EA Sports FC 24 League],Tabela3[[#This Row],[League]])</f>
        <v>6</v>
      </c>
      <c r="AG8" s="2">
        <f>COUNTIF(Tabela2[EA Sports FC 25 League],Tabela3[[#This Row],[League]])</f>
        <v>7</v>
      </c>
      <c r="AH8" s="2">
        <f>COUNTIF(Tabela2[EA Sports FC 26 League],Tabela3[[#This Row],[League]])</f>
        <v>4</v>
      </c>
    </row>
    <row r="9" spans="1:34" x14ac:dyDescent="0.3">
      <c r="A9" s="2" t="s">
        <v>663</v>
      </c>
      <c r="B9" s="2" t="s">
        <v>93</v>
      </c>
      <c r="C9" s="2">
        <v>1</v>
      </c>
      <c r="D9" s="2">
        <f>COUNTIF(Tabela2[FIFA 96 League],Tabela3[[#This Row],[League]])</f>
        <v>16</v>
      </c>
      <c r="E9" s="2">
        <f>COUNTIF(Tabela2[FIFA 97 League],Tabela3[[#This Row],[League]])</f>
        <v>14</v>
      </c>
      <c r="F9" s="2">
        <f>COUNTIF(Tabela2[FIFA 98 League],Tabela3[[#This Row],[League]])</f>
        <v>14</v>
      </c>
      <c r="G9" s="2">
        <f>COUNTIF(Tabela2[FIFA 99 League],Tabela3[[#This Row],[League]])</f>
        <v>8</v>
      </c>
      <c r="H9" s="2">
        <f>COUNTIF(Tabela2[FIFA 2000 League],Tabela3[[#This Row],[League]])</f>
        <v>6</v>
      </c>
      <c r="I9" s="2">
        <f>COUNTIF(Tabela2[FIFA 2001 League],Tabela3[[#This Row],[League]])</f>
        <v>13</v>
      </c>
      <c r="J9" s="2">
        <f>COUNTIF(Tabela2[FIFA 2002 League],Tabela3[[#This Row],[League]])</f>
        <v>13</v>
      </c>
      <c r="K9" s="2">
        <f>COUNTIF(Tabela2[FIFA 2003 League],Tabela3[[#This Row],[League]])</f>
        <v>15</v>
      </c>
      <c r="L9" s="2">
        <f>COUNTIF(Tabela2[FIFA 2004 League],Tabela3[[#This Row],[League]])</f>
        <v>16</v>
      </c>
      <c r="M9" s="2">
        <f>COUNTIF(Tabela2[FIFA 2005 League],Tabela3[[#This Row],[League]])</f>
        <v>15</v>
      </c>
      <c r="N9" s="2">
        <f>COUNTIF(Tabela2[FIFA 06 League],Tabela3[[#This Row],[League]])</f>
        <v>15</v>
      </c>
      <c r="O9" s="2">
        <f>COUNTIF(Tabela2[FIFA 07 League],Tabela3[[#This Row],[League]])</f>
        <v>20</v>
      </c>
      <c r="P9" s="2">
        <f>COUNTIF(Tabela2[FIFA 08 League],Tabela3[[#This Row],[League]])</f>
        <v>20</v>
      </c>
      <c r="Q9" s="2">
        <f>COUNTIF(Tabela2[FIFA 09 League],Tabela3[[#This Row],[League]])</f>
        <v>20</v>
      </c>
      <c r="R9" s="2">
        <f>COUNTIF(Tabela2[FIFA 10 League],Tabela3[[#This Row],[League]])</f>
        <v>20</v>
      </c>
      <c r="S9" s="2">
        <f>COUNTIF(Tabela2[FIFA 11 League],Tabela3[[#This Row],[League]])</f>
        <v>20</v>
      </c>
      <c r="T9" s="2">
        <f>COUNTIF(Tabela2[FIFA 12 League],Tabela3[[#This Row],[League]])</f>
        <v>20</v>
      </c>
      <c r="U9" s="2">
        <f>COUNTIF(Tabela2[FIFA 13 League],Tabela3[[#This Row],[League]])</f>
        <v>20</v>
      </c>
      <c r="V9" s="2">
        <f>COUNTIF(Tabela2[FIFA 14 League],Tabela3[[#This Row],[League]])</f>
        <v>20</v>
      </c>
      <c r="W9" s="2">
        <f>COUNTIF(Tabela2[FIFA 15 League],Tabela3[[#This Row],[League]])</f>
        <v>0</v>
      </c>
      <c r="X9" s="2">
        <f>COUNTIF(Tabela2[FIFA 16 League],Tabela3[[#This Row],[League]])</f>
        <v>16</v>
      </c>
      <c r="Y9" s="2">
        <f>COUNTIF(Tabela2[FIFA 17 League],Tabela3[[#This Row],[League]])</f>
        <v>0</v>
      </c>
      <c r="Z9" s="2">
        <f>COUNTIF(Tabela2[FIFA 18 League],Tabela3[[#This Row],[League]])</f>
        <v>0</v>
      </c>
      <c r="AA9" s="2">
        <f>COUNTIF(Tabela2[FIFA 19 League],Tabela3[[#This Row],[League]])</f>
        <v>0</v>
      </c>
      <c r="AB9" s="2">
        <f>COUNTIF(Tabela2[FIFA 20 League],Tabela3[[#This Row],[League]])</f>
        <v>0</v>
      </c>
      <c r="AC9" s="2">
        <f>COUNTIF(Tabela2[FIFA 21 League],Tabela3[[#This Row],[League]])</f>
        <v>0</v>
      </c>
      <c r="AD9" s="2">
        <f>COUNTIF(Tabela2[FIFA 22 League],Tabela3[[#This Row],[League]])</f>
        <v>0</v>
      </c>
      <c r="AE9" s="2">
        <f>COUNTIF(Tabela2[FIFA 23 League],Tabela3[[#This Row],[League]])</f>
        <v>0</v>
      </c>
      <c r="AF9" s="2">
        <f>COUNTIF(Tabela2[EA Sports FC 24 League],Tabela3[[#This Row],[League]])</f>
        <v>0</v>
      </c>
      <c r="AG9" s="2">
        <f>COUNTIF(Tabela2[EA Sports FC 25 League],Tabela3[[#This Row],[League]])</f>
        <v>0</v>
      </c>
      <c r="AH9" s="2">
        <f>COUNTIF(Tabela2[EA Sports FC 26 League],Tabela3[[#This Row],[League]])</f>
        <v>0</v>
      </c>
    </row>
    <row r="10" spans="1:34" x14ac:dyDescent="0.3">
      <c r="A10" s="2" t="s">
        <v>1421</v>
      </c>
      <c r="B10" s="2" t="s">
        <v>93</v>
      </c>
      <c r="C10" s="2">
        <v>2</v>
      </c>
      <c r="D10" s="2">
        <f>COUNTIF(Tabela2[FIFA 96 League],Tabela3[[#This Row],[League]])</f>
        <v>0</v>
      </c>
      <c r="E10" s="2">
        <f>COUNTIF(Tabela2[FIFA 97 League],Tabela3[[#This Row],[League]])</f>
        <v>0</v>
      </c>
      <c r="F10" s="2">
        <f>COUNTIF(Tabela2[FIFA 98 League],Tabela3[[#This Row],[League]])</f>
        <v>0</v>
      </c>
      <c r="G10" s="2">
        <f>COUNTIF(Tabela2[FIFA 99 League],Tabela3[[#This Row],[League]])</f>
        <v>0</v>
      </c>
      <c r="H10" s="2">
        <f>COUNTIF(Tabela2[FIFA 2000 League],Tabela3[[#This Row],[League]])</f>
        <v>0</v>
      </c>
      <c r="I10" s="2">
        <f>COUNTIF(Tabela2[FIFA 2001 League],Tabela3[[#This Row],[League]])</f>
        <v>0</v>
      </c>
      <c r="J10" s="2">
        <f>COUNTIF(Tabela2[FIFA 2002 League],Tabela3[[#This Row],[League]])</f>
        <v>0</v>
      </c>
      <c r="K10" s="2">
        <f>COUNTIF(Tabela2[FIFA 2003 League],Tabela3[[#This Row],[League]])</f>
        <v>0</v>
      </c>
      <c r="L10" s="2">
        <f>COUNTIF(Tabela2[FIFA 2004 League],Tabela3[[#This Row],[League]])</f>
        <v>0</v>
      </c>
      <c r="M10" s="2">
        <f>COUNTIF(Tabela2[FIFA 2005 League],Tabela3[[#This Row],[League]])</f>
        <v>1</v>
      </c>
      <c r="N10" s="2">
        <f>COUNTIF(Tabela2[FIFA 06 League],Tabela3[[#This Row],[League]])</f>
        <v>1</v>
      </c>
      <c r="O10" s="2">
        <f>COUNTIF(Tabela2[FIFA 07 League],Tabela3[[#This Row],[League]])</f>
        <v>1</v>
      </c>
      <c r="P10" s="2">
        <f>COUNTIF(Tabela2[FIFA 08 League],Tabela3[[#This Row],[League]])</f>
        <v>4</v>
      </c>
      <c r="Q10" s="2">
        <f>COUNTIF(Tabela2[FIFA 09 League],Tabela3[[#This Row],[League]])</f>
        <v>6</v>
      </c>
      <c r="R10" s="2">
        <f>COUNTIF(Tabela2[FIFA 10 League],Tabela3[[#This Row],[League]])</f>
        <v>0</v>
      </c>
      <c r="S10" s="2">
        <f>COUNTIF(Tabela2[FIFA 11 League],Tabela3[[#This Row],[League]])</f>
        <v>0</v>
      </c>
      <c r="T10" s="2">
        <f>COUNTIF(Tabela2[FIFA 12 League],Tabela3[[#This Row],[League]])</f>
        <v>0</v>
      </c>
      <c r="U10" s="2">
        <f>COUNTIF(Tabela2[FIFA 13 League],Tabela3[[#This Row],[League]])</f>
        <v>0</v>
      </c>
      <c r="V10" s="2">
        <f>COUNTIF(Tabela2[FIFA 14 League],Tabela3[[#This Row],[League]])</f>
        <v>1</v>
      </c>
      <c r="W10" s="2">
        <f>COUNTIF(Tabela2[FIFA 15 League],Tabela3[[#This Row],[League]])</f>
        <v>0</v>
      </c>
      <c r="X10" s="2">
        <f>COUNTIF(Tabela2[FIFA 16 League],Tabela3[[#This Row],[League]])</f>
        <v>0</v>
      </c>
      <c r="Y10" s="2">
        <f>COUNTIF(Tabela2[FIFA 17 League],Tabela3[[#This Row],[League]])</f>
        <v>0</v>
      </c>
      <c r="Z10" s="2">
        <f>COUNTIF(Tabela2[FIFA 18 League],Tabela3[[#This Row],[League]])</f>
        <v>0</v>
      </c>
      <c r="AA10" s="2">
        <f>COUNTIF(Tabela2[FIFA 19 League],Tabela3[[#This Row],[League]])</f>
        <v>0</v>
      </c>
      <c r="AB10" s="2">
        <f>COUNTIF(Tabela2[FIFA 20 League],Tabela3[[#This Row],[League]])</f>
        <v>0</v>
      </c>
      <c r="AC10" s="2">
        <f>COUNTIF(Tabela2[FIFA 21 League],Tabela3[[#This Row],[League]])</f>
        <v>0</v>
      </c>
      <c r="AD10" s="2">
        <f>COUNTIF(Tabela2[FIFA 22 League],Tabela3[[#This Row],[League]])</f>
        <v>0</v>
      </c>
      <c r="AE10" s="2">
        <f>COUNTIF(Tabela2[FIFA 23 League],Tabela3[[#This Row],[League]])</f>
        <v>0</v>
      </c>
      <c r="AF10" s="2">
        <f>COUNTIF(Tabela2[EA Sports FC 24 League],Tabela3[[#This Row],[League]])</f>
        <v>0</v>
      </c>
      <c r="AG10" s="2">
        <f>COUNTIF(Tabela2[EA Sports FC 25 League],Tabela3[[#This Row],[League]])</f>
        <v>0</v>
      </c>
      <c r="AH10" s="2">
        <f>COUNTIF(Tabela2[EA Sports FC 26 League],Tabela3[[#This Row],[League]])</f>
        <v>0</v>
      </c>
    </row>
    <row r="11" spans="1:34" x14ac:dyDescent="0.3">
      <c r="A11" s="2" t="s">
        <v>1422</v>
      </c>
      <c r="B11" s="2" t="s">
        <v>93</v>
      </c>
      <c r="C11" s="2">
        <v>3</v>
      </c>
      <c r="D11" s="2">
        <f>COUNTIF(Tabela2[FIFA 96 League],Tabela3[[#This Row],[League]])</f>
        <v>0</v>
      </c>
      <c r="E11" s="2">
        <f>COUNTIF(Tabela2[FIFA 97 League],Tabela3[[#This Row],[League]])</f>
        <v>0</v>
      </c>
      <c r="F11" s="2">
        <f>COUNTIF(Tabela2[FIFA 98 League],Tabela3[[#This Row],[League]])</f>
        <v>0</v>
      </c>
      <c r="G11" s="2">
        <f>COUNTIF(Tabela2[FIFA 99 League],Tabela3[[#This Row],[League]])</f>
        <v>0</v>
      </c>
      <c r="H11" s="2">
        <f>COUNTIF(Tabela2[FIFA 2000 League],Tabela3[[#This Row],[League]])</f>
        <v>0</v>
      </c>
      <c r="I11" s="2">
        <f>COUNTIF(Tabela2[FIFA 2001 League],Tabela3[[#This Row],[League]])</f>
        <v>0</v>
      </c>
      <c r="J11" s="2">
        <f>COUNTIF(Tabela2[FIFA 2002 League],Tabela3[[#This Row],[League]])</f>
        <v>0</v>
      </c>
      <c r="K11" s="2">
        <f>COUNTIF(Tabela2[FIFA 2003 League],Tabela3[[#This Row],[League]])</f>
        <v>0</v>
      </c>
      <c r="L11" s="2">
        <f>COUNTIF(Tabela2[FIFA 2004 League],Tabela3[[#This Row],[League]])</f>
        <v>0</v>
      </c>
      <c r="M11" s="2">
        <f>COUNTIF(Tabela2[FIFA 2005 League],Tabela3[[#This Row],[League]])</f>
        <v>0</v>
      </c>
      <c r="N11" s="2">
        <f>COUNTIF(Tabela2[FIFA 06 League],Tabela3[[#This Row],[League]])</f>
        <v>0</v>
      </c>
      <c r="O11" s="2">
        <f>COUNTIF(Tabela2[FIFA 07 League],Tabela3[[#This Row],[League]])</f>
        <v>1</v>
      </c>
      <c r="P11" s="2">
        <f>COUNTIF(Tabela2[FIFA 08 League],Tabela3[[#This Row],[League]])</f>
        <v>0</v>
      </c>
      <c r="Q11" s="2">
        <f>COUNTIF(Tabela2[FIFA 09 League],Tabela3[[#This Row],[League]])</f>
        <v>0</v>
      </c>
      <c r="R11" s="2">
        <f>COUNTIF(Tabela2[FIFA 10 League],Tabela3[[#This Row],[League]])</f>
        <v>0</v>
      </c>
      <c r="S11" s="2">
        <f>COUNTIF(Tabela2[FIFA 11 League],Tabela3[[#This Row],[League]])</f>
        <v>0</v>
      </c>
      <c r="T11" s="2">
        <f>COUNTIF(Tabela2[FIFA 12 League],Tabela3[[#This Row],[League]])</f>
        <v>0</v>
      </c>
      <c r="U11" s="2">
        <f>COUNTIF(Tabela2[FIFA 13 League],Tabela3[[#This Row],[League]])</f>
        <v>0</v>
      </c>
      <c r="V11" s="2">
        <f>COUNTIF(Tabela2[FIFA 14 League],Tabela3[[#This Row],[League]])</f>
        <v>0</v>
      </c>
      <c r="W11" s="2">
        <f>COUNTIF(Tabela2[FIFA 15 League],Tabela3[[#This Row],[League]])</f>
        <v>0</v>
      </c>
      <c r="X11" s="2">
        <f>COUNTIF(Tabela2[FIFA 16 League],Tabela3[[#This Row],[League]])</f>
        <v>0</v>
      </c>
      <c r="Y11" s="2">
        <f>COUNTIF(Tabela2[FIFA 17 League],Tabela3[[#This Row],[League]])</f>
        <v>0</v>
      </c>
      <c r="Z11" s="2">
        <f>COUNTIF(Tabela2[FIFA 18 League],Tabela3[[#This Row],[League]])</f>
        <v>0</v>
      </c>
      <c r="AA11" s="2">
        <f>COUNTIF(Tabela2[FIFA 19 League],Tabela3[[#This Row],[League]])</f>
        <v>0</v>
      </c>
      <c r="AB11" s="2">
        <f>COUNTIF(Tabela2[FIFA 20 League],Tabela3[[#This Row],[League]])</f>
        <v>0</v>
      </c>
      <c r="AC11" s="2">
        <f>COUNTIF(Tabela2[FIFA 21 League],Tabela3[[#This Row],[League]])</f>
        <v>0</v>
      </c>
      <c r="AD11" s="2">
        <f>COUNTIF(Tabela2[FIFA 22 League],Tabela3[[#This Row],[League]])</f>
        <v>0</v>
      </c>
      <c r="AE11" s="2">
        <f>COUNTIF(Tabela2[FIFA 23 League],Tabela3[[#This Row],[League]])</f>
        <v>0</v>
      </c>
      <c r="AF11" s="2">
        <f>COUNTIF(Tabela2[EA Sports FC 24 League],Tabela3[[#This Row],[League]])</f>
        <v>0</v>
      </c>
      <c r="AG11" s="2">
        <f>COUNTIF(Tabela2[EA Sports FC 25 League],Tabela3[[#This Row],[League]])</f>
        <v>0</v>
      </c>
      <c r="AH11" s="2">
        <f>COUNTIF(Tabela2[EA Sports FC 26 League],Tabela3[[#This Row],[League]])</f>
        <v>0</v>
      </c>
    </row>
    <row r="12" spans="1:34" x14ac:dyDescent="0.3">
      <c r="A12" s="2" t="s">
        <v>851</v>
      </c>
      <c r="B12" s="2" t="s">
        <v>93</v>
      </c>
      <c r="C12" s="2" t="s">
        <v>852</v>
      </c>
      <c r="D12" s="2">
        <f>COUNTIF(Tabela2[FIFA 96 League],Tabela3[[#This Row],[League]])</f>
        <v>0</v>
      </c>
      <c r="E12" s="2">
        <f>COUNTIF(Tabela2[FIFA 97 League],Tabela3[[#This Row],[League]])</f>
        <v>4</v>
      </c>
      <c r="F12" s="2">
        <f>COUNTIF(Tabela2[FIFA 98 League],Tabela3[[#This Row],[League]])</f>
        <v>4</v>
      </c>
      <c r="G12" s="2">
        <f>COUNTIF(Tabela2[FIFA 99 League],Tabela3[[#This Row],[League]])</f>
        <v>0</v>
      </c>
      <c r="H12" s="2">
        <f>COUNTIF(Tabela2[FIFA 2000 League],Tabela3[[#This Row],[League]])</f>
        <v>0</v>
      </c>
      <c r="I12" s="2">
        <f>COUNTIF(Tabela2[FIFA 2001 League],Tabela3[[#This Row],[League]])</f>
        <v>0</v>
      </c>
      <c r="J12" s="2">
        <f>COUNTIF(Tabela2[FIFA 2002 League],Tabela3[[#This Row],[League]])</f>
        <v>0</v>
      </c>
      <c r="K12" s="2">
        <f>COUNTIF(Tabela2[FIFA 2003 League],Tabela3[[#This Row],[League]])</f>
        <v>0</v>
      </c>
      <c r="L12" s="2">
        <f>COUNTIF(Tabela2[FIFA 2004 League],Tabela3[[#This Row],[League]])</f>
        <v>0</v>
      </c>
      <c r="M12" s="2">
        <f>COUNTIF(Tabela2[FIFA 2005 League],Tabela3[[#This Row],[League]])</f>
        <v>0</v>
      </c>
      <c r="N12" s="2">
        <f>COUNTIF(Tabela2[FIFA 06 League],Tabela3[[#This Row],[League]])</f>
        <v>0</v>
      </c>
      <c r="O12" s="2">
        <f>COUNTIF(Tabela2[FIFA 07 League],Tabela3[[#This Row],[League]])</f>
        <v>0</v>
      </c>
      <c r="P12" s="2">
        <f>COUNTIF(Tabela2[FIFA 08 League],Tabela3[[#This Row],[League]])</f>
        <v>0</v>
      </c>
      <c r="Q12" s="2">
        <f>COUNTIF(Tabela2[FIFA 09 League],Tabela3[[#This Row],[League]])</f>
        <v>0</v>
      </c>
      <c r="R12" s="2">
        <f>COUNTIF(Tabela2[FIFA 10 League],Tabela3[[#This Row],[League]])</f>
        <v>0</v>
      </c>
      <c r="S12" s="2">
        <f>COUNTIF(Tabela2[FIFA 11 League],Tabela3[[#This Row],[League]])</f>
        <v>0</v>
      </c>
      <c r="T12" s="2">
        <f>COUNTIF(Tabela2[FIFA 12 League],Tabela3[[#This Row],[League]])</f>
        <v>0</v>
      </c>
      <c r="U12" s="2">
        <f>COUNTIF(Tabela2[FIFA 13 League],Tabela3[[#This Row],[League]])</f>
        <v>0</v>
      </c>
      <c r="V12" s="2">
        <f>COUNTIF(Tabela2[FIFA 14 League],Tabela3[[#This Row],[League]])</f>
        <v>0</v>
      </c>
      <c r="W12" s="2">
        <f>COUNTIF(Tabela2[FIFA 15 League],Tabela3[[#This Row],[League]])</f>
        <v>0</v>
      </c>
      <c r="X12" s="2">
        <f>COUNTIF(Tabela2[FIFA 16 League],Tabela3[[#This Row],[League]])</f>
        <v>0</v>
      </c>
      <c r="Y12" s="2">
        <f>COUNTIF(Tabela2[FIFA 17 League],Tabela3[[#This Row],[League]])</f>
        <v>0</v>
      </c>
      <c r="Z12" s="2">
        <f>COUNTIF(Tabela2[FIFA 18 League],Tabela3[[#This Row],[League]])</f>
        <v>0</v>
      </c>
      <c r="AA12" s="2">
        <f>COUNTIF(Tabela2[FIFA 19 League],Tabela3[[#This Row],[League]])</f>
        <v>0</v>
      </c>
      <c r="AB12" s="2">
        <f>COUNTIF(Tabela2[FIFA 20 League],Tabela3[[#This Row],[League]])</f>
        <v>0</v>
      </c>
      <c r="AC12" s="2">
        <f>COUNTIF(Tabela2[FIFA 21 League],Tabela3[[#This Row],[League]])</f>
        <v>0</v>
      </c>
      <c r="AD12" s="2">
        <f>COUNTIF(Tabela2[FIFA 22 League],Tabela3[[#This Row],[League]])</f>
        <v>0</v>
      </c>
      <c r="AE12" s="2">
        <f>COUNTIF(Tabela2[FIFA 23 League],Tabela3[[#This Row],[League]])</f>
        <v>0</v>
      </c>
      <c r="AF12" s="2">
        <f>COUNTIF(Tabela2[EA Sports FC 24 League],Tabela3[[#This Row],[League]])</f>
        <v>0</v>
      </c>
      <c r="AG12" s="2">
        <f>COUNTIF(Tabela2[EA Sports FC 25 League],Tabela3[[#This Row],[League]])</f>
        <v>0</v>
      </c>
      <c r="AH12" s="2">
        <f>COUNTIF(Tabela2[EA Sports FC 26 League],Tabela3[[#This Row],[League]])</f>
        <v>0</v>
      </c>
    </row>
    <row r="13" spans="1:34" x14ac:dyDescent="0.3">
      <c r="A13" s="2" t="s">
        <v>981</v>
      </c>
      <c r="B13" s="2" t="s">
        <v>140</v>
      </c>
      <c r="C13" s="2">
        <v>1</v>
      </c>
      <c r="D13" s="2">
        <f>COUNTIF(Tabela2[FIFA 96 League],Tabela3[[#This Row],[League]])</f>
        <v>0</v>
      </c>
      <c r="E13" s="2">
        <f>COUNTIF(Tabela2[FIFA 97 League],Tabela3[[#This Row],[League]])</f>
        <v>0</v>
      </c>
      <c r="F13" s="2">
        <f>COUNTIF(Tabela2[FIFA 98 League],Tabela3[[#This Row],[League]])</f>
        <v>0</v>
      </c>
      <c r="G13" s="2">
        <f>COUNTIF(Tabela2[FIFA 99 League],Tabela3[[#This Row],[League]])</f>
        <v>2</v>
      </c>
      <c r="H13" s="2">
        <f>COUNTIF(Tabela2[FIFA 2000 League],Tabela3[[#This Row],[League]])</f>
        <v>0</v>
      </c>
      <c r="I13" s="2">
        <f>COUNTIF(Tabela2[FIFA 2001 League],Tabela3[[#This Row],[League]])</f>
        <v>0</v>
      </c>
      <c r="J13" s="2">
        <f>COUNTIF(Tabela2[FIFA 2002 League],Tabela3[[#This Row],[League]])</f>
        <v>1</v>
      </c>
      <c r="K13" s="2">
        <f>COUNTIF(Tabela2[FIFA 2003 League],Tabela3[[#This Row],[League]])</f>
        <v>0</v>
      </c>
      <c r="L13" s="2">
        <f>COUNTIF(Tabela2[FIFA 2004 League],Tabela3[[#This Row],[League]])</f>
        <v>0</v>
      </c>
      <c r="M13" s="2">
        <f>COUNTIF(Tabela2[FIFA 2005 League],Tabela3[[#This Row],[League]])</f>
        <v>0</v>
      </c>
      <c r="N13" s="2">
        <f>COUNTIF(Tabela2[FIFA 06 League],Tabela3[[#This Row],[League]])</f>
        <v>0</v>
      </c>
      <c r="O13" s="2">
        <f>COUNTIF(Tabela2[FIFA 07 League],Tabela3[[#This Row],[League]])</f>
        <v>0</v>
      </c>
      <c r="P13" s="2">
        <f>COUNTIF(Tabela2[FIFA 08 League],Tabela3[[#This Row],[League]])</f>
        <v>0</v>
      </c>
      <c r="Q13" s="2">
        <f>COUNTIF(Tabela2[FIFA 09 League],Tabela3[[#This Row],[League]])</f>
        <v>0</v>
      </c>
      <c r="R13" s="2">
        <f>COUNTIF(Tabela2[FIFA 10 League],Tabela3[[#This Row],[League]])</f>
        <v>0</v>
      </c>
      <c r="S13" s="2">
        <f>COUNTIF(Tabela2[FIFA 11 League],Tabela3[[#This Row],[League]])</f>
        <v>0</v>
      </c>
      <c r="T13" s="2">
        <f>COUNTIF(Tabela2[FIFA 12 League],Tabela3[[#This Row],[League]])</f>
        <v>0</v>
      </c>
      <c r="U13" s="2">
        <f>COUNTIF(Tabela2[FIFA 13 League],Tabela3[[#This Row],[League]])</f>
        <v>0</v>
      </c>
      <c r="V13" s="2">
        <f>COUNTIF(Tabela2[FIFA 14 League],Tabela3[[#This Row],[League]])</f>
        <v>0</v>
      </c>
      <c r="W13" s="2">
        <f>COUNTIF(Tabela2[FIFA 15 League],Tabela3[[#This Row],[League]])</f>
        <v>0</v>
      </c>
      <c r="X13" s="2">
        <f>COUNTIF(Tabela2[FIFA 16 League],Tabela3[[#This Row],[League]])</f>
        <v>0</v>
      </c>
      <c r="Y13" s="2">
        <f>COUNTIF(Tabela2[FIFA 17 League],Tabela3[[#This Row],[League]])</f>
        <v>0</v>
      </c>
      <c r="Z13" s="2">
        <f>COUNTIF(Tabela2[FIFA 18 League],Tabela3[[#This Row],[League]])</f>
        <v>0</v>
      </c>
      <c r="AA13" s="2">
        <f>COUNTIF(Tabela2[FIFA 19 League],Tabela3[[#This Row],[League]])</f>
        <v>0</v>
      </c>
      <c r="AB13" s="2">
        <f>COUNTIF(Tabela2[FIFA 20 League],Tabela3[[#This Row],[League]])</f>
        <v>0</v>
      </c>
      <c r="AC13" s="2">
        <f>COUNTIF(Tabela2[FIFA 21 League],Tabela3[[#This Row],[League]])</f>
        <v>0</v>
      </c>
      <c r="AD13" s="2">
        <f>COUNTIF(Tabela2[FIFA 22 League],Tabela3[[#This Row],[League]])</f>
        <v>0</v>
      </c>
      <c r="AE13" s="2">
        <f>COUNTIF(Tabela2[FIFA 23 League],Tabela3[[#This Row],[League]])</f>
        <v>0</v>
      </c>
      <c r="AF13" s="2">
        <f>COUNTIF(Tabela2[EA Sports FC 24 League],Tabela3[[#This Row],[League]])</f>
        <v>0</v>
      </c>
      <c r="AG13" s="2">
        <f>COUNTIF(Tabela2[EA Sports FC 25 League],Tabela3[[#This Row],[League]])</f>
        <v>0</v>
      </c>
      <c r="AH13" s="2">
        <f>COUNTIF(Tabela2[EA Sports FC 26 League],Tabela3[[#This Row],[League]])</f>
        <v>0</v>
      </c>
    </row>
    <row r="14" spans="1:34" x14ac:dyDescent="0.3">
      <c r="A14" s="2" t="s">
        <v>1756</v>
      </c>
      <c r="B14" s="2" t="s">
        <v>97</v>
      </c>
      <c r="C14" s="2">
        <v>1</v>
      </c>
      <c r="D14" s="2">
        <f>COUNTIF(Tabela2[FIFA 96 League],Tabela3[[#This Row],[League]])</f>
        <v>0</v>
      </c>
      <c r="E14" s="2">
        <f>COUNTIF(Tabela2[FIFA 97 League],Tabela3[[#This Row],[League]])</f>
        <v>0</v>
      </c>
      <c r="F14" s="2">
        <f>COUNTIF(Tabela2[FIFA 98 League],Tabela3[[#This Row],[League]])</f>
        <v>0</v>
      </c>
      <c r="G14" s="2">
        <f>COUNTIF(Tabela2[FIFA 99 League],Tabela3[[#This Row],[League]])</f>
        <v>0</v>
      </c>
      <c r="H14" s="2">
        <f>COUNTIF(Tabela2[FIFA 2000 League],Tabela3[[#This Row],[League]])</f>
        <v>0</v>
      </c>
      <c r="I14" s="2">
        <f>COUNTIF(Tabela2[FIFA 2001 League],Tabela3[[#This Row],[League]])</f>
        <v>0</v>
      </c>
      <c r="J14" s="2">
        <f>COUNTIF(Tabela2[FIFA 2002 League],Tabela3[[#This Row],[League]])</f>
        <v>0</v>
      </c>
      <c r="K14" s="2">
        <f>COUNTIF(Tabela2[FIFA 2003 League],Tabela3[[#This Row],[League]])</f>
        <v>0</v>
      </c>
      <c r="L14" s="2">
        <f>COUNTIF(Tabela2[FIFA 2004 League],Tabela3[[#This Row],[League]])</f>
        <v>0</v>
      </c>
      <c r="M14" s="2">
        <f>COUNTIF(Tabela2[FIFA 2005 League],Tabela3[[#This Row],[League]])</f>
        <v>0</v>
      </c>
      <c r="N14" s="2">
        <f>COUNTIF(Tabela2[FIFA 06 League],Tabela3[[#This Row],[League]])</f>
        <v>0</v>
      </c>
      <c r="O14" s="2">
        <f>COUNTIF(Tabela2[FIFA 07 League],Tabela3[[#This Row],[League]])</f>
        <v>0</v>
      </c>
      <c r="P14" s="2">
        <f>COUNTIF(Tabela2[FIFA 08 League],Tabela3[[#This Row],[League]])</f>
        <v>0</v>
      </c>
      <c r="Q14" s="2">
        <f>COUNTIF(Tabela2[FIFA 09 League],Tabela3[[#This Row],[League]])</f>
        <v>0</v>
      </c>
      <c r="R14" s="2">
        <f>COUNTIF(Tabela2[FIFA 10 League],Tabela3[[#This Row],[League]])</f>
        <v>0</v>
      </c>
      <c r="S14" s="2">
        <f>COUNTIF(Tabela2[FIFA 11 League],Tabela3[[#This Row],[League]])</f>
        <v>0</v>
      </c>
      <c r="T14" s="2">
        <f>COUNTIF(Tabela2[FIFA 12 League],Tabela3[[#This Row],[League]])</f>
        <v>0</v>
      </c>
      <c r="U14" s="2">
        <f>COUNTIF(Tabela2[FIFA 13 League],Tabela3[[#This Row],[League]])</f>
        <v>0</v>
      </c>
      <c r="V14" s="2">
        <f>COUNTIF(Tabela2[FIFA 14 League],Tabela3[[#This Row],[League]])</f>
        <v>18</v>
      </c>
      <c r="W14" s="2">
        <f>COUNTIF(Tabela2[FIFA 15 League],Tabela3[[#This Row],[League]])</f>
        <v>18</v>
      </c>
      <c r="X14" s="2">
        <f>COUNTIF(Tabela2[FIFA 16 League],Tabela3[[#This Row],[League]])</f>
        <v>16</v>
      </c>
      <c r="Y14" s="2">
        <f>COUNTIF(Tabela2[FIFA 17 League],Tabela3[[#This Row],[League]])</f>
        <v>16</v>
      </c>
      <c r="Z14" s="2">
        <f>COUNTIF(Tabela2[FIFA 18 League],Tabela3[[#This Row],[League]])</f>
        <v>16</v>
      </c>
      <c r="AA14" s="2">
        <f>COUNTIF(Tabela2[FIFA 19 League],Tabela3[[#This Row],[League]])</f>
        <v>16</v>
      </c>
      <c r="AB14" s="2">
        <f>COUNTIF(Tabela2[FIFA 20 League],Tabela3[[#This Row],[League]])</f>
        <v>16</v>
      </c>
      <c r="AC14" s="2">
        <f>COUNTIF(Tabela2[FIFA 21 League],Tabela3[[#This Row],[League]])</f>
        <v>6</v>
      </c>
      <c r="AD14" s="2">
        <f>COUNTIF(Tabela2[FIFA 22 League],Tabela3[[#This Row],[League]])</f>
        <v>6</v>
      </c>
      <c r="AE14" s="2">
        <f>COUNTIF(Tabela2[FIFA 23 League],Tabela3[[#This Row],[League]])</f>
        <v>7</v>
      </c>
      <c r="AF14" s="2">
        <f>COUNTIF(Tabela2[EA Sports FC 24 League],Tabela3[[#This Row],[League]])</f>
        <v>7</v>
      </c>
      <c r="AG14" s="2">
        <f>COUNTIF(Tabela2[EA Sports FC 25 League],Tabela3[[#This Row],[League]])</f>
        <v>8</v>
      </c>
      <c r="AH14" s="2">
        <f>COUNTIF(Tabela2[EA Sports FC 26 League],Tabela3[[#This Row],[League]])</f>
        <v>6</v>
      </c>
    </row>
    <row r="15" spans="1:34" x14ac:dyDescent="0.3">
      <c r="A15" s="2" t="s">
        <v>1898</v>
      </c>
      <c r="B15" s="2" t="s">
        <v>148</v>
      </c>
      <c r="C15" s="2">
        <v>1</v>
      </c>
      <c r="D15" s="2">
        <f>COUNTIF(Tabela2[FIFA 96 League],Tabela3[[#This Row],[League]])</f>
        <v>0</v>
      </c>
      <c r="E15" s="2">
        <f>COUNTIF(Tabela2[FIFA 97 League],Tabela3[[#This Row],[League]])</f>
        <v>0</v>
      </c>
      <c r="F15" s="2">
        <f>COUNTIF(Tabela2[FIFA 98 League],Tabela3[[#This Row],[League]])</f>
        <v>0</v>
      </c>
      <c r="G15" s="2">
        <f>COUNTIF(Tabela2[FIFA 99 League],Tabela3[[#This Row],[League]])</f>
        <v>0</v>
      </c>
      <c r="H15" s="2">
        <f>COUNTIF(Tabela2[FIFA 2000 League],Tabela3[[#This Row],[League]])</f>
        <v>0</v>
      </c>
      <c r="I15" s="2">
        <f>COUNTIF(Tabela2[FIFA 2001 League],Tabela3[[#This Row],[League]])</f>
        <v>0</v>
      </c>
      <c r="J15" s="2">
        <f>COUNTIF(Tabela2[FIFA 2002 League],Tabela3[[#This Row],[League]])</f>
        <v>0</v>
      </c>
      <c r="K15" s="2">
        <f>COUNTIF(Tabela2[FIFA 2003 League],Tabela3[[#This Row],[League]])</f>
        <v>0</v>
      </c>
      <c r="L15" s="2">
        <f>COUNTIF(Tabela2[FIFA 2004 League],Tabela3[[#This Row],[League]])</f>
        <v>0</v>
      </c>
      <c r="M15" s="2">
        <f>COUNTIF(Tabela2[FIFA 2005 League],Tabela3[[#This Row],[League]])</f>
        <v>0</v>
      </c>
      <c r="N15" s="2">
        <f>COUNTIF(Tabela2[FIFA 06 League],Tabela3[[#This Row],[League]])</f>
        <v>0</v>
      </c>
      <c r="O15" s="2">
        <f>COUNTIF(Tabela2[FIFA 07 League],Tabela3[[#This Row],[League]])</f>
        <v>0</v>
      </c>
      <c r="P15" s="2">
        <f>COUNTIF(Tabela2[FIFA 08 League],Tabela3[[#This Row],[League]])</f>
        <v>0</v>
      </c>
      <c r="Q15" s="2">
        <f>COUNTIF(Tabela2[FIFA 09 League],Tabela3[[#This Row],[League]])</f>
        <v>0</v>
      </c>
      <c r="R15" s="2">
        <f>COUNTIF(Tabela2[FIFA 10 League],Tabela3[[#This Row],[League]])</f>
        <v>0</v>
      </c>
      <c r="S15" s="2">
        <f>COUNTIF(Tabela2[FIFA 11 League],Tabela3[[#This Row],[League]])</f>
        <v>0</v>
      </c>
      <c r="T15" s="2">
        <f>COUNTIF(Tabela2[FIFA 12 League],Tabela3[[#This Row],[League]])</f>
        <v>0</v>
      </c>
      <c r="U15" s="2">
        <f>COUNTIF(Tabela2[FIFA 13 League],Tabela3[[#This Row],[League]])</f>
        <v>0</v>
      </c>
      <c r="V15" s="2">
        <f>COUNTIF(Tabela2[FIFA 14 League],Tabela3[[#This Row],[League]])</f>
        <v>0</v>
      </c>
      <c r="W15" s="2">
        <f>COUNTIF(Tabela2[FIFA 15 League],Tabela3[[#This Row],[League]])</f>
        <v>0</v>
      </c>
      <c r="X15" s="2">
        <f>COUNTIF(Tabela2[FIFA 16 League],Tabela3[[#This Row],[League]])</f>
        <v>0</v>
      </c>
      <c r="Y15" s="2">
        <f>COUNTIF(Tabela2[FIFA 17 League],Tabela3[[#This Row],[League]])</f>
        <v>0</v>
      </c>
      <c r="Z15" s="2">
        <f>COUNTIF(Tabela2[FIFA 18 League],Tabela3[[#This Row],[League]])</f>
        <v>0</v>
      </c>
      <c r="AA15" s="2">
        <f>COUNTIF(Tabela2[FIFA 19 League],Tabela3[[#This Row],[League]])</f>
        <v>16</v>
      </c>
      <c r="AB15" s="2">
        <f>COUNTIF(Tabela2[FIFA 20 League],Tabela3[[#This Row],[League]])</f>
        <v>16</v>
      </c>
      <c r="AC15" s="2">
        <f>COUNTIF(Tabela2[FIFA 21 League],Tabela3[[#This Row],[League]])</f>
        <v>16</v>
      </c>
      <c r="AD15" s="2">
        <f>COUNTIF(Tabela2[FIFA 22 League],Tabela3[[#This Row],[League]])</f>
        <v>16</v>
      </c>
      <c r="AE15" s="2">
        <f>COUNTIF(Tabela2[FIFA 23 League],Tabela3[[#This Row],[League]])</f>
        <v>18</v>
      </c>
      <c r="AF15" s="2">
        <f>COUNTIF(Tabela2[EA Sports FC 24 League],Tabela3[[#This Row],[League]])</f>
        <v>16</v>
      </c>
      <c r="AG15" s="2">
        <f>COUNTIF(Tabela2[EA Sports FC 25 League],Tabela3[[#This Row],[League]])</f>
        <v>16</v>
      </c>
      <c r="AH15" s="2">
        <f>COUNTIF(Tabela2[EA Sports FC 26 League],Tabela3[[#This Row],[League]])</f>
        <v>16</v>
      </c>
    </row>
    <row r="16" spans="1:34" x14ac:dyDescent="0.3">
      <c r="A16" s="2" t="s">
        <v>1755</v>
      </c>
      <c r="B16" s="2" t="s">
        <v>98</v>
      </c>
      <c r="C16" s="2">
        <v>1</v>
      </c>
      <c r="D16" s="2">
        <f>COUNTIF(Tabela2[FIFA 96 League],Tabela3[[#This Row],[League]])</f>
        <v>0</v>
      </c>
      <c r="E16" s="2">
        <f>COUNTIF(Tabela2[FIFA 97 League],Tabela3[[#This Row],[League]])</f>
        <v>0</v>
      </c>
      <c r="F16" s="2">
        <f>COUNTIF(Tabela2[FIFA 98 League],Tabela3[[#This Row],[League]])</f>
        <v>0</v>
      </c>
      <c r="G16" s="2">
        <f>COUNTIF(Tabela2[FIFA 99 League],Tabela3[[#This Row],[League]])</f>
        <v>0</v>
      </c>
      <c r="H16" s="2">
        <f>COUNTIF(Tabela2[FIFA 2000 League],Tabela3[[#This Row],[League]])</f>
        <v>0</v>
      </c>
      <c r="I16" s="2">
        <f>COUNTIF(Tabela2[FIFA 2001 League],Tabela3[[#This Row],[League]])</f>
        <v>0</v>
      </c>
      <c r="J16" s="2">
        <f>COUNTIF(Tabela2[FIFA 2002 League],Tabela3[[#This Row],[League]])</f>
        <v>0</v>
      </c>
      <c r="K16" s="2">
        <f>COUNTIF(Tabela2[FIFA 2003 League],Tabela3[[#This Row],[League]])</f>
        <v>0</v>
      </c>
      <c r="L16" s="2">
        <f>COUNTIF(Tabela2[FIFA 2004 League],Tabela3[[#This Row],[League]])</f>
        <v>0</v>
      </c>
      <c r="M16" s="2">
        <f>COUNTIF(Tabela2[FIFA 2005 League],Tabela3[[#This Row],[League]])</f>
        <v>0</v>
      </c>
      <c r="N16" s="2">
        <f>COUNTIF(Tabela2[FIFA 06 League],Tabela3[[#This Row],[League]])</f>
        <v>0</v>
      </c>
      <c r="O16" s="2">
        <f>COUNTIF(Tabela2[FIFA 07 League],Tabela3[[#This Row],[League]])</f>
        <v>0</v>
      </c>
      <c r="P16" s="2">
        <f>COUNTIF(Tabela2[FIFA 08 League],Tabela3[[#This Row],[League]])</f>
        <v>0</v>
      </c>
      <c r="Q16" s="2">
        <f>COUNTIF(Tabela2[FIFA 09 League],Tabela3[[#This Row],[League]])</f>
        <v>0</v>
      </c>
      <c r="R16" s="2">
        <f>COUNTIF(Tabela2[FIFA 10 League],Tabela3[[#This Row],[League]])</f>
        <v>0</v>
      </c>
      <c r="S16" s="2">
        <f>COUNTIF(Tabela2[FIFA 11 League],Tabela3[[#This Row],[League]])</f>
        <v>0</v>
      </c>
      <c r="T16" s="2">
        <f>COUNTIF(Tabela2[FIFA 12 League],Tabela3[[#This Row],[League]])</f>
        <v>0</v>
      </c>
      <c r="U16" s="2">
        <f>COUNTIF(Tabela2[FIFA 13 League],Tabela3[[#This Row],[League]])</f>
        <v>0</v>
      </c>
      <c r="V16" s="2">
        <f>COUNTIF(Tabela2[FIFA 14 League],Tabela3[[#This Row],[League]])</f>
        <v>18</v>
      </c>
      <c r="W16" s="2">
        <f>COUNTIF(Tabela2[FIFA 15 League],Tabela3[[#This Row],[League]])</f>
        <v>18</v>
      </c>
      <c r="X16" s="2">
        <f>COUNTIF(Tabela2[FIFA 16 League],Tabela3[[#This Row],[League]])</f>
        <v>20</v>
      </c>
      <c r="Y16" s="2">
        <f>COUNTIF(Tabela2[FIFA 17 League],Tabela3[[#This Row],[League]])</f>
        <v>20</v>
      </c>
      <c r="Z16" s="2">
        <f>COUNTIF(Tabela2[FIFA 18 League],Tabela3[[#This Row],[League]])</f>
        <v>20</v>
      </c>
      <c r="AA16" s="2">
        <f>COUNTIF(Tabela2[FIFA 19 League],Tabela3[[#This Row],[League]])</f>
        <v>20</v>
      </c>
      <c r="AB16" s="2">
        <f>COUNTIF(Tabela2[FIFA 20 League],Tabela3[[#This Row],[League]])</f>
        <v>20</v>
      </c>
      <c r="AC16" s="2">
        <f>COUNTIF(Tabela2[FIFA 21 League],Tabela3[[#This Row],[League]])</f>
        <v>7</v>
      </c>
      <c r="AD16" s="2">
        <f>COUNTIF(Tabela2[FIFA 22 League],Tabela3[[#This Row],[League]])</f>
        <v>8</v>
      </c>
      <c r="AE16" s="2">
        <f>COUNTIF(Tabela2[FIFA 23 League],Tabela3[[#This Row],[League]])</f>
        <v>7</v>
      </c>
      <c r="AF16" s="2">
        <f>COUNTIF(Tabela2[EA Sports FC 24 League],Tabela3[[#This Row],[League]])</f>
        <v>8</v>
      </c>
      <c r="AG16" s="2">
        <f>COUNTIF(Tabela2[EA Sports FC 25 League],Tabela3[[#This Row],[League]])</f>
        <v>7</v>
      </c>
      <c r="AH16" s="2">
        <f>COUNTIF(Tabela2[EA Sports FC 26 League],Tabela3[[#This Row],[League]])</f>
        <v>4</v>
      </c>
    </row>
    <row r="17" spans="1:34" x14ac:dyDescent="0.3">
      <c r="A17" s="2" t="s">
        <v>959</v>
      </c>
      <c r="B17" s="2" t="s">
        <v>24</v>
      </c>
      <c r="C17" s="2">
        <v>1</v>
      </c>
      <c r="D17" s="2">
        <f>COUNTIF(Tabela2[FIFA 96 League],Tabela3[[#This Row],[League]])</f>
        <v>0</v>
      </c>
      <c r="E17" s="2">
        <f>COUNTIF(Tabela2[FIFA 97 League],Tabela3[[#This Row],[League]])</f>
        <v>0</v>
      </c>
      <c r="F17" s="2">
        <f>COUNTIF(Tabela2[FIFA 98 League],Tabela3[[#This Row],[League]])</f>
        <v>0</v>
      </c>
      <c r="G17" s="2">
        <f>COUNTIF(Tabela2[FIFA 99 League],Tabela3[[#This Row],[League]])</f>
        <v>3</v>
      </c>
      <c r="H17" s="2">
        <f>COUNTIF(Tabela2[FIFA 2000 League],Tabela3[[#This Row],[League]])</f>
        <v>2</v>
      </c>
      <c r="I17" s="2">
        <f>COUNTIF(Tabela2[FIFA 2001 League],Tabela3[[#This Row],[League]])</f>
        <v>0</v>
      </c>
      <c r="J17" s="2">
        <f>COUNTIF(Tabela2[FIFA 2002 League],Tabela3[[#This Row],[League]])</f>
        <v>0</v>
      </c>
      <c r="K17" s="2">
        <f>COUNTIF(Tabela2[FIFA 2003 League],Tabela3[[#This Row],[League]])</f>
        <v>0</v>
      </c>
      <c r="L17" s="2">
        <f>COUNTIF(Tabela2[FIFA 2004 League],Tabela3[[#This Row],[League]])</f>
        <v>0</v>
      </c>
      <c r="M17" s="2">
        <f>COUNTIF(Tabela2[FIFA 2005 League],Tabela3[[#This Row],[League]])</f>
        <v>0</v>
      </c>
      <c r="N17" s="2">
        <f>COUNTIF(Tabela2[FIFA 06 League],Tabela3[[#This Row],[League]])</f>
        <v>0</v>
      </c>
      <c r="O17" s="2">
        <f>COUNTIF(Tabela2[FIFA 07 League],Tabela3[[#This Row],[League]])</f>
        <v>0</v>
      </c>
      <c r="P17" s="2">
        <f>COUNTIF(Tabela2[FIFA 08 League],Tabela3[[#This Row],[League]])</f>
        <v>0</v>
      </c>
      <c r="Q17" s="2">
        <f>COUNTIF(Tabela2[FIFA 09 League],Tabela3[[#This Row],[League]])</f>
        <v>0</v>
      </c>
      <c r="R17" s="2">
        <f>COUNTIF(Tabela2[FIFA 10 League],Tabela3[[#This Row],[League]])</f>
        <v>0</v>
      </c>
      <c r="S17" s="2">
        <f>COUNTIF(Tabela2[FIFA 11 League],Tabela3[[#This Row],[League]])</f>
        <v>0</v>
      </c>
      <c r="T17" s="2">
        <f>COUNTIF(Tabela2[FIFA 12 League],Tabela3[[#This Row],[League]])</f>
        <v>0</v>
      </c>
      <c r="U17" s="2">
        <f>COUNTIF(Tabela2[FIFA 13 League],Tabela3[[#This Row],[League]])</f>
        <v>0</v>
      </c>
      <c r="V17" s="2">
        <f>COUNTIF(Tabela2[FIFA 14 League],Tabela3[[#This Row],[League]])</f>
        <v>0</v>
      </c>
      <c r="W17" s="2">
        <f>COUNTIF(Tabela2[FIFA 15 League],Tabela3[[#This Row],[League]])</f>
        <v>0</v>
      </c>
      <c r="X17" s="2">
        <f>COUNTIF(Tabela2[FIFA 16 League],Tabela3[[#This Row],[League]])</f>
        <v>0</v>
      </c>
      <c r="Y17" s="2">
        <f>COUNTIF(Tabela2[FIFA 17 League],Tabela3[[#This Row],[League]])</f>
        <v>0</v>
      </c>
      <c r="Z17" s="2">
        <f>COUNTIF(Tabela2[FIFA 18 League],Tabela3[[#This Row],[League]])</f>
        <v>0</v>
      </c>
      <c r="AA17" s="2">
        <f>COUNTIF(Tabela2[FIFA 19 League],Tabela3[[#This Row],[League]])</f>
        <v>1</v>
      </c>
      <c r="AB17" s="2">
        <f>COUNTIF(Tabela2[FIFA 20 League],Tabela3[[#This Row],[League]])</f>
        <v>1</v>
      </c>
      <c r="AC17" s="2">
        <f>COUNTIF(Tabela2[FIFA 21 League],Tabela3[[#This Row],[League]])</f>
        <v>1</v>
      </c>
      <c r="AD17" s="2">
        <f>COUNTIF(Tabela2[FIFA 22 League],Tabela3[[#This Row],[League]])</f>
        <v>2</v>
      </c>
      <c r="AE17" s="2">
        <f>COUNTIF(Tabela2[FIFA 23 League],Tabela3[[#This Row],[League]])</f>
        <v>2</v>
      </c>
      <c r="AF17" s="2">
        <f>COUNTIF(Tabela2[EA Sports FC 24 League],Tabela3[[#This Row],[League]])</f>
        <v>2</v>
      </c>
      <c r="AG17" s="2">
        <f>COUNTIF(Tabela2[EA Sports FC 25 League],Tabela3[[#This Row],[League]])</f>
        <v>2</v>
      </c>
      <c r="AH17" s="2">
        <f>COUNTIF(Tabela2[EA Sports FC 26 League],Tabela3[[#This Row],[League]])</f>
        <v>2</v>
      </c>
    </row>
    <row r="18" spans="1:34" x14ac:dyDescent="0.3">
      <c r="A18" s="2" t="s">
        <v>948</v>
      </c>
      <c r="B18" s="2" t="s">
        <v>154</v>
      </c>
      <c r="C18" s="2">
        <v>1</v>
      </c>
      <c r="D18" s="2">
        <f>COUNTIF(Tabela2[FIFA 96 League],Tabela3[[#This Row],[League]])</f>
        <v>0</v>
      </c>
      <c r="E18" s="2">
        <f>COUNTIF(Tabela2[FIFA 97 League],Tabela3[[#This Row],[League]])</f>
        <v>0</v>
      </c>
      <c r="F18" s="2">
        <f>COUNTIF(Tabela2[FIFA 98 League],Tabela3[[#This Row],[League]])</f>
        <v>0</v>
      </c>
      <c r="G18" s="2">
        <f>COUNTIF(Tabela2[FIFA 99 League],Tabela3[[#This Row],[League]])</f>
        <v>2</v>
      </c>
      <c r="H18" s="2">
        <f>COUNTIF(Tabela2[FIFA 2000 League],Tabela3[[#This Row],[League]])</f>
        <v>0</v>
      </c>
      <c r="I18" s="2">
        <f>COUNTIF(Tabela2[FIFA 2001 League],Tabela3[[#This Row],[League]])</f>
        <v>0</v>
      </c>
      <c r="J18" s="2">
        <f>COUNTIF(Tabela2[FIFA 2002 League],Tabela3[[#This Row],[League]])</f>
        <v>0</v>
      </c>
      <c r="K18" s="2">
        <f>COUNTIF(Tabela2[FIFA 2003 League],Tabela3[[#This Row],[League]])</f>
        <v>0</v>
      </c>
      <c r="L18" s="2">
        <f>COUNTIF(Tabela2[FIFA 2004 League],Tabela3[[#This Row],[League]])</f>
        <v>0</v>
      </c>
      <c r="M18" s="2">
        <f>COUNTIF(Tabela2[FIFA 2005 League],Tabela3[[#This Row],[League]])</f>
        <v>0</v>
      </c>
      <c r="N18" s="2">
        <f>COUNTIF(Tabela2[FIFA 06 League],Tabela3[[#This Row],[League]])</f>
        <v>0</v>
      </c>
      <c r="O18" s="2">
        <f>COUNTIF(Tabela2[FIFA 07 League],Tabela3[[#This Row],[League]])</f>
        <v>0</v>
      </c>
      <c r="P18" s="2">
        <f>COUNTIF(Tabela2[FIFA 08 League],Tabela3[[#This Row],[League]])</f>
        <v>0</v>
      </c>
      <c r="Q18" s="2">
        <f>COUNTIF(Tabela2[FIFA 09 League],Tabela3[[#This Row],[League]])</f>
        <v>0</v>
      </c>
      <c r="R18" s="2">
        <f>COUNTIF(Tabela2[FIFA 10 League],Tabela3[[#This Row],[League]])</f>
        <v>0</v>
      </c>
      <c r="S18" s="2">
        <f>COUNTIF(Tabela2[FIFA 11 League],Tabela3[[#This Row],[League]])</f>
        <v>0</v>
      </c>
      <c r="T18" s="2">
        <f>COUNTIF(Tabela2[FIFA 12 League],Tabela3[[#This Row],[League]])</f>
        <v>0</v>
      </c>
      <c r="U18" s="2">
        <f>COUNTIF(Tabela2[FIFA 13 League],Tabela3[[#This Row],[League]])</f>
        <v>0</v>
      </c>
      <c r="V18" s="2">
        <f>COUNTIF(Tabela2[FIFA 14 League],Tabela3[[#This Row],[League]])</f>
        <v>0</v>
      </c>
      <c r="W18" s="2">
        <f>COUNTIF(Tabela2[FIFA 15 League],Tabela3[[#This Row],[League]])</f>
        <v>0</v>
      </c>
      <c r="X18" s="2">
        <f>COUNTIF(Tabela2[FIFA 16 League],Tabela3[[#This Row],[League]])</f>
        <v>0</v>
      </c>
      <c r="Y18" s="2">
        <f>COUNTIF(Tabela2[FIFA 17 League],Tabela3[[#This Row],[League]])</f>
        <v>0</v>
      </c>
      <c r="Z18" s="2">
        <f>COUNTIF(Tabela2[FIFA 18 League],Tabela3[[#This Row],[League]])</f>
        <v>0</v>
      </c>
      <c r="AA18" s="2">
        <f>COUNTIF(Tabela2[FIFA 19 League],Tabela3[[#This Row],[League]])</f>
        <v>0</v>
      </c>
      <c r="AB18" s="2">
        <f>COUNTIF(Tabela2[FIFA 20 League],Tabela3[[#This Row],[League]])</f>
        <v>0</v>
      </c>
      <c r="AC18" s="2">
        <f>COUNTIF(Tabela2[FIFA 21 League],Tabela3[[#This Row],[League]])</f>
        <v>0</v>
      </c>
      <c r="AD18" s="2">
        <f>COUNTIF(Tabela2[FIFA 22 League],Tabela3[[#This Row],[League]])</f>
        <v>1</v>
      </c>
      <c r="AE18" s="2">
        <f>COUNTIF(Tabela2[FIFA 23 League],Tabela3[[#This Row],[League]])</f>
        <v>1</v>
      </c>
      <c r="AF18" s="2">
        <f>COUNTIF(Tabela2[EA Sports FC 24 League],Tabela3[[#This Row],[League]])</f>
        <v>1</v>
      </c>
      <c r="AG18" s="2">
        <f>COUNTIF(Tabela2[EA Sports FC 25 League],Tabela3[[#This Row],[League]])</f>
        <v>1</v>
      </c>
      <c r="AH18" s="2">
        <f>COUNTIF(Tabela2[EA Sports FC 26 League],Tabela3[[#This Row],[League]])</f>
        <v>1</v>
      </c>
    </row>
    <row r="19" spans="1:34" x14ac:dyDescent="0.3">
      <c r="A19" s="2" t="s">
        <v>977</v>
      </c>
      <c r="B19" s="2" t="s">
        <v>49</v>
      </c>
      <c r="C19" s="2">
        <v>1</v>
      </c>
      <c r="D19" s="2">
        <f>COUNTIF(Tabela2[FIFA 96 League],Tabela3[[#This Row],[League]])</f>
        <v>0</v>
      </c>
      <c r="E19" s="2">
        <f>COUNTIF(Tabela2[FIFA 97 League],Tabela3[[#This Row],[League]])</f>
        <v>0</v>
      </c>
      <c r="F19" s="2">
        <f>COUNTIF(Tabela2[FIFA 98 League],Tabela3[[#This Row],[League]])</f>
        <v>0</v>
      </c>
      <c r="G19" s="2">
        <f>COUNTIF(Tabela2[FIFA 99 League],Tabela3[[#This Row],[League]])</f>
        <v>2</v>
      </c>
      <c r="H19" s="2">
        <f>COUNTIF(Tabela2[FIFA 2000 League],Tabela3[[#This Row],[League]])</f>
        <v>3</v>
      </c>
      <c r="I19" s="2">
        <f>COUNTIF(Tabela2[FIFA 2001 League],Tabela3[[#This Row],[League]])</f>
        <v>0</v>
      </c>
      <c r="J19" s="2">
        <f>COUNTIF(Tabela2[FIFA 2002 League],Tabela3[[#This Row],[League]])</f>
        <v>2</v>
      </c>
      <c r="K19" s="2">
        <f>COUNTIF(Tabela2[FIFA 2003 League],Tabela3[[#This Row],[League]])</f>
        <v>2</v>
      </c>
      <c r="L19" s="2">
        <f>COUNTIF(Tabela2[FIFA 2004 League],Tabela3[[#This Row],[League]])</f>
        <v>2</v>
      </c>
      <c r="M19" s="2">
        <f>COUNTIF(Tabela2[FIFA 2005 League],Tabela3[[#This Row],[League]])</f>
        <v>2</v>
      </c>
      <c r="N19" s="2">
        <f>COUNTIF(Tabela2[FIFA 06 League],Tabela3[[#This Row],[League]])</f>
        <v>1</v>
      </c>
      <c r="O19" s="2">
        <f>COUNTIF(Tabela2[FIFA 07 League],Tabela3[[#This Row],[League]])</f>
        <v>1</v>
      </c>
      <c r="P19" s="2">
        <f>COUNTIF(Tabela2[FIFA 08 League],Tabela3[[#This Row],[League]])</f>
        <v>16</v>
      </c>
      <c r="Q19" s="2">
        <f>COUNTIF(Tabela2[FIFA 09 League],Tabela3[[#This Row],[League]])</f>
        <v>16</v>
      </c>
      <c r="R19" s="2">
        <f>COUNTIF(Tabela2[FIFA 10 League],Tabela3[[#This Row],[League]])</f>
        <v>16</v>
      </c>
      <c r="S19" s="2">
        <f>COUNTIF(Tabela2[FIFA 11 League],Tabela3[[#This Row],[League]])</f>
        <v>16</v>
      </c>
      <c r="T19" s="2">
        <f>COUNTIF(Tabela2[FIFA 12 League],Tabela3[[#This Row],[League]])</f>
        <v>0</v>
      </c>
      <c r="U19" s="2">
        <f>COUNTIF(Tabela2[FIFA 13 League],Tabela3[[#This Row],[League]])</f>
        <v>0</v>
      </c>
      <c r="V19" s="2">
        <f>COUNTIF(Tabela2[FIFA 14 League],Tabela3[[#This Row],[League]])</f>
        <v>0</v>
      </c>
      <c r="W19" s="2">
        <f>COUNTIF(Tabela2[FIFA 15 League],Tabela3[[#This Row],[League]])</f>
        <v>0</v>
      </c>
      <c r="X19" s="2">
        <f>COUNTIF(Tabela2[FIFA 16 League],Tabela3[[#This Row],[League]])</f>
        <v>0</v>
      </c>
      <c r="Y19" s="2">
        <f>COUNTIF(Tabela2[FIFA 17 League],Tabela3[[#This Row],[League]])</f>
        <v>0</v>
      </c>
      <c r="Z19" s="2">
        <f>COUNTIF(Tabela2[FIFA 18 League],Tabela3[[#This Row],[League]])</f>
        <v>1</v>
      </c>
      <c r="AA19" s="2">
        <f>COUNTIF(Tabela2[FIFA 19 League],Tabela3[[#This Row],[League]])</f>
        <v>3</v>
      </c>
      <c r="AB19" s="2">
        <f>COUNTIF(Tabela2[FIFA 20 League],Tabela3[[#This Row],[League]])</f>
        <v>3</v>
      </c>
      <c r="AC19" s="2">
        <f>COUNTIF(Tabela2[FIFA 21 League],Tabela3[[#This Row],[League]])</f>
        <v>3</v>
      </c>
      <c r="AD19" s="2">
        <f>COUNTIF(Tabela2[FIFA 22 League],Tabela3[[#This Row],[League]])</f>
        <v>3</v>
      </c>
      <c r="AE19" s="2">
        <f>COUNTIF(Tabela2[FIFA 23 League],Tabela3[[#This Row],[League]])</f>
        <v>3</v>
      </c>
      <c r="AF19" s="2">
        <f>COUNTIF(Tabela2[EA Sports FC 24 League],Tabela3[[#This Row],[League]])</f>
        <v>3</v>
      </c>
      <c r="AG19" s="2">
        <f>COUNTIF(Tabela2[EA Sports FC 25 League],Tabela3[[#This Row],[League]])</f>
        <v>3</v>
      </c>
      <c r="AH19" s="2">
        <f>COUNTIF(Tabela2[EA Sports FC 26 League],Tabela3[[#This Row],[League]])</f>
        <v>3</v>
      </c>
    </row>
    <row r="20" spans="1:34" x14ac:dyDescent="0.3">
      <c r="A20" s="2" t="s">
        <v>955</v>
      </c>
      <c r="B20" s="2" t="s">
        <v>50</v>
      </c>
      <c r="C20" s="2">
        <v>1</v>
      </c>
      <c r="D20" s="2">
        <f>COUNTIF(Tabela2[FIFA 96 League],Tabela3[[#This Row],[League]])</f>
        <v>0</v>
      </c>
      <c r="E20" s="2">
        <f>COUNTIF(Tabela2[FIFA 97 League],Tabela3[[#This Row],[League]])</f>
        <v>0</v>
      </c>
      <c r="F20" s="2">
        <f>COUNTIF(Tabela2[FIFA 98 League],Tabela3[[#This Row],[League]])</f>
        <v>0</v>
      </c>
      <c r="G20" s="2">
        <f>COUNTIF(Tabela2[FIFA 99 League],Tabela3[[#This Row],[League]])</f>
        <v>2</v>
      </c>
      <c r="H20" s="2">
        <f>COUNTIF(Tabela2[FIFA 2000 League],Tabela3[[#This Row],[League]])</f>
        <v>12</v>
      </c>
      <c r="I20" s="2">
        <f>COUNTIF(Tabela2[FIFA 2001 League],Tabela3[[#This Row],[League]])</f>
        <v>12</v>
      </c>
      <c r="J20" s="2">
        <f>COUNTIF(Tabela2[FIFA 2002 League],Tabela3[[#This Row],[League]])</f>
        <v>12</v>
      </c>
      <c r="K20" s="2">
        <f>COUNTIF(Tabela2[FIFA 2003 League],Tabela3[[#This Row],[League]])</f>
        <v>12</v>
      </c>
      <c r="L20" s="2">
        <f>COUNTIF(Tabela2[FIFA 2004 League],Tabela3[[#This Row],[League]])</f>
        <v>12</v>
      </c>
      <c r="M20" s="2">
        <f>COUNTIF(Tabela2[FIFA 2005 League],Tabela3[[#This Row],[League]])</f>
        <v>12</v>
      </c>
      <c r="N20" s="2">
        <f>COUNTIF(Tabela2[FIFA 06 League],Tabela3[[#This Row],[League]])</f>
        <v>12</v>
      </c>
      <c r="O20" s="2">
        <f>COUNTIF(Tabela2[FIFA 07 League],Tabela3[[#This Row],[League]])</f>
        <v>12</v>
      </c>
      <c r="P20" s="2">
        <f>COUNTIF(Tabela2[FIFA 08 League],Tabela3[[#This Row],[League]])</f>
        <v>12</v>
      </c>
      <c r="Q20" s="2">
        <f>COUNTIF(Tabela2[FIFA 09 League],Tabela3[[#This Row],[League]])</f>
        <v>12</v>
      </c>
      <c r="R20" s="2">
        <f>COUNTIF(Tabela2[FIFA 10 League],Tabela3[[#This Row],[League]])</f>
        <v>12</v>
      </c>
      <c r="S20" s="2">
        <f>COUNTIF(Tabela2[FIFA 11 League],Tabela3[[#This Row],[League]])</f>
        <v>12</v>
      </c>
      <c r="T20" s="2">
        <f>COUNTIF(Tabela2[FIFA 12 League],Tabela3[[#This Row],[League]])</f>
        <v>12</v>
      </c>
      <c r="U20" s="2">
        <f>COUNTIF(Tabela2[FIFA 13 League],Tabela3[[#This Row],[League]])</f>
        <v>12</v>
      </c>
      <c r="V20" s="2">
        <f>COUNTIF(Tabela2[FIFA 14 League],Tabela3[[#This Row],[League]])</f>
        <v>12</v>
      </c>
      <c r="W20" s="2">
        <f>COUNTIF(Tabela2[FIFA 15 League],Tabela3[[#This Row],[League]])</f>
        <v>12</v>
      </c>
      <c r="X20" s="2">
        <f>COUNTIF(Tabela2[FIFA 16 League],Tabela3[[#This Row],[League]])</f>
        <v>12</v>
      </c>
      <c r="Y20" s="2">
        <f>COUNTIF(Tabela2[FIFA 17 League],Tabela3[[#This Row],[League]])</f>
        <v>14</v>
      </c>
      <c r="Z20" s="2">
        <f>COUNTIF(Tabela2[FIFA 18 League],Tabela3[[#This Row],[League]])</f>
        <v>14</v>
      </c>
      <c r="AA20" s="2">
        <f>COUNTIF(Tabela2[FIFA 19 League],Tabela3[[#This Row],[League]])</f>
        <v>14</v>
      </c>
      <c r="AB20" s="2">
        <f>COUNTIF(Tabela2[FIFA 20 League],Tabela3[[#This Row],[League]])</f>
        <v>14</v>
      </c>
      <c r="AC20" s="2">
        <f>COUNTIF(Tabela2[FIFA 21 League],Tabela3[[#This Row],[League]])</f>
        <v>12</v>
      </c>
      <c r="AD20" s="2">
        <f>COUNTIF(Tabela2[FIFA 22 League],Tabela3[[#This Row],[League]])</f>
        <v>12</v>
      </c>
      <c r="AE20" s="2">
        <f>COUNTIF(Tabela2[FIFA 23 League],Tabela3[[#This Row],[League]])</f>
        <v>12</v>
      </c>
      <c r="AF20" s="2">
        <f>COUNTIF(Tabela2[EA Sports FC 24 League],Tabela3[[#This Row],[League]])</f>
        <v>12</v>
      </c>
      <c r="AG20" s="2">
        <f>COUNTIF(Tabela2[EA Sports FC 25 League],Tabela3[[#This Row],[League]])</f>
        <v>12</v>
      </c>
      <c r="AH20" s="2">
        <f>COUNTIF(Tabela2[EA Sports FC 26 League],Tabela3[[#This Row],[League]])</f>
        <v>12</v>
      </c>
    </row>
    <row r="21" spans="1:34" x14ac:dyDescent="0.3">
      <c r="A21" s="2" t="s">
        <v>1980</v>
      </c>
      <c r="B21" s="2" t="s">
        <v>99</v>
      </c>
      <c r="C21" s="2">
        <v>1</v>
      </c>
      <c r="D21" s="2">
        <f>COUNTIF(Tabela2[FIFA 96 League],Tabela3[[#This Row],[League]])</f>
        <v>0</v>
      </c>
      <c r="E21" s="2">
        <f>COUNTIF(Tabela2[FIFA 97 League],Tabela3[[#This Row],[League]])</f>
        <v>0</v>
      </c>
      <c r="F21" s="2">
        <f>COUNTIF(Tabela2[FIFA 98 League],Tabela3[[#This Row],[League]])</f>
        <v>0</v>
      </c>
      <c r="G21" s="2">
        <f>COUNTIF(Tabela2[FIFA 99 League],Tabela3[[#This Row],[League]])</f>
        <v>0</v>
      </c>
      <c r="H21" s="2">
        <f>COUNTIF(Tabela2[FIFA 2000 League],Tabela3[[#This Row],[League]])</f>
        <v>0</v>
      </c>
      <c r="I21" s="2">
        <f>COUNTIF(Tabela2[FIFA 2001 League],Tabela3[[#This Row],[League]])</f>
        <v>0</v>
      </c>
      <c r="J21" s="2">
        <f>COUNTIF(Tabela2[FIFA 2002 League],Tabela3[[#This Row],[League]])</f>
        <v>0</v>
      </c>
      <c r="K21" s="2">
        <f>COUNTIF(Tabela2[FIFA 2003 League],Tabela3[[#This Row],[League]])</f>
        <v>0</v>
      </c>
      <c r="L21" s="2">
        <f>COUNTIF(Tabela2[FIFA 2004 League],Tabela3[[#This Row],[League]])</f>
        <v>0</v>
      </c>
      <c r="M21" s="2">
        <f>COUNTIF(Tabela2[FIFA 2005 League],Tabela3[[#This Row],[League]])</f>
        <v>0</v>
      </c>
      <c r="N21" s="2">
        <f>COUNTIF(Tabela2[FIFA 06 League],Tabela3[[#This Row],[League]])</f>
        <v>0</v>
      </c>
      <c r="O21" s="2">
        <f>COUNTIF(Tabela2[FIFA 07 League],Tabela3[[#This Row],[League]])</f>
        <v>0</v>
      </c>
      <c r="P21" s="2">
        <f>COUNTIF(Tabela2[FIFA 08 League],Tabela3[[#This Row],[League]])</f>
        <v>0</v>
      </c>
      <c r="Q21" s="2">
        <f>COUNTIF(Tabela2[FIFA 09 League],Tabela3[[#This Row],[League]])</f>
        <v>0</v>
      </c>
      <c r="R21" s="2">
        <f>COUNTIF(Tabela2[FIFA 10 League],Tabela3[[#This Row],[League]])</f>
        <v>0</v>
      </c>
      <c r="S21" s="2">
        <f>COUNTIF(Tabela2[FIFA 11 League],Tabela3[[#This Row],[League]])</f>
        <v>0</v>
      </c>
      <c r="T21" s="2">
        <f>COUNTIF(Tabela2[FIFA 12 League],Tabela3[[#This Row],[League]])</f>
        <v>0</v>
      </c>
      <c r="U21" s="2">
        <f>COUNTIF(Tabela2[FIFA 13 League],Tabela3[[#This Row],[League]])</f>
        <v>0</v>
      </c>
      <c r="V21" s="2">
        <f>COUNTIF(Tabela2[FIFA 14 League],Tabela3[[#This Row],[League]])</f>
        <v>0</v>
      </c>
      <c r="W21" s="2">
        <f>COUNTIF(Tabela2[FIFA 15 League],Tabela3[[#This Row],[League]])</f>
        <v>0</v>
      </c>
      <c r="X21" s="2">
        <f>COUNTIF(Tabela2[FIFA 16 League],Tabela3[[#This Row],[League]])</f>
        <v>0</v>
      </c>
      <c r="Y21" s="2">
        <f>COUNTIF(Tabela2[FIFA 17 League],Tabela3[[#This Row],[League]])</f>
        <v>0</v>
      </c>
      <c r="Z21" s="2">
        <f>COUNTIF(Tabela2[FIFA 18 League],Tabela3[[#This Row],[League]])</f>
        <v>0</v>
      </c>
      <c r="AA21" s="2">
        <f>COUNTIF(Tabela2[FIFA 19 League],Tabela3[[#This Row],[League]])</f>
        <v>0</v>
      </c>
      <c r="AB21" s="2">
        <f>COUNTIF(Tabela2[FIFA 20 League],Tabela3[[#This Row],[League]])</f>
        <v>0</v>
      </c>
      <c r="AC21" s="2">
        <f>COUNTIF(Tabela2[FIFA 21 League],Tabela3[[#This Row],[League]])</f>
        <v>8</v>
      </c>
      <c r="AD21" s="2">
        <f>COUNTIF(Tabela2[FIFA 22 League],Tabela3[[#This Row],[League]])</f>
        <v>7</v>
      </c>
      <c r="AE21" s="2">
        <f>COUNTIF(Tabela2[FIFA 23 League],Tabela3[[#This Row],[League]])</f>
        <v>8</v>
      </c>
      <c r="AF21" s="2">
        <f>COUNTIF(Tabela2[EA Sports FC 24 League],Tabela3[[#This Row],[League]])</f>
        <v>7</v>
      </c>
      <c r="AG21" s="2">
        <f>COUNTIF(Tabela2[EA Sports FC 25 League],Tabela3[[#This Row],[League]])</f>
        <v>7</v>
      </c>
      <c r="AH21" s="2">
        <f>COUNTIF(Tabela2[EA Sports FC 26 League],Tabela3[[#This Row],[League]])</f>
        <v>5</v>
      </c>
    </row>
    <row r="22" spans="1:34" x14ac:dyDescent="0.3">
      <c r="A22" s="2" t="s">
        <v>1110</v>
      </c>
      <c r="B22" s="2" t="s">
        <v>160</v>
      </c>
      <c r="C22" s="2">
        <v>1</v>
      </c>
      <c r="D22" s="2">
        <f>COUNTIF(Tabela2[FIFA 96 League],Tabela3[[#This Row],[League]])</f>
        <v>0</v>
      </c>
      <c r="E22" s="2">
        <f>COUNTIF(Tabela2[FIFA 97 League],Tabela3[[#This Row],[League]])</f>
        <v>0</v>
      </c>
      <c r="F22" s="2">
        <f>COUNTIF(Tabela2[FIFA 98 League],Tabela3[[#This Row],[League]])</f>
        <v>0</v>
      </c>
      <c r="G22" s="2">
        <f>COUNTIF(Tabela2[FIFA 99 League],Tabela3[[#This Row],[League]])</f>
        <v>0</v>
      </c>
      <c r="H22" s="2">
        <f>COUNTIF(Tabela2[FIFA 2000 League],Tabela3[[#This Row],[League]])</f>
        <v>4</v>
      </c>
      <c r="I22" s="2">
        <f>COUNTIF(Tabela2[FIFA 2001 League],Tabela3[[#This Row],[League]])</f>
        <v>0</v>
      </c>
      <c r="J22" s="2">
        <f>COUNTIF(Tabela2[FIFA 2002 League],Tabela3[[#This Row],[League]])</f>
        <v>0</v>
      </c>
      <c r="K22" s="2">
        <f>COUNTIF(Tabela2[FIFA 2003 League],Tabela3[[#This Row],[League]])</f>
        <v>0</v>
      </c>
      <c r="L22" s="2">
        <f>COUNTIF(Tabela2[FIFA 2004 League],Tabela3[[#This Row],[League]])</f>
        <v>0</v>
      </c>
      <c r="M22" s="2">
        <f>COUNTIF(Tabela2[FIFA 2005 League],Tabela3[[#This Row],[League]])</f>
        <v>0</v>
      </c>
      <c r="N22" s="2">
        <f>COUNTIF(Tabela2[FIFA 06 League],Tabela3[[#This Row],[League]])</f>
        <v>0</v>
      </c>
      <c r="O22" s="2">
        <f>COUNTIF(Tabela2[FIFA 07 League],Tabela3[[#This Row],[League]])</f>
        <v>0</v>
      </c>
      <c r="P22" s="2">
        <f>COUNTIF(Tabela2[FIFA 08 League],Tabela3[[#This Row],[League]])</f>
        <v>0</v>
      </c>
      <c r="Q22" s="2">
        <f>COUNTIF(Tabela2[FIFA 09 League],Tabela3[[#This Row],[League]])</f>
        <v>0</v>
      </c>
      <c r="R22" s="2">
        <f>COUNTIF(Tabela2[FIFA 10 League],Tabela3[[#This Row],[League]])</f>
        <v>0</v>
      </c>
      <c r="S22" s="2">
        <f>COUNTIF(Tabela2[FIFA 11 League],Tabela3[[#This Row],[League]])</f>
        <v>0</v>
      </c>
      <c r="T22" s="2">
        <f>COUNTIF(Tabela2[FIFA 12 League],Tabela3[[#This Row],[League]])</f>
        <v>0</v>
      </c>
      <c r="U22" s="2">
        <f>COUNTIF(Tabela2[FIFA 13 League],Tabela3[[#This Row],[League]])</f>
        <v>0</v>
      </c>
      <c r="V22" s="2">
        <f>COUNTIF(Tabela2[FIFA 14 League],Tabela3[[#This Row],[League]])</f>
        <v>0</v>
      </c>
      <c r="W22" s="2">
        <f>COUNTIF(Tabela2[FIFA 15 League],Tabela3[[#This Row],[League]])</f>
        <v>0</v>
      </c>
      <c r="X22" s="2">
        <f>COUNTIF(Tabela2[FIFA 16 League],Tabela3[[#This Row],[League]])</f>
        <v>0</v>
      </c>
      <c r="Y22" s="2">
        <f>COUNTIF(Tabela2[FIFA 17 League],Tabela3[[#This Row],[League]])</f>
        <v>0</v>
      </c>
      <c r="Z22" s="2">
        <f>COUNTIF(Tabela2[FIFA 18 League],Tabela3[[#This Row],[League]])</f>
        <v>0</v>
      </c>
      <c r="AA22" s="2">
        <f>COUNTIF(Tabela2[FIFA 19 League],Tabela3[[#This Row],[League]])</f>
        <v>0</v>
      </c>
      <c r="AB22" s="2">
        <f>COUNTIF(Tabela2[FIFA 20 League],Tabela3[[#This Row],[League]])</f>
        <v>0</v>
      </c>
      <c r="AC22" s="2">
        <f>COUNTIF(Tabela2[FIFA 21 League],Tabela3[[#This Row],[League]])</f>
        <v>0</v>
      </c>
      <c r="AD22" s="2">
        <f>COUNTIF(Tabela2[FIFA 22 League],Tabela3[[#This Row],[League]])</f>
        <v>0</v>
      </c>
      <c r="AE22" s="2">
        <f>COUNTIF(Tabela2[FIFA 23 League],Tabela3[[#This Row],[League]])</f>
        <v>0</v>
      </c>
      <c r="AF22" s="2">
        <f>COUNTIF(Tabela2[EA Sports FC 24 League],Tabela3[[#This Row],[League]])</f>
        <v>0</v>
      </c>
      <c r="AG22" s="2">
        <f>COUNTIF(Tabela2[EA Sports FC 25 League],Tabela3[[#This Row],[League]])</f>
        <v>0</v>
      </c>
      <c r="AH22" s="2">
        <f>COUNTIF(Tabela2[EA Sports FC 26 League],Tabela3[[#This Row],[League]])</f>
        <v>0</v>
      </c>
    </row>
    <row r="23" spans="1:34" x14ac:dyDescent="0.3">
      <c r="A23" s="2" t="s">
        <v>1122</v>
      </c>
      <c r="B23" s="2" t="s">
        <v>18</v>
      </c>
      <c r="C23" s="2">
        <v>2</v>
      </c>
      <c r="D23" s="2">
        <f>COUNTIF(Tabela2[FIFA 96 League],Tabela3[[#This Row],[League]])</f>
        <v>0</v>
      </c>
      <c r="E23" s="2">
        <f>COUNTIF(Tabela2[FIFA 97 League],Tabela3[[#This Row],[League]])</f>
        <v>0</v>
      </c>
      <c r="F23" s="2">
        <f>COUNTIF(Tabela2[FIFA 98 League],Tabela3[[#This Row],[League]])</f>
        <v>0</v>
      </c>
      <c r="G23" s="2">
        <f>COUNTIF(Tabela2[FIFA 99 League],Tabela3[[#This Row],[League]])</f>
        <v>0</v>
      </c>
      <c r="H23" s="2">
        <f>COUNTIF(Tabela2[FIFA 2000 League],Tabela3[[#This Row],[League]])</f>
        <v>1</v>
      </c>
      <c r="I23" s="2">
        <f>COUNTIF(Tabela2[FIFA 2001 League],Tabela3[[#This Row],[League]])</f>
        <v>0</v>
      </c>
      <c r="J23" s="2">
        <f>COUNTIF(Tabela2[FIFA 2002 League],Tabela3[[#This Row],[League]])</f>
        <v>0</v>
      </c>
      <c r="K23" s="2">
        <f>COUNTIF(Tabela2[FIFA 2003 League],Tabela3[[#This Row],[League]])</f>
        <v>0</v>
      </c>
      <c r="L23" s="2">
        <f>COUNTIF(Tabela2[FIFA 2004 League],Tabela3[[#This Row],[League]])</f>
        <v>24</v>
      </c>
      <c r="M23" s="2">
        <f>COUNTIF(Tabela2[FIFA 2005 League],Tabela3[[#This Row],[League]])</f>
        <v>24</v>
      </c>
      <c r="N23" s="2">
        <f>COUNTIF(Tabela2[FIFA 06 League],Tabela3[[#This Row],[League]])</f>
        <v>24</v>
      </c>
      <c r="O23" s="2">
        <f>COUNTIF(Tabela2[FIFA 07 League],Tabela3[[#This Row],[League]])</f>
        <v>24</v>
      </c>
      <c r="P23" s="2">
        <f>COUNTIF(Tabela2[FIFA 08 League],Tabela3[[#This Row],[League]])</f>
        <v>24</v>
      </c>
      <c r="Q23" s="2">
        <f>COUNTIF(Tabela2[FIFA 09 League],Tabela3[[#This Row],[League]])</f>
        <v>24</v>
      </c>
      <c r="R23" s="2">
        <f>COUNTIF(Tabela2[FIFA 10 League],Tabela3[[#This Row],[League]])</f>
        <v>24</v>
      </c>
      <c r="S23" s="2">
        <f>COUNTIF(Tabela2[FIFA 11 League],Tabela3[[#This Row],[League]])</f>
        <v>24</v>
      </c>
      <c r="T23" s="2">
        <f>COUNTIF(Tabela2[FIFA 12 League],Tabela3[[#This Row],[League]])</f>
        <v>24</v>
      </c>
      <c r="U23" s="2">
        <f>COUNTIF(Tabela2[FIFA 13 League],Tabela3[[#This Row],[League]])</f>
        <v>24</v>
      </c>
      <c r="V23" s="2">
        <f>COUNTIF(Tabela2[FIFA 14 League],Tabela3[[#This Row],[League]])</f>
        <v>24</v>
      </c>
      <c r="W23" s="2">
        <f>COUNTIF(Tabela2[FIFA 15 League],Tabela3[[#This Row],[League]])</f>
        <v>24</v>
      </c>
      <c r="X23" s="2">
        <f>COUNTIF(Tabela2[FIFA 16 League],Tabela3[[#This Row],[League]])</f>
        <v>24</v>
      </c>
      <c r="Y23" s="2">
        <f>COUNTIF(Tabela2[FIFA 17 League],Tabela3[[#This Row],[League]])</f>
        <v>24</v>
      </c>
      <c r="Z23" s="2">
        <f>COUNTIF(Tabela2[FIFA 18 League],Tabela3[[#This Row],[League]])</f>
        <v>24</v>
      </c>
      <c r="AA23" s="2">
        <f>COUNTIF(Tabela2[FIFA 19 League],Tabela3[[#This Row],[League]])</f>
        <v>24</v>
      </c>
      <c r="AB23" s="2">
        <f>COUNTIF(Tabela2[FIFA 20 League],Tabela3[[#This Row],[League]])</f>
        <v>24</v>
      </c>
      <c r="AC23" s="2">
        <f>COUNTIF(Tabela2[FIFA 21 League],Tabela3[[#This Row],[League]])</f>
        <v>24</v>
      </c>
      <c r="AD23" s="2">
        <f>COUNTIF(Tabela2[FIFA 22 League],Tabela3[[#This Row],[League]])</f>
        <v>24</v>
      </c>
      <c r="AE23" s="2">
        <f>COUNTIF(Tabela2[FIFA 23 League],Tabela3[[#This Row],[League]])</f>
        <v>24</v>
      </c>
      <c r="AF23" s="2">
        <f>COUNTIF(Tabela2[EA Sports FC 24 League],Tabela3[[#This Row],[League]])</f>
        <v>24</v>
      </c>
      <c r="AG23" s="2">
        <f>COUNTIF(Tabela2[EA Sports FC 25 League],Tabela3[[#This Row],[League]])</f>
        <v>24</v>
      </c>
      <c r="AH23" s="2">
        <f>COUNTIF(Tabela2[EA Sports FC 26 League],Tabela3[[#This Row],[League]])</f>
        <v>24</v>
      </c>
    </row>
    <row r="24" spans="1:34" x14ac:dyDescent="0.3">
      <c r="A24" s="2" t="s">
        <v>1229</v>
      </c>
      <c r="B24" s="2" t="s">
        <v>18</v>
      </c>
      <c r="C24" s="2">
        <v>3</v>
      </c>
      <c r="D24" s="2">
        <f>COUNTIF(Tabela2[FIFA 96 League],Tabela3[[#This Row],[League]])</f>
        <v>0</v>
      </c>
      <c r="E24" s="2">
        <f>COUNTIF(Tabela2[FIFA 97 League],Tabela3[[#This Row],[League]])</f>
        <v>0</v>
      </c>
      <c r="F24" s="2">
        <f>COUNTIF(Tabela2[FIFA 98 League],Tabela3[[#This Row],[League]])</f>
        <v>0</v>
      </c>
      <c r="G24" s="2">
        <f>COUNTIF(Tabela2[FIFA 99 League],Tabela3[[#This Row],[League]])</f>
        <v>0</v>
      </c>
      <c r="H24" s="2">
        <f>COUNTIF(Tabela2[FIFA 2000 League],Tabela3[[#This Row],[League]])</f>
        <v>0</v>
      </c>
      <c r="I24" s="2">
        <f>COUNTIF(Tabela2[FIFA 2001 League],Tabela3[[#This Row],[League]])</f>
        <v>0</v>
      </c>
      <c r="J24" s="2">
        <f>COUNTIF(Tabela2[FIFA 2002 League],Tabela3[[#This Row],[League]])</f>
        <v>0</v>
      </c>
      <c r="K24" s="2">
        <f>COUNTIF(Tabela2[FIFA 2003 League],Tabela3[[#This Row],[League]])</f>
        <v>0</v>
      </c>
      <c r="L24" s="2">
        <f>COUNTIF(Tabela2[FIFA 2004 League],Tabela3[[#This Row],[League]])</f>
        <v>24</v>
      </c>
      <c r="M24" s="2">
        <f>COUNTIF(Tabela2[FIFA 2005 League],Tabela3[[#This Row],[League]])</f>
        <v>24</v>
      </c>
      <c r="N24" s="2">
        <f>COUNTIF(Tabela2[FIFA 06 League],Tabela3[[#This Row],[League]])</f>
        <v>24</v>
      </c>
      <c r="O24" s="2">
        <f>COUNTIF(Tabela2[FIFA 07 League],Tabela3[[#This Row],[League]])</f>
        <v>24</v>
      </c>
      <c r="P24" s="2">
        <f>COUNTIF(Tabela2[FIFA 08 League],Tabela3[[#This Row],[League]])</f>
        <v>24</v>
      </c>
      <c r="Q24" s="2">
        <f>COUNTIF(Tabela2[FIFA 09 League],Tabela3[[#This Row],[League]])</f>
        <v>24</v>
      </c>
      <c r="R24" s="2">
        <f>COUNTIF(Tabela2[FIFA 10 League],Tabela3[[#This Row],[League]])</f>
        <v>24</v>
      </c>
      <c r="S24" s="2">
        <f>COUNTIF(Tabela2[FIFA 11 League],Tabela3[[#This Row],[League]])</f>
        <v>24</v>
      </c>
      <c r="T24" s="2">
        <f>COUNTIF(Tabela2[FIFA 12 League],Tabela3[[#This Row],[League]])</f>
        <v>24</v>
      </c>
      <c r="U24" s="2">
        <f>COUNTIF(Tabela2[FIFA 13 League],Tabela3[[#This Row],[League]])</f>
        <v>24</v>
      </c>
      <c r="V24" s="2">
        <f>COUNTIF(Tabela2[FIFA 14 League],Tabela3[[#This Row],[League]])</f>
        <v>24</v>
      </c>
      <c r="W24" s="2">
        <f>COUNTIF(Tabela2[FIFA 15 League],Tabela3[[#This Row],[League]])</f>
        <v>24</v>
      </c>
      <c r="X24" s="2">
        <f>COUNTIF(Tabela2[FIFA 16 League],Tabela3[[#This Row],[League]])</f>
        <v>24</v>
      </c>
      <c r="Y24" s="2">
        <f>COUNTIF(Tabela2[FIFA 17 League],Tabela3[[#This Row],[League]])</f>
        <v>24</v>
      </c>
      <c r="Z24" s="2">
        <f>COUNTIF(Tabela2[FIFA 18 League],Tabela3[[#This Row],[League]])</f>
        <v>24</v>
      </c>
      <c r="AA24" s="2">
        <f>COUNTIF(Tabela2[FIFA 19 League],Tabela3[[#This Row],[League]])</f>
        <v>24</v>
      </c>
      <c r="AB24" s="2">
        <f>COUNTIF(Tabela2[FIFA 20 League],Tabela3[[#This Row],[League]])</f>
        <v>24</v>
      </c>
      <c r="AC24" s="2">
        <f>COUNTIF(Tabela2[FIFA 21 League],Tabela3[[#This Row],[League]])</f>
        <v>24</v>
      </c>
      <c r="AD24" s="2">
        <f>COUNTIF(Tabela2[FIFA 22 League],Tabela3[[#This Row],[League]])</f>
        <v>24</v>
      </c>
      <c r="AE24" s="2">
        <f>COUNTIF(Tabela2[FIFA 23 League],Tabela3[[#This Row],[League]])</f>
        <v>24</v>
      </c>
      <c r="AF24" s="2">
        <f>COUNTIF(Tabela2[EA Sports FC 24 League],Tabela3[[#This Row],[League]])</f>
        <v>24</v>
      </c>
      <c r="AG24" s="2">
        <f>COUNTIF(Tabela2[EA Sports FC 25 League],Tabela3[[#This Row],[League]])</f>
        <v>24</v>
      </c>
      <c r="AH24" s="2">
        <f>COUNTIF(Tabela2[EA Sports FC 26 League],Tabela3[[#This Row],[League]])</f>
        <v>24</v>
      </c>
    </row>
    <row r="25" spans="1:34" x14ac:dyDescent="0.3">
      <c r="A25" s="2" t="s">
        <v>1249</v>
      </c>
      <c r="B25" s="2" t="s">
        <v>18</v>
      </c>
      <c r="C25" s="2">
        <v>4</v>
      </c>
      <c r="D25" s="2">
        <f>COUNTIF(Tabela2[FIFA 96 League],Tabela3[[#This Row],[League]])</f>
        <v>0</v>
      </c>
      <c r="E25" s="2">
        <f>COUNTIF(Tabela2[FIFA 97 League],Tabela3[[#This Row],[League]])</f>
        <v>0</v>
      </c>
      <c r="F25" s="2">
        <f>COUNTIF(Tabela2[FIFA 98 League],Tabela3[[#This Row],[League]])</f>
        <v>0</v>
      </c>
      <c r="G25" s="2">
        <f>COUNTIF(Tabela2[FIFA 99 League],Tabela3[[#This Row],[League]])</f>
        <v>0</v>
      </c>
      <c r="H25" s="2">
        <f>COUNTIF(Tabela2[FIFA 2000 League],Tabela3[[#This Row],[League]])</f>
        <v>0</v>
      </c>
      <c r="I25" s="2">
        <f>COUNTIF(Tabela2[FIFA 2001 League],Tabela3[[#This Row],[League]])</f>
        <v>0</v>
      </c>
      <c r="J25" s="2">
        <f>COUNTIF(Tabela2[FIFA 2002 League],Tabela3[[#This Row],[League]])</f>
        <v>0</v>
      </c>
      <c r="K25" s="2">
        <f>COUNTIF(Tabela2[FIFA 2003 League],Tabela3[[#This Row],[League]])</f>
        <v>0</v>
      </c>
      <c r="L25" s="2">
        <f>COUNTIF(Tabela2[FIFA 2004 League],Tabela3[[#This Row],[League]])</f>
        <v>24</v>
      </c>
      <c r="M25" s="2">
        <f>COUNTIF(Tabela2[FIFA 2005 League],Tabela3[[#This Row],[League]])</f>
        <v>24</v>
      </c>
      <c r="N25" s="2">
        <f>COUNTIF(Tabela2[FIFA 06 League],Tabela3[[#This Row],[League]])</f>
        <v>24</v>
      </c>
      <c r="O25" s="2">
        <f>COUNTIF(Tabela2[FIFA 07 League],Tabela3[[#This Row],[League]])</f>
        <v>24</v>
      </c>
      <c r="P25" s="2">
        <f>COUNTIF(Tabela2[FIFA 08 League],Tabela3[[#This Row],[League]])</f>
        <v>24</v>
      </c>
      <c r="Q25" s="2">
        <f>COUNTIF(Tabela2[FIFA 09 League],Tabela3[[#This Row],[League]])</f>
        <v>24</v>
      </c>
      <c r="R25" s="2">
        <f>COUNTIF(Tabela2[FIFA 10 League],Tabela3[[#This Row],[League]])</f>
        <v>24</v>
      </c>
      <c r="S25" s="2">
        <f>COUNTIF(Tabela2[FIFA 11 League],Tabela3[[#This Row],[League]])</f>
        <v>24</v>
      </c>
      <c r="T25" s="2">
        <f>COUNTIF(Tabela2[FIFA 12 League],Tabela3[[#This Row],[League]])</f>
        <v>24</v>
      </c>
      <c r="U25" s="2">
        <f>COUNTIF(Tabela2[FIFA 13 League],Tabela3[[#This Row],[League]])</f>
        <v>24</v>
      </c>
      <c r="V25" s="2">
        <f>COUNTIF(Tabela2[FIFA 14 League],Tabela3[[#This Row],[League]])</f>
        <v>24</v>
      </c>
      <c r="W25" s="2">
        <f>COUNTIF(Tabela2[FIFA 15 League],Tabela3[[#This Row],[League]])</f>
        <v>24</v>
      </c>
      <c r="X25" s="2">
        <f>COUNTIF(Tabela2[FIFA 16 League],Tabela3[[#This Row],[League]])</f>
        <v>24</v>
      </c>
      <c r="Y25" s="2">
        <f>COUNTIF(Tabela2[FIFA 17 League],Tabela3[[#This Row],[League]])</f>
        <v>24</v>
      </c>
      <c r="Z25" s="2">
        <f>COUNTIF(Tabela2[FIFA 18 League],Tabela3[[#This Row],[League]])</f>
        <v>24</v>
      </c>
      <c r="AA25" s="2">
        <f>COUNTIF(Tabela2[FIFA 19 League],Tabela3[[#This Row],[League]])</f>
        <v>24</v>
      </c>
      <c r="AB25" s="2">
        <f>COUNTIF(Tabela2[FIFA 20 League],Tabela3[[#This Row],[League]])</f>
        <v>24</v>
      </c>
      <c r="AC25" s="2">
        <f>COUNTIF(Tabela2[FIFA 21 League],Tabela3[[#This Row],[League]])</f>
        <v>24</v>
      </c>
      <c r="AD25" s="2">
        <f>COUNTIF(Tabela2[FIFA 22 League],Tabela3[[#This Row],[League]])</f>
        <v>24</v>
      </c>
      <c r="AE25" s="2">
        <f>COUNTIF(Tabela2[FIFA 23 League],Tabela3[[#This Row],[League]])</f>
        <v>24</v>
      </c>
      <c r="AF25" s="2">
        <f>COUNTIF(Tabela2[EA Sports FC 24 League],Tabela3[[#This Row],[League]])</f>
        <v>24</v>
      </c>
      <c r="AG25" s="2">
        <f>COUNTIF(Tabela2[EA Sports FC 25 League],Tabela3[[#This Row],[League]])</f>
        <v>24</v>
      </c>
      <c r="AH25" s="2">
        <f>COUNTIF(Tabela2[EA Sports FC 26 League],Tabela3[[#This Row],[League]])</f>
        <v>24</v>
      </c>
    </row>
    <row r="26" spans="1:34" x14ac:dyDescent="0.3">
      <c r="A26" s="2" t="s">
        <v>2011</v>
      </c>
      <c r="B26" s="2" t="s">
        <v>18</v>
      </c>
      <c r="C26" s="2">
        <v>5</v>
      </c>
      <c r="D26" s="2">
        <f>COUNTIF(Tabela2[FIFA 96 League],Tabela3[[#This Row],[League]])</f>
        <v>0</v>
      </c>
      <c r="E26" s="2">
        <f>COUNTIF(Tabela2[FIFA 97 League],Tabela3[[#This Row],[League]])</f>
        <v>0</v>
      </c>
      <c r="F26" s="2">
        <f>COUNTIF(Tabela2[FIFA 98 League],Tabela3[[#This Row],[League]])</f>
        <v>0</v>
      </c>
      <c r="G26" s="2">
        <f>COUNTIF(Tabela2[FIFA 99 League],Tabela3[[#This Row],[League]])</f>
        <v>0</v>
      </c>
      <c r="H26" s="2">
        <f>COUNTIF(Tabela2[FIFA 2000 League],Tabela3[[#This Row],[League]])</f>
        <v>0</v>
      </c>
      <c r="I26" s="2">
        <f>COUNTIF(Tabela2[FIFA 2001 League],Tabela3[[#This Row],[League]])</f>
        <v>0</v>
      </c>
      <c r="J26" s="2">
        <f>COUNTIF(Tabela2[FIFA 2002 League],Tabela3[[#This Row],[League]])</f>
        <v>0</v>
      </c>
      <c r="K26" s="2">
        <f>COUNTIF(Tabela2[FIFA 2003 League],Tabela3[[#This Row],[League]])</f>
        <v>0</v>
      </c>
      <c r="L26" s="2">
        <f>COUNTIF(Tabela2[FIFA 2004 League],Tabela3[[#This Row],[League]])</f>
        <v>0</v>
      </c>
      <c r="M26" s="2">
        <f>COUNTIF(Tabela2[FIFA 2005 League],Tabela3[[#This Row],[League]])</f>
        <v>0</v>
      </c>
      <c r="N26" s="2">
        <f>COUNTIF(Tabela2[FIFA 06 League],Tabela3[[#This Row],[League]])</f>
        <v>0</v>
      </c>
      <c r="O26" s="2">
        <f>COUNTIF(Tabela2[FIFA 07 League],Tabela3[[#This Row],[League]])</f>
        <v>0</v>
      </c>
      <c r="P26" s="2">
        <f>COUNTIF(Tabela2[FIFA 08 League],Tabela3[[#This Row],[League]])</f>
        <v>0</v>
      </c>
      <c r="Q26" s="2">
        <f>COUNTIF(Tabela2[FIFA 09 League],Tabela3[[#This Row],[League]])</f>
        <v>0</v>
      </c>
      <c r="R26" s="2">
        <f>COUNTIF(Tabela2[FIFA 10 League],Tabela3[[#This Row],[League]])</f>
        <v>0</v>
      </c>
      <c r="S26" s="2">
        <f>COUNTIF(Tabela2[FIFA 11 League],Tabela3[[#This Row],[League]])</f>
        <v>0</v>
      </c>
      <c r="T26" s="2">
        <f>COUNTIF(Tabela2[FIFA 12 League],Tabela3[[#This Row],[League]])</f>
        <v>0</v>
      </c>
      <c r="U26" s="2">
        <f>COUNTIF(Tabela2[FIFA 13 League],Tabela3[[#This Row],[League]])</f>
        <v>0</v>
      </c>
      <c r="V26" s="2">
        <f>COUNTIF(Tabela2[FIFA 14 League],Tabela3[[#This Row],[League]])</f>
        <v>0</v>
      </c>
      <c r="W26" s="2">
        <f>COUNTIF(Tabela2[FIFA 15 League],Tabela3[[#This Row],[League]])</f>
        <v>0</v>
      </c>
      <c r="X26" s="2">
        <f>COUNTIF(Tabela2[FIFA 16 League],Tabela3[[#This Row],[League]])</f>
        <v>0</v>
      </c>
      <c r="Y26" s="2">
        <f>COUNTIF(Tabela2[FIFA 17 League],Tabela3[[#This Row],[League]])</f>
        <v>0</v>
      </c>
      <c r="Z26" s="2">
        <f>COUNTIF(Tabela2[FIFA 18 League],Tabela3[[#This Row],[League]])</f>
        <v>0</v>
      </c>
      <c r="AA26" s="2">
        <f>COUNTIF(Tabela2[FIFA 19 League],Tabela3[[#This Row],[League]])</f>
        <v>0</v>
      </c>
      <c r="AB26" s="2">
        <f>COUNTIF(Tabela2[FIFA 20 League],Tabela3[[#This Row],[League]])</f>
        <v>0</v>
      </c>
      <c r="AC26" s="2">
        <f>COUNTIF(Tabela2[FIFA 21 League],Tabela3[[#This Row],[League]])</f>
        <v>0</v>
      </c>
      <c r="AD26" s="2">
        <f>COUNTIF(Tabela2[FIFA 22 League],Tabela3[[#This Row],[League]])</f>
        <v>1</v>
      </c>
      <c r="AE26" s="2">
        <f>COUNTIF(Tabela2[FIFA 23 League],Tabela3[[#This Row],[League]])</f>
        <v>1</v>
      </c>
      <c r="AF26" s="2">
        <f>COUNTIF(Tabela2[EA Sports FC 24 League],Tabela3[[#This Row],[League]])</f>
        <v>0</v>
      </c>
      <c r="AG26" s="2">
        <f>COUNTIF(Tabela2[EA Sports FC 25 League],Tabela3[[#This Row],[League]])</f>
        <v>0</v>
      </c>
      <c r="AH26" s="2">
        <f>COUNTIF(Tabela2[EA Sports FC 26 League],Tabela3[[#This Row],[League]])</f>
        <v>0</v>
      </c>
    </row>
    <row r="27" spans="1:34" x14ac:dyDescent="0.3">
      <c r="A27" s="2" t="s">
        <v>682</v>
      </c>
      <c r="B27" s="2" t="s">
        <v>18</v>
      </c>
      <c r="C27" s="2">
        <v>1</v>
      </c>
      <c r="D27" s="2">
        <f>COUNTIF(Tabela2[FIFA 96 League],Tabela3[[#This Row],[League]])</f>
        <v>22</v>
      </c>
      <c r="E27" s="2">
        <f>COUNTIF(Tabela2[FIFA 97 League],Tabela3[[#This Row],[League]])</f>
        <v>20</v>
      </c>
      <c r="F27" s="2">
        <f>COUNTIF(Tabela2[FIFA 98 League],Tabela3[[#This Row],[League]])</f>
        <v>20</v>
      </c>
      <c r="G27" s="2">
        <f>COUNTIF(Tabela2[FIFA 99 League],Tabela3[[#This Row],[League]])</f>
        <v>20</v>
      </c>
      <c r="H27" s="2">
        <f>COUNTIF(Tabela2[FIFA 2000 League],Tabela3[[#This Row],[League]])</f>
        <v>20</v>
      </c>
      <c r="I27" s="2">
        <f>COUNTIF(Tabela2[FIFA 2001 League],Tabela3[[#This Row],[League]])</f>
        <v>20</v>
      </c>
      <c r="J27" s="2">
        <f>COUNTIF(Tabela2[FIFA 2002 League],Tabela3[[#This Row],[League]])</f>
        <v>20</v>
      </c>
      <c r="K27" s="2">
        <f>COUNTIF(Tabela2[FIFA 2003 League],Tabela3[[#This Row],[League]])</f>
        <v>20</v>
      </c>
      <c r="L27" s="2">
        <f>COUNTIF(Tabela2[FIFA 2004 League],Tabela3[[#This Row],[League]])</f>
        <v>20</v>
      </c>
      <c r="M27" s="2">
        <f>COUNTIF(Tabela2[FIFA 2005 League],Tabela3[[#This Row],[League]])</f>
        <v>20</v>
      </c>
      <c r="N27" s="2">
        <f>COUNTIF(Tabela2[FIFA 06 League],Tabela3[[#This Row],[League]])</f>
        <v>20</v>
      </c>
      <c r="O27" s="2">
        <f>COUNTIF(Tabela2[FIFA 07 League],Tabela3[[#This Row],[League]])</f>
        <v>20</v>
      </c>
      <c r="P27" s="2">
        <f>COUNTIF(Tabela2[FIFA 08 League],Tabela3[[#This Row],[League]])</f>
        <v>20</v>
      </c>
      <c r="Q27" s="2">
        <f>COUNTIF(Tabela2[FIFA 09 League],Tabela3[[#This Row],[League]])</f>
        <v>20</v>
      </c>
      <c r="R27" s="2">
        <f>COUNTIF(Tabela2[FIFA 10 League],Tabela3[[#This Row],[League]])</f>
        <v>20</v>
      </c>
      <c r="S27" s="2">
        <f>COUNTIF(Tabela2[FIFA 11 League],Tabela3[[#This Row],[League]])</f>
        <v>20</v>
      </c>
      <c r="T27" s="2">
        <f>COUNTIF(Tabela2[FIFA 12 League],Tabela3[[#This Row],[League]])</f>
        <v>20</v>
      </c>
      <c r="U27" s="2">
        <f>COUNTIF(Tabela2[FIFA 13 League],Tabela3[[#This Row],[League]])</f>
        <v>20</v>
      </c>
      <c r="V27" s="2">
        <f>COUNTIF(Tabela2[FIFA 14 League],Tabela3[[#This Row],[League]])</f>
        <v>20</v>
      </c>
      <c r="W27" s="2">
        <f>COUNTIF(Tabela2[FIFA 15 League],Tabela3[[#This Row],[League]])</f>
        <v>20</v>
      </c>
      <c r="X27" s="2">
        <f>COUNTIF(Tabela2[FIFA 16 League],Tabela3[[#This Row],[League]])</f>
        <v>20</v>
      </c>
      <c r="Y27" s="2">
        <f>COUNTIF(Tabela2[FIFA 17 League],Tabela3[[#This Row],[League]])</f>
        <v>20</v>
      </c>
      <c r="Z27" s="2">
        <f>COUNTIF(Tabela2[FIFA 18 League],Tabela3[[#This Row],[League]])</f>
        <v>20</v>
      </c>
      <c r="AA27" s="2">
        <f>COUNTIF(Tabela2[FIFA 19 League],Tabela3[[#This Row],[League]])</f>
        <v>20</v>
      </c>
      <c r="AB27" s="2">
        <f>COUNTIF(Tabela2[FIFA 20 League],Tabela3[[#This Row],[League]])</f>
        <v>20</v>
      </c>
      <c r="AC27" s="2">
        <f>COUNTIF(Tabela2[FIFA 21 League],Tabela3[[#This Row],[League]])</f>
        <v>20</v>
      </c>
      <c r="AD27" s="2">
        <f>COUNTIF(Tabela2[FIFA 22 League],Tabela3[[#This Row],[League]])</f>
        <v>20</v>
      </c>
      <c r="AE27" s="2">
        <f>COUNTIF(Tabela2[FIFA 23 League],Tabela3[[#This Row],[League]])</f>
        <v>20</v>
      </c>
      <c r="AF27" s="2">
        <f>COUNTIF(Tabela2[EA Sports FC 24 League],Tabela3[[#This Row],[League]])</f>
        <v>20</v>
      </c>
      <c r="AG27" s="2">
        <f>COUNTIF(Tabela2[EA Sports FC 25 League],Tabela3[[#This Row],[League]])</f>
        <v>20</v>
      </c>
      <c r="AH27" s="2">
        <f>COUNTIF(Tabela2[EA Sports FC 26 League],Tabela3[[#This Row],[League]])</f>
        <v>20</v>
      </c>
    </row>
    <row r="28" spans="1:34" x14ac:dyDescent="0.3">
      <c r="A28" s="2" t="s">
        <v>973</v>
      </c>
      <c r="B28" s="2" t="s">
        <v>167</v>
      </c>
      <c r="C28" s="2">
        <v>1</v>
      </c>
      <c r="D28" s="2">
        <f>COUNTIF(Tabela2[FIFA 96 League],Tabela3[[#This Row],[League]])</f>
        <v>0</v>
      </c>
      <c r="E28" s="2">
        <f>COUNTIF(Tabela2[FIFA 97 League],Tabela3[[#This Row],[League]])</f>
        <v>0</v>
      </c>
      <c r="F28" s="2">
        <f>COUNTIF(Tabela2[FIFA 98 League],Tabela3[[#This Row],[League]])</f>
        <v>0</v>
      </c>
      <c r="G28" s="2">
        <f>COUNTIF(Tabela2[FIFA 99 League],Tabela3[[#This Row],[League]])</f>
        <v>2</v>
      </c>
      <c r="H28" s="2">
        <f>COUNTIF(Tabela2[FIFA 2000 League],Tabela3[[#This Row],[League]])</f>
        <v>0</v>
      </c>
      <c r="I28" s="2">
        <f>COUNTIF(Tabela2[FIFA 2001 League],Tabela3[[#This Row],[League]])</f>
        <v>0</v>
      </c>
      <c r="J28" s="2">
        <f>COUNTIF(Tabela2[FIFA 2002 League],Tabela3[[#This Row],[League]])</f>
        <v>0</v>
      </c>
      <c r="K28" s="2">
        <f>COUNTIF(Tabela2[FIFA 2003 League],Tabela3[[#This Row],[League]])</f>
        <v>0</v>
      </c>
      <c r="L28" s="2">
        <f>COUNTIF(Tabela2[FIFA 2004 League],Tabela3[[#This Row],[League]])</f>
        <v>0</v>
      </c>
      <c r="M28" s="2">
        <f>COUNTIF(Tabela2[FIFA 2005 League],Tabela3[[#This Row],[League]])</f>
        <v>0</v>
      </c>
      <c r="N28" s="2">
        <f>COUNTIF(Tabela2[FIFA 06 League],Tabela3[[#This Row],[League]])</f>
        <v>0</v>
      </c>
      <c r="O28" s="2">
        <f>COUNTIF(Tabela2[FIFA 07 League],Tabela3[[#This Row],[League]])</f>
        <v>0</v>
      </c>
      <c r="P28" s="2">
        <f>COUNTIF(Tabela2[FIFA 08 League],Tabela3[[#This Row],[League]])</f>
        <v>0</v>
      </c>
      <c r="Q28" s="2">
        <f>COUNTIF(Tabela2[FIFA 09 League],Tabela3[[#This Row],[League]])</f>
        <v>0</v>
      </c>
      <c r="R28" s="2">
        <f>COUNTIF(Tabela2[FIFA 10 League],Tabela3[[#This Row],[League]])</f>
        <v>0</v>
      </c>
      <c r="S28" s="2">
        <f>COUNTIF(Tabela2[FIFA 11 League],Tabela3[[#This Row],[League]])</f>
        <v>0</v>
      </c>
      <c r="T28" s="2">
        <f>COUNTIF(Tabela2[FIFA 12 League],Tabela3[[#This Row],[League]])</f>
        <v>0</v>
      </c>
      <c r="U28" s="2">
        <f>COUNTIF(Tabela2[FIFA 13 League],Tabela3[[#This Row],[League]])</f>
        <v>0</v>
      </c>
      <c r="V28" s="2">
        <f>COUNTIF(Tabela2[FIFA 14 League],Tabela3[[#This Row],[League]])</f>
        <v>0</v>
      </c>
      <c r="W28" s="2">
        <f>COUNTIF(Tabela2[FIFA 15 League],Tabela3[[#This Row],[League]])</f>
        <v>0</v>
      </c>
      <c r="X28" s="2">
        <f>COUNTIF(Tabela2[FIFA 16 League],Tabela3[[#This Row],[League]])</f>
        <v>0</v>
      </c>
      <c r="Y28" s="2">
        <f>COUNTIF(Tabela2[FIFA 17 League],Tabela3[[#This Row],[League]])</f>
        <v>1</v>
      </c>
      <c r="Z28" s="2">
        <f>COUNTIF(Tabela2[FIFA 18 League],Tabela3[[#This Row],[League]])</f>
        <v>1</v>
      </c>
      <c r="AA28" s="2">
        <f>COUNTIF(Tabela2[FIFA 19 League],Tabela3[[#This Row],[League]])</f>
        <v>1</v>
      </c>
      <c r="AB28" s="2">
        <f>COUNTIF(Tabela2[FIFA 20 League],Tabela3[[#This Row],[League]])</f>
        <v>1</v>
      </c>
      <c r="AC28" s="2">
        <f>COUNTIF(Tabela2[FIFA 21 League],Tabela3[[#This Row],[League]])</f>
        <v>1</v>
      </c>
      <c r="AD28" s="2">
        <f>COUNTIF(Tabela2[FIFA 22 League],Tabela3[[#This Row],[League]])</f>
        <v>1</v>
      </c>
      <c r="AE28" s="2">
        <f>COUNTIF(Tabela2[FIFA 23 League],Tabela3[[#This Row],[League]])</f>
        <v>1</v>
      </c>
      <c r="AF28" s="2">
        <f>COUNTIF(Tabela2[EA Sports FC 24 League],Tabela3[[#This Row],[League]])</f>
        <v>1</v>
      </c>
      <c r="AG28" s="2">
        <f>COUNTIF(Tabela2[EA Sports FC 25 League],Tabela3[[#This Row],[League]])</f>
        <v>1</v>
      </c>
      <c r="AH28" s="2">
        <f>COUNTIF(Tabela2[EA Sports FC 26 League],Tabela3[[#This Row],[League]])</f>
        <v>1</v>
      </c>
    </row>
    <row r="29" spans="1:34" x14ac:dyDescent="0.3">
      <c r="A29" s="2" t="s">
        <v>775</v>
      </c>
      <c r="B29" s="2" t="s">
        <v>12</v>
      </c>
      <c r="C29" s="2">
        <v>1</v>
      </c>
      <c r="D29" s="2">
        <f>COUNTIF(Tabela2[FIFA 96 League],Tabela3[[#This Row],[League]])</f>
        <v>20</v>
      </c>
      <c r="E29" s="2">
        <f>COUNTIF(Tabela2[FIFA 97 League],Tabela3[[#This Row],[League]])</f>
        <v>20</v>
      </c>
      <c r="F29" s="2">
        <f>COUNTIF(Tabela2[FIFA 98 League],Tabela3[[#This Row],[League]])</f>
        <v>18</v>
      </c>
      <c r="G29" s="2">
        <f>COUNTIF(Tabela2[FIFA 99 League],Tabela3[[#This Row],[League]])</f>
        <v>18</v>
      </c>
      <c r="H29" s="2">
        <f>COUNTIF(Tabela2[FIFA 2000 League],Tabela3[[#This Row],[League]])</f>
        <v>18</v>
      </c>
      <c r="I29" s="2">
        <f>COUNTIF(Tabela2[FIFA 2001 League],Tabela3[[#This Row],[League]])</f>
        <v>18</v>
      </c>
      <c r="J29" s="2">
        <f>COUNTIF(Tabela2[FIFA 2002 League],Tabela3[[#This Row],[League]])</f>
        <v>18</v>
      </c>
      <c r="K29" s="2">
        <f>COUNTIF(Tabela2[FIFA 2003 League],Tabela3[[#This Row],[League]])</f>
        <v>20</v>
      </c>
      <c r="L29" s="2">
        <f>COUNTIF(Tabela2[FIFA 2004 League],Tabela3[[#This Row],[League]])</f>
        <v>20</v>
      </c>
      <c r="M29" s="2">
        <f>COUNTIF(Tabela2[FIFA 2005 League],Tabela3[[#This Row],[League]])</f>
        <v>20</v>
      </c>
      <c r="N29" s="2">
        <f>COUNTIF(Tabela2[FIFA 06 League],Tabela3[[#This Row],[League]])</f>
        <v>20</v>
      </c>
      <c r="O29" s="2">
        <f>COUNTIF(Tabela2[FIFA 07 League],Tabela3[[#This Row],[League]])</f>
        <v>20</v>
      </c>
      <c r="P29" s="2">
        <f>COUNTIF(Tabela2[FIFA 08 League],Tabela3[[#This Row],[League]])</f>
        <v>20</v>
      </c>
      <c r="Q29" s="2">
        <f>COUNTIF(Tabela2[FIFA 09 League],Tabela3[[#This Row],[League]])</f>
        <v>20</v>
      </c>
      <c r="R29" s="2">
        <f>COUNTIF(Tabela2[FIFA 10 League],Tabela3[[#This Row],[League]])</f>
        <v>20</v>
      </c>
      <c r="S29" s="2">
        <f>COUNTIF(Tabela2[FIFA 11 League],Tabela3[[#This Row],[League]])</f>
        <v>20</v>
      </c>
      <c r="T29" s="2">
        <f>COUNTIF(Tabela2[FIFA 12 League],Tabela3[[#This Row],[League]])</f>
        <v>20</v>
      </c>
      <c r="U29" s="2">
        <f>COUNTIF(Tabela2[FIFA 13 League],Tabela3[[#This Row],[League]])</f>
        <v>20</v>
      </c>
      <c r="V29" s="2">
        <f>COUNTIF(Tabela2[FIFA 14 League],Tabela3[[#This Row],[League]])</f>
        <v>20</v>
      </c>
      <c r="W29" s="2">
        <f>COUNTIF(Tabela2[FIFA 15 League],Tabela3[[#This Row],[League]])</f>
        <v>20</v>
      </c>
      <c r="X29" s="2">
        <f>COUNTIF(Tabela2[FIFA 16 League],Tabela3[[#This Row],[League]])</f>
        <v>20</v>
      </c>
      <c r="Y29" s="2">
        <f>COUNTIF(Tabela2[FIFA 17 League],Tabela3[[#This Row],[League]])</f>
        <v>20</v>
      </c>
      <c r="Z29" s="2">
        <f>COUNTIF(Tabela2[FIFA 18 League],Tabela3[[#This Row],[League]])</f>
        <v>20</v>
      </c>
      <c r="AA29" s="2">
        <f>COUNTIF(Tabela2[FIFA 19 League],Tabela3[[#This Row],[League]])</f>
        <v>20</v>
      </c>
      <c r="AB29" s="2">
        <f>COUNTIF(Tabela2[FIFA 20 League],Tabela3[[#This Row],[League]])</f>
        <v>20</v>
      </c>
      <c r="AC29" s="2">
        <f>COUNTIF(Tabela2[FIFA 21 League],Tabela3[[#This Row],[League]])</f>
        <v>20</v>
      </c>
      <c r="AD29" s="2">
        <f>COUNTIF(Tabela2[FIFA 22 League],Tabela3[[#This Row],[League]])</f>
        <v>20</v>
      </c>
      <c r="AE29" s="2">
        <f>COUNTIF(Tabela2[FIFA 23 League],Tabela3[[#This Row],[League]])</f>
        <v>20</v>
      </c>
      <c r="AF29" s="2">
        <f>COUNTIF(Tabela2[EA Sports FC 24 League],Tabela3[[#This Row],[League]])</f>
        <v>18</v>
      </c>
      <c r="AG29" s="2">
        <f>COUNTIF(Tabela2[EA Sports FC 25 League],Tabela3[[#This Row],[League]])</f>
        <v>18</v>
      </c>
      <c r="AH29" s="2">
        <f>COUNTIF(Tabela2[EA Sports FC 26 League],Tabela3[[#This Row],[League]])</f>
        <v>18</v>
      </c>
    </row>
    <row r="30" spans="1:34" x14ac:dyDescent="0.3">
      <c r="A30" s="2" t="s">
        <v>1198</v>
      </c>
      <c r="B30" s="2" t="s">
        <v>12</v>
      </c>
      <c r="C30" s="2">
        <v>2</v>
      </c>
      <c r="D30" s="2">
        <f>COUNTIF(Tabela2[FIFA 96 League],Tabela3[[#This Row],[League]])</f>
        <v>0</v>
      </c>
      <c r="E30" s="2">
        <f>COUNTIF(Tabela2[FIFA 97 League],Tabela3[[#This Row],[League]])</f>
        <v>0</v>
      </c>
      <c r="F30" s="2">
        <f>COUNTIF(Tabela2[FIFA 98 League],Tabela3[[#This Row],[League]])</f>
        <v>0</v>
      </c>
      <c r="G30" s="2">
        <f>COUNTIF(Tabela2[FIFA 99 League],Tabela3[[#This Row],[League]])</f>
        <v>0</v>
      </c>
      <c r="H30" s="2">
        <f>COUNTIF(Tabela2[FIFA 2000 League],Tabela3[[#This Row],[League]])</f>
        <v>0</v>
      </c>
      <c r="I30" s="2">
        <f>COUNTIF(Tabela2[FIFA 2001 League],Tabela3[[#This Row],[League]])</f>
        <v>0</v>
      </c>
      <c r="J30" s="2">
        <f>COUNTIF(Tabela2[FIFA 2002 League],Tabela3[[#This Row],[League]])</f>
        <v>0</v>
      </c>
      <c r="K30" s="2">
        <f>COUNTIF(Tabela2[FIFA 2003 League],Tabela3[[#This Row],[League]])</f>
        <v>5</v>
      </c>
      <c r="L30" s="2">
        <f>COUNTIF(Tabela2[FIFA 2004 League],Tabela3[[#This Row],[League]])</f>
        <v>20</v>
      </c>
      <c r="M30" s="2">
        <f>COUNTIF(Tabela2[FIFA 2005 League],Tabela3[[#This Row],[League]])</f>
        <v>20</v>
      </c>
      <c r="N30" s="2">
        <f>COUNTIF(Tabela2[FIFA 06 League],Tabela3[[#This Row],[League]])</f>
        <v>20</v>
      </c>
      <c r="O30" s="2">
        <f>COUNTIF(Tabela2[FIFA 07 League],Tabela3[[#This Row],[League]])</f>
        <v>20</v>
      </c>
      <c r="P30" s="2">
        <f>COUNTIF(Tabela2[FIFA 08 League],Tabela3[[#This Row],[League]])</f>
        <v>20</v>
      </c>
      <c r="Q30" s="2">
        <f>COUNTIF(Tabela2[FIFA 09 League],Tabela3[[#This Row],[League]])</f>
        <v>20</v>
      </c>
      <c r="R30" s="2">
        <f>COUNTIF(Tabela2[FIFA 10 League],Tabela3[[#This Row],[League]])</f>
        <v>20</v>
      </c>
      <c r="S30" s="2">
        <f>COUNTIF(Tabela2[FIFA 11 League],Tabela3[[#This Row],[League]])</f>
        <v>20</v>
      </c>
      <c r="T30" s="2">
        <f>COUNTIF(Tabela2[FIFA 12 League],Tabela3[[#This Row],[League]])</f>
        <v>20</v>
      </c>
      <c r="U30" s="2">
        <f>COUNTIF(Tabela2[FIFA 13 League],Tabela3[[#This Row],[League]])</f>
        <v>20</v>
      </c>
      <c r="V30" s="2">
        <f>COUNTIF(Tabela2[FIFA 14 League],Tabela3[[#This Row],[League]])</f>
        <v>20</v>
      </c>
      <c r="W30" s="2">
        <f>COUNTIF(Tabela2[FIFA 15 League],Tabela3[[#This Row],[League]])</f>
        <v>20</v>
      </c>
      <c r="X30" s="2">
        <f>COUNTIF(Tabela2[FIFA 16 League],Tabela3[[#This Row],[League]])</f>
        <v>20</v>
      </c>
      <c r="Y30" s="2">
        <f>COUNTIF(Tabela2[FIFA 17 League],Tabela3[[#This Row],[League]])</f>
        <v>20</v>
      </c>
      <c r="Z30" s="2">
        <f>COUNTIF(Tabela2[FIFA 18 League],Tabela3[[#This Row],[League]])</f>
        <v>20</v>
      </c>
      <c r="AA30" s="2">
        <f>COUNTIF(Tabela2[FIFA 19 League],Tabela3[[#This Row],[League]])</f>
        <v>20</v>
      </c>
      <c r="AB30" s="2">
        <f>COUNTIF(Tabela2[FIFA 20 League],Tabela3[[#This Row],[League]])</f>
        <v>20</v>
      </c>
      <c r="AC30" s="2">
        <f>COUNTIF(Tabela2[FIFA 21 League],Tabela3[[#This Row],[League]])</f>
        <v>20</v>
      </c>
      <c r="AD30" s="2">
        <f>COUNTIF(Tabela2[FIFA 22 League],Tabela3[[#This Row],[League]])</f>
        <v>20</v>
      </c>
      <c r="AE30" s="2">
        <f>COUNTIF(Tabela2[FIFA 23 League],Tabela3[[#This Row],[League]])</f>
        <v>20</v>
      </c>
      <c r="AF30" s="2">
        <f>COUNTIF(Tabela2[EA Sports FC 24 League],Tabela3[[#This Row],[League]])</f>
        <v>20</v>
      </c>
      <c r="AG30" s="2">
        <f>COUNTIF(Tabela2[EA Sports FC 25 League],Tabela3[[#This Row],[League]])</f>
        <v>18</v>
      </c>
      <c r="AH30" s="2">
        <f>COUNTIF(Tabela2[EA Sports FC 26 League],Tabela3[[#This Row],[League]])</f>
        <v>18</v>
      </c>
    </row>
    <row r="31" spans="1:34" x14ac:dyDescent="0.3">
      <c r="A31" s="2" t="s">
        <v>964</v>
      </c>
      <c r="B31" s="2" t="s">
        <v>106</v>
      </c>
      <c r="C31" s="2">
        <v>1</v>
      </c>
      <c r="D31" s="2">
        <f>COUNTIF(Tabela2[FIFA 96 League],Tabela3[[#This Row],[League]])</f>
        <v>0</v>
      </c>
      <c r="E31" s="2">
        <f>COUNTIF(Tabela2[FIFA 97 League],Tabela3[[#This Row],[League]])</f>
        <v>0</v>
      </c>
      <c r="F31" s="2">
        <f>COUNTIF(Tabela2[FIFA 98 League],Tabela3[[#This Row],[League]])</f>
        <v>0</v>
      </c>
      <c r="G31" s="2">
        <f>COUNTIF(Tabela2[FIFA 99 League],Tabela3[[#This Row],[League]])</f>
        <v>1</v>
      </c>
      <c r="H31" s="2">
        <f>COUNTIF(Tabela2[FIFA 2000 League],Tabela3[[#This Row],[League]])</f>
        <v>1</v>
      </c>
      <c r="I31" s="2">
        <f>COUNTIF(Tabela2[FIFA 2001 League],Tabela3[[#This Row],[League]])</f>
        <v>0</v>
      </c>
      <c r="J31" s="2">
        <f>COUNTIF(Tabela2[FIFA 2002 League],Tabela3[[#This Row],[League]])</f>
        <v>0</v>
      </c>
      <c r="K31" s="2">
        <f>COUNTIF(Tabela2[FIFA 2003 League],Tabela3[[#This Row],[League]])</f>
        <v>0</v>
      </c>
      <c r="L31" s="2">
        <f>COUNTIF(Tabela2[FIFA 2004 League],Tabela3[[#This Row],[League]])</f>
        <v>0</v>
      </c>
      <c r="M31" s="2">
        <f>COUNTIF(Tabela2[FIFA 2005 League],Tabela3[[#This Row],[League]])</f>
        <v>0</v>
      </c>
      <c r="N31" s="2">
        <f>COUNTIF(Tabela2[FIFA 06 League],Tabela3[[#This Row],[League]])</f>
        <v>0</v>
      </c>
      <c r="O31" s="2">
        <f>COUNTIF(Tabela2[FIFA 07 League],Tabela3[[#This Row],[League]])</f>
        <v>0</v>
      </c>
      <c r="P31" s="2">
        <f>COUNTIF(Tabela2[FIFA 08 League],Tabela3[[#This Row],[League]])</f>
        <v>0</v>
      </c>
      <c r="Q31" s="2">
        <f>COUNTIF(Tabela2[FIFA 09 League],Tabela3[[#This Row],[League]])</f>
        <v>0</v>
      </c>
      <c r="R31" s="2">
        <f>COUNTIF(Tabela2[FIFA 10 League],Tabela3[[#This Row],[League]])</f>
        <v>0</v>
      </c>
      <c r="S31" s="2">
        <f>COUNTIF(Tabela2[FIFA 11 League],Tabela3[[#This Row],[League]])</f>
        <v>0</v>
      </c>
      <c r="T31" s="2">
        <f>COUNTIF(Tabela2[FIFA 12 League],Tabela3[[#This Row],[League]])</f>
        <v>0</v>
      </c>
      <c r="U31" s="2">
        <f>COUNTIF(Tabela2[FIFA 13 League],Tabela3[[#This Row],[League]])</f>
        <v>0</v>
      </c>
      <c r="V31" s="2">
        <f>COUNTIF(Tabela2[FIFA 14 League],Tabela3[[#This Row],[League]])</f>
        <v>0</v>
      </c>
      <c r="W31" s="2">
        <f>COUNTIF(Tabela2[FIFA 15 League],Tabela3[[#This Row],[League]])</f>
        <v>0</v>
      </c>
      <c r="X31" s="2">
        <f>COUNTIF(Tabela2[FIFA 16 League],Tabela3[[#This Row],[League]])</f>
        <v>0</v>
      </c>
      <c r="Y31" s="2">
        <f>COUNTIF(Tabela2[FIFA 17 League],Tabela3[[#This Row],[League]])</f>
        <v>0</v>
      </c>
      <c r="Z31" s="2">
        <f>COUNTIF(Tabela2[FIFA 18 League],Tabela3[[#This Row],[League]])</f>
        <v>0</v>
      </c>
      <c r="AA31" s="2">
        <f>COUNTIF(Tabela2[FIFA 19 League],Tabela3[[#This Row],[League]])</f>
        <v>0</v>
      </c>
      <c r="AB31" s="2">
        <f>COUNTIF(Tabela2[FIFA 20 League],Tabela3[[#This Row],[League]])</f>
        <v>0</v>
      </c>
      <c r="AC31" s="2">
        <f>COUNTIF(Tabela2[FIFA 21 League],Tabela3[[#This Row],[League]])</f>
        <v>0</v>
      </c>
      <c r="AD31" s="2">
        <f>COUNTIF(Tabela2[FIFA 22 League],Tabela3[[#This Row],[League]])</f>
        <v>0</v>
      </c>
      <c r="AE31" s="2">
        <f>COUNTIF(Tabela2[FIFA 23 League],Tabela3[[#This Row],[League]])</f>
        <v>0</v>
      </c>
      <c r="AF31" s="2">
        <f>COUNTIF(Tabela2[EA Sports FC 24 League],Tabela3[[#This Row],[League]])</f>
        <v>0</v>
      </c>
      <c r="AG31" s="2">
        <f>COUNTIF(Tabela2[EA Sports FC 25 League],Tabela3[[#This Row],[League]])</f>
        <v>0</v>
      </c>
      <c r="AH31" s="2">
        <f>COUNTIF(Tabela2[EA Sports FC 26 League],Tabela3[[#This Row],[League]])</f>
        <v>0</v>
      </c>
    </row>
    <row r="32" spans="1:34" x14ac:dyDescent="0.3">
      <c r="A32" s="2" t="s">
        <v>1202</v>
      </c>
      <c r="B32" s="2" t="s">
        <v>21</v>
      </c>
      <c r="C32" s="2">
        <v>2</v>
      </c>
      <c r="D32" s="2">
        <f>COUNTIF(Tabela2[FIFA 96 League],Tabela3[[#This Row],[League]])</f>
        <v>0</v>
      </c>
      <c r="E32" s="2">
        <f>COUNTIF(Tabela2[FIFA 97 League],Tabela3[[#This Row],[League]])</f>
        <v>0</v>
      </c>
      <c r="F32" s="2">
        <f>COUNTIF(Tabela2[FIFA 98 League],Tabela3[[#This Row],[League]])</f>
        <v>0</v>
      </c>
      <c r="G32" s="2">
        <f>COUNTIF(Tabela2[FIFA 99 League],Tabela3[[#This Row],[League]])</f>
        <v>0</v>
      </c>
      <c r="H32" s="2">
        <f>COUNTIF(Tabela2[FIFA 2000 League],Tabela3[[#This Row],[League]])</f>
        <v>0</v>
      </c>
      <c r="I32" s="2">
        <f>COUNTIF(Tabela2[FIFA 2001 League],Tabela3[[#This Row],[League]])</f>
        <v>0</v>
      </c>
      <c r="J32" s="2">
        <f>COUNTIF(Tabela2[FIFA 2002 League],Tabela3[[#This Row],[League]])</f>
        <v>0</v>
      </c>
      <c r="K32" s="2">
        <f>COUNTIF(Tabela2[FIFA 2003 League],Tabela3[[#This Row],[League]])</f>
        <v>5</v>
      </c>
      <c r="L32" s="2">
        <f>COUNTIF(Tabela2[FIFA 2004 League],Tabela3[[#This Row],[League]])</f>
        <v>18</v>
      </c>
      <c r="M32" s="2">
        <f>COUNTIF(Tabela2[FIFA 2005 League],Tabela3[[#This Row],[League]])</f>
        <v>18</v>
      </c>
      <c r="N32" s="2">
        <f>COUNTIF(Tabela2[FIFA 06 League],Tabela3[[#This Row],[League]])</f>
        <v>18</v>
      </c>
      <c r="O32" s="2">
        <f>COUNTIF(Tabela2[FIFA 07 League],Tabela3[[#This Row],[League]])</f>
        <v>18</v>
      </c>
      <c r="P32" s="2">
        <f>COUNTIF(Tabela2[FIFA 08 League],Tabela3[[#This Row],[League]])</f>
        <v>18</v>
      </c>
      <c r="Q32" s="2">
        <f>COUNTIF(Tabela2[FIFA 09 League],Tabela3[[#This Row],[League]])</f>
        <v>18</v>
      </c>
      <c r="R32" s="2">
        <f>COUNTIF(Tabela2[FIFA 10 League],Tabela3[[#This Row],[League]])</f>
        <v>18</v>
      </c>
      <c r="S32" s="2">
        <f>COUNTIF(Tabela2[FIFA 11 League],Tabela3[[#This Row],[League]])</f>
        <v>18</v>
      </c>
      <c r="T32" s="2">
        <f>COUNTIF(Tabela2[FIFA 12 League],Tabela3[[#This Row],[League]])</f>
        <v>18</v>
      </c>
      <c r="U32" s="2">
        <f>COUNTIF(Tabela2[FIFA 13 League],Tabela3[[#This Row],[League]])</f>
        <v>18</v>
      </c>
      <c r="V32" s="2">
        <f>COUNTIF(Tabela2[FIFA 14 League],Tabela3[[#This Row],[League]])</f>
        <v>18</v>
      </c>
      <c r="W32" s="2">
        <f>COUNTIF(Tabela2[FIFA 15 League],Tabela3[[#This Row],[League]])</f>
        <v>18</v>
      </c>
      <c r="X32" s="2">
        <f>COUNTIF(Tabela2[FIFA 16 League],Tabela3[[#This Row],[League]])</f>
        <v>18</v>
      </c>
      <c r="Y32" s="2">
        <f>COUNTIF(Tabela2[FIFA 17 League],Tabela3[[#This Row],[League]])</f>
        <v>18</v>
      </c>
      <c r="Z32" s="2">
        <f>COUNTIF(Tabela2[FIFA 18 League],Tabela3[[#This Row],[League]])</f>
        <v>18</v>
      </c>
      <c r="AA32" s="2">
        <f>COUNTIF(Tabela2[FIFA 19 League],Tabela3[[#This Row],[League]])</f>
        <v>18</v>
      </c>
      <c r="AB32" s="2">
        <f>COUNTIF(Tabela2[FIFA 20 League],Tabela3[[#This Row],[League]])</f>
        <v>18</v>
      </c>
      <c r="AC32" s="2">
        <f>COUNTIF(Tabela2[FIFA 21 League],Tabela3[[#This Row],[League]])</f>
        <v>18</v>
      </c>
      <c r="AD32" s="2">
        <f>COUNTIF(Tabela2[FIFA 22 League],Tabela3[[#This Row],[League]])</f>
        <v>18</v>
      </c>
      <c r="AE32" s="2">
        <f>COUNTIF(Tabela2[FIFA 23 League],Tabela3[[#This Row],[League]])</f>
        <v>18</v>
      </c>
      <c r="AF32" s="2">
        <f>COUNTIF(Tabela2[EA Sports FC 24 League],Tabela3[[#This Row],[League]])</f>
        <v>18</v>
      </c>
      <c r="AG32" s="2">
        <f>COUNTIF(Tabela2[EA Sports FC 25 League],Tabela3[[#This Row],[League]])</f>
        <v>18</v>
      </c>
      <c r="AH32" s="2">
        <f>COUNTIF(Tabela2[EA Sports FC 26 League],Tabela3[[#This Row],[League]])</f>
        <v>18</v>
      </c>
    </row>
    <row r="33" spans="1:34" x14ac:dyDescent="0.3">
      <c r="A33" s="2" t="s">
        <v>1610</v>
      </c>
      <c r="B33" s="2" t="s">
        <v>21</v>
      </c>
      <c r="C33" s="2">
        <v>3</v>
      </c>
      <c r="D33" s="2">
        <f>COUNTIF(Tabela2[FIFA 96 League],Tabela3[[#This Row],[League]])</f>
        <v>0</v>
      </c>
      <c r="E33" s="2">
        <f>COUNTIF(Tabela2[FIFA 97 League],Tabela3[[#This Row],[League]])</f>
        <v>0</v>
      </c>
      <c r="F33" s="2">
        <f>COUNTIF(Tabela2[FIFA 98 League],Tabela3[[#This Row],[League]])</f>
        <v>0</v>
      </c>
      <c r="G33" s="2">
        <f>COUNTIF(Tabela2[FIFA 99 League],Tabela3[[#This Row],[League]])</f>
        <v>0</v>
      </c>
      <c r="H33" s="2">
        <f>COUNTIF(Tabela2[FIFA 2000 League],Tabela3[[#This Row],[League]])</f>
        <v>0</v>
      </c>
      <c r="I33" s="2">
        <f>COUNTIF(Tabela2[FIFA 2001 League],Tabela3[[#This Row],[League]])</f>
        <v>0</v>
      </c>
      <c r="J33" s="2">
        <f>COUNTIF(Tabela2[FIFA 2002 League],Tabela3[[#This Row],[League]])</f>
        <v>0</v>
      </c>
      <c r="K33" s="2">
        <f>COUNTIF(Tabela2[FIFA 2003 League],Tabela3[[#This Row],[League]])</f>
        <v>0</v>
      </c>
      <c r="L33" s="2">
        <f>COUNTIF(Tabela2[FIFA 2004 League],Tabela3[[#This Row],[League]])</f>
        <v>0</v>
      </c>
      <c r="M33" s="2">
        <f>COUNTIF(Tabela2[FIFA 2005 League],Tabela3[[#This Row],[League]])</f>
        <v>0</v>
      </c>
      <c r="N33" s="2">
        <f>COUNTIF(Tabela2[FIFA 06 League],Tabela3[[#This Row],[League]])</f>
        <v>0</v>
      </c>
      <c r="O33" s="2">
        <f>COUNTIF(Tabela2[FIFA 07 League],Tabela3[[#This Row],[League]])</f>
        <v>0</v>
      </c>
      <c r="P33" s="2">
        <f>COUNTIF(Tabela2[FIFA 08 League],Tabela3[[#This Row],[League]])</f>
        <v>0</v>
      </c>
      <c r="Q33" s="2">
        <f>COUNTIF(Tabela2[FIFA 09 League],Tabela3[[#This Row],[League]])</f>
        <v>0</v>
      </c>
      <c r="R33" s="2">
        <f>COUNTIF(Tabela2[FIFA 10 League],Tabela3[[#This Row],[League]])</f>
        <v>0</v>
      </c>
      <c r="S33" s="2">
        <f>COUNTIF(Tabela2[FIFA 11 League],Tabela3[[#This Row],[League]])</f>
        <v>0</v>
      </c>
      <c r="T33" s="2">
        <f>COUNTIF(Tabela2[FIFA 12 League],Tabela3[[#This Row],[League]])</f>
        <v>0</v>
      </c>
      <c r="U33" s="2">
        <f>COUNTIF(Tabela2[FIFA 13 League],Tabela3[[#This Row],[League]])</f>
        <v>0</v>
      </c>
      <c r="V33" s="2">
        <f>COUNTIF(Tabela2[FIFA 14 League],Tabela3[[#This Row],[League]])</f>
        <v>0</v>
      </c>
      <c r="W33" s="2">
        <f>COUNTIF(Tabela2[FIFA 15 League],Tabela3[[#This Row],[League]])</f>
        <v>0</v>
      </c>
      <c r="X33" s="2">
        <f>COUNTIF(Tabela2[FIFA 16 League],Tabela3[[#This Row],[League]])</f>
        <v>0</v>
      </c>
      <c r="Y33" s="2">
        <f>COUNTIF(Tabela2[FIFA 17 League],Tabela3[[#This Row],[League]])</f>
        <v>0</v>
      </c>
      <c r="Z33" s="2">
        <f>COUNTIF(Tabela2[FIFA 18 League],Tabela3[[#This Row],[League]])</f>
        <v>20</v>
      </c>
      <c r="AA33" s="2">
        <f>COUNTIF(Tabela2[FIFA 19 League],Tabela3[[#This Row],[League]])</f>
        <v>20</v>
      </c>
      <c r="AB33" s="2">
        <f>COUNTIF(Tabela2[FIFA 20 League],Tabela3[[#This Row],[League]])</f>
        <v>20</v>
      </c>
      <c r="AC33" s="2">
        <f>COUNTIF(Tabela2[FIFA 21 League],Tabela3[[#This Row],[League]])</f>
        <v>20</v>
      </c>
      <c r="AD33" s="2">
        <f>COUNTIF(Tabela2[FIFA 22 League],Tabela3[[#This Row],[League]])</f>
        <v>20</v>
      </c>
      <c r="AE33" s="2">
        <f>COUNTIF(Tabela2[FIFA 23 League],Tabela3[[#This Row],[League]])</f>
        <v>20</v>
      </c>
      <c r="AF33" s="2">
        <f>COUNTIF(Tabela2[EA Sports FC 24 League],Tabela3[[#This Row],[League]])</f>
        <v>20</v>
      </c>
      <c r="AG33" s="2">
        <f>COUNTIF(Tabela2[EA Sports FC 25 League],Tabela3[[#This Row],[League]])</f>
        <v>20</v>
      </c>
      <c r="AH33" s="2">
        <f>COUNTIF(Tabela2[EA Sports FC 26 League],Tabela3[[#This Row],[League]])</f>
        <v>20</v>
      </c>
    </row>
    <row r="34" spans="1:34" x14ac:dyDescent="0.3">
      <c r="A34" s="2" t="s">
        <v>815</v>
      </c>
      <c r="B34" s="2" t="s">
        <v>21</v>
      </c>
      <c r="C34" s="2">
        <v>1</v>
      </c>
      <c r="D34" s="2">
        <f>COUNTIF(Tabela2[FIFA 96 League],Tabela3[[#This Row],[League]])</f>
        <v>18</v>
      </c>
      <c r="E34" s="2">
        <f>COUNTIF(Tabela2[FIFA 97 League],Tabela3[[#This Row],[League]])</f>
        <v>18</v>
      </c>
      <c r="F34" s="2">
        <f>COUNTIF(Tabela2[FIFA 98 League],Tabela3[[#This Row],[League]])</f>
        <v>18</v>
      </c>
      <c r="G34" s="2">
        <f>COUNTIF(Tabela2[FIFA 99 League],Tabela3[[#This Row],[League]])</f>
        <v>18</v>
      </c>
      <c r="H34" s="2">
        <f>COUNTIF(Tabela2[FIFA 2000 League],Tabela3[[#This Row],[League]])</f>
        <v>18</v>
      </c>
      <c r="I34" s="2">
        <f>COUNTIF(Tabela2[FIFA 2001 League],Tabela3[[#This Row],[League]])</f>
        <v>18</v>
      </c>
      <c r="J34" s="2">
        <f>COUNTIF(Tabela2[FIFA 2002 League],Tabela3[[#This Row],[League]])</f>
        <v>18</v>
      </c>
      <c r="K34" s="2">
        <f>COUNTIF(Tabela2[FIFA 2003 League],Tabela3[[#This Row],[League]])</f>
        <v>18</v>
      </c>
      <c r="L34" s="2">
        <f>COUNTIF(Tabela2[FIFA 2004 League],Tabela3[[#This Row],[League]])</f>
        <v>18</v>
      </c>
      <c r="M34" s="2">
        <f>COUNTIF(Tabela2[FIFA 2005 League],Tabela3[[#This Row],[League]])</f>
        <v>18</v>
      </c>
      <c r="N34" s="2">
        <f>COUNTIF(Tabela2[FIFA 06 League],Tabela3[[#This Row],[League]])</f>
        <v>18</v>
      </c>
      <c r="O34" s="2">
        <f>COUNTIF(Tabela2[FIFA 07 League],Tabela3[[#This Row],[League]])</f>
        <v>18</v>
      </c>
      <c r="P34" s="2">
        <f>COUNTIF(Tabela2[FIFA 08 League],Tabela3[[#This Row],[League]])</f>
        <v>18</v>
      </c>
      <c r="Q34" s="2">
        <f>COUNTIF(Tabela2[FIFA 09 League],Tabela3[[#This Row],[League]])</f>
        <v>18</v>
      </c>
      <c r="R34" s="2">
        <f>COUNTIF(Tabela2[FIFA 10 League],Tabela3[[#This Row],[League]])</f>
        <v>18</v>
      </c>
      <c r="S34" s="2">
        <f>COUNTIF(Tabela2[FIFA 11 League],Tabela3[[#This Row],[League]])</f>
        <v>18</v>
      </c>
      <c r="T34" s="2">
        <f>COUNTIF(Tabela2[FIFA 12 League],Tabela3[[#This Row],[League]])</f>
        <v>18</v>
      </c>
      <c r="U34" s="2">
        <f>COUNTIF(Tabela2[FIFA 13 League],Tabela3[[#This Row],[League]])</f>
        <v>18</v>
      </c>
      <c r="V34" s="2">
        <f>COUNTIF(Tabela2[FIFA 14 League],Tabela3[[#This Row],[League]])</f>
        <v>18</v>
      </c>
      <c r="W34" s="2">
        <f>COUNTIF(Tabela2[FIFA 15 League],Tabela3[[#This Row],[League]])</f>
        <v>18</v>
      </c>
      <c r="X34" s="2">
        <f>COUNTIF(Tabela2[FIFA 16 League],Tabela3[[#This Row],[League]])</f>
        <v>18</v>
      </c>
      <c r="Y34" s="2">
        <f>COUNTIF(Tabela2[FIFA 17 League],Tabela3[[#This Row],[League]])</f>
        <v>18</v>
      </c>
      <c r="Z34" s="2">
        <f>COUNTIF(Tabela2[FIFA 18 League],Tabela3[[#This Row],[League]])</f>
        <v>18</v>
      </c>
      <c r="AA34" s="2">
        <f>COUNTIF(Tabela2[FIFA 19 League],Tabela3[[#This Row],[League]])</f>
        <v>18</v>
      </c>
      <c r="AB34" s="2">
        <f>COUNTIF(Tabela2[FIFA 20 League],Tabela3[[#This Row],[League]])</f>
        <v>18</v>
      </c>
      <c r="AC34" s="2">
        <f>COUNTIF(Tabela2[FIFA 21 League],Tabela3[[#This Row],[League]])</f>
        <v>18</v>
      </c>
      <c r="AD34" s="2">
        <f>COUNTIF(Tabela2[FIFA 22 League],Tabela3[[#This Row],[League]])</f>
        <v>18</v>
      </c>
      <c r="AE34" s="2">
        <f>COUNTIF(Tabela2[FIFA 23 League],Tabela3[[#This Row],[League]])</f>
        <v>18</v>
      </c>
      <c r="AF34" s="2">
        <f>COUNTIF(Tabela2[EA Sports FC 24 League],Tabela3[[#This Row],[League]])</f>
        <v>18</v>
      </c>
      <c r="AG34" s="2">
        <f>COUNTIF(Tabela2[EA Sports FC 25 League],Tabela3[[#This Row],[League]])</f>
        <v>18</v>
      </c>
      <c r="AH34" s="2">
        <f>COUNTIF(Tabela2[EA Sports FC 26 League],Tabela3[[#This Row],[League]])</f>
        <v>18</v>
      </c>
    </row>
    <row r="35" spans="1:34" x14ac:dyDescent="0.3">
      <c r="A35" s="2" t="s">
        <v>944</v>
      </c>
      <c r="B35" s="2" t="s">
        <v>27</v>
      </c>
      <c r="C35" s="2">
        <v>1</v>
      </c>
      <c r="D35" s="2">
        <f>COUNTIF(Tabela2[FIFA 96 League],Tabela3[[#This Row],[League]])</f>
        <v>0</v>
      </c>
      <c r="E35" s="2">
        <f>COUNTIF(Tabela2[FIFA 97 League],Tabela3[[#This Row],[League]])</f>
        <v>0</v>
      </c>
      <c r="F35" s="2">
        <f>COUNTIF(Tabela2[FIFA 98 League],Tabela3[[#This Row],[League]])</f>
        <v>0</v>
      </c>
      <c r="G35" s="2">
        <f>COUNTIF(Tabela2[FIFA 99 League],Tabela3[[#This Row],[League]])</f>
        <v>4</v>
      </c>
      <c r="H35" s="2">
        <f>COUNTIF(Tabela2[FIFA 2000 League],Tabela3[[#This Row],[League]])</f>
        <v>18</v>
      </c>
      <c r="I35" s="2">
        <f>COUNTIF(Tabela2[FIFA 2001 League],Tabela3[[#This Row],[League]])</f>
        <v>16</v>
      </c>
      <c r="J35" s="2">
        <f>COUNTIF(Tabela2[FIFA 2002 League],Tabela3[[#This Row],[League]])</f>
        <v>2</v>
      </c>
      <c r="K35" s="2">
        <f>COUNTIF(Tabela2[FIFA 2003 League],Tabela3[[#This Row],[League]])</f>
        <v>2</v>
      </c>
      <c r="L35" s="2">
        <f>COUNTIF(Tabela2[FIFA 2004 League],Tabela3[[#This Row],[League]])</f>
        <v>4</v>
      </c>
      <c r="M35" s="2">
        <f>COUNTIF(Tabela2[FIFA 2005 League],Tabela3[[#This Row],[League]])</f>
        <v>4</v>
      </c>
      <c r="N35" s="2">
        <f>COUNTIF(Tabela2[FIFA 06 League],Tabela3[[#This Row],[League]])</f>
        <v>3</v>
      </c>
      <c r="O35" s="2">
        <f>COUNTIF(Tabela2[FIFA 07 League],Tabela3[[#This Row],[League]])</f>
        <v>4</v>
      </c>
      <c r="P35" s="2">
        <f>COUNTIF(Tabela2[FIFA 08 League],Tabela3[[#This Row],[League]])</f>
        <v>3</v>
      </c>
      <c r="Q35" s="2">
        <f>COUNTIF(Tabela2[FIFA 09 League],Tabela3[[#This Row],[League]])</f>
        <v>4</v>
      </c>
      <c r="R35" s="2">
        <f>COUNTIF(Tabela2[FIFA 10 League],Tabela3[[#This Row],[League]])</f>
        <v>4</v>
      </c>
      <c r="S35" s="2">
        <f>COUNTIF(Tabela2[FIFA 11 League],Tabela3[[#This Row],[League]])</f>
        <v>4</v>
      </c>
      <c r="T35" s="2">
        <f>COUNTIF(Tabela2[FIFA 12 League],Tabela3[[#This Row],[League]])</f>
        <v>4</v>
      </c>
      <c r="U35" s="2">
        <f>COUNTIF(Tabela2[FIFA 13 League],Tabela3[[#This Row],[League]])</f>
        <v>4</v>
      </c>
      <c r="V35" s="2">
        <f>COUNTIF(Tabela2[FIFA 14 League],Tabela3[[#This Row],[League]])</f>
        <v>4</v>
      </c>
      <c r="W35" s="2">
        <f>COUNTIF(Tabela2[FIFA 15 League],Tabela3[[#This Row],[League]])</f>
        <v>3</v>
      </c>
      <c r="X35" s="2">
        <f>COUNTIF(Tabela2[FIFA 16 League],Tabela3[[#This Row],[League]])</f>
        <v>3</v>
      </c>
      <c r="Y35" s="2">
        <f>COUNTIF(Tabela2[FIFA 17 League],Tabela3[[#This Row],[League]])</f>
        <v>3</v>
      </c>
      <c r="Z35" s="2">
        <f>COUNTIF(Tabela2[FIFA 18 League],Tabela3[[#This Row],[League]])</f>
        <v>4</v>
      </c>
      <c r="AA35" s="2">
        <f>COUNTIF(Tabela2[FIFA 19 League],Tabela3[[#This Row],[League]])</f>
        <v>4</v>
      </c>
      <c r="AB35" s="2">
        <f>COUNTIF(Tabela2[FIFA 20 League],Tabela3[[#This Row],[League]])</f>
        <v>4</v>
      </c>
      <c r="AC35" s="2">
        <f>COUNTIF(Tabela2[FIFA 21 League],Tabela3[[#This Row],[League]])</f>
        <v>4</v>
      </c>
      <c r="AD35" s="2">
        <f>COUNTIF(Tabela2[FIFA 22 League],Tabela3[[#This Row],[League]])</f>
        <v>4</v>
      </c>
      <c r="AE35" s="2">
        <f>COUNTIF(Tabela2[FIFA 23 League],Tabela3[[#This Row],[League]])</f>
        <v>3</v>
      </c>
      <c r="AF35" s="2">
        <f>COUNTIF(Tabela2[EA Sports FC 24 League],Tabela3[[#This Row],[League]])</f>
        <v>3</v>
      </c>
      <c r="AG35" s="2">
        <f>COUNTIF(Tabela2[EA Sports FC 25 League],Tabela3[[#This Row],[League]])</f>
        <v>4</v>
      </c>
      <c r="AH35" s="2">
        <f>COUNTIF(Tabela2[EA Sports FC 26 League],Tabela3[[#This Row],[League]])</f>
        <v>4</v>
      </c>
    </row>
    <row r="36" spans="1:34" x14ac:dyDescent="0.3">
      <c r="A36" s="2" t="s">
        <v>985</v>
      </c>
      <c r="B36" s="2" t="s">
        <v>177</v>
      </c>
      <c r="C36" s="2">
        <v>1</v>
      </c>
      <c r="D36" s="2">
        <f>COUNTIF(Tabela2[FIFA 96 League],Tabela3[[#This Row],[League]])</f>
        <v>0</v>
      </c>
      <c r="E36" s="2">
        <f>COUNTIF(Tabela2[FIFA 97 League],Tabela3[[#This Row],[League]])</f>
        <v>0</v>
      </c>
      <c r="F36" s="2">
        <f>COUNTIF(Tabela2[FIFA 98 League],Tabela3[[#This Row],[League]])</f>
        <v>0</v>
      </c>
      <c r="G36" s="2">
        <f>COUNTIF(Tabela2[FIFA 99 League],Tabela3[[#This Row],[League]])</f>
        <v>2</v>
      </c>
      <c r="H36" s="2">
        <f>COUNTIF(Tabela2[FIFA 2000 League],Tabela3[[#This Row],[League]])</f>
        <v>1</v>
      </c>
      <c r="I36" s="2">
        <f>COUNTIF(Tabela2[FIFA 2001 League],Tabela3[[#This Row],[League]])</f>
        <v>0</v>
      </c>
      <c r="J36" s="2">
        <f>COUNTIF(Tabela2[FIFA 2002 League],Tabela3[[#This Row],[League]])</f>
        <v>0</v>
      </c>
      <c r="K36" s="2">
        <f>COUNTIF(Tabela2[FIFA 2003 League],Tabela3[[#This Row],[League]])</f>
        <v>0</v>
      </c>
      <c r="L36" s="2">
        <f>COUNTIF(Tabela2[FIFA 2004 League],Tabela3[[#This Row],[League]])</f>
        <v>0</v>
      </c>
      <c r="M36" s="2">
        <f>COUNTIF(Tabela2[FIFA 2005 League],Tabela3[[#This Row],[League]])</f>
        <v>0</v>
      </c>
      <c r="N36" s="2">
        <f>COUNTIF(Tabela2[FIFA 06 League],Tabela3[[#This Row],[League]])</f>
        <v>0</v>
      </c>
      <c r="O36" s="2">
        <f>COUNTIF(Tabela2[FIFA 07 League],Tabela3[[#This Row],[League]])</f>
        <v>0</v>
      </c>
      <c r="P36" s="2">
        <f>COUNTIF(Tabela2[FIFA 08 League],Tabela3[[#This Row],[League]])</f>
        <v>0</v>
      </c>
      <c r="Q36" s="2">
        <f>COUNTIF(Tabela2[FIFA 09 League],Tabela3[[#This Row],[League]])</f>
        <v>0</v>
      </c>
      <c r="R36" s="2">
        <f>COUNTIF(Tabela2[FIFA 10 League],Tabela3[[#This Row],[League]])</f>
        <v>0</v>
      </c>
      <c r="S36" s="2">
        <f>COUNTIF(Tabela2[FIFA 11 League],Tabela3[[#This Row],[League]])</f>
        <v>0</v>
      </c>
      <c r="T36" s="2">
        <f>COUNTIF(Tabela2[FIFA 12 League],Tabela3[[#This Row],[League]])</f>
        <v>0</v>
      </c>
      <c r="U36" s="2">
        <f>COUNTIF(Tabela2[FIFA 13 League],Tabela3[[#This Row],[League]])</f>
        <v>0</v>
      </c>
      <c r="V36" s="2">
        <f>COUNTIF(Tabela2[FIFA 14 League],Tabela3[[#This Row],[League]])</f>
        <v>0</v>
      </c>
      <c r="W36" s="2">
        <f>COUNTIF(Tabela2[FIFA 15 League],Tabela3[[#This Row],[League]])</f>
        <v>0</v>
      </c>
      <c r="X36" s="2">
        <f>COUNTIF(Tabela2[FIFA 16 League],Tabela3[[#This Row],[League]])</f>
        <v>0</v>
      </c>
      <c r="Y36" s="2">
        <f>COUNTIF(Tabela2[FIFA 17 League],Tabela3[[#This Row],[League]])</f>
        <v>0</v>
      </c>
      <c r="Z36" s="2">
        <f>COUNTIF(Tabela2[FIFA 18 League],Tabela3[[#This Row],[League]])</f>
        <v>0</v>
      </c>
      <c r="AA36" s="2">
        <f>COUNTIF(Tabela2[FIFA 19 League],Tabela3[[#This Row],[League]])</f>
        <v>0</v>
      </c>
      <c r="AB36" s="2">
        <f>COUNTIF(Tabela2[FIFA 20 League],Tabela3[[#This Row],[League]])</f>
        <v>0</v>
      </c>
      <c r="AC36" s="2">
        <f>COUNTIF(Tabela2[FIFA 21 League],Tabela3[[#This Row],[League]])</f>
        <v>0</v>
      </c>
      <c r="AD36" s="2">
        <f>COUNTIF(Tabela2[FIFA 22 League],Tabela3[[#This Row],[League]])</f>
        <v>1</v>
      </c>
      <c r="AE36" s="2">
        <f>COUNTIF(Tabela2[FIFA 23 League],Tabela3[[#This Row],[League]])</f>
        <v>1</v>
      </c>
      <c r="AF36" s="2">
        <f>COUNTIF(Tabela2[EA Sports FC 24 League],Tabela3[[#This Row],[League]])</f>
        <v>1</v>
      </c>
      <c r="AG36" s="2">
        <f>COUNTIF(Tabela2[EA Sports FC 25 League],Tabela3[[#This Row],[League]])</f>
        <v>1</v>
      </c>
      <c r="AH36" s="2">
        <f>COUNTIF(Tabela2[EA Sports FC 26 League],Tabela3[[#This Row],[League]])</f>
        <v>1</v>
      </c>
    </row>
    <row r="37" spans="1:34" x14ac:dyDescent="0.3">
      <c r="A37" s="2" t="s">
        <v>2044</v>
      </c>
      <c r="B37" s="2" t="s">
        <v>179</v>
      </c>
      <c r="C37" s="2">
        <v>1</v>
      </c>
      <c r="D37" s="2">
        <f>COUNTIF(Tabela2[FIFA 96 League],Tabela3[[#This Row],[League]])</f>
        <v>0</v>
      </c>
      <c r="E37" s="2">
        <f>COUNTIF(Tabela2[FIFA 97 League],Tabela3[[#This Row],[League]])</f>
        <v>0</v>
      </c>
      <c r="F37" s="2">
        <f>COUNTIF(Tabela2[FIFA 98 League],Tabela3[[#This Row],[League]])</f>
        <v>0</v>
      </c>
      <c r="G37" s="2">
        <f>COUNTIF(Tabela2[FIFA 99 League],Tabela3[[#This Row],[League]])</f>
        <v>0</v>
      </c>
      <c r="H37" s="2">
        <f>COUNTIF(Tabela2[FIFA 2000 League],Tabela3[[#This Row],[League]])</f>
        <v>0</v>
      </c>
      <c r="I37" s="2">
        <f>COUNTIF(Tabela2[FIFA 2001 League],Tabela3[[#This Row],[League]])</f>
        <v>0</v>
      </c>
      <c r="J37" s="2">
        <f>COUNTIF(Tabela2[FIFA 2002 League],Tabela3[[#This Row],[League]])</f>
        <v>0</v>
      </c>
      <c r="K37" s="2">
        <f>COUNTIF(Tabela2[FIFA 2003 League],Tabela3[[#This Row],[League]])</f>
        <v>0</v>
      </c>
      <c r="L37" s="2">
        <f>COUNTIF(Tabela2[FIFA 2004 League],Tabela3[[#This Row],[League]])</f>
        <v>0</v>
      </c>
      <c r="M37" s="2">
        <f>COUNTIF(Tabela2[FIFA 2005 League],Tabela3[[#This Row],[League]])</f>
        <v>0</v>
      </c>
      <c r="N37" s="2">
        <f>COUNTIF(Tabela2[FIFA 06 League],Tabela3[[#This Row],[League]])</f>
        <v>0</v>
      </c>
      <c r="O37" s="2">
        <f>COUNTIF(Tabela2[FIFA 07 League],Tabela3[[#This Row],[League]])</f>
        <v>0</v>
      </c>
      <c r="P37" s="2">
        <f>COUNTIF(Tabela2[FIFA 08 League],Tabela3[[#This Row],[League]])</f>
        <v>0</v>
      </c>
      <c r="Q37" s="2">
        <f>COUNTIF(Tabela2[FIFA 09 League],Tabela3[[#This Row],[League]])</f>
        <v>0</v>
      </c>
      <c r="R37" s="2">
        <f>COUNTIF(Tabela2[FIFA 10 League],Tabela3[[#This Row],[League]])</f>
        <v>0</v>
      </c>
      <c r="S37" s="2">
        <f>COUNTIF(Tabela2[FIFA 11 League],Tabela3[[#This Row],[League]])</f>
        <v>0</v>
      </c>
      <c r="T37" s="2">
        <f>COUNTIF(Tabela2[FIFA 12 League],Tabela3[[#This Row],[League]])</f>
        <v>0</v>
      </c>
      <c r="U37" s="2">
        <f>COUNTIF(Tabela2[FIFA 13 League],Tabela3[[#This Row],[League]])</f>
        <v>0</v>
      </c>
      <c r="V37" s="2">
        <f>COUNTIF(Tabela2[FIFA 14 League],Tabela3[[#This Row],[League]])</f>
        <v>0</v>
      </c>
      <c r="W37" s="2">
        <f>COUNTIF(Tabela2[FIFA 15 League],Tabela3[[#This Row],[League]])</f>
        <v>0</v>
      </c>
      <c r="X37" s="2">
        <f>COUNTIF(Tabela2[FIFA 16 League],Tabela3[[#This Row],[League]])</f>
        <v>0</v>
      </c>
      <c r="Y37" s="2">
        <f>COUNTIF(Tabela2[FIFA 17 League],Tabela3[[#This Row],[League]])</f>
        <v>0</v>
      </c>
      <c r="Z37" s="2">
        <f>COUNTIF(Tabela2[FIFA 18 League],Tabela3[[#This Row],[League]])</f>
        <v>0</v>
      </c>
      <c r="AA37" s="2">
        <f>COUNTIF(Tabela2[FIFA 19 League],Tabela3[[#This Row],[League]])</f>
        <v>0</v>
      </c>
      <c r="AB37" s="2">
        <f>COUNTIF(Tabela2[FIFA 20 League],Tabela3[[#This Row],[League]])</f>
        <v>0</v>
      </c>
      <c r="AC37" s="2">
        <f>COUNTIF(Tabela2[FIFA 21 League],Tabela3[[#This Row],[League]])</f>
        <v>0</v>
      </c>
      <c r="AD37" s="2">
        <f>COUNTIF(Tabela2[FIFA 22 League],Tabela3[[#This Row],[League]])</f>
        <v>11</v>
      </c>
      <c r="AE37" s="2">
        <f>COUNTIF(Tabela2[FIFA 23 League],Tabela3[[#This Row],[League]])</f>
        <v>11</v>
      </c>
      <c r="AF37" s="2">
        <f>COUNTIF(Tabela2[EA Sports FC 24 League],Tabela3[[#This Row],[League]])</f>
        <v>12</v>
      </c>
      <c r="AG37" s="2">
        <f>COUNTIF(Tabela2[EA Sports FC 25 League],Tabela3[[#This Row],[League]])</f>
        <v>13</v>
      </c>
      <c r="AH37" s="2">
        <f>COUNTIF(Tabela2[EA Sports FC 26 League],Tabela3[[#This Row],[League]])</f>
        <v>14</v>
      </c>
    </row>
    <row r="38" spans="1:34" x14ac:dyDescent="0.3">
      <c r="A38" s="2" t="s">
        <v>1486</v>
      </c>
      <c r="B38" s="2" t="s">
        <v>183</v>
      </c>
      <c r="C38" s="2">
        <v>1</v>
      </c>
      <c r="D38" s="2">
        <f>COUNTIF(Tabela2[FIFA 96 League],Tabela3[[#This Row],[League]])</f>
        <v>0</v>
      </c>
      <c r="E38" s="2">
        <f>COUNTIF(Tabela2[FIFA 97 League],Tabela3[[#This Row],[League]])</f>
        <v>0</v>
      </c>
      <c r="F38" s="2">
        <f>COUNTIF(Tabela2[FIFA 98 League],Tabela3[[#This Row],[League]])</f>
        <v>0</v>
      </c>
      <c r="G38" s="2">
        <f>COUNTIF(Tabela2[FIFA 99 League],Tabela3[[#This Row],[League]])</f>
        <v>0</v>
      </c>
      <c r="H38" s="2">
        <f>COUNTIF(Tabela2[FIFA 2000 League],Tabela3[[#This Row],[League]])</f>
        <v>0</v>
      </c>
      <c r="I38" s="2">
        <f>COUNTIF(Tabela2[FIFA 2001 League],Tabela3[[#This Row],[League]])</f>
        <v>0</v>
      </c>
      <c r="J38" s="2">
        <f>COUNTIF(Tabela2[FIFA 2002 League],Tabela3[[#This Row],[League]])</f>
        <v>0</v>
      </c>
      <c r="K38" s="2">
        <f>COUNTIF(Tabela2[FIFA 2003 League],Tabela3[[#This Row],[League]])</f>
        <v>0</v>
      </c>
      <c r="L38" s="2">
        <f>COUNTIF(Tabela2[FIFA 2004 League],Tabela3[[#This Row],[League]])</f>
        <v>0</v>
      </c>
      <c r="M38" s="2">
        <f>COUNTIF(Tabela2[FIFA 2005 League],Tabela3[[#This Row],[League]])</f>
        <v>0</v>
      </c>
      <c r="N38" s="2">
        <f>COUNTIF(Tabela2[FIFA 06 League],Tabela3[[#This Row],[League]])</f>
        <v>0</v>
      </c>
      <c r="O38" s="2">
        <f>COUNTIF(Tabela2[FIFA 07 League],Tabela3[[#This Row],[League]])</f>
        <v>0</v>
      </c>
      <c r="P38" s="2">
        <f>COUNTIF(Tabela2[FIFA 08 League],Tabela3[[#This Row],[League]])</f>
        <v>12</v>
      </c>
      <c r="Q38" s="2">
        <f>COUNTIF(Tabela2[FIFA 09 League],Tabela3[[#This Row],[League]])</f>
        <v>12</v>
      </c>
      <c r="R38" s="2">
        <f>COUNTIF(Tabela2[FIFA 10 League],Tabela3[[#This Row],[League]])</f>
        <v>10</v>
      </c>
      <c r="S38" s="2">
        <f>COUNTIF(Tabela2[FIFA 11 League],Tabela3[[#This Row],[League]])</f>
        <v>10</v>
      </c>
      <c r="T38" s="2">
        <f>COUNTIF(Tabela2[FIFA 12 League],Tabela3[[#This Row],[League]])</f>
        <v>10</v>
      </c>
      <c r="U38" s="2">
        <f>COUNTIF(Tabela2[FIFA 13 League],Tabela3[[#This Row],[League]])</f>
        <v>11</v>
      </c>
      <c r="V38" s="2">
        <f>COUNTIF(Tabela2[FIFA 14 League],Tabela3[[#This Row],[League]])</f>
        <v>12</v>
      </c>
      <c r="W38" s="2">
        <f>COUNTIF(Tabela2[FIFA 15 League],Tabela3[[#This Row],[League]])</f>
        <v>12</v>
      </c>
      <c r="X38" s="2">
        <f>COUNTIF(Tabela2[FIFA 16 League],Tabela3[[#This Row],[League]])</f>
        <v>12</v>
      </c>
      <c r="Y38" s="2">
        <f>COUNTIF(Tabela2[FIFA 17 League],Tabela3[[#This Row],[League]])</f>
        <v>12</v>
      </c>
      <c r="Z38" s="2">
        <f>COUNTIF(Tabela2[FIFA 18 League],Tabela3[[#This Row],[League]])</f>
        <v>12</v>
      </c>
      <c r="AA38" s="2">
        <f>COUNTIF(Tabela2[FIFA 19 League],Tabela3[[#This Row],[League]])</f>
        <v>10</v>
      </c>
      <c r="AB38" s="2">
        <f>COUNTIF(Tabela2[FIFA 20 League],Tabela3[[#This Row],[League]])</f>
        <v>10</v>
      </c>
      <c r="AC38" s="2">
        <f>COUNTIF(Tabela2[FIFA 21 League],Tabela3[[#This Row],[League]])</f>
        <v>10</v>
      </c>
      <c r="AD38" s="2">
        <f>COUNTIF(Tabela2[FIFA 22 League],Tabela3[[#This Row],[League]])</f>
        <v>10</v>
      </c>
      <c r="AE38" s="2">
        <f>COUNTIF(Tabela2[FIFA 23 League],Tabela3[[#This Row],[League]])</f>
        <v>10</v>
      </c>
      <c r="AF38" s="2">
        <f>COUNTIF(Tabela2[EA Sports FC 24 League],Tabela3[[#This Row],[League]])</f>
        <v>10</v>
      </c>
      <c r="AG38" s="2">
        <f>COUNTIF(Tabela2[EA Sports FC 25 League],Tabela3[[#This Row],[League]])</f>
        <v>10</v>
      </c>
      <c r="AH38" s="2">
        <f>COUNTIF(Tabela2[EA Sports FC 26 League],Tabela3[[#This Row],[League]])</f>
        <v>10</v>
      </c>
    </row>
    <row r="39" spans="1:34" x14ac:dyDescent="0.3">
      <c r="A39" s="2" t="s">
        <v>951</v>
      </c>
      <c r="B39" s="2" t="s">
        <v>184</v>
      </c>
      <c r="C39" s="2">
        <v>1</v>
      </c>
      <c r="D39" s="2">
        <f>COUNTIF(Tabela2[FIFA 96 League],Tabela3[[#This Row],[League]])</f>
        <v>0</v>
      </c>
      <c r="E39" s="2">
        <f>COUNTIF(Tabela2[FIFA 97 League],Tabela3[[#This Row],[League]])</f>
        <v>0</v>
      </c>
      <c r="F39" s="2">
        <f>COUNTIF(Tabela2[FIFA 98 League],Tabela3[[#This Row],[League]])</f>
        <v>0</v>
      </c>
      <c r="G39" s="2">
        <f>COUNTIF(Tabela2[FIFA 99 League],Tabela3[[#This Row],[League]])</f>
        <v>2</v>
      </c>
      <c r="H39" s="2">
        <f>COUNTIF(Tabela2[FIFA 2000 League],Tabela3[[#This Row],[League]])</f>
        <v>14</v>
      </c>
      <c r="I39" s="2">
        <f>COUNTIF(Tabela2[FIFA 2001 League],Tabela3[[#This Row],[League]])</f>
        <v>12</v>
      </c>
      <c r="J39" s="2">
        <f>COUNTIF(Tabela2[FIFA 2002 League],Tabela3[[#This Row],[League]])</f>
        <v>12</v>
      </c>
      <c r="K39" s="2">
        <f>COUNTIF(Tabela2[FIFA 2003 League],Tabela3[[#This Row],[League]])</f>
        <v>9</v>
      </c>
      <c r="L39" s="2">
        <f>COUNTIF(Tabela2[FIFA 2004 League],Tabela3[[#This Row],[League]])</f>
        <v>0</v>
      </c>
      <c r="M39" s="2">
        <f>COUNTIF(Tabela2[FIFA 2005 League],Tabela3[[#This Row],[League]])</f>
        <v>0</v>
      </c>
      <c r="N39" s="2">
        <f>COUNTIF(Tabela2[FIFA 06 League],Tabela3[[#This Row],[League]])</f>
        <v>0</v>
      </c>
      <c r="O39" s="2">
        <f>COUNTIF(Tabela2[FIFA 07 League],Tabela3[[#This Row],[League]])</f>
        <v>0</v>
      </c>
      <c r="P39" s="2">
        <f>COUNTIF(Tabela2[FIFA 08 League],Tabela3[[#This Row],[League]])</f>
        <v>0</v>
      </c>
      <c r="Q39" s="2">
        <f>COUNTIF(Tabela2[FIFA 09 League],Tabela3[[#This Row],[League]])</f>
        <v>0</v>
      </c>
      <c r="R39" s="2">
        <f>COUNTIF(Tabela2[FIFA 10 League],Tabela3[[#This Row],[League]])</f>
        <v>0</v>
      </c>
      <c r="S39" s="2">
        <f>COUNTIF(Tabela2[FIFA 11 League],Tabela3[[#This Row],[League]])</f>
        <v>0</v>
      </c>
      <c r="T39" s="2">
        <f>COUNTIF(Tabela2[FIFA 12 League],Tabela3[[#This Row],[League]])</f>
        <v>0</v>
      </c>
      <c r="U39" s="2">
        <f>COUNTIF(Tabela2[FIFA 13 League],Tabela3[[#This Row],[League]])</f>
        <v>0</v>
      </c>
      <c r="V39" s="2">
        <f>COUNTIF(Tabela2[FIFA 14 League],Tabela3[[#This Row],[League]])</f>
        <v>0</v>
      </c>
      <c r="W39" s="2">
        <f>COUNTIF(Tabela2[FIFA 15 League],Tabela3[[#This Row],[League]])</f>
        <v>0</v>
      </c>
      <c r="X39" s="2">
        <f>COUNTIF(Tabela2[FIFA 16 League],Tabela3[[#This Row],[League]])</f>
        <v>0</v>
      </c>
      <c r="Y39" s="2">
        <f>COUNTIF(Tabela2[FIFA 17 League],Tabela3[[#This Row],[League]])</f>
        <v>0</v>
      </c>
      <c r="Z39" s="2">
        <f>COUNTIF(Tabela2[FIFA 18 League],Tabela3[[#This Row],[League]])</f>
        <v>0</v>
      </c>
      <c r="AA39" s="2">
        <f>COUNTIF(Tabela2[FIFA 19 League],Tabela3[[#This Row],[League]])</f>
        <v>0</v>
      </c>
      <c r="AB39" s="2">
        <f>COUNTIF(Tabela2[FIFA 20 League],Tabela3[[#This Row],[League]])</f>
        <v>0</v>
      </c>
      <c r="AC39" s="2">
        <f>COUNTIF(Tabela2[FIFA 21 League],Tabela3[[#This Row],[League]])</f>
        <v>0</v>
      </c>
      <c r="AD39" s="2">
        <f>COUNTIF(Tabela2[FIFA 22 League],Tabela3[[#This Row],[League]])</f>
        <v>0</v>
      </c>
      <c r="AE39" s="2">
        <f>COUNTIF(Tabela2[FIFA 23 League],Tabela3[[#This Row],[League]])</f>
        <v>0</v>
      </c>
      <c r="AF39" s="2">
        <f>COUNTIF(Tabela2[EA Sports FC 24 League],Tabela3[[#This Row],[League]])</f>
        <v>0</v>
      </c>
      <c r="AG39" s="2">
        <f>COUNTIF(Tabela2[EA Sports FC 25 League],Tabela3[[#This Row],[League]])</f>
        <v>0</v>
      </c>
      <c r="AH39" s="2">
        <f>COUNTIF(Tabela2[EA Sports FC 26 League],Tabela3[[#This Row],[League]])</f>
        <v>0</v>
      </c>
    </row>
    <row r="40" spans="1:34" x14ac:dyDescent="0.3">
      <c r="A40" s="2" t="s">
        <v>796</v>
      </c>
      <c r="B40" s="2" t="s">
        <v>38</v>
      </c>
      <c r="C40" s="2">
        <v>1</v>
      </c>
      <c r="D40" s="2">
        <f>COUNTIF(Tabela2[FIFA 96 League],Tabela3[[#This Row],[League]])</f>
        <v>18</v>
      </c>
      <c r="E40" s="2">
        <f>COUNTIF(Tabela2[FIFA 97 League],Tabela3[[#This Row],[League]])</f>
        <v>18</v>
      </c>
      <c r="F40" s="2">
        <f>COUNTIF(Tabela2[FIFA 98 League],Tabela3[[#This Row],[League]])</f>
        <v>18</v>
      </c>
      <c r="G40" s="2">
        <f>COUNTIF(Tabela2[FIFA 99 League],Tabela3[[#This Row],[League]])</f>
        <v>18</v>
      </c>
      <c r="H40" s="2">
        <f>COUNTIF(Tabela2[FIFA 2000 League],Tabela3[[#This Row],[League]])</f>
        <v>18</v>
      </c>
      <c r="I40" s="2">
        <f>COUNTIF(Tabela2[FIFA 2001 League],Tabela3[[#This Row],[League]])</f>
        <v>18</v>
      </c>
      <c r="J40" s="2">
        <f>COUNTIF(Tabela2[FIFA 2002 League],Tabela3[[#This Row],[League]])</f>
        <v>18</v>
      </c>
      <c r="K40" s="2">
        <f>COUNTIF(Tabela2[FIFA 2003 League],Tabela3[[#This Row],[League]])</f>
        <v>18</v>
      </c>
      <c r="L40" s="2">
        <f>COUNTIF(Tabela2[FIFA 2004 League],Tabela3[[#This Row],[League]])</f>
        <v>18</v>
      </c>
      <c r="M40" s="2">
        <f>COUNTIF(Tabela2[FIFA 2005 League],Tabela3[[#This Row],[League]])</f>
        <v>20</v>
      </c>
      <c r="N40" s="2">
        <f>COUNTIF(Tabela2[FIFA 06 League],Tabela3[[#This Row],[League]])</f>
        <v>20</v>
      </c>
      <c r="O40" s="2">
        <f>COUNTIF(Tabela2[FIFA 07 League],Tabela3[[#This Row],[League]])</f>
        <v>20</v>
      </c>
      <c r="P40" s="2">
        <f>COUNTIF(Tabela2[FIFA 08 League],Tabela3[[#This Row],[League]])</f>
        <v>20</v>
      </c>
      <c r="Q40" s="2">
        <f>COUNTIF(Tabela2[FIFA 09 League],Tabela3[[#This Row],[League]])</f>
        <v>20</v>
      </c>
      <c r="R40" s="2">
        <f>COUNTIF(Tabela2[FIFA 10 League],Tabela3[[#This Row],[League]])</f>
        <v>20</v>
      </c>
      <c r="S40" s="2">
        <f>COUNTIF(Tabela2[FIFA 11 League],Tabela3[[#This Row],[League]])</f>
        <v>20</v>
      </c>
      <c r="T40" s="2">
        <f>COUNTIF(Tabela2[FIFA 12 League],Tabela3[[#This Row],[League]])</f>
        <v>20</v>
      </c>
      <c r="U40" s="2">
        <f>COUNTIF(Tabela2[FIFA 13 League],Tabela3[[#This Row],[League]])</f>
        <v>20</v>
      </c>
      <c r="V40" s="2">
        <f>COUNTIF(Tabela2[FIFA 14 League],Tabela3[[#This Row],[League]])</f>
        <v>20</v>
      </c>
      <c r="W40" s="2">
        <f>COUNTIF(Tabela2[FIFA 15 League],Tabela3[[#This Row],[League]])</f>
        <v>20</v>
      </c>
      <c r="X40" s="2">
        <f>COUNTIF(Tabela2[FIFA 16 League],Tabela3[[#This Row],[League]])</f>
        <v>20</v>
      </c>
      <c r="Y40" s="2">
        <f>COUNTIF(Tabela2[FIFA 17 League],Tabela3[[#This Row],[League]])</f>
        <v>20</v>
      </c>
      <c r="Z40" s="2">
        <f>COUNTIF(Tabela2[FIFA 18 League],Tabela3[[#This Row],[League]])</f>
        <v>20</v>
      </c>
      <c r="AA40" s="2">
        <f>COUNTIF(Tabela2[FIFA 19 League],Tabela3[[#This Row],[League]])</f>
        <v>20</v>
      </c>
      <c r="AB40" s="2">
        <f>COUNTIF(Tabela2[FIFA 20 League],Tabela3[[#This Row],[League]])</f>
        <v>20</v>
      </c>
      <c r="AC40" s="2">
        <f>COUNTIF(Tabela2[FIFA 21 League],Tabela3[[#This Row],[League]])</f>
        <v>20</v>
      </c>
      <c r="AD40" s="2">
        <f>COUNTIF(Tabela2[FIFA 22 League],Tabela3[[#This Row],[League]])</f>
        <v>20</v>
      </c>
      <c r="AE40" s="2">
        <f>COUNTIF(Tabela2[FIFA 23 League],Tabela3[[#This Row],[League]])</f>
        <v>20</v>
      </c>
      <c r="AF40" s="2">
        <f>COUNTIF(Tabela2[EA Sports FC 24 League],Tabela3[[#This Row],[League]])</f>
        <v>20</v>
      </c>
      <c r="AG40" s="2">
        <f>COUNTIF(Tabela2[EA Sports FC 25 League],Tabela3[[#This Row],[League]])</f>
        <v>20</v>
      </c>
      <c r="AH40" s="2">
        <f>COUNTIF(Tabela2[EA Sports FC 26 League],Tabela3[[#This Row],[League]])</f>
        <v>20</v>
      </c>
    </row>
    <row r="41" spans="1:34" x14ac:dyDescent="0.3">
      <c r="A41" s="2" t="s">
        <v>1206</v>
      </c>
      <c r="B41" s="2" t="s">
        <v>38</v>
      </c>
      <c r="C41" s="2">
        <v>2</v>
      </c>
      <c r="D41" s="2">
        <f>COUNTIF(Tabela2[FIFA 96 League],Tabela3[[#This Row],[League]])</f>
        <v>0</v>
      </c>
      <c r="E41" s="2">
        <f>COUNTIF(Tabela2[FIFA 97 League],Tabela3[[#This Row],[League]])</f>
        <v>0</v>
      </c>
      <c r="F41" s="2">
        <f>COUNTIF(Tabela2[FIFA 98 League],Tabela3[[#This Row],[League]])</f>
        <v>0</v>
      </c>
      <c r="G41" s="2">
        <f>COUNTIF(Tabela2[FIFA 99 League],Tabela3[[#This Row],[League]])</f>
        <v>0</v>
      </c>
      <c r="H41" s="2">
        <f>COUNTIF(Tabela2[FIFA 2000 League],Tabela3[[#This Row],[League]])</f>
        <v>0</v>
      </c>
      <c r="I41" s="2">
        <f>COUNTIF(Tabela2[FIFA 2001 League],Tabela3[[#This Row],[League]])</f>
        <v>0</v>
      </c>
      <c r="J41" s="2">
        <f>COUNTIF(Tabela2[FIFA 2002 League],Tabela3[[#This Row],[League]])</f>
        <v>0</v>
      </c>
      <c r="K41" s="2">
        <f>COUNTIF(Tabela2[FIFA 2003 League],Tabela3[[#This Row],[League]])</f>
        <v>2</v>
      </c>
      <c r="L41" s="2">
        <f>COUNTIF(Tabela2[FIFA 2004 League],Tabela3[[#This Row],[League]])</f>
        <v>20</v>
      </c>
      <c r="M41" s="2">
        <f>COUNTIF(Tabela2[FIFA 2005 League],Tabela3[[#This Row],[League]])</f>
        <v>22</v>
      </c>
      <c r="N41" s="2">
        <f>COUNTIF(Tabela2[FIFA 06 League],Tabela3[[#This Row],[League]])</f>
        <v>22</v>
      </c>
      <c r="O41" s="2">
        <f>COUNTIF(Tabela2[FIFA 07 League],Tabela3[[#This Row],[League]])</f>
        <v>22</v>
      </c>
      <c r="P41" s="2">
        <f>COUNTIF(Tabela2[FIFA 08 League],Tabela3[[#This Row],[League]])</f>
        <v>22</v>
      </c>
      <c r="Q41" s="2">
        <f>COUNTIF(Tabela2[FIFA 09 League],Tabela3[[#This Row],[League]])</f>
        <v>22</v>
      </c>
      <c r="R41" s="2">
        <f>COUNTIF(Tabela2[FIFA 10 League],Tabela3[[#This Row],[League]])</f>
        <v>22</v>
      </c>
      <c r="S41" s="2">
        <f>COUNTIF(Tabela2[FIFA 11 League],Tabela3[[#This Row],[League]])</f>
        <v>22</v>
      </c>
      <c r="T41" s="2">
        <f>COUNTIF(Tabela2[FIFA 12 League],Tabela3[[#This Row],[League]])</f>
        <v>22</v>
      </c>
      <c r="U41" s="2">
        <f>COUNTIF(Tabela2[FIFA 13 League],Tabela3[[#This Row],[League]])</f>
        <v>22</v>
      </c>
      <c r="V41" s="2">
        <f>COUNTIF(Tabela2[FIFA 14 League],Tabela3[[#This Row],[League]])</f>
        <v>22</v>
      </c>
      <c r="W41" s="2">
        <f>COUNTIF(Tabela2[FIFA 15 League],Tabela3[[#This Row],[League]])</f>
        <v>22</v>
      </c>
      <c r="X41" s="2">
        <f>COUNTIF(Tabela2[FIFA 16 League],Tabela3[[#This Row],[League]])</f>
        <v>22</v>
      </c>
      <c r="Y41" s="2">
        <f>COUNTIF(Tabela2[FIFA 17 League],Tabela3[[#This Row],[League]])</f>
        <v>22</v>
      </c>
      <c r="Z41" s="2">
        <f>COUNTIF(Tabela2[FIFA 18 League],Tabela3[[#This Row],[League]])</f>
        <v>22</v>
      </c>
      <c r="AA41" s="2">
        <f>COUNTIF(Tabela2[FIFA 19 League],Tabela3[[#This Row],[League]])</f>
        <v>19</v>
      </c>
      <c r="AB41" s="2">
        <f>COUNTIF(Tabela2[FIFA 20 League],Tabela3[[#This Row],[League]])</f>
        <v>20</v>
      </c>
      <c r="AC41" s="2">
        <f>COUNTIF(Tabela2[FIFA 21 League],Tabela3[[#This Row],[League]])</f>
        <v>6</v>
      </c>
      <c r="AD41" s="2">
        <f>COUNTIF(Tabela2[FIFA 22 League],Tabela3[[#This Row],[League]])</f>
        <v>5</v>
      </c>
      <c r="AE41" s="2">
        <f>COUNTIF(Tabela2[FIFA 23 League],Tabela3[[#This Row],[League]])</f>
        <v>20</v>
      </c>
      <c r="AF41" s="2">
        <f>COUNTIF(Tabela2[EA Sports FC 24 League],Tabela3[[#This Row],[League]])</f>
        <v>20</v>
      </c>
      <c r="AG41" s="2">
        <f>COUNTIF(Tabela2[EA Sports FC 25 League],Tabela3[[#This Row],[League]])</f>
        <v>20</v>
      </c>
      <c r="AH41" s="2">
        <f>COUNTIF(Tabela2[EA Sports FC 26 League],Tabela3[[#This Row],[League]])</f>
        <v>20</v>
      </c>
    </row>
    <row r="42" spans="1:34" x14ac:dyDescent="0.3">
      <c r="A42" s="2" t="s">
        <v>1830</v>
      </c>
      <c r="B42" s="2" t="s">
        <v>103</v>
      </c>
      <c r="C42" s="2">
        <v>1</v>
      </c>
      <c r="D42" s="2">
        <f>COUNTIF(Tabela2[FIFA 96 League],Tabela3[[#This Row],[League]])</f>
        <v>0</v>
      </c>
      <c r="E42" s="2">
        <f>COUNTIF(Tabela2[FIFA 97 League],Tabela3[[#This Row],[League]])</f>
        <v>0</v>
      </c>
      <c r="F42" s="2">
        <f>COUNTIF(Tabela2[FIFA 98 League],Tabela3[[#This Row],[League]])</f>
        <v>0</v>
      </c>
      <c r="G42" s="2">
        <f>COUNTIF(Tabela2[FIFA 99 League],Tabela3[[#This Row],[League]])</f>
        <v>0</v>
      </c>
      <c r="H42" s="2">
        <f>COUNTIF(Tabela2[FIFA 2000 League],Tabela3[[#This Row],[League]])</f>
        <v>0</v>
      </c>
      <c r="I42" s="2">
        <f>COUNTIF(Tabela2[FIFA 2001 League],Tabela3[[#This Row],[League]])</f>
        <v>0</v>
      </c>
      <c r="J42" s="2">
        <f>COUNTIF(Tabela2[FIFA 2002 League],Tabela3[[#This Row],[League]])</f>
        <v>0</v>
      </c>
      <c r="K42" s="2">
        <f>COUNTIF(Tabela2[FIFA 2003 League],Tabela3[[#This Row],[League]])</f>
        <v>0</v>
      </c>
      <c r="L42" s="2">
        <f>COUNTIF(Tabela2[FIFA 2004 League],Tabela3[[#This Row],[League]])</f>
        <v>0</v>
      </c>
      <c r="M42" s="2">
        <f>COUNTIF(Tabela2[FIFA 2005 League],Tabela3[[#This Row],[League]])</f>
        <v>0</v>
      </c>
      <c r="N42" s="2">
        <f>COUNTIF(Tabela2[FIFA 06 League],Tabela3[[#This Row],[League]])</f>
        <v>0</v>
      </c>
      <c r="O42" s="2">
        <f>COUNTIF(Tabela2[FIFA 07 League],Tabela3[[#This Row],[League]])</f>
        <v>0</v>
      </c>
      <c r="P42" s="2">
        <f>COUNTIF(Tabela2[FIFA 08 League],Tabela3[[#This Row],[League]])</f>
        <v>0</v>
      </c>
      <c r="Q42" s="2">
        <f>COUNTIF(Tabela2[FIFA 09 League],Tabela3[[#This Row],[League]])</f>
        <v>0</v>
      </c>
      <c r="R42" s="2">
        <f>COUNTIF(Tabela2[FIFA 10 League],Tabela3[[#This Row],[League]])</f>
        <v>0</v>
      </c>
      <c r="S42" s="2">
        <f>COUNTIF(Tabela2[FIFA 11 League],Tabela3[[#This Row],[League]])</f>
        <v>0</v>
      </c>
      <c r="T42" s="2">
        <f>COUNTIF(Tabela2[FIFA 12 League],Tabela3[[#This Row],[League]])</f>
        <v>0</v>
      </c>
      <c r="U42" s="2">
        <f>COUNTIF(Tabela2[FIFA 13 League],Tabela3[[#This Row],[League]])</f>
        <v>0</v>
      </c>
      <c r="V42" s="2">
        <f>COUNTIF(Tabela2[FIFA 14 League],Tabela3[[#This Row],[League]])</f>
        <v>0</v>
      </c>
      <c r="W42" s="2">
        <f>COUNTIF(Tabela2[FIFA 15 League],Tabela3[[#This Row],[League]])</f>
        <v>0</v>
      </c>
      <c r="X42" s="2">
        <f>COUNTIF(Tabela2[FIFA 16 League],Tabela3[[#This Row],[League]])</f>
        <v>0</v>
      </c>
      <c r="Y42" s="2">
        <f>COUNTIF(Tabela2[FIFA 17 League],Tabela3[[#This Row],[League]])</f>
        <v>18</v>
      </c>
      <c r="Z42" s="2">
        <f>COUNTIF(Tabela2[FIFA 18 League],Tabela3[[#This Row],[League]])</f>
        <v>18</v>
      </c>
      <c r="AA42" s="2">
        <f>COUNTIF(Tabela2[FIFA 19 League],Tabela3[[#This Row],[League]])</f>
        <v>18</v>
      </c>
      <c r="AB42" s="2">
        <f>COUNTIF(Tabela2[FIFA 20 League],Tabela3[[#This Row],[League]])</f>
        <v>18</v>
      </c>
      <c r="AC42" s="2">
        <f>COUNTIF(Tabela2[FIFA 21 League],Tabela3[[#This Row],[League]])</f>
        <v>18</v>
      </c>
      <c r="AD42" s="2">
        <f>COUNTIF(Tabela2[FIFA 22 League],Tabela3[[#This Row],[League]])</f>
        <v>20</v>
      </c>
      <c r="AE42" s="2">
        <f>COUNTIF(Tabela2[FIFA 23 League],Tabela3[[#This Row],[League]])</f>
        <v>0</v>
      </c>
      <c r="AF42" s="2">
        <f>COUNTIF(Tabela2[EA Sports FC 24 League],Tabela3[[#This Row],[League]])</f>
        <v>0</v>
      </c>
      <c r="AG42" s="2">
        <f>COUNTIF(Tabela2[EA Sports FC 25 League],Tabela3[[#This Row],[League]])</f>
        <v>0</v>
      </c>
      <c r="AH42" s="2">
        <f>COUNTIF(Tabela2[EA Sports FC 26 League],Tabela3[[#This Row],[League]])</f>
        <v>0</v>
      </c>
    </row>
    <row r="43" spans="1:34" x14ac:dyDescent="0.3">
      <c r="A43" s="2" t="s">
        <v>990</v>
      </c>
      <c r="B43" s="2" t="s">
        <v>191</v>
      </c>
      <c r="C43" s="2">
        <v>1</v>
      </c>
      <c r="D43" s="2">
        <f>COUNTIF(Tabela2[FIFA 96 League],Tabela3[[#This Row],[League]])</f>
        <v>0</v>
      </c>
      <c r="E43" s="2">
        <f>COUNTIF(Tabela2[FIFA 97 League],Tabela3[[#This Row],[League]])</f>
        <v>0</v>
      </c>
      <c r="F43" s="2">
        <f>COUNTIF(Tabela2[FIFA 98 League],Tabela3[[#This Row],[League]])</f>
        <v>0</v>
      </c>
      <c r="G43" s="2">
        <f>COUNTIF(Tabela2[FIFA 99 League],Tabela3[[#This Row],[League]])</f>
        <v>2</v>
      </c>
      <c r="H43" s="2">
        <f>COUNTIF(Tabela2[FIFA 2000 League],Tabela3[[#This Row],[League]])</f>
        <v>0</v>
      </c>
      <c r="I43" s="2">
        <f>COUNTIF(Tabela2[FIFA 2001 League],Tabela3[[#This Row],[League]])</f>
        <v>0</v>
      </c>
      <c r="J43" s="2">
        <f>COUNTIF(Tabela2[FIFA 2002 League],Tabela3[[#This Row],[League]])</f>
        <v>0</v>
      </c>
      <c r="K43" s="2">
        <f>COUNTIF(Tabela2[FIFA 2003 League],Tabela3[[#This Row],[League]])</f>
        <v>0</v>
      </c>
      <c r="L43" s="2">
        <f>COUNTIF(Tabela2[FIFA 2004 League],Tabela3[[#This Row],[League]])</f>
        <v>0</v>
      </c>
      <c r="M43" s="2">
        <f>COUNTIF(Tabela2[FIFA 2005 League],Tabela3[[#This Row],[League]])</f>
        <v>0</v>
      </c>
      <c r="N43" s="2">
        <f>COUNTIF(Tabela2[FIFA 06 League],Tabela3[[#This Row],[League]])</f>
        <v>0</v>
      </c>
      <c r="O43" s="2">
        <f>COUNTIF(Tabela2[FIFA 07 League],Tabela3[[#This Row],[League]])</f>
        <v>0</v>
      </c>
      <c r="P43" s="2">
        <f>COUNTIF(Tabela2[FIFA 08 League],Tabela3[[#This Row],[League]])</f>
        <v>0</v>
      </c>
      <c r="Q43" s="2">
        <f>COUNTIF(Tabela2[FIFA 09 League],Tabela3[[#This Row],[League]])</f>
        <v>0</v>
      </c>
      <c r="R43" s="2">
        <f>COUNTIF(Tabela2[FIFA 10 League],Tabela3[[#This Row],[League]])</f>
        <v>0</v>
      </c>
      <c r="S43" s="2">
        <f>COUNTIF(Tabela2[FIFA 11 League],Tabela3[[#This Row],[League]])</f>
        <v>0</v>
      </c>
      <c r="T43" s="2">
        <f>COUNTIF(Tabela2[FIFA 12 League],Tabela3[[#This Row],[League]])</f>
        <v>0</v>
      </c>
      <c r="U43" s="2">
        <f>COUNTIF(Tabela2[FIFA 13 League],Tabela3[[#This Row],[League]])</f>
        <v>0</v>
      </c>
      <c r="V43" s="2">
        <f>COUNTIF(Tabela2[FIFA 14 League],Tabela3[[#This Row],[League]])</f>
        <v>0</v>
      </c>
      <c r="W43" s="2">
        <f>COUNTIF(Tabela2[FIFA 15 League],Tabela3[[#This Row],[League]])</f>
        <v>0</v>
      </c>
      <c r="X43" s="2">
        <f>COUNTIF(Tabela2[FIFA 16 League],Tabela3[[#This Row],[League]])</f>
        <v>0</v>
      </c>
      <c r="Y43" s="2">
        <f>COUNTIF(Tabela2[FIFA 17 League],Tabela3[[#This Row],[League]])</f>
        <v>0</v>
      </c>
      <c r="Z43" s="2">
        <f>COUNTIF(Tabela2[FIFA 18 League],Tabela3[[#This Row],[League]])</f>
        <v>0</v>
      </c>
      <c r="AA43" s="2">
        <f>COUNTIF(Tabela2[FIFA 19 League],Tabela3[[#This Row],[League]])</f>
        <v>0</v>
      </c>
      <c r="AB43" s="2">
        <f>COUNTIF(Tabela2[FIFA 20 League],Tabela3[[#This Row],[League]])</f>
        <v>0</v>
      </c>
      <c r="AC43" s="2">
        <f>COUNTIF(Tabela2[FIFA 21 League],Tabela3[[#This Row],[League]])</f>
        <v>0</v>
      </c>
      <c r="AD43" s="2">
        <f>COUNTIF(Tabela2[FIFA 22 League],Tabela3[[#This Row],[League]])</f>
        <v>0</v>
      </c>
      <c r="AE43" s="2">
        <f>COUNTIF(Tabela2[FIFA 23 League],Tabela3[[#This Row],[League]])</f>
        <v>0</v>
      </c>
      <c r="AF43" s="2">
        <f>COUNTIF(Tabela2[EA Sports FC 24 League],Tabela3[[#This Row],[League]])</f>
        <v>0</v>
      </c>
      <c r="AG43" s="2">
        <f>COUNTIF(Tabela2[EA Sports FC 25 League],Tabela3[[#This Row],[League]])</f>
        <v>0</v>
      </c>
      <c r="AH43" s="2">
        <f>COUNTIF(Tabela2[EA Sports FC 26 League],Tabela3[[#This Row],[League]])</f>
        <v>0</v>
      </c>
    </row>
    <row r="44" spans="1:34" x14ac:dyDescent="0.3">
      <c r="A44" s="2" t="s">
        <v>703</v>
      </c>
      <c r="B44" s="2" t="s">
        <v>202</v>
      </c>
      <c r="C44" s="2" t="s">
        <v>740</v>
      </c>
      <c r="D44" s="2">
        <f>COUNTIF(Tabela2[FIFA 96 League],Tabela3[[#This Row],[League]])</f>
        <v>16</v>
      </c>
      <c r="E44" s="2">
        <f>COUNTIF(Tabela2[FIFA 97 League],Tabela3[[#This Row],[League]])</f>
        <v>15</v>
      </c>
      <c r="F44" s="2">
        <f>COUNTIF(Tabela2[FIFA 98 League],Tabela3[[#This Row],[League]])</f>
        <v>15</v>
      </c>
      <c r="G44" s="2">
        <f>COUNTIF(Tabela2[FIFA 99 League],Tabela3[[#This Row],[League]])</f>
        <v>0</v>
      </c>
      <c r="H44" s="2">
        <f>COUNTIF(Tabela2[FIFA 2000 League],Tabela3[[#This Row],[League]])</f>
        <v>0</v>
      </c>
      <c r="I44" s="2">
        <f>COUNTIF(Tabela2[FIFA 2001 League],Tabela3[[#This Row],[League]])</f>
        <v>0</v>
      </c>
      <c r="J44" s="2">
        <f>COUNTIF(Tabela2[FIFA 2002 League],Tabela3[[#This Row],[League]])</f>
        <v>0</v>
      </c>
      <c r="K44" s="2">
        <f>COUNTIF(Tabela2[FIFA 2003 League],Tabela3[[#This Row],[League]])</f>
        <v>0</v>
      </c>
      <c r="L44" s="2">
        <f>COUNTIF(Tabela2[FIFA 2004 League],Tabela3[[#This Row],[League]])</f>
        <v>0</v>
      </c>
      <c r="M44" s="2">
        <f>COUNTIF(Tabela2[FIFA 2005 League],Tabela3[[#This Row],[League]])</f>
        <v>0</v>
      </c>
      <c r="N44" s="2">
        <f>COUNTIF(Tabela2[FIFA 06 League],Tabela3[[#This Row],[League]])</f>
        <v>0</v>
      </c>
      <c r="O44" s="2">
        <f>COUNTIF(Tabela2[FIFA 07 League],Tabela3[[#This Row],[League]])</f>
        <v>0</v>
      </c>
      <c r="P44" s="2">
        <f>COUNTIF(Tabela2[FIFA 08 League],Tabela3[[#This Row],[League]])</f>
        <v>0</v>
      </c>
      <c r="Q44" s="2">
        <f>COUNTIF(Tabela2[FIFA 09 League],Tabela3[[#This Row],[League]])</f>
        <v>0</v>
      </c>
      <c r="R44" s="2">
        <f>COUNTIF(Tabela2[FIFA 10 League],Tabela3[[#This Row],[League]])</f>
        <v>0</v>
      </c>
      <c r="S44" s="2">
        <f>COUNTIF(Tabela2[FIFA 11 League],Tabela3[[#This Row],[League]])</f>
        <v>0</v>
      </c>
      <c r="T44" s="2">
        <f>COUNTIF(Tabela2[FIFA 12 League],Tabela3[[#This Row],[League]])</f>
        <v>0</v>
      </c>
      <c r="U44" s="2">
        <f>COUNTIF(Tabela2[FIFA 13 League],Tabela3[[#This Row],[League]])</f>
        <v>0</v>
      </c>
      <c r="V44" s="2">
        <f>COUNTIF(Tabela2[FIFA 14 League],Tabela3[[#This Row],[League]])</f>
        <v>0</v>
      </c>
      <c r="W44" s="2">
        <f>COUNTIF(Tabela2[FIFA 15 League],Tabela3[[#This Row],[League]])</f>
        <v>0</v>
      </c>
      <c r="X44" s="2">
        <f>COUNTIF(Tabela2[FIFA 16 League],Tabela3[[#This Row],[League]])</f>
        <v>0</v>
      </c>
      <c r="Y44" s="2">
        <f>COUNTIF(Tabela2[FIFA 17 League],Tabela3[[#This Row],[League]])</f>
        <v>0</v>
      </c>
      <c r="Z44" s="2">
        <f>COUNTIF(Tabela2[FIFA 18 League],Tabela3[[#This Row],[League]])</f>
        <v>0</v>
      </c>
      <c r="AA44" s="2">
        <f>COUNTIF(Tabela2[FIFA 19 League],Tabela3[[#This Row],[League]])</f>
        <v>0</v>
      </c>
      <c r="AB44" s="2">
        <f>COUNTIF(Tabela2[FIFA 20 League],Tabela3[[#This Row],[League]])</f>
        <v>0</v>
      </c>
      <c r="AC44" s="2">
        <f>COUNTIF(Tabela2[FIFA 21 League],Tabela3[[#This Row],[League]])</f>
        <v>0</v>
      </c>
      <c r="AD44" s="2">
        <f>COUNTIF(Tabela2[FIFA 22 League],Tabela3[[#This Row],[League]])</f>
        <v>0</v>
      </c>
      <c r="AE44" s="2">
        <f>COUNTIF(Tabela2[FIFA 23 League],Tabela3[[#This Row],[League]])</f>
        <v>0</v>
      </c>
      <c r="AF44" s="2">
        <f>COUNTIF(Tabela2[EA Sports FC 24 League],Tabela3[[#This Row],[League]])</f>
        <v>0</v>
      </c>
      <c r="AG44" s="2">
        <f>COUNTIF(Tabela2[EA Sports FC 25 League],Tabela3[[#This Row],[League]])</f>
        <v>0</v>
      </c>
      <c r="AH44" s="2">
        <f>COUNTIF(Tabela2[EA Sports FC 26 League],Tabela3[[#This Row],[League]])</f>
        <v>0</v>
      </c>
    </row>
    <row r="45" spans="1:34" x14ac:dyDescent="0.3">
      <c r="A45" s="2" t="s">
        <v>1330</v>
      </c>
      <c r="B45" s="2" t="s">
        <v>108</v>
      </c>
      <c r="C45" s="2">
        <v>1</v>
      </c>
      <c r="D45" s="2">
        <f>COUNTIF(Tabela2[FIFA 96 League],Tabela3[[#This Row],[League]])</f>
        <v>0</v>
      </c>
      <c r="E45" s="2">
        <f>COUNTIF(Tabela2[FIFA 97 League],Tabela3[[#This Row],[League]])</f>
        <v>0</v>
      </c>
      <c r="F45" s="2">
        <f>COUNTIF(Tabela2[FIFA 98 League],Tabela3[[#This Row],[League]])</f>
        <v>0</v>
      </c>
      <c r="G45" s="2">
        <f>COUNTIF(Tabela2[FIFA 99 League],Tabela3[[#This Row],[League]])</f>
        <v>0</v>
      </c>
      <c r="H45" s="2">
        <f>COUNTIF(Tabela2[FIFA 2000 League],Tabela3[[#This Row],[League]])</f>
        <v>0</v>
      </c>
      <c r="I45" s="2">
        <f>COUNTIF(Tabela2[FIFA 2001 League],Tabela3[[#This Row],[League]])</f>
        <v>0</v>
      </c>
      <c r="J45" s="2">
        <f>COUNTIF(Tabela2[FIFA 2002 League],Tabela3[[#This Row],[League]])</f>
        <v>0</v>
      </c>
      <c r="K45" s="2">
        <f>COUNTIF(Tabela2[FIFA 2003 League],Tabela3[[#This Row],[League]])</f>
        <v>0</v>
      </c>
      <c r="L45" s="2">
        <f>COUNTIF(Tabela2[FIFA 2004 League],Tabela3[[#This Row],[League]])</f>
        <v>4</v>
      </c>
      <c r="M45" s="2">
        <f>COUNTIF(Tabela2[FIFA 2005 League],Tabela3[[#This Row],[League]])</f>
        <v>18</v>
      </c>
      <c r="N45" s="2">
        <f>COUNTIF(Tabela2[FIFA 06 League],Tabela3[[#This Row],[League]])</f>
        <v>18</v>
      </c>
      <c r="O45" s="2">
        <f>COUNTIF(Tabela2[FIFA 07 League],Tabela3[[#This Row],[League]])</f>
        <v>18</v>
      </c>
      <c r="P45" s="2">
        <f>COUNTIF(Tabela2[FIFA 08 League],Tabela3[[#This Row],[League]])</f>
        <v>18</v>
      </c>
      <c r="Q45" s="2">
        <f>COUNTIF(Tabela2[FIFA 09 League],Tabela3[[#This Row],[League]])</f>
        <v>18</v>
      </c>
      <c r="R45" s="2">
        <f>COUNTIF(Tabela2[FIFA 10 League],Tabela3[[#This Row],[League]])</f>
        <v>18</v>
      </c>
      <c r="S45" s="2">
        <f>COUNTIF(Tabela2[FIFA 11 League],Tabela3[[#This Row],[League]])</f>
        <v>18</v>
      </c>
      <c r="T45" s="2">
        <f>COUNTIF(Tabela2[FIFA 12 League],Tabela3[[#This Row],[League]])</f>
        <v>18</v>
      </c>
      <c r="U45" s="2">
        <f>COUNTIF(Tabela2[FIFA 13 League],Tabela3[[#This Row],[League]])</f>
        <v>18</v>
      </c>
      <c r="V45" s="2">
        <f>COUNTIF(Tabela2[FIFA 14 League],Tabela3[[#This Row],[League]])</f>
        <v>18</v>
      </c>
      <c r="W45" s="2">
        <f>COUNTIF(Tabela2[FIFA 15 League],Tabela3[[#This Row],[League]])</f>
        <v>18</v>
      </c>
      <c r="X45" s="2">
        <f>COUNTIF(Tabela2[FIFA 16 League],Tabela3[[#This Row],[League]])</f>
        <v>18</v>
      </c>
      <c r="Y45" s="2">
        <f>COUNTIF(Tabela2[FIFA 17 League],Tabela3[[#This Row],[League]])</f>
        <v>18</v>
      </c>
      <c r="Z45" s="2">
        <f>COUNTIF(Tabela2[FIFA 18 League],Tabela3[[#This Row],[League]])</f>
        <v>18</v>
      </c>
      <c r="AA45" s="2">
        <f>COUNTIF(Tabela2[FIFA 19 League],Tabela3[[#This Row],[League]])</f>
        <v>18</v>
      </c>
      <c r="AB45" s="2">
        <f>COUNTIF(Tabela2[FIFA 20 League],Tabela3[[#This Row],[League]])</f>
        <v>19</v>
      </c>
      <c r="AC45" s="2">
        <f>COUNTIF(Tabela2[FIFA 21 League],Tabela3[[#This Row],[League]])</f>
        <v>18</v>
      </c>
      <c r="AD45" s="2">
        <f>COUNTIF(Tabela2[FIFA 22 League],Tabela3[[#This Row],[League]])</f>
        <v>18</v>
      </c>
      <c r="AE45" s="2">
        <f>COUNTIF(Tabela2[FIFA 23 League],Tabela3[[#This Row],[League]])</f>
        <v>0</v>
      </c>
      <c r="AF45" s="2">
        <f>COUNTIF(Tabela2[EA Sports FC 24 League],Tabela3[[#This Row],[League]])</f>
        <v>0</v>
      </c>
      <c r="AG45" s="2">
        <f>COUNTIF(Tabela2[EA Sports FC 25 League],Tabela3[[#This Row],[League]])</f>
        <v>0</v>
      </c>
      <c r="AH45" s="2">
        <f>COUNTIF(Tabela2[EA Sports FC 26 League],Tabela3[[#This Row],[League]])</f>
        <v>0</v>
      </c>
    </row>
    <row r="46" spans="1:34" x14ac:dyDescent="0.3">
      <c r="A46" s="2" t="s">
        <v>742</v>
      </c>
      <c r="B46" s="2" t="s">
        <v>56</v>
      </c>
      <c r="C46" s="2">
        <v>1</v>
      </c>
      <c r="D46" s="2">
        <f>COUNTIF(Tabela2[FIFA 96 League],Tabela3[[#This Row],[League]])</f>
        <v>18</v>
      </c>
      <c r="E46" s="2">
        <f>COUNTIF(Tabela2[FIFA 97 League],Tabela3[[#This Row],[League]])</f>
        <v>18</v>
      </c>
      <c r="F46" s="2">
        <f>COUNTIF(Tabela2[FIFA 98 League],Tabela3[[#This Row],[League]])</f>
        <v>18</v>
      </c>
      <c r="G46" s="2">
        <f>COUNTIF(Tabela2[FIFA 99 League],Tabela3[[#This Row],[League]])</f>
        <v>18</v>
      </c>
      <c r="H46" s="2">
        <f>COUNTIF(Tabela2[FIFA 2000 League],Tabela3[[#This Row],[League]])</f>
        <v>18</v>
      </c>
      <c r="I46" s="2">
        <f>COUNTIF(Tabela2[FIFA 2001 League],Tabela3[[#This Row],[League]])</f>
        <v>18</v>
      </c>
      <c r="J46" s="2">
        <f>COUNTIF(Tabela2[FIFA 2002 League],Tabela3[[#This Row],[League]])</f>
        <v>3</v>
      </c>
      <c r="K46" s="2">
        <f>COUNTIF(Tabela2[FIFA 2003 League],Tabela3[[#This Row],[League]])</f>
        <v>3</v>
      </c>
      <c r="L46" s="2">
        <f>COUNTIF(Tabela2[FIFA 2004 League],Tabela3[[#This Row],[League]])</f>
        <v>18</v>
      </c>
      <c r="M46" s="2">
        <f>COUNTIF(Tabela2[FIFA 2005 League],Tabela3[[#This Row],[League]])</f>
        <v>18</v>
      </c>
      <c r="N46" s="2">
        <f>COUNTIF(Tabela2[FIFA 06 League],Tabela3[[#This Row],[League]])</f>
        <v>18</v>
      </c>
      <c r="O46" s="2">
        <f>COUNTIF(Tabela2[FIFA 07 League],Tabela3[[#This Row],[League]])</f>
        <v>18</v>
      </c>
      <c r="P46" s="2">
        <f>COUNTIF(Tabela2[FIFA 08 League],Tabela3[[#This Row],[League]])</f>
        <v>18</v>
      </c>
      <c r="Q46" s="2">
        <f>COUNTIF(Tabela2[FIFA 09 League],Tabela3[[#This Row],[League]])</f>
        <v>18</v>
      </c>
      <c r="R46" s="2">
        <f>COUNTIF(Tabela2[FIFA 10 League],Tabela3[[#This Row],[League]])</f>
        <v>18</v>
      </c>
      <c r="S46" s="2">
        <f>COUNTIF(Tabela2[FIFA 11 League],Tabela3[[#This Row],[League]])</f>
        <v>18</v>
      </c>
      <c r="T46" s="2">
        <f>COUNTIF(Tabela2[FIFA 12 League],Tabela3[[#This Row],[League]])</f>
        <v>18</v>
      </c>
      <c r="U46" s="2">
        <f>COUNTIF(Tabela2[FIFA 13 League],Tabela3[[#This Row],[League]])</f>
        <v>18</v>
      </c>
      <c r="V46" s="2">
        <f>COUNTIF(Tabela2[FIFA 14 League],Tabela3[[#This Row],[League]])</f>
        <v>18</v>
      </c>
      <c r="W46" s="2">
        <f>COUNTIF(Tabela2[FIFA 15 League],Tabela3[[#This Row],[League]])</f>
        <v>18</v>
      </c>
      <c r="X46" s="2">
        <f>COUNTIF(Tabela2[FIFA 16 League],Tabela3[[#This Row],[League]])</f>
        <v>18</v>
      </c>
      <c r="Y46" s="2">
        <f>COUNTIF(Tabela2[FIFA 17 League],Tabela3[[#This Row],[League]])</f>
        <v>18</v>
      </c>
      <c r="Z46" s="2">
        <f>COUNTIF(Tabela2[FIFA 18 League],Tabela3[[#This Row],[League]])</f>
        <v>18</v>
      </c>
      <c r="AA46" s="2">
        <f>COUNTIF(Tabela2[FIFA 19 League],Tabela3[[#This Row],[League]])</f>
        <v>18</v>
      </c>
      <c r="AB46" s="2">
        <f>COUNTIF(Tabela2[FIFA 20 League],Tabela3[[#This Row],[League]])</f>
        <v>18</v>
      </c>
      <c r="AC46" s="2">
        <f>COUNTIF(Tabela2[FIFA 21 League],Tabela3[[#This Row],[League]])</f>
        <v>18</v>
      </c>
      <c r="AD46" s="2">
        <f>COUNTIF(Tabela2[FIFA 22 League],Tabela3[[#This Row],[League]])</f>
        <v>18</v>
      </c>
      <c r="AE46" s="2">
        <f>COUNTIF(Tabela2[FIFA 23 League],Tabela3[[#This Row],[League]])</f>
        <v>18</v>
      </c>
      <c r="AF46" s="2">
        <f>COUNTIF(Tabela2[EA Sports FC 24 League],Tabela3[[#This Row],[League]])</f>
        <v>18</v>
      </c>
      <c r="AG46" s="2">
        <f>COUNTIF(Tabela2[EA Sports FC 25 League],Tabela3[[#This Row],[League]])</f>
        <v>18</v>
      </c>
      <c r="AH46" s="2">
        <f>COUNTIF(Tabela2[EA Sports FC 26 League],Tabela3[[#This Row],[League]])</f>
        <v>18</v>
      </c>
    </row>
    <row r="47" spans="1:34" x14ac:dyDescent="0.3">
      <c r="A47" s="2" t="s">
        <v>1002</v>
      </c>
      <c r="B47" s="2" t="s">
        <v>57</v>
      </c>
      <c r="C47" s="2">
        <v>1</v>
      </c>
      <c r="D47" s="2">
        <f>COUNTIF(Tabela2[FIFA 96 League],Tabela3[[#This Row],[League]])</f>
        <v>0</v>
      </c>
      <c r="E47" s="2">
        <f>COUNTIF(Tabela2[FIFA 97 League],Tabela3[[#This Row],[League]])</f>
        <v>0</v>
      </c>
      <c r="F47" s="2">
        <f>COUNTIF(Tabela2[FIFA 98 League],Tabela3[[#This Row],[League]])</f>
        <v>0</v>
      </c>
      <c r="G47" s="2">
        <f>COUNTIF(Tabela2[FIFA 99 League],Tabela3[[#This Row],[League]])</f>
        <v>2</v>
      </c>
      <c r="H47" s="2">
        <f>COUNTIF(Tabela2[FIFA 2000 League],Tabela3[[#This Row],[League]])</f>
        <v>14</v>
      </c>
      <c r="I47" s="2">
        <f>COUNTIF(Tabela2[FIFA 2001 League],Tabela3[[#This Row],[League]])</f>
        <v>14</v>
      </c>
      <c r="J47" s="2">
        <f>COUNTIF(Tabela2[FIFA 2002 League],Tabela3[[#This Row],[League]])</f>
        <v>14</v>
      </c>
      <c r="K47" s="2">
        <f>COUNTIF(Tabela2[FIFA 2003 League],Tabela3[[#This Row],[League]])</f>
        <v>14</v>
      </c>
      <c r="L47" s="2">
        <f>COUNTIF(Tabela2[FIFA 2004 League],Tabela3[[#This Row],[League]])</f>
        <v>14</v>
      </c>
      <c r="M47" s="2">
        <f>COUNTIF(Tabela2[FIFA 2005 League],Tabela3[[#This Row],[League]])</f>
        <v>14</v>
      </c>
      <c r="N47" s="2">
        <f>COUNTIF(Tabela2[FIFA 06 League],Tabela3[[#This Row],[League]])</f>
        <v>14</v>
      </c>
      <c r="O47" s="2">
        <f>COUNTIF(Tabela2[FIFA 07 League],Tabela3[[#This Row],[League]])</f>
        <v>14</v>
      </c>
      <c r="P47" s="2">
        <f>COUNTIF(Tabela2[FIFA 08 League],Tabela3[[#This Row],[League]])</f>
        <v>14</v>
      </c>
      <c r="Q47" s="2">
        <f>COUNTIF(Tabela2[FIFA 09 League],Tabela3[[#This Row],[League]])</f>
        <v>14</v>
      </c>
      <c r="R47" s="2">
        <f>COUNTIF(Tabela2[FIFA 10 League],Tabela3[[#This Row],[League]])</f>
        <v>16</v>
      </c>
      <c r="S47" s="2">
        <f>COUNTIF(Tabela2[FIFA 11 League],Tabela3[[#This Row],[League]])</f>
        <v>16</v>
      </c>
      <c r="T47" s="2">
        <f>COUNTIF(Tabela2[FIFA 12 League],Tabela3[[#This Row],[League]])</f>
        <v>16</v>
      </c>
      <c r="U47" s="2">
        <f>COUNTIF(Tabela2[FIFA 13 League],Tabela3[[#This Row],[League]])</f>
        <v>16</v>
      </c>
      <c r="V47" s="2">
        <f>COUNTIF(Tabela2[FIFA 14 League],Tabela3[[#This Row],[League]])</f>
        <v>16</v>
      </c>
      <c r="W47" s="2">
        <f>COUNTIF(Tabela2[FIFA 15 League],Tabela3[[#This Row],[League]])</f>
        <v>16</v>
      </c>
      <c r="X47" s="2">
        <f>COUNTIF(Tabela2[FIFA 16 League],Tabela3[[#This Row],[League]])</f>
        <v>16</v>
      </c>
      <c r="Y47" s="2">
        <f>COUNTIF(Tabela2[FIFA 17 League],Tabela3[[#This Row],[League]])</f>
        <v>16</v>
      </c>
      <c r="Z47" s="2">
        <f>COUNTIF(Tabela2[FIFA 18 League],Tabela3[[#This Row],[League]])</f>
        <v>16</v>
      </c>
      <c r="AA47" s="2">
        <f>COUNTIF(Tabela2[FIFA 19 League],Tabela3[[#This Row],[League]])</f>
        <v>16</v>
      </c>
      <c r="AB47" s="2">
        <f>COUNTIF(Tabela2[FIFA 20 League],Tabela3[[#This Row],[League]])</f>
        <v>16</v>
      </c>
      <c r="AC47" s="2">
        <f>COUNTIF(Tabela2[FIFA 21 League],Tabela3[[#This Row],[League]])</f>
        <v>16</v>
      </c>
      <c r="AD47" s="2">
        <f>COUNTIF(Tabela2[FIFA 22 League],Tabela3[[#This Row],[League]])</f>
        <v>16</v>
      </c>
      <c r="AE47" s="2">
        <f>COUNTIF(Tabela2[FIFA 23 League],Tabela3[[#This Row],[League]])</f>
        <v>16</v>
      </c>
      <c r="AF47" s="2">
        <f>COUNTIF(Tabela2[EA Sports FC 24 League],Tabela3[[#This Row],[League]])</f>
        <v>16</v>
      </c>
      <c r="AG47" s="2">
        <f>COUNTIF(Tabela2[EA Sports FC 25 League],Tabela3[[#This Row],[League]])</f>
        <v>16</v>
      </c>
      <c r="AH47" s="2">
        <f>COUNTIF(Tabela2[EA Sports FC 26 League],Tabela3[[#This Row],[League]])</f>
        <v>16</v>
      </c>
    </row>
    <row r="48" spans="1:34" x14ac:dyDescent="0.3">
      <c r="A48" s="2" t="s">
        <v>1958</v>
      </c>
      <c r="B48" s="2" t="s">
        <v>100</v>
      </c>
      <c r="C48" s="2">
        <v>1</v>
      </c>
      <c r="D48" s="2">
        <f>COUNTIF(Tabela2[FIFA 96 League],Tabela3[[#This Row],[League]])</f>
        <v>0</v>
      </c>
      <c r="E48" s="2">
        <f>COUNTIF(Tabela2[FIFA 97 League],Tabela3[[#This Row],[League]])</f>
        <v>0</v>
      </c>
      <c r="F48" s="2">
        <f>COUNTIF(Tabela2[FIFA 98 League],Tabela3[[#This Row],[League]])</f>
        <v>0</v>
      </c>
      <c r="G48" s="2">
        <f>COUNTIF(Tabela2[FIFA 99 League],Tabela3[[#This Row],[League]])</f>
        <v>0</v>
      </c>
      <c r="H48" s="2">
        <f>COUNTIF(Tabela2[FIFA 2000 League],Tabela3[[#This Row],[League]])</f>
        <v>0</v>
      </c>
      <c r="I48" s="2">
        <f>COUNTIF(Tabela2[FIFA 2001 League],Tabela3[[#This Row],[League]])</f>
        <v>0</v>
      </c>
      <c r="J48" s="2">
        <f>COUNTIF(Tabela2[FIFA 2002 League],Tabela3[[#This Row],[League]])</f>
        <v>0</v>
      </c>
      <c r="K48" s="2">
        <f>COUNTIF(Tabela2[FIFA 2003 League],Tabela3[[#This Row],[League]])</f>
        <v>0</v>
      </c>
      <c r="L48" s="2">
        <f>COUNTIF(Tabela2[FIFA 2004 League],Tabela3[[#This Row],[League]])</f>
        <v>0</v>
      </c>
      <c r="M48" s="2">
        <f>COUNTIF(Tabela2[FIFA 2005 League],Tabela3[[#This Row],[League]])</f>
        <v>0</v>
      </c>
      <c r="N48" s="2">
        <f>COUNTIF(Tabela2[FIFA 06 League],Tabela3[[#This Row],[League]])</f>
        <v>0</v>
      </c>
      <c r="O48" s="2">
        <f>COUNTIF(Tabela2[FIFA 07 League],Tabela3[[#This Row],[League]])</f>
        <v>0</v>
      </c>
      <c r="P48" s="2">
        <f>COUNTIF(Tabela2[FIFA 08 League],Tabela3[[#This Row],[League]])</f>
        <v>0</v>
      </c>
      <c r="Q48" s="2">
        <f>COUNTIF(Tabela2[FIFA 09 League],Tabela3[[#This Row],[League]])</f>
        <v>0</v>
      </c>
      <c r="R48" s="2">
        <f>COUNTIF(Tabela2[FIFA 10 League],Tabela3[[#This Row],[League]])</f>
        <v>0</v>
      </c>
      <c r="S48" s="2">
        <f>COUNTIF(Tabela2[FIFA 11 League],Tabela3[[#This Row],[League]])</f>
        <v>0</v>
      </c>
      <c r="T48" s="2">
        <f>COUNTIF(Tabela2[FIFA 12 League],Tabela3[[#This Row],[League]])</f>
        <v>0</v>
      </c>
      <c r="U48" s="2">
        <f>COUNTIF(Tabela2[FIFA 13 League],Tabela3[[#This Row],[League]])</f>
        <v>0</v>
      </c>
      <c r="V48" s="2">
        <f>COUNTIF(Tabela2[FIFA 14 League],Tabela3[[#This Row],[League]])</f>
        <v>0</v>
      </c>
      <c r="W48" s="2">
        <f>COUNTIF(Tabela2[FIFA 15 League],Tabela3[[#This Row],[League]])</f>
        <v>0</v>
      </c>
      <c r="X48" s="2">
        <f>COUNTIF(Tabela2[FIFA 16 League],Tabela3[[#This Row],[League]])</f>
        <v>0</v>
      </c>
      <c r="Y48" s="2">
        <f>COUNTIF(Tabela2[FIFA 17 League],Tabela3[[#This Row],[League]])</f>
        <v>0</v>
      </c>
      <c r="Z48" s="2">
        <f>COUNTIF(Tabela2[FIFA 18 League],Tabela3[[#This Row],[League]])</f>
        <v>0</v>
      </c>
      <c r="AA48" s="2">
        <f>COUNTIF(Tabela2[FIFA 19 League],Tabela3[[#This Row],[League]])</f>
        <v>0</v>
      </c>
      <c r="AB48" s="2">
        <f>COUNTIF(Tabela2[FIFA 20 League],Tabela3[[#This Row],[League]])</f>
        <v>0</v>
      </c>
      <c r="AC48" s="2">
        <f>COUNTIF(Tabela2[FIFA 21 League],Tabela3[[#This Row],[League]])</f>
        <v>7</v>
      </c>
      <c r="AD48" s="2">
        <f>COUNTIF(Tabela2[FIFA 22 League],Tabela3[[#This Row],[League]])</f>
        <v>7</v>
      </c>
      <c r="AE48" s="2">
        <f>COUNTIF(Tabela2[FIFA 23 League],Tabela3[[#This Row],[League]])</f>
        <v>7</v>
      </c>
      <c r="AF48" s="2">
        <f>COUNTIF(Tabela2[EA Sports FC 24 League],Tabela3[[#This Row],[League]])</f>
        <v>7</v>
      </c>
      <c r="AG48" s="2">
        <f>COUNTIF(Tabela2[EA Sports FC 25 League],Tabela3[[#This Row],[League]])</f>
        <v>8</v>
      </c>
      <c r="AH48" s="2">
        <f>COUNTIF(Tabela2[EA Sports FC 26 League],Tabela3[[#This Row],[League]])</f>
        <v>5</v>
      </c>
    </row>
    <row r="49" spans="1:34" x14ac:dyDescent="0.3">
      <c r="A49" s="2" t="s">
        <v>1628</v>
      </c>
      <c r="B49" s="2" t="s">
        <v>101</v>
      </c>
      <c r="C49" s="2">
        <v>1</v>
      </c>
      <c r="D49" s="2">
        <f>COUNTIF(Tabela2[FIFA 96 League],Tabela3[[#This Row],[League]])</f>
        <v>0</v>
      </c>
      <c r="E49" s="2">
        <f>COUNTIF(Tabela2[FIFA 97 League],Tabela3[[#This Row],[League]])</f>
        <v>0</v>
      </c>
      <c r="F49" s="2">
        <f>COUNTIF(Tabela2[FIFA 98 League],Tabela3[[#This Row],[League]])</f>
        <v>0</v>
      </c>
      <c r="G49" s="2">
        <f>COUNTIF(Tabela2[FIFA 99 League],Tabela3[[#This Row],[League]])</f>
        <v>0</v>
      </c>
      <c r="H49" s="2">
        <f>COUNTIF(Tabela2[FIFA 2000 League],Tabela3[[#This Row],[League]])</f>
        <v>0</v>
      </c>
      <c r="I49" s="2">
        <f>COUNTIF(Tabela2[FIFA 2001 League],Tabela3[[#This Row],[League]])</f>
        <v>0</v>
      </c>
      <c r="J49" s="2">
        <f>COUNTIF(Tabela2[FIFA 2002 League],Tabela3[[#This Row],[League]])</f>
        <v>0</v>
      </c>
      <c r="K49" s="2">
        <f>COUNTIF(Tabela2[FIFA 2003 League],Tabela3[[#This Row],[League]])</f>
        <v>0</v>
      </c>
      <c r="L49" s="2">
        <f>COUNTIF(Tabela2[FIFA 2004 League],Tabela3[[#This Row],[League]])</f>
        <v>0</v>
      </c>
      <c r="M49" s="2">
        <f>COUNTIF(Tabela2[FIFA 2005 League],Tabela3[[#This Row],[League]])</f>
        <v>0</v>
      </c>
      <c r="N49" s="2">
        <f>COUNTIF(Tabela2[FIFA 06 League],Tabela3[[#This Row],[League]])</f>
        <v>0</v>
      </c>
      <c r="O49" s="2">
        <f>COUNTIF(Tabela2[FIFA 07 League],Tabela3[[#This Row],[League]])</f>
        <v>0</v>
      </c>
      <c r="P49" s="2">
        <f>COUNTIF(Tabela2[FIFA 08 League],Tabela3[[#This Row],[League]])</f>
        <v>0</v>
      </c>
      <c r="Q49" s="2">
        <f>COUNTIF(Tabela2[FIFA 09 League],Tabela3[[#This Row],[League]])</f>
        <v>0</v>
      </c>
      <c r="R49" s="2">
        <f>COUNTIF(Tabela2[FIFA 10 League],Tabela3[[#This Row],[League]])</f>
        <v>0</v>
      </c>
      <c r="S49" s="2">
        <f>COUNTIF(Tabela2[FIFA 11 League],Tabela3[[#This Row],[League]])</f>
        <v>0</v>
      </c>
      <c r="T49" s="2">
        <f>COUNTIF(Tabela2[FIFA 12 League],Tabela3[[#This Row],[League]])</f>
        <v>0</v>
      </c>
      <c r="U49" s="2">
        <f>COUNTIF(Tabela2[FIFA 13 League],Tabela3[[#This Row],[League]])</f>
        <v>0</v>
      </c>
      <c r="V49" s="2">
        <f>COUNTIF(Tabela2[FIFA 14 League],Tabela3[[#This Row],[League]])</f>
        <v>0</v>
      </c>
      <c r="W49" s="2">
        <f>COUNTIF(Tabela2[FIFA 15 League],Tabela3[[#This Row],[League]])</f>
        <v>0</v>
      </c>
      <c r="X49" s="2">
        <f>COUNTIF(Tabela2[FIFA 16 League],Tabela3[[#This Row],[League]])</f>
        <v>0</v>
      </c>
      <c r="Y49" s="2">
        <f>COUNTIF(Tabela2[FIFA 17 League],Tabela3[[#This Row],[League]])</f>
        <v>0</v>
      </c>
      <c r="Z49" s="2">
        <f>COUNTIF(Tabela2[FIFA 18 League],Tabela3[[#This Row],[League]])</f>
        <v>0</v>
      </c>
      <c r="AA49" s="2">
        <f>COUNTIF(Tabela2[FIFA 19 League],Tabela3[[#This Row],[League]])</f>
        <v>0</v>
      </c>
      <c r="AB49" s="2">
        <f>COUNTIF(Tabela2[FIFA 20 League],Tabela3[[#This Row],[League]])</f>
        <v>1</v>
      </c>
      <c r="AC49" s="2">
        <f>COUNTIF(Tabela2[FIFA 21 League],Tabela3[[#This Row],[League]])</f>
        <v>6</v>
      </c>
      <c r="AD49" s="2">
        <f>COUNTIF(Tabela2[FIFA 22 League],Tabela3[[#This Row],[League]])</f>
        <v>6</v>
      </c>
      <c r="AE49" s="2">
        <f>COUNTIF(Tabela2[FIFA 23 League],Tabela3[[#This Row],[League]])</f>
        <v>6</v>
      </c>
      <c r="AF49" s="2">
        <f>COUNTIF(Tabela2[EA Sports FC 24 League],Tabela3[[#This Row],[League]])</f>
        <v>7</v>
      </c>
      <c r="AG49" s="2">
        <f>COUNTIF(Tabela2[EA Sports FC 25 League],Tabela3[[#This Row],[League]])</f>
        <v>6</v>
      </c>
      <c r="AH49" s="2">
        <f>COUNTIF(Tabela2[EA Sports FC 26 League],Tabela3[[#This Row],[League]])</f>
        <v>6</v>
      </c>
    </row>
    <row r="50" spans="1:34" x14ac:dyDescent="0.3">
      <c r="A50" s="2" t="s">
        <v>1494</v>
      </c>
      <c r="B50" s="2" t="s">
        <v>58</v>
      </c>
      <c r="C50" s="2">
        <v>3</v>
      </c>
      <c r="D50" s="2">
        <f>COUNTIF(Tabela2[FIFA 96 League],Tabela3[[#This Row],[League]])</f>
        <v>0</v>
      </c>
      <c r="E50" s="2">
        <f>COUNTIF(Tabela2[FIFA 97 League],Tabela3[[#This Row],[League]])</f>
        <v>0</v>
      </c>
      <c r="F50" s="2">
        <f>COUNTIF(Tabela2[FIFA 98 League],Tabela3[[#This Row],[League]])</f>
        <v>0</v>
      </c>
      <c r="G50" s="2">
        <f>COUNTIF(Tabela2[FIFA 99 League],Tabela3[[#This Row],[League]])</f>
        <v>0</v>
      </c>
      <c r="H50" s="2">
        <f>COUNTIF(Tabela2[FIFA 2000 League],Tabela3[[#This Row],[League]])</f>
        <v>0</v>
      </c>
      <c r="I50" s="2">
        <f>COUNTIF(Tabela2[FIFA 2001 League],Tabela3[[#This Row],[League]])</f>
        <v>0</v>
      </c>
      <c r="J50" s="2">
        <f>COUNTIF(Tabela2[FIFA 2002 League],Tabela3[[#This Row],[League]])</f>
        <v>0</v>
      </c>
      <c r="K50" s="2">
        <f>COUNTIF(Tabela2[FIFA 2003 League],Tabela3[[#This Row],[League]])</f>
        <v>0</v>
      </c>
      <c r="L50" s="2">
        <f>COUNTIF(Tabela2[FIFA 2004 League],Tabela3[[#This Row],[League]])</f>
        <v>0</v>
      </c>
      <c r="M50" s="2">
        <f>COUNTIF(Tabela2[FIFA 2005 League],Tabela3[[#This Row],[League]])</f>
        <v>0</v>
      </c>
      <c r="N50" s="2">
        <f>COUNTIF(Tabela2[FIFA 06 League],Tabela3[[#This Row],[League]])</f>
        <v>0</v>
      </c>
      <c r="O50" s="2">
        <f>COUNTIF(Tabela2[FIFA 07 League],Tabela3[[#This Row],[League]])</f>
        <v>0</v>
      </c>
      <c r="P50" s="2">
        <f>COUNTIF(Tabela2[FIFA 08 League],Tabela3[[#This Row],[League]])</f>
        <v>1</v>
      </c>
      <c r="Q50" s="2">
        <f>COUNTIF(Tabela2[FIFA 09 League],Tabela3[[#This Row],[League]])</f>
        <v>0</v>
      </c>
      <c r="R50" s="2">
        <f>COUNTIF(Tabela2[FIFA 10 League],Tabela3[[#This Row],[League]])</f>
        <v>0</v>
      </c>
      <c r="S50" s="2">
        <f>COUNTIF(Tabela2[FIFA 11 League],Tabela3[[#This Row],[League]])</f>
        <v>0</v>
      </c>
      <c r="T50" s="2">
        <f>COUNTIF(Tabela2[FIFA 12 League],Tabela3[[#This Row],[League]])</f>
        <v>0</v>
      </c>
      <c r="U50" s="2">
        <f>COUNTIF(Tabela2[FIFA 13 League],Tabela3[[#This Row],[League]])</f>
        <v>0</v>
      </c>
      <c r="V50" s="2">
        <f>COUNTIF(Tabela2[FIFA 14 League],Tabela3[[#This Row],[League]])</f>
        <v>0</v>
      </c>
      <c r="W50" s="2">
        <f>COUNTIF(Tabela2[FIFA 15 League],Tabela3[[#This Row],[League]])</f>
        <v>0</v>
      </c>
      <c r="X50" s="2">
        <f>COUNTIF(Tabela2[FIFA 16 League],Tabela3[[#This Row],[League]])</f>
        <v>0</v>
      </c>
      <c r="Y50" s="2">
        <f>COUNTIF(Tabela2[FIFA 17 League],Tabela3[[#This Row],[League]])</f>
        <v>0</v>
      </c>
      <c r="Z50" s="2">
        <f>COUNTIF(Tabela2[FIFA 18 League],Tabela3[[#This Row],[League]])</f>
        <v>0</v>
      </c>
      <c r="AA50" s="2">
        <f>COUNTIF(Tabela2[FIFA 19 League],Tabela3[[#This Row],[League]])</f>
        <v>0</v>
      </c>
      <c r="AB50" s="2">
        <f>COUNTIF(Tabela2[FIFA 20 League],Tabela3[[#This Row],[League]])</f>
        <v>0</v>
      </c>
      <c r="AC50" s="2">
        <f>COUNTIF(Tabela2[FIFA 21 League],Tabela3[[#This Row],[League]])</f>
        <v>0</v>
      </c>
      <c r="AD50" s="2">
        <f>COUNTIF(Tabela2[FIFA 22 League],Tabela3[[#This Row],[League]])</f>
        <v>0</v>
      </c>
      <c r="AE50" s="2">
        <f>COUNTIF(Tabela2[FIFA 23 League],Tabela3[[#This Row],[League]])</f>
        <v>0</v>
      </c>
      <c r="AF50" s="2">
        <f>COUNTIF(Tabela2[EA Sports FC 24 League],Tabela3[[#This Row],[League]])</f>
        <v>0</v>
      </c>
      <c r="AG50" s="2">
        <f>COUNTIF(Tabela2[EA Sports FC 25 League],Tabela3[[#This Row],[League]])</f>
        <v>0</v>
      </c>
      <c r="AH50" s="2">
        <f>COUNTIF(Tabela2[EA Sports FC 26 League],Tabela3[[#This Row],[League]])</f>
        <v>0</v>
      </c>
    </row>
    <row r="51" spans="1:34" x14ac:dyDescent="0.3">
      <c r="A51" s="2" t="s">
        <v>946</v>
      </c>
      <c r="B51" s="2" t="s">
        <v>58</v>
      </c>
      <c r="C51" s="2">
        <v>1</v>
      </c>
      <c r="D51" s="2">
        <f>COUNTIF(Tabela2[FIFA 96 League],Tabela3[[#This Row],[League]])</f>
        <v>0</v>
      </c>
      <c r="E51" s="2">
        <f>COUNTIF(Tabela2[FIFA 97 League],Tabela3[[#This Row],[League]])</f>
        <v>0</v>
      </c>
      <c r="F51" s="2">
        <f>COUNTIF(Tabela2[FIFA 98 League],Tabela3[[#This Row],[League]])</f>
        <v>0</v>
      </c>
      <c r="G51" s="2">
        <f>COUNTIF(Tabela2[FIFA 99 League],Tabela3[[#This Row],[League]])</f>
        <v>2</v>
      </c>
      <c r="H51" s="2">
        <f>COUNTIF(Tabela2[FIFA 2000 League],Tabela3[[#This Row],[League]])</f>
        <v>1</v>
      </c>
      <c r="I51" s="2">
        <f>COUNTIF(Tabela2[FIFA 2001 League],Tabela3[[#This Row],[League]])</f>
        <v>0</v>
      </c>
      <c r="J51" s="2">
        <f>COUNTIF(Tabela2[FIFA 2002 League],Tabela3[[#This Row],[League]])</f>
        <v>1</v>
      </c>
      <c r="K51" s="2">
        <f>COUNTIF(Tabela2[FIFA 2003 League],Tabela3[[#This Row],[League]])</f>
        <v>1</v>
      </c>
      <c r="L51" s="2">
        <f>COUNTIF(Tabela2[FIFA 2004 League],Tabela3[[#This Row],[League]])</f>
        <v>3</v>
      </c>
      <c r="M51" s="2">
        <f>COUNTIF(Tabela2[FIFA 2005 League],Tabela3[[#This Row],[League]])</f>
        <v>3</v>
      </c>
      <c r="N51" s="2">
        <f>COUNTIF(Tabela2[FIFA 06 League],Tabela3[[#This Row],[League]])</f>
        <v>16</v>
      </c>
      <c r="O51" s="2">
        <f>COUNTIF(Tabela2[FIFA 07 League],Tabela3[[#This Row],[League]])</f>
        <v>16</v>
      </c>
      <c r="P51" s="2">
        <f>COUNTIF(Tabela2[FIFA 08 League],Tabela3[[#This Row],[League]])</f>
        <v>16</v>
      </c>
      <c r="Q51" s="2">
        <f>COUNTIF(Tabela2[FIFA 09 League],Tabela3[[#This Row],[League]])</f>
        <v>16</v>
      </c>
      <c r="R51" s="2">
        <f>COUNTIF(Tabela2[FIFA 10 League],Tabela3[[#This Row],[League]])</f>
        <v>16</v>
      </c>
      <c r="S51" s="2">
        <f>COUNTIF(Tabela2[FIFA 11 League],Tabela3[[#This Row],[League]])</f>
        <v>16</v>
      </c>
      <c r="T51" s="2">
        <f>COUNTIF(Tabela2[FIFA 12 League],Tabela3[[#This Row],[League]])</f>
        <v>16</v>
      </c>
      <c r="U51" s="2">
        <f>COUNTIF(Tabela2[FIFA 13 League],Tabela3[[#This Row],[League]])</f>
        <v>16</v>
      </c>
      <c r="V51" s="2">
        <f>COUNTIF(Tabela2[FIFA 14 League],Tabela3[[#This Row],[League]])</f>
        <v>16</v>
      </c>
      <c r="W51" s="2">
        <f>COUNTIF(Tabela2[FIFA 15 League],Tabela3[[#This Row],[League]])</f>
        <v>16</v>
      </c>
      <c r="X51" s="2">
        <f>COUNTIF(Tabela2[FIFA 16 League],Tabela3[[#This Row],[League]])</f>
        <v>16</v>
      </c>
      <c r="Y51" s="2">
        <f>COUNTIF(Tabela2[FIFA 17 League],Tabela3[[#This Row],[League]])</f>
        <v>16</v>
      </c>
      <c r="Z51" s="2">
        <f>COUNTIF(Tabela2[FIFA 18 League],Tabela3[[#This Row],[League]])</f>
        <v>16</v>
      </c>
      <c r="AA51" s="2">
        <f>COUNTIF(Tabela2[FIFA 19 League],Tabela3[[#This Row],[League]])</f>
        <v>16</v>
      </c>
      <c r="AB51" s="2">
        <f>COUNTIF(Tabela2[FIFA 20 League],Tabela3[[#This Row],[League]])</f>
        <v>16</v>
      </c>
      <c r="AC51" s="2">
        <f>COUNTIF(Tabela2[FIFA 21 League],Tabela3[[#This Row],[League]])</f>
        <v>16</v>
      </c>
      <c r="AD51" s="2">
        <f>COUNTIF(Tabela2[FIFA 22 League],Tabela3[[#This Row],[League]])</f>
        <v>18</v>
      </c>
      <c r="AE51" s="2">
        <f>COUNTIF(Tabela2[FIFA 23 League],Tabela3[[#This Row],[League]])</f>
        <v>18</v>
      </c>
      <c r="AF51" s="2">
        <f>COUNTIF(Tabela2[EA Sports FC 24 League],Tabela3[[#This Row],[League]])</f>
        <v>18</v>
      </c>
      <c r="AG51" s="2">
        <f>COUNTIF(Tabela2[EA Sports FC 25 League],Tabela3[[#This Row],[League]])</f>
        <v>18</v>
      </c>
      <c r="AH51" s="2">
        <f>COUNTIF(Tabela2[EA Sports FC 26 League],Tabela3[[#This Row],[League]])</f>
        <v>18</v>
      </c>
    </row>
    <row r="52" spans="1:34" x14ac:dyDescent="0.3">
      <c r="A52" s="2" t="s">
        <v>1491</v>
      </c>
      <c r="B52" s="2" t="s">
        <v>58</v>
      </c>
      <c r="C52" s="2">
        <v>2</v>
      </c>
      <c r="D52" s="2">
        <f>COUNTIF(Tabela2[FIFA 96 League],Tabela3[[#This Row],[League]])</f>
        <v>0</v>
      </c>
      <c r="E52" s="2">
        <f>COUNTIF(Tabela2[FIFA 97 League],Tabela3[[#This Row],[League]])</f>
        <v>0</v>
      </c>
      <c r="F52" s="2">
        <f>COUNTIF(Tabela2[FIFA 98 League],Tabela3[[#This Row],[League]])</f>
        <v>0</v>
      </c>
      <c r="G52" s="2">
        <f>COUNTIF(Tabela2[FIFA 99 League],Tabela3[[#This Row],[League]])</f>
        <v>0</v>
      </c>
      <c r="H52" s="2">
        <f>COUNTIF(Tabela2[FIFA 2000 League],Tabela3[[#This Row],[League]])</f>
        <v>0</v>
      </c>
      <c r="I52" s="2">
        <f>COUNTIF(Tabela2[FIFA 2001 League],Tabela3[[#This Row],[League]])</f>
        <v>0</v>
      </c>
      <c r="J52" s="2">
        <f>COUNTIF(Tabela2[FIFA 2002 League],Tabela3[[#This Row],[League]])</f>
        <v>0</v>
      </c>
      <c r="K52" s="2">
        <f>COUNTIF(Tabela2[FIFA 2003 League],Tabela3[[#This Row],[League]])</f>
        <v>0</v>
      </c>
      <c r="L52" s="2">
        <f>COUNTIF(Tabela2[FIFA 2004 League],Tabela3[[#This Row],[League]])</f>
        <v>0</v>
      </c>
      <c r="M52" s="2">
        <f>COUNTIF(Tabela2[FIFA 2005 League],Tabela3[[#This Row],[League]])</f>
        <v>0</v>
      </c>
      <c r="N52" s="2">
        <f>COUNTIF(Tabela2[FIFA 06 League],Tabela3[[#This Row],[League]])</f>
        <v>0</v>
      </c>
      <c r="O52" s="2">
        <f>COUNTIF(Tabela2[FIFA 07 League],Tabela3[[#This Row],[League]])</f>
        <v>0</v>
      </c>
      <c r="P52" s="2">
        <f>COUNTIF(Tabela2[FIFA 08 League],Tabela3[[#This Row],[League]])</f>
        <v>3</v>
      </c>
      <c r="Q52" s="2">
        <f>COUNTIF(Tabela2[FIFA 09 League],Tabela3[[#This Row],[League]])</f>
        <v>1</v>
      </c>
      <c r="R52" s="2">
        <f>COUNTIF(Tabela2[FIFA 10 League],Tabela3[[#This Row],[League]])</f>
        <v>0</v>
      </c>
      <c r="S52" s="2">
        <f>COUNTIF(Tabela2[FIFA 11 League],Tabela3[[#This Row],[League]])</f>
        <v>0</v>
      </c>
      <c r="T52" s="2">
        <f>COUNTIF(Tabela2[FIFA 12 League],Tabela3[[#This Row],[League]])</f>
        <v>0</v>
      </c>
      <c r="U52" s="2">
        <f>COUNTIF(Tabela2[FIFA 13 League],Tabela3[[#This Row],[League]])</f>
        <v>0</v>
      </c>
      <c r="V52" s="2">
        <f>COUNTIF(Tabela2[FIFA 14 League],Tabela3[[#This Row],[League]])</f>
        <v>0</v>
      </c>
      <c r="W52" s="2">
        <f>COUNTIF(Tabela2[FIFA 15 League],Tabela3[[#This Row],[League]])</f>
        <v>0</v>
      </c>
      <c r="X52" s="2">
        <f>COUNTIF(Tabela2[FIFA 16 League],Tabela3[[#This Row],[League]])</f>
        <v>0</v>
      </c>
      <c r="Y52" s="2">
        <f>COUNTIF(Tabela2[FIFA 17 League],Tabela3[[#This Row],[League]])</f>
        <v>0</v>
      </c>
      <c r="Z52" s="2">
        <f>COUNTIF(Tabela2[FIFA 18 League],Tabela3[[#This Row],[League]])</f>
        <v>0</v>
      </c>
      <c r="AA52" s="2">
        <f>COUNTIF(Tabela2[FIFA 19 League],Tabela3[[#This Row],[League]])</f>
        <v>0</v>
      </c>
      <c r="AB52" s="2">
        <f>COUNTIF(Tabela2[FIFA 20 League],Tabela3[[#This Row],[League]])</f>
        <v>0</v>
      </c>
      <c r="AC52" s="2">
        <f>COUNTIF(Tabela2[FIFA 21 League],Tabela3[[#This Row],[League]])</f>
        <v>0</v>
      </c>
      <c r="AD52" s="2">
        <f>COUNTIF(Tabela2[FIFA 22 League],Tabela3[[#This Row],[League]])</f>
        <v>0</v>
      </c>
      <c r="AE52" s="2">
        <f>COUNTIF(Tabela2[FIFA 23 League],Tabela3[[#This Row],[League]])</f>
        <v>0</v>
      </c>
      <c r="AF52" s="2">
        <f>COUNTIF(Tabela2[EA Sports FC 24 League],Tabela3[[#This Row],[League]])</f>
        <v>0</v>
      </c>
      <c r="AG52" s="2">
        <f>COUNTIF(Tabela2[EA Sports FC 25 League],Tabela3[[#This Row],[League]])</f>
        <v>0</v>
      </c>
      <c r="AH52" s="2">
        <f>COUNTIF(Tabela2[EA Sports FC 26 League],Tabela3[[#This Row],[League]])</f>
        <v>0</v>
      </c>
    </row>
    <row r="53" spans="1:34" x14ac:dyDescent="0.3">
      <c r="A53" s="2" t="s">
        <v>1492</v>
      </c>
      <c r="B53" s="2" t="s">
        <v>58</v>
      </c>
      <c r="C53" s="2">
        <v>4</v>
      </c>
      <c r="D53" s="2">
        <f>COUNTIF(Tabela2[FIFA 96 League],Tabela3[[#This Row],[League]])</f>
        <v>0</v>
      </c>
      <c r="E53" s="2">
        <f>COUNTIF(Tabela2[FIFA 97 League],Tabela3[[#This Row],[League]])</f>
        <v>0</v>
      </c>
      <c r="F53" s="2">
        <f>COUNTIF(Tabela2[FIFA 98 League],Tabela3[[#This Row],[League]])</f>
        <v>0</v>
      </c>
      <c r="G53" s="2">
        <f>COUNTIF(Tabela2[FIFA 99 League],Tabela3[[#This Row],[League]])</f>
        <v>0</v>
      </c>
      <c r="H53" s="2">
        <f>COUNTIF(Tabela2[FIFA 2000 League],Tabela3[[#This Row],[League]])</f>
        <v>0</v>
      </c>
      <c r="I53" s="2">
        <f>COUNTIF(Tabela2[FIFA 2001 League],Tabela3[[#This Row],[League]])</f>
        <v>0</v>
      </c>
      <c r="J53" s="2">
        <f>COUNTIF(Tabela2[FIFA 2002 League],Tabela3[[#This Row],[League]])</f>
        <v>0</v>
      </c>
      <c r="K53" s="2">
        <f>COUNTIF(Tabela2[FIFA 2003 League],Tabela3[[#This Row],[League]])</f>
        <v>0</v>
      </c>
      <c r="L53" s="2">
        <f>COUNTIF(Tabela2[FIFA 2004 League],Tabela3[[#This Row],[League]])</f>
        <v>0</v>
      </c>
      <c r="M53" s="2">
        <f>COUNTIF(Tabela2[FIFA 2005 League],Tabela3[[#This Row],[League]])</f>
        <v>0</v>
      </c>
      <c r="N53" s="2">
        <f>COUNTIF(Tabela2[FIFA 06 League],Tabela3[[#This Row],[League]])</f>
        <v>0</v>
      </c>
      <c r="O53" s="2">
        <f>COUNTIF(Tabela2[FIFA 07 League],Tabela3[[#This Row],[League]])</f>
        <v>0</v>
      </c>
      <c r="P53" s="2">
        <f>COUNTIF(Tabela2[FIFA 08 League],Tabela3[[#This Row],[League]])</f>
        <v>0</v>
      </c>
      <c r="Q53" s="2">
        <f>COUNTIF(Tabela2[FIFA 09 League],Tabela3[[#This Row],[League]])</f>
        <v>0</v>
      </c>
      <c r="R53" s="2">
        <f>COUNTIF(Tabela2[FIFA 10 League],Tabela3[[#This Row],[League]])</f>
        <v>0</v>
      </c>
      <c r="S53" s="2">
        <f>COUNTIF(Tabela2[FIFA 11 League],Tabela3[[#This Row],[League]])</f>
        <v>0</v>
      </c>
      <c r="T53" s="2">
        <f>COUNTIF(Tabela2[FIFA 12 League],Tabela3[[#This Row],[League]])</f>
        <v>0</v>
      </c>
      <c r="U53" s="2">
        <f>COUNTIF(Tabela2[FIFA 13 League],Tabela3[[#This Row],[League]])</f>
        <v>0</v>
      </c>
      <c r="V53" s="2">
        <f>COUNTIF(Tabela2[FIFA 14 League],Tabela3[[#This Row],[League]])</f>
        <v>0</v>
      </c>
      <c r="W53" s="2">
        <f>COUNTIF(Tabela2[FIFA 15 League],Tabela3[[#This Row],[League]])</f>
        <v>0</v>
      </c>
      <c r="X53" s="2">
        <f>COUNTIF(Tabela2[FIFA 16 League],Tabela3[[#This Row],[League]])</f>
        <v>0</v>
      </c>
      <c r="Y53" s="2">
        <f>COUNTIF(Tabela2[FIFA 17 League],Tabela3[[#This Row],[League]])</f>
        <v>0</v>
      </c>
      <c r="Z53" s="2">
        <f>COUNTIF(Tabela2[FIFA 18 League],Tabela3[[#This Row],[League]])</f>
        <v>0</v>
      </c>
      <c r="AA53" s="2">
        <f>COUNTIF(Tabela2[FIFA 19 League],Tabela3[[#This Row],[League]])</f>
        <v>0</v>
      </c>
      <c r="AB53" s="2">
        <f>COUNTIF(Tabela2[FIFA 20 League],Tabela3[[#This Row],[League]])</f>
        <v>0</v>
      </c>
      <c r="AC53" s="2">
        <f>COUNTIF(Tabela2[FIFA 21 League],Tabela3[[#This Row],[League]])</f>
        <v>0</v>
      </c>
      <c r="AD53" s="2">
        <f>COUNTIF(Tabela2[FIFA 22 League],Tabela3[[#This Row],[League]])</f>
        <v>0</v>
      </c>
      <c r="AE53" s="2">
        <f>COUNTIF(Tabela2[FIFA 23 League],Tabela3[[#This Row],[League]])</f>
        <v>0</v>
      </c>
      <c r="AF53" s="2">
        <f>COUNTIF(Tabela2[EA Sports FC 24 League],Tabela3[[#This Row],[League]])</f>
        <v>0</v>
      </c>
      <c r="AG53" s="2">
        <f>COUNTIF(Tabela2[EA Sports FC 25 League],Tabela3[[#This Row],[League]])</f>
        <v>0</v>
      </c>
      <c r="AH53" s="2">
        <f>COUNTIF(Tabela2[EA Sports FC 26 League],Tabela3[[#This Row],[League]])</f>
        <v>0</v>
      </c>
    </row>
    <row r="54" spans="1:34" x14ac:dyDescent="0.3">
      <c r="A54" s="2" t="s">
        <v>921</v>
      </c>
      <c r="B54" s="2" t="s">
        <v>2</v>
      </c>
      <c r="C54" s="2">
        <v>1</v>
      </c>
      <c r="D54" s="2">
        <f>COUNTIF(Tabela2[FIFA 96 League],Tabela3[[#This Row],[League]])</f>
        <v>0</v>
      </c>
      <c r="E54" s="2">
        <f>COUNTIF(Tabela2[FIFA 97 League],Tabela3[[#This Row],[League]])</f>
        <v>0</v>
      </c>
      <c r="F54" s="2">
        <f>COUNTIF(Tabela2[FIFA 98 League],Tabela3[[#This Row],[League]])</f>
        <v>0</v>
      </c>
      <c r="G54" s="2">
        <f>COUNTIF(Tabela2[FIFA 99 League],Tabela3[[#This Row],[League]])</f>
        <v>18</v>
      </c>
      <c r="H54" s="2">
        <f>COUNTIF(Tabela2[FIFA 2000 League],Tabela3[[#This Row],[League]])</f>
        <v>0</v>
      </c>
      <c r="I54" s="2">
        <f>COUNTIF(Tabela2[FIFA 2001 League],Tabela3[[#This Row],[League]])</f>
        <v>0</v>
      </c>
      <c r="J54" s="2">
        <f>COUNTIF(Tabela2[FIFA 2002 League],Tabela3[[#This Row],[League]])</f>
        <v>3</v>
      </c>
      <c r="K54" s="2">
        <f>COUNTIF(Tabela2[FIFA 2003 League],Tabela3[[#This Row],[League]])</f>
        <v>3</v>
      </c>
      <c r="L54" s="2">
        <f>COUNTIF(Tabela2[FIFA 2004 League],Tabela3[[#This Row],[League]])</f>
        <v>18</v>
      </c>
      <c r="M54" s="2">
        <f>COUNTIF(Tabela2[FIFA 2005 League],Tabela3[[#This Row],[League]])</f>
        <v>18</v>
      </c>
      <c r="N54" s="2">
        <f>COUNTIF(Tabela2[FIFA 06 League],Tabela3[[#This Row],[League]])</f>
        <v>18</v>
      </c>
      <c r="O54" s="2">
        <f>COUNTIF(Tabela2[FIFA 07 League],Tabela3[[#This Row],[League]])</f>
        <v>16</v>
      </c>
      <c r="P54" s="2">
        <f>COUNTIF(Tabela2[FIFA 08 League],Tabela3[[#This Row],[League]])</f>
        <v>16</v>
      </c>
      <c r="Q54" s="2">
        <f>COUNTIF(Tabela2[FIFA 09 League],Tabela3[[#This Row],[League]])</f>
        <v>16</v>
      </c>
      <c r="R54" s="2">
        <f>COUNTIF(Tabela2[FIFA 10 League],Tabela3[[#This Row],[League]])</f>
        <v>16</v>
      </c>
      <c r="S54" s="2">
        <f>COUNTIF(Tabela2[FIFA 11 League],Tabela3[[#This Row],[League]])</f>
        <v>16</v>
      </c>
      <c r="T54" s="2">
        <f>COUNTIF(Tabela2[FIFA 12 League],Tabela3[[#This Row],[League]])</f>
        <v>16</v>
      </c>
      <c r="U54" s="2">
        <f>COUNTIF(Tabela2[FIFA 13 League],Tabela3[[#This Row],[League]])</f>
        <v>16</v>
      </c>
      <c r="V54" s="2">
        <f>COUNTIF(Tabela2[FIFA 14 League],Tabela3[[#This Row],[League]])</f>
        <v>16</v>
      </c>
      <c r="W54" s="2">
        <f>COUNTIF(Tabela2[FIFA 15 League],Tabela3[[#This Row],[League]])</f>
        <v>18</v>
      </c>
      <c r="X54" s="2">
        <f>COUNTIF(Tabela2[FIFA 16 League],Tabela3[[#This Row],[League]])</f>
        <v>18</v>
      </c>
      <c r="Y54" s="2">
        <f>COUNTIF(Tabela2[FIFA 17 League],Tabela3[[#This Row],[League]])</f>
        <v>18</v>
      </c>
      <c r="Z54" s="2">
        <f>COUNTIF(Tabela2[FIFA 18 League],Tabela3[[#This Row],[League]])</f>
        <v>18</v>
      </c>
      <c r="AA54" s="2">
        <f>COUNTIF(Tabela2[FIFA 19 League],Tabela3[[#This Row],[League]])</f>
        <v>18</v>
      </c>
      <c r="AB54" s="2">
        <f>COUNTIF(Tabela2[FIFA 20 League],Tabela3[[#This Row],[League]])</f>
        <v>18</v>
      </c>
      <c r="AC54" s="2">
        <f>COUNTIF(Tabela2[FIFA 21 League],Tabela3[[#This Row],[League]])</f>
        <v>18</v>
      </c>
      <c r="AD54" s="2">
        <f>COUNTIF(Tabela2[FIFA 22 League],Tabela3[[#This Row],[League]])</f>
        <v>18</v>
      </c>
      <c r="AE54" s="2">
        <f>COUNTIF(Tabela2[FIFA 23 League],Tabela3[[#This Row],[League]])</f>
        <v>18</v>
      </c>
      <c r="AF54" s="2">
        <f>COUNTIF(Tabela2[EA Sports FC 24 League],Tabela3[[#This Row],[League]])</f>
        <v>18</v>
      </c>
      <c r="AG54" s="2">
        <f>COUNTIF(Tabela2[EA Sports FC 25 League],Tabela3[[#This Row],[League]])</f>
        <v>18</v>
      </c>
      <c r="AH54" s="2">
        <f>COUNTIF(Tabela2[EA Sports FC 26 League],Tabela3[[#This Row],[League]])</f>
        <v>18</v>
      </c>
    </row>
    <row r="55" spans="1:34" x14ac:dyDescent="0.3">
      <c r="A55" s="2" t="s">
        <v>1000</v>
      </c>
      <c r="B55" s="2" t="s">
        <v>221</v>
      </c>
      <c r="C55" s="2">
        <v>1</v>
      </c>
      <c r="D55" s="2">
        <f>COUNTIF(Tabela2[FIFA 96 League],Tabela3[[#This Row],[League]])</f>
        <v>0</v>
      </c>
      <c r="E55" s="2">
        <f>COUNTIF(Tabela2[FIFA 97 League],Tabela3[[#This Row],[League]])</f>
        <v>0</v>
      </c>
      <c r="F55" s="2">
        <f>COUNTIF(Tabela2[FIFA 98 League],Tabela3[[#This Row],[League]])</f>
        <v>0</v>
      </c>
      <c r="G55" s="2">
        <f>COUNTIF(Tabela2[FIFA 99 League],Tabela3[[#This Row],[League]])</f>
        <v>2</v>
      </c>
      <c r="H55" s="2">
        <f>COUNTIF(Tabela2[FIFA 2000 League],Tabela3[[#This Row],[League]])</f>
        <v>1</v>
      </c>
      <c r="I55" s="2">
        <f>COUNTIF(Tabela2[FIFA 2001 League],Tabela3[[#This Row],[League]])</f>
        <v>0</v>
      </c>
      <c r="J55" s="2">
        <f>COUNTIF(Tabela2[FIFA 2002 League],Tabela3[[#This Row],[League]])</f>
        <v>1</v>
      </c>
      <c r="K55" s="2">
        <f>COUNTIF(Tabela2[FIFA 2003 League],Tabela3[[#This Row],[League]])</f>
        <v>1</v>
      </c>
      <c r="L55" s="2">
        <f>COUNTIF(Tabela2[FIFA 2004 League],Tabela3[[#This Row],[League]])</f>
        <v>0</v>
      </c>
      <c r="M55" s="2">
        <f>COUNTIF(Tabela2[FIFA 2005 League],Tabela3[[#This Row],[League]])</f>
        <v>0</v>
      </c>
      <c r="N55" s="2">
        <f>COUNTIF(Tabela2[FIFA 06 League],Tabela3[[#This Row],[League]])</f>
        <v>0</v>
      </c>
      <c r="O55" s="2">
        <f>COUNTIF(Tabela2[FIFA 07 League],Tabela3[[#This Row],[League]])</f>
        <v>0</v>
      </c>
      <c r="P55" s="2">
        <f>COUNTIF(Tabela2[FIFA 08 League],Tabela3[[#This Row],[League]])</f>
        <v>0</v>
      </c>
      <c r="Q55" s="2">
        <f>COUNTIF(Tabela2[FIFA 09 League],Tabela3[[#This Row],[League]])</f>
        <v>0</v>
      </c>
      <c r="R55" s="2">
        <f>COUNTIF(Tabela2[FIFA 10 League],Tabela3[[#This Row],[League]])</f>
        <v>0</v>
      </c>
      <c r="S55" s="2">
        <f>COUNTIF(Tabela2[FIFA 11 League],Tabela3[[#This Row],[League]])</f>
        <v>0</v>
      </c>
      <c r="T55" s="2">
        <f>COUNTIF(Tabela2[FIFA 12 League],Tabela3[[#This Row],[League]])</f>
        <v>0</v>
      </c>
      <c r="U55" s="2">
        <f>COUNTIF(Tabela2[FIFA 13 League],Tabela3[[#This Row],[League]])</f>
        <v>0</v>
      </c>
      <c r="V55" s="2">
        <f>COUNTIF(Tabela2[FIFA 14 League],Tabela3[[#This Row],[League]])</f>
        <v>0</v>
      </c>
      <c r="W55" s="2">
        <f>COUNTIF(Tabela2[FIFA 15 League],Tabela3[[#This Row],[League]])</f>
        <v>0</v>
      </c>
      <c r="X55" s="2">
        <f>COUNTIF(Tabela2[FIFA 16 League],Tabela3[[#This Row],[League]])</f>
        <v>0</v>
      </c>
      <c r="Y55" s="2">
        <f>COUNTIF(Tabela2[FIFA 17 League],Tabela3[[#This Row],[League]])</f>
        <v>0</v>
      </c>
      <c r="Z55" s="2">
        <f>COUNTIF(Tabela2[FIFA 18 League],Tabela3[[#This Row],[League]])</f>
        <v>0</v>
      </c>
      <c r="AA55" s="2">
        <f>COUNTIF(Tabela2[FIFA 19 League],Tabela3[[#This Row],[League]])</f>
        <v>0</v>
      </c>
      <c r="AB55" s="2">
        <f>COUNTIF(Tabela2[FIFA 20 League],Tabela3[[#This Row],[League]])</f>
        <v>14</v>
      </c>
      <c r="AC55" s="2">
        <f>COUNTIF(Tabela2[FIFA 21 League],Tabela3[[#This Row],[League]])</f>
        <v>16</v>
      </c>
      <c r="AD55" s="2">
        <f>COUNTIF(Tabela2[FIFA 22 League],Tabela3[[#This Row],[League]])</f>
        <v>16</v>
      </c>
      <c r="AE55" s="2">
        <f>COUNTIF(Tabela2[FIFA 23 League],Tabela3[[#This Row],[League]])</f>
        <v>16</v>
      </c>
      <c r="AF55" s="2">
        <f>COUNTIF(Tabela2[EA Sports FC 24 League],Tabela3[[#This Row],[League]])</f>
        <v>16</v>
      </c>
      <c r="AG55" s="2">
        <f>COUNTIF(Tabela2[EA Sports FC 25 League],Tabela3[[#This Row],[League]])</f>
        <v>16</v>
      </c>
      <c r="AH55" s="2">
        <f>COUNTIF(Tabela2[EA Sports FC 26 League],Tabela3[[#This Row],[League]])</f>
        <v>16</v>
      </c>
    </row>
    <row r="56" spans="1:34" x14ac:dyDescent="0.3">
      <c r="A56" s="2" t="s">
        <v>961</v>
      </c>
      <c r="B56" s="2" t="s">
        <v>22</v>
      </c>
      <c r="C56" s="2">
        <v>1</v>
      </c>
      <c r="D56" s="2">
        <f>COUNTIF(Tabela2[FIFA 96 League],Tabela3[[#This Row],[League]])</f>
        <v>0</v>
      </c>
      <c r="E56" s="2">
        <f>COUNTIF(Tabela2[FIFA 97 League],Tabela3[[#This Row],[League]])</f>
        <v>0</v>
      </c>
      <c r="F56" s="2">
        <f>COUNTIF(Tabela2[FIFA 98 League],Tabela3[[#This Row],[League]])</f>
        <v>0</v>
      </c>
      <c r="G56" s="2">
        <f>COUNTIF(Tabela2[FIFA 99 League],Tabela3[[#This Row],[League]])</f>
        <v>3</v>
      </c>
      <c r="H56" s="2">
        <f>COUNTIF(Tabela2[FIFA 2000 League],Tabela3[[#This Row],[League]])</f>
        <v>2</v>
      </c>
      <c r="I56" s="2">
        <f>COUNTIF(Tabela2[FIFA 2001 League],Tabela3[[#This Row],[League]])</f>
        <v>0</v>
      </c>
      <c r="J56" s="2">
        <f>COUNTIF(Tabela2[FIFA 2002 League],Tabela3[[#This Row],[League]])</f>
        <v>0</v>
      </c>
      <c r="K56" s="2">
        <f>COUNTIF(Tabela2[FIFA 2003 League],Tabela3[[#This Row],[League]])</f>
        <v>0</v>
      </c>
      <c r="L56" s="2">
        <f>COUNTIF(Tabela2[FIFA 2004 League],Tabela3[[#This Row],[League]])</f>
        <v>0</v>
      </c>
      <c r="M56" s="2">
        <f>COUNTIF(Tabela2[FIFA 2005 League],Tabela3[[#This Row],[League]])</f>
        <v>0</v>
      </c>
      <c r="N56" s="2">
        <f>COUNTIF(Tabela2[FIFA 06 League],Tabela3[[#This Row],[League]])</f>
        <v>0</v>
      </c>
      <c r="O56" s="2">
        <f>COUNTIF(Tabela2[FIFA 07 League],Tabela3[[#This Row],[League]])</f>
        <v>0</v>
      </c>
      <c r="P56" s="2">
        <f>COUNTIF(Tabela2[FIFA 08 League],Tabela3[[#This Row],[League]])</f>
        <v>0</v>
      </c>
      <c r="Q56" s="2">
        <f>COUNTIF(Tabela2[FIFA 09 League],Tabela3[[#This Row],[League]])</f>
        <v>0</v>
      </c>
      <c r="R56" s="2">
        <f>COUNTIF(Tabela2[FIFA 10 League],Tabela3[[#This Row],[League]])</f>
        <v>16</v>
      </c>
      <c r="S56" s="2">
        <f>COUNTIF(Tabela2[FIFA 11 League],Tabela3[[#This Row],[League]])</f>
        <v>16</v>
      </c>
      <c r="T56" s="2">
        <f>COUNTIF(Tabela2[FIFA 12 League],Tabela3[[#This Row],[League]])</f>
        <v>16</v>
      </c>
      <c r="U56" s="2">
        <f>COUNTIF(Tabela2[FIFA 13 League],Tabela3[[#This Row],[League]])</f>
        <v>16</v>
      </c>
      <c r="V56" s="2">
        <f>COUNTIF(Tabela2[FIFA 14 League],Tabela3[[#This Row],[League]])</f>
        <v>16</v>
      </c>
      <c r="W56" s="2">
        <f>COUNTIF(Tabela2[FIFA 15 League],Tabela3[[#This Row],[League]])</f>
        <v>16</v>
      </c>
      <c r="X56" s="2">
        <f>COUNTIF(Tabela2[FIFA 16 League],Tabela3[[#This Row],[League]])</f>
        <v>16</v>
      </c>
      <c r="Y56" s="2">
        <f>COUNTIF(Tabela2[FIFA 17 League],Tabela3[[#This Row],[League]])</f>
        <v>16</v>
      </c>
      <c r="Z56" s="2">
        <f>COUNTIF(Tabela2[FIFA 18 League],Tabela3[[#This Row],[League]])</f>
        <v>16</v>
      </c>
      <c r="AA56" s="2">
        <f>COUNTIF(Tabela2[FIFA 19 League],Tabela3[[#This Row],[League]])</f>
        <v>3</v>
      </c>
      <c r="AB56" s="2">
        <f>COUNTIF(Tabela2[FIFA 20 League],Tabela3[[#This Row],[League]])</f>
        <v>3</v>
      </c>
      <c r="AC56" s="2">
        <f>COUNTIF(Tabela2[FIFA 21 League],Tabela3[[#This Row],[League]])</f>
        <v>3</v>
      </c>
      <c r="AD56" s="2">
        <f>COUNTIF(Tabela2[FIFA 22 League],Tabela3[[#This Row],[League]])</f>
        <v>3</v>
      </c>
      <c r="AE56" s="2">
        <f>COUNTIF(Tabela2[FIFA 23 League],Tabela3[[#This Row],[League]])</f>
        <v>0</v>
      </c>
      <c r="AF56" s="2">
        <f>COUNTIF(Tabela2[EA Sports FC 24 League],Tabela3[[#This Row],[League]])</f>
        <v>0</v>
      </c>
      <c r="AG56" s="2">
        <f>COUNTIF(Tabela2[EA Sports FC 25 League],Tabela3[[#This Row],[League]])</f>
        <v>0</v>
      </c>
      <c r="AH56" s="2">
        <f>COUNTIF(Tabela2[EA Sports FC 26 League],Tabela3[[#This Row],[League]])</f>
        <v>0</v>
      </c>
    </row>
    <row r="57" spans="1:34" x14ac:dyDescent="0.3">
      <c r="A57" s="2" t="s">
        <v>1120</v>
      </c>
      <c r="B57" s="2" t="s">
        <v>228</v>
      </c>
      <c r="C57" s="2">
        <v>1</v>
      </c>
      <c r="D57" s="2">
        <f>COUNTIF(Tabela2[FIFA 96 League],Tabela3[[#This Row],[League]])</f>
        <v>0</v>
      </c>
      <c r="E57" s="2">
        <f>COUNTIF(Tabela2[FIFA 97 League],Tabela3[[#This Row],[League]])</f>
        <v>0</v>
      </c>
      <c r="F57" s="2">
        <f>COUNTIF(Tabela2[FIFA 98 League],Tabela3[[#This Row],[League]])</f>
        <v>0</v>
      </c>
      <c r="G57" s="2">
        <f>COUNTIF(Tabela2[FIFA 99 League],Tabela3[[#This Row],[League]])</f>
        <v>0</v>
      </c>
      <c r="H57" s="2">
        <f>COUNTIF(Tabela2[FIFA 2000 League],Tabela3[[#This Row],[League]])</f>
        <v>1</v>
      </c>
      <c r="I57" s="2">
        <f>COUNTIF(Tabela2[FIFA 2001 League],Tabela3[[#This Row],[League]])</f>
        <v>0</v>
      </c>
      <c r="J57" s="2">
        <f>COUNTIF(Tabela2[FIFA 2002 League],Tabela3[[#This Row],[League]])</f>
        <v>0</v>
      </c>
      <c r="K57" s="2">
        <f>COUNTIF(Tabela2[FIFA 2003 League],Tabela3[[#This Row],[League]])</f>
        <v>0</v>
      </c>
      <c r="L57" s="2">
        <f>COUNTIF(Tabela2[FIFA 2004 League],Tabela3[[#This Row],[League]])</f>
        <v>0</v>
      </c>
      <c r="M57" s="2">
        <f>COUNTIF(Tabela2[FIFA 2005 League],Tabela3[[#This Row],[League]])</f>
        <v>0</v>
      </c>
      <c r="N57" s="2">
        <f>COUNTIF(Tabela2[FIFA 06 League],Tabela3[[#This Row],[League]])</f>
        <v>0</v>
      </c>
      <c r="O57" s="2">
        <f>COUNTIF(Tabela2[FIFA 07 League],Tabela3[[#This Row],[League]])</f>
        <v>0</v>
      </c>
      <c r="P57" s="2">
        <f>COUNTIF(Tabela2[FIFA 08 League],Tabela3[[#This Row],[League]])</f>
        <v>0</v>
      </c>
      <c r="Q57" s="2">
        <f>COUNTIF(Tabela2[FIFA 09 League],Tabela3[[#This Row],[League]])</f>
        <v>0</v>
      </c>
      <c r="R57" s="2">
        <f>COUNTIF(Tabela2[FIFA 10 League],Tabela3[[#This Row],[League]])</f>
        <v>0</v>
      </c>
      <c r="S57" s="2">
        <f>COUNTIF(Tabela2[FIFA 11 League],Tabela3[[#This Row],[League]])</f>
        <v>0</v>
      </c>
      <c r="T57" s="2">
        <f>COUNTIF(Tabela2[FIFA 12 League],Tabela3[[#This Row],[League]])</f>
        <v>0</v>
      </c>
      <c r="U57" s="2">
        <f>COUNTIF(Tabela2[FIFA 13 League],Tabela3[[#This Row],[League]])</f>
        <v>14</v>
      </c>
      <c r="V57" s="2">
        <f>COUNTIF(Tabela2[FIFA 14 League],Tabela3[[#This Row],[League]])</f>
        <v>14</v>
      </c>
      <c r="W57" s="2">
        <f>COUNTIF(Tabela2[FIFA 15 League],Tabela3[[#This Row],[League]])</f>
        <v>14</v>
      </c>
      <c r="X57" s="2">
        <f>COUNTIF(Tabela2[FIFA 16 League],Tabela3[[#This Row],[League]])</f>
        <v>14</v>
      </c>
      <c r="Y57" s="2">
        <f>COUNTIF(Tabela2[FIFA 17 League],Tabela3[[#This Row],[League]])</f>
        <v>14</v>
      </c>
      <c r="Z57" s="2">
        <f>COUNTIF(Tabela2[FIFA 18 League],Tabela3[[#This Row],[League]])</f>
        <v>14</v>
      </c>
      <c r="AA57" s="2">
        <f>COUNTIF(Tabela2[FIFA 19 League],Tabela3[[#This Row],[League]])</f>
        <v>16</v>
      </c>
      <c r="AB57" s="2">
        <f>COUNTIF(Tabela2[FIFA 20 League],Tabela3[[#This Row],[League]])</f>
        <v>16</v>
      </c>
      <c r="AC57" s="2">
        <f>COUNTIF(Tabela2[FIFA 21 League],Tabela3[[#This Row],[League]])</f>
        <v>16</v>
      </c>
      <c r="AD57" s="2">
        <f>COUNTIF(Tabela2[FIFA 22 League],Tabela3[[#This Row],[League]])</f>
        <v>16</v>
      </c>
      <c r="AE57" s="2">
        <f>COUNTIF(Tabela2[FIFA 23 League],Tabela3[[#This Row],[League]])</f>
        <v>16</v>
      </c>
      <c r="AF57" s="2">
        <f>COUNTIF(Tabela2[EA Sports FC 24 League],Tabela3[[#This Row],[League]])</f>
        <v>18</v>
      </c>
      <c r="AG57" s="2">
        <f>COUNTIF(Tabela2[EA Sports FC 25 League],Tabela3[[#This Row],[League]])</f>
        <v>18</v>
      </c>
      <c r="AH57" s="2">
        <f>COUNTIF(Tabela2[EA Sports FC 26 League],Tabela3[[#This Row],[League]])</f>
        <v>18</v>
      </c>
    </row>
    <row r="58" spans="1:34" x14ac:dyDescent="0.3">
      <c r="A58" s="2" t="s">
        <v>1611</v>
      </c>
      <c r="B58" s="2" t="s">
        <v>443</v>
      </c>
      <c r="C58" s="2">
        <v>2</v>
      </c>
      <c r="D58" s="2">
        <f>COUNTIF(Tabela2[FIFA 96 League],Tabela3[[#This Row],[League]])</f>
        <v>0</v>
      </c>
      <c r="E58" s="2">
        <f>COUNTIF(Tabela2[FIFA 97 League],Tabela3[[#This Row],[League]])</f>
        <v>0</v>
      </c>
      <c r="F58" s="2">
        <f>COUNTIF(Tabela2[FIFA 98 League],Tabela3[[#This Row],[League]])</f>
        <v>0</v>
      </c>
      <c r="G58" s="2">
        <f>COUNTIF(Tabela2[FIFA 99 League],Tabela3[[#This Row],[League]])</f>
        <v>0</v>
      </c>
      <c r="H58" s="2">
        <f>COUNTIF(Tabela2[FIFA 2000 League],Tabela3[[#This Row],[League]])</f>
        <v>0</v>
      </c>
      <c r="I58" s="2">
        <f>COUNTIF(Tabela2[FIFA 2001 League],Tabela3[[#This Row],[League]])</f>
        <v>0</v>
      </c>
      <c r="J58" s="2">
        <f>COUNTIF(Tabela2[FIFA 2002 League],Tabela3[[#This Row],[League]])</f>
        <v>0</v>
      </c>
      <c r="K58" s="2">
        <f>COUNTIF(Tabela2[FIFA 2003 League],Tabela3[[#This Row],[League]])</f>
        <v>0</v>
      </c>
      <c r="L58" s="2">
        <f>COUNTIF(Tabela2[FIFA 2004 League],Tabela3[[#This Row],[League]])</f>
        <v>0</v>
      </c>
      <c r="M58" s="2">
        <f>COUNTIF(Tabela2[FIFA 2005 League],Tabela3[[#This Row],[League]])</f>
        <v>0</v>
      </c>
      <c r="N58" s="2">
        <f>COUNTIF(Tabela2[FIFA 06 League],Tabela3[[#This Row],[League]])</f>
        <v>0</v>
      </c>
      <c r="O58" s="2">
        <f>COUNTIF(Tabela2[FIFA 07 League],Tabela3[[#This Row],[League]])</f>
        <v>0</v>
      </c>
      <c r="P58" s="2">
        <f>COUNTIF(Tabela2[FIFA 08 League],Tabela3[[#This Row],[League]])</f>
        <v>0</v>
      </c>
      <c r="Q58" s="2">
        <f>COUNTIF(Tabela2[FIFA 09 League],Tabela3[[#This Row],[League]])</f>
        <v>0</v>
      </c>
      <c r="R58" s="2">
        <f>COUNTIF(Tabela2[FIFA 10 League],Tabela3[[#This Row],[League]])</f>
        <v>0</v>
      </c>
      <c r="S58" s="2">
        <f>COUNTIF(Tabela2[FIFA 11 League],Tabela3[[#This Row],[League]])</f>
        <v>0</v>
      </c>
      <c r="T58" s="2">
        <f>COUNTIF(Tabela2[FIFA 12 League],Tabela3[[#This Row],[League]])</f>
        <v>0</v>
      </c>
      <c r="U58" s="2">
        <f>COUNTIF(Tabela2[FIFA 13 League],Tabela3[[#This Row],[League]])</f>
        <v>0</v>
      </c>
      <c r="V58" s="2">
        <f>COUNTIF(Tabela2[FIFA 14 League],Tabela3[[#This Row],[League]])</f>
        <v>0</v>
      </c>
      <c r="W58" s="2">
        <f>COUNTIF(Tabela2[FIFA 15 League],Tabela3[[#This Row],[League]])</f>
        <v>1</v>
      </c>
      <c r="X58" s="2">
        <f>COUNTIF(Tabela2[FIFA 16 League],Tabela3[[#This Row],[League]])</f>
        <v>0</v>
      </c>
      <c r="Y58" s="2">
        <f>COUNTIF(Tabela2[FIFA 17 League],Tabela3[[#This Row],[League]])</f>
        <v>0</v>
      </c>
      <c r="Z58" s="2">
        <f>COUNTIF(Tabela2[FIFA 18 League],Tabela3[[#This Row],[League]])</f>
        <v>0</v>
      </c>
      <c r="AA58" s="2">
        <f>COUNTIF(Tabela2[FIFA 19 League],Tabela3[[#This Row],[League]])</f>
        <v>0</v>
      </c>
      <c r="AB58" s="2">
        <f>COUNTIF(Tabela2[FIFA 20 League],Tabela3[[#This Row],[League]])</f>
        <v>0</v>
      </c>
      <c r="AC58" s="2">
        <f>COUNTIF(Tabela2[FIFA 21 League],Tabela3[[#This Row],[League]])</f>
        <v>0</v>
      </c>
      <c r="AD58" s="2">
        <f>COUNTIF(Tabela2[FIFA 22 League],Tabela3[[#This Row],[League]])</f>
        <v>0</v>
      </c>
      <c r="AE58" s="2">
        <f>COUNTIF(Tabela2[FIFA 23 League],Tabela3[[#This Row],[League]])</f>
        <v>0</v>
      </c>
      <c r="AF58" s="2">
        <f>COUNTIF(Tabela2[EA Sports FC 24 League],Tabela3[[#This Row],[League]])</f>
        <v>0</v>
      </c>
      <c r="AG58" s="2">
        <f>COUNTIF(Tabela2[EA Sports FC 25 League],Tabela3[[#This Row],[League]])</f>
        <v>0</v>
      </c>
      <c r="AH58" s="2">
        <f>COUNTIF(Tabela2[EA Sports FC 26 League],Tabela3[[#This Row],[League]])</f>
        <v>0</v>
      </c>
    </row>
    <row r="59" spans="1:34" x14ac:dyDescent="0.3">
      <c r="A59" s="2" t="s">
        <v>1613</v>
      </c>
      <c r="B59" s="2" t="s">
        <v>443</v>
      </c>
      <c r="C59" s="2">
        <v>3</v>
      </c>
      <c r="D59" s="2">
        <f>COUNTIF(Tabela2[FIFA 96 League],Tabela3[[#This Row],[League]])</f>
        <v>0</v>
      </c>
      <c r="E59" s="2">
        <f>COUNTIF(Tabela2[FIFA 97 League],Tabela3[[#This Row],[League]])</f>
        <v>0</v>
      </c>
      <c r="F59" s="2">
        <f>COUNTIF(Tabela2[FIFA 98 League],Tabela3[[#This Row],[League]])</f>
        <v>0</v>
      </c>
      <c r="G59" s="2">
        <f>COUNTIF(Tabela2[FIFA 99 League],Tabela3[[#This Row],[League]])</f>
        <v>0</v>
      </c>
      <c r="H59" s="2">
        <f>COUNTIF(Tabela2[FIFA 2000 League],Tabela3[[#This Row],[League]])</f>
        <v>0</v>
      </c>
      <c r="I59" s="2">
        <f>COUNTIF(Tabela2[FIFA 2001 League],Tabela3[[#This Row],[League]])</f>
        <v>0</v>
      </c>
      <c r="J59" s="2">
        <f>COUNTIF(Tabela2[FIFA 2002 League],Tabela3[[#This Row],[League]])</f>
        <v>0</v>
      </c>
      <c r="K59" s="2">
        <f>COUNTIF(Tabela2[FIFA 2003 League],Tabela3[[#This Row],[League]])</f>
        <v>0</v>
      </c>
      <c r="L59" s="2">
        <f>COUNTIF(Tabela2[FIFA 2004 League],Tabela3[[#This Row],[League]])</f>
        <v>0</v>
      </c>
      <c r="M59" s="2">
        <f>COUNTIF(Tabela2[FIFA 2005 League],Tabela3[[#This Row],[League]])</f>
        <v>0</v>
      </c>
      <c r="N59" s="2">
        <f>COUNTIF(Tabela2[FIFA 06 League],Tabela3[[#This Row],[League]])</f>
        <v>0</v>
      </c>
      <c r="O59" s="2">
        <f>COUNTIF(Tabela2[FIFA 07 League],Tabela3[[#This Row],[League]])</f>
        <v>0</v>
      </c>
      <c r="P59" s="2">
        <f>COUNTIF(Tabela2[FIFA 08 League],Tabela3[[#This Row],[League]])</f>
        <v>0</v>
      </c>
      <c r="Q59" s="2">
        <f>COUNTIF(Tabela2[FIFA 09 League],Tabela3[[#This Row],[League]])</f>
        <v>0</v>
      </c>
      <c r="R59" s="2">
        <f>COUNTIF(Tabela2[FIFA 10 League],Tabela3[[#This Row],[League]])</f>
        <v>0</v>
      </c>
      <c r="S59" s="2">
        <f>COUNTIF(Tabela2[FIFA 11 League],Tabela3[[#This Row],[League]])</f>
        <v>0</v>
      </c>
      <c r="T59" s="2">
        <f>COUNTIF(Tabela2[FIFA 12 League],Tabela3[[#This Row],[League]])</f>
        <v>0</v>
      </c>
      <c r="U59" s="2">
        <f>COUNTIF(Tabela2[FIFA 13 League],Tabela3[[#This Row],[League]])</f>
        <v>0</v>
      </c>
      <c r="V59" s="2">
        <f>COUNTIF(Tabela2[FIFA 14 League],Tabela3[[#This Row],[League]])</f>
        <v>1</v>
      </c>
      <c r="W59" s="2">
        <f>COUNTIF(Tabela2[FIFA 15 League],Tabela3[[#This Row],[League]])</f>
        <v>0</v>
      </c>
      <c r="X59" s="2">
        <f>COUNTIF(Tabela2[FIFA 16 League],Tabela3[[#This Row],[League]])</f>
        <v>0</v>
      </c>
      <c r="Y59" s="2">
        <f>COUNTIF(Tabela2[FIFA 17 League],Tabela3[[#This Row],[League]])</f>
        <v>0</v>
      </c>
      <c r="Z59" s="2">
        <f>COUNTIF(Tabela2[FIFA 18 League],Tabela3[[#This Row],[League]])</f>
        <v>0</v>
      </c>
      <c r="AA59" s="2">
        <f>COUNTIF(Tabela2[FIFA 19 League],Tabela3[[#This Row],[League]])</f>
        <v>0</v>
      </c>
      <c r="AB59" s="2">
        <f>COUNTIF(Tabela2[FIFA 20 League],Tabela3[[#This Row],[League]])</f>
        <v>0</v>
      </c>
      <c r="AC59" s="2">
        <f>COUNTIF(Tabela2[FIFA 21 League],Tabela3[[#This Row],[League]])</f>
        <v>0</v>
      </c>
      <c r="AD59" s="2">
        <f>COUNTIF(Tabela2[FIFA 22 League],Tabela3[[#This Row],[League]])</f>
        <v>0</v>
      </c>
      <c r="AE59" s="2">
        <f>COUNTIF(Tabela2[FIFA 23 League],Tabela3[[#This Row],[League]])</f>
        <v>0</v>
      </c>
      <c r="AF59" s="2">
        <f>COUNTIF(Tabela2[EA Sports FC 24 League],Tabela3[[#This Row],[League]])</f>
        <v>0</v>
      </c>
      <c r="AG59" s="2">
        <f>COUNTIF(Tabela2[EA Sports FC 25 League],Tabela3[[#This Row],[League]])</f>
        <v>0</v>
      </c>
      <c r="AH59" s="2">
        <f>COUNTIF(Tabela2[EA Sports FC 26 League],Tabela3[[#This Row],[League]])</f>
        <v>0</v>
      </c>
    </row>
    <row r="60" spans="1:34" x14ac:dyDescent="0.3">
      <c r="A60" s="2" t="s">
        <v>1612</v>
      </c>
      <c r="B60" s="2" t="s">
        <v>443</v>
      </c>
      <c r="C60" s="2">
        <v>4</v>
      </c>
      <c r="D60" s="2">
        <f>COUNTIF(Tabela2[FIFA 96 League],Tabela3[[#This Row],[League]])</f>
        <v>0</v>
      </c>
      <c r="E60" s="2">
        <f>COUNTIF(Tabela2[FIFA 97 League],Tabela3[[#This Row],[League]])</f>
        <v>0</v>
      </c>
      <c r="F60" s="2">
        <f>COUNTIF(Tabela2[FIFA 98 League],Tabela3[[#This Row],[League]])</f>
        <v>0</v>
      </c>
      <c r="G60" s="2">
        <f>COUNTIF(Tabela2[FIFA 99 League],Tabela3[[#This Row],[League]])</f>
        <v>0</v>
      </c>
      <c r="H60" s="2">
        <f>COUNTIF(Tabela2[FIFA 2000 League],Tabela3[[#This Row],[League]])</f>
        <v>0</v>
      </c>
      <c r="I60" s="2">
        <f>COUNTIF(Tabela2[FIFA 2001 League],Tabela3[[#This Row],[League]])</f>
        <v>0</v>
      </c>
      <c r="J60" s="2">
        <f>COUNTIF(Tabela2[FIFA 2002 League],Tabela3[[#This Row],[League]])</f>
        <v>0</v>
      </c>
      <c r="K60" s="2">
        <f>COUNTIF(Tabela2[FIFA 2003 League],Tabela3[[#This Row],[League]])</f>
        <v>0</v>
      </c>
      <c r="L60" s="2">
        <f>COUNTIF(Tabela2[FIFA 2004 League],Tabela3[[#This Row],[League]])</f>
        <v>0</v>
      </c>
      <c r="M60" s="2">
        <f>COUNTIF(Tabela2[FIFA 2005 League],Tabela3[[#This Row],[League]])</f>
        <v>0</v>
      </c>
      <c r="N60" s="2">
        <f>COUNTIF(Tabela2[FIFA 06 League],Tabela3[[#This Row],[League]])</f>
        <v>0</v>
      </c>
      <c r="O60" s="2">
        <f>COUNTIF(Tabela2[FIFA 07 League],Tabela3[[#This Row],[League]])</f>
        <v>0</v>
      </c>
      <c r="P60" s="2">
        <f>COUNTIF(Tabela2[FIFA 08 League],Tabela3[[#This Row],[League]])</f>
        <v>0</v>
      </c>
      <c r="Q60" s="2">
        <f>COUNTIF(Tabela2[FIFA 09 League],Tabela3[[#This Row],[League]])</f>
        <v>0</v>
      </c>
      <c r="R60" s="2">
        <f>COUNTIF(Tabela2[FIFA 10 League],Tabela3[[#This Row],[League]])</f>
        <v>0</v>
      </c>
      <c r="S60" s="2">
        <f>COUNTIF(Tabela2[FIFA 11 League],Tabela3[[#This Row],[League]])</f>
        <v>0</v>
      </c>
      <c r="T60" s="2">
        <f>COUNTIF(Tabela2[FIFA 12 League],Tabela3[[#This Row],[League]])</f>
        <v>0</v>
      </c>
      <c r="U60" s="2">
        <f>COUNTIF(Tabela2[FIFA 13 League],Tabela3[[#This Row],[League]])</f>
        <v>1</v>
      </c>
      <c r="V60" s="2">
        <f>COUNTIF(Tabela2[FIFA 14 League],Tabela3[[#This Row],[League]])</f>
        <v>0</v>
      </c>
      <c r="W60" s="2">
        <f>COUNTIF(Tabela2[FIFA 15 League],Tabela3[[#This Row],[League]])</f>
        <v>0</v>
      </c>
      <c r="X60" s="2">
        <f>COUNTIF(Tabela2[FIFA 16 League],Tabela3[[#This Row],[League]])</f>
        <v>0</v>
      </c>
      <c r="Y60" s="2">
        <f>COUNTIF(Tabela2[FIFA 17 League],Tabela3[[#This Row],[League]])</f>
        <v>0</v>
      </c>
      <c r="Z60" s="2">
        <f>COUNTIF(Tabela2[FIFA 18 League],Tabela3[[#This Row],[League]])</f>
        <v>0</v>
      </c>
      <c r="AA60" s="2">
        <f>COUNTIF(Tabela2[FIFA 19 League],Tabela3[[#This Row],[League]])</f>
        <v>0</v>
      </c>
      <c r="AB60" s="2">
        <f>COUNTIF(Tabela2[FIFA 20 League],Tabela3[[#This Row],[League]])</f>
        <v>0</v>
      </c>
      <c r="AC60" s="2">
        <f>COUNTIF(Tabela2[FIFA 21 League],Tabela3[[#This Row],[League]])</f>
        <v>0</v>
      </c>
      <c r="AD60" s="2">
        <f>COUNTIF(Tabela2[FIFA 22 League],Tabela3[[#This Row],[League]])</f>
        <v>0</v>
      </c>
      <c r="AE60" s="2">
        <f>COUNTIF(Tabela2[FIFA 23 League],Tabela3[[#This Row],[League]])</f>
        <v>0</v>
      </c>
      <c r="AF60" s="2">
        <f>COUNTIF(Tabela2[EA Sports FC 24 League],Tabela3[[#This Row],[League]])</f>
        <v>0</v>
      </c>
      <c r="AG60" s="2">
        <f>COUNTIF(Tabela2[EA Sports FC 25 League],Tabela3[[#This Row],[League]])</f>
        <v>0</v>
      </c>
      <c r="AH60" s="2">
        <f>COUNTIF(Tabela2[EA Sports FC 26 League],Tabela3[[#This Row],[League]])</f>
        <v>0</v>
      </c>
    </row>
    <row r="61" spans="1:34" x14ac:dyDescent="0.3">
      <c r="A61" s="2" t="s">
        <v>834</v>
      </c>
      <c r="B61" s="2" t="s">
        <v>443</v>
      </c>
      <c r="C61" s="2">
        <v>1</v>
      </c>
      <c r="D61" s="2">
        <f>COUNTIF(Tabela2[FIFA 96 League],Tabela3[[#This Row],[League]])</f>
        <v>10</v>
      </c>
      <c r="E61" s="2">
        <f>COUNTIF(Tabela2[FIFA 97 League],Tabela3[[#This Row],[League]])</f>
        <v>10</v>
      </c>
      <c r="F61" s="2">
        <f>COUNTIF(Tabela2[FIFA 98 League],Tabela3[[#This Row],[League]])</f>
        <v>10</v>
      </c>
      <c r="G61" s="2">
        <f>COUNTIF(Tabela2[FIFA 99 League],Tabela3[[#This Row],[League]])</f>
        <v>10</v>
      </c>
      <c r="H61" s="2">
        <f>COUNTIF(Tabela2[FIFA 2000 League],Tabela3[[#This Row],[League]])</f>
        <v>10</v>
      </c>
      <c r="I61" s="2">
        <f>COUNTIF(Tabela2[FIFA 2001 League],Tabela3[[#This Row],[League]])</f>
        <v>12</v>
      </c>
      <c r="J61" s="2">
        <f>COUNTIF(Tabela2[FIFA 2002 League],Tabela3[[#This Row],[League]])</f>
        <v>12</v>
      </c>
      <c r="K61" s="2">
        <f>COUNTIF(Tabela2[FIFA 2003 League],Tabela3[[#This Row],[League]])</f>
        <v>12</v>
      </c>
      <c r="L61" s="2">
        <f>COUNTIF(Tabela2[FIFA 2004 League],Tabela3[[#This Row],[League]])</f>
        <v>12</v>
      </c>
      <c r="M61" s="2">
        <f>COUNTIF(Tabela2[FIFA 2005 League],Tabela3[[#This Row],[League]])</f>
        <v>12</v>
      </c>
      <c r="N61" s="2">
        <f>COUNTIF(Tabela2[FIFA 06 League],Tabela3[[#This Row],[League]])</f>
        <v>12</v>
      </c>
      <c r="O61" s="2">
        <f>COUNTIF(Tabela2[FIFA 07 League],Tabela3[[#This Row],[League]])</f>
        <v>12</v>
      </c>
      <c r="P61" s="2">
        <f>COUNTIF(Tabela2[FIFA 08 League],Tabela3[[#This Row],[League]])</f>
        <v>12</v>
      </c>
      <c r="Q61" s="2">
        <f>COUNTIF(Tabela2[FIFA 09 League],Tabela3[[#This Row],[League]])</f>
        <v>12</v>
      </c>
      <c r="R61" s="2">
        <f>COUNTIF(Tabela2[FIFA 10 League],Tabela3[[#This Row],[League]])</f>
        <v>12</v>
      </c>
      <c r="S61" s="2">
        <f>COUNTIF(Tabela2[FIFA 11 League],Tabela3[[#This Row],[League]])</f>
        <v>12</v>
      </c>
      <c r="T61" s="2">
        <f>COUNTIF(Tabela2[FIFA 12 League],Tabela3[[#This Row],[League]])</f>
        <v>12</v>
      </c>
      <c r="U61" s="2">
        <f>COUNTIF(Tabela2[FIFA 13 League],Tabela3[[#This Row],[League]])</f>
        <v>12</v>
      </c>
      <c r="V61" s="2">
        <f>COUNTIF(Tabela2[FIFA 14 League],Tabela3[[#This Row],[League]])</f>
        <v>12</v>
      </c>
      <c r="W61" s="2">
        <f>COUNTIF(Tabela2[FIFA 15 League],Tabela3[[#This Row],[League]])</f>
        <v>12</v>
      </c>
      <c r="X61" s="2">
        <f>COUNTIF(Tabela2[FIFA 16 League],Tabela3[[#This Row],[League]])</f>
        <v>12</v>
      </c>
      <c r="Y61" s="2">
        <f>COUNTIF(Tabela2[FIFA 17 League],Tabela3[[#This Row],[League]])</f>
        <v>12</v>
      </c>
      <c r="Z61" s="2">
        <f>COUNTIF(Tabela2[FIFA 18 League],Tabela3[[#This Row],[League]])</f>
        <v>12</v>
      </c>
      <c r="AA61" s="2">
        <f>COUNTIF(Tabela2[FIFA 19 League],Tabela3[[#This Row],[League]])</f>
        <v>12</v>
      </c>
      <c r="AB61" s="2">
        <f>COUNTIF(Tabela2[FIFA 20 League],Tabela3[[#This Row],[League]])</f>
        <v>12</v>
      </c>
      <c r="AC61" s="2">
        <f>COUNTIF(Tabela2[FIFA 21 League],Tabela3[[#This Row],[League]])</f>
        <v>12</v>
      </c>
      <c r="AD61" s="2">
        <f>COUNTIF(Tabela2[FIFA 22 League],Tabela3[[#This Row],[League]])</f>
        <v>12</v>
      </c>
      <c r="AE61" s="2">
        <f>COUNTIF(Tabela2[FIFA 23 League],Tabela3[[#This Row],[League]])</f>
        <v>12</v>
      </c>
      <c r="AF61" s="2">
        <f>COUNTIF(Tabela2[EA Sports FC 24 League],Tabela3[[#This Row],[League]])</f>
        <v>12</v>
      </c>
      <c r="AG61" s="2">
        <f>COUNTIF(Tabela2[EA Sports FC 25 League],Tabela3[[#This Row],[League]])</f>
        <v>12</v>
      </c>
      <c r="AH61" s="2">
        <f>COUNTIF(Tabela2[EA Sports FC 26 League],Tabela3[[#This Row],[League]])</f>
        <v>12</v>
      </c>
    </row>
    <row r="62" spans="1:34" x14ac:dyDescent="0.3">
      <c r="A62" s="2" t="s">
        <v>967</v>
      </c>
      <c r="B62" s="2" t="s">
        <v>37</v>
      </c>
      <c r="C62" s="2">
        <v>1</v>
      </c>
      <c r="D62" s="2">
        <f>COUNTIF(Tabela2[FIFA 96 League],Tabela3[[#This Row],[League]])</f>
        <v>0</v>
      </c>
      <c r="E62" s="2">
        <f>COUNTIF(Tabela2[FIFA 97 League],Tabela3[[#This Row],[League]])</f>
        <v>0</v>
      </c>
      <c r="F62" s="2">
        <f>COUNTIF(Tabela2[FIFA 98 League],Tabela3[[#This Row],[League]])</f>
        <v>0</v>
      </c>
      <c r="G62" s="2">
        <f>COUNTIF(Tabela2[FIFA 99 League],Tabela3[[#This Row],[League]])</f>
        <v>2</v>
      </c>
      <c r="H62" s="2">
        <f>COUNTIF(Tabela2[FIFA 2000 League],Tabela3[[#This Row],[League]])</f>
        <v>1</v>
      </c>
      <c r="I62" s="2">
        <f>COUNTIF(Tabela2[FIFA 2001 League],Tabela3[[#This Row],[League]])</f>
        <v>0</v>
      </c>
      <c r="J62" s="2">
        <f>COUNTIF(Tabela2[FIFA 2002 League],Tabela3[[#This Row],[League]])</f>
        <v>0</v>
      </c>
      <c r="K62" s="2">
        <f>COUNTIF(Tabela2[FIFA 2003 League],Tabela3[[#This Row],[League]])</f>
        <v>0</v>
      </c>
      <c r="L62" s="2">
        <f>COUNTIF(Tabela2[FIFA 2004 League],Tabela3[[#This Row],[League]])</f>
        <v>0</v>
      </c>
      <c r="M62" s="2">
        <f>COUNTIF(Tabela2[FIFA 2005 League],Tabela3[[#This Row],[League]])</f>
        <v>0</v>
      </c>
      <c r="N62" s="2">
        <f>COUNTIF(Tabela2[FIFA 06 League],Tabela3[[#This Row],[League]])</f>
        <v>0</v>
      </c>
      <c r="O62" s="2">
        <f>COUNTIF(Tabela2[FIFA 07 League],Tabela3[[#This Row],[League]])</f>
        <v>0</v>
      </c>
      <c r="P62" s="2">
        <f>COUNTIF(Tabela2[FIFA 08 League],Tabela3[[#This Row],[League]])</f>
        <v>0</v>
      </c>
      <c r="Q62" s="2">
        <f>COUNTIF(Tabela2[FIFA 09 League],Tabela3[[#This Row],[League]])</f>
        <v>0</v>
      </c>
      <c r="R62" s="2">
        <f>COUNTIF(Tabela2[FIFA 10 League],Tabela3[[#This Row],[League]])</f>
        <v>0</v>
      </c>
      <c r="S62" s="2">
        <f>COUNTIF(Tabela2[FIFA 11 League],Tabela3[[#This Row],[League]])</f>
        <v>0</v>
      </c>
      <c r="T62" s="2">
        <f>COUNTIF(Tabela2[FIFA 12 League],Tabela3[[#This Row],[League]])</f>
        <v>0</v>
      </c>
      <c r="U62" s="2">
        <f>COUNTIF(Tabela2[FIFA 13 League],Tabela3[[#This Row],[League]])</f>
        <v>0</v>
      </c>
      <c r="V62" s="2">
        <f>COUNTIF(Tabela2[FIFA 14 League],Tabela3[[#This Row],[League]])</f>
        <v>0</v>
      </c>
      <c r="W62" s="2">
        <f>COUNTIF(Tabela2[FIFA 15 League],Tabela3[[#This Row],[League]])</f>
        <v>0</v>
      </c>
      <c r="X62" s="2">
        <f>COUNTIF(Tabela2[FIFA 16 League],Tabela3[[#This Row],[League]])</f>
        <v>0</v>
      </c>
      <c r="Y62" s="2">
        <f>COUNTIF(Tabela2[FIFA 17 League],Tabela3[[#This Row],[League]])</f>
        <v>0</v>
      </c>
      <c r="Z62" s="2">
        <f>COUNTIF(Tabela2[FIFA 18 League],Tabela3[[#This Row],[League]])</f>
        <v>0</v>
      </c>
      <c r="AA62" s="2">
        <f>COUNTIF(Tabela2[FIFA 19 League],Tabela3[[#This Row],[League]])</f>
        <v>0</v>
      </c>
      <c r="AB62" s="2">
        <f>COUNTIF(Tabela2[FIFA 20 League],Tabela3[[#This Row],[League]])</f>
        <v>0</v>
      </c>
      <c r="AC62" s="2">
        <f>COUNTIF(Tabela2[FIFA 21 League],Tabela3[[#This Row],[League]])</f>
        <v>0</v>
      </c>
      <c r="AD62" s="2">
        <f>COUNTIF(Tabela2[FIFA 22 League],Tabela3[[#This Row],[League]])</f>
        <v>0</v>
      </c>
      <c r="AE62" s="2">
        <f>COUNTIF(Tabela2[FIFA 23 League],Tabela3[[#This Row],[League]])</f>
        <v>0</v>
      </c>
      <c r="AF62" s="2">
        <f>COUNTIF(Tabela2[EA Sports FC 24 League],Tabela3[[#This Row],[League]])</f>
        <v>0</v>
      </c>
      <c r="AG62" s="2">
        <f>COUNTIF(Tabela2[EA Sports FC 25 League],Tabela3[[#This Row],[League]])</f>
        <v>0</v>
      </c>
      <c r="AH62" s="2">
        <f>COUNTIF(Tabela2[EA Sports FC 26 League],Tabela3[[#This Row],[League]])</f>
        <v>0</v>
      </c>
    </row>
    <row r="63" spans="1:34" x14ac:dyDescent="0.3">
      <c r="A63" s="2" t="s">
        <v>988</v>
      </c>
      <c r="B63" s="2" t="s">
        <v>39</v>
      </c>
      <c r="C63" s="2">
        <v>1</v>
      </c>
      <c r="D63" s="2">
        <f>COUNTIF(Tabela2[FIFA 96 League],Tabela3[[#This Row],[League]])</f>
        <v>0</v>
      </c>
      <c r="E63" s="2">
        <f>COUNTIF(Tabela2[FIFA 97 League],Tabela3[[#This Row],[League]])</f>
        <v>0</v>
      </c>
      <c r="F63" s="2">
        <f>COUNTIF(Tabela2[FIFA 98 League],Tabela3[[#This Row],[League]])</f>
        <v>0</v>
      </c>
      <c r="G63" s="2">
        <f>COUNTIF(Tabela2[FIFA 99 League],Tabela3[[#This Row],[League]])</f>
        <v>2</v>
      </c>
      <c r="H63" s="2">
        <f>COUNTIF(Tabela2[FIFA 2000 League],Tabela3[[#This Row],[League]])</f>
        <v>1</v>
      </c>
      <c r="I63" s="2">
        <f>COUNTIF(Tabela2[FIFA 2001 League],Tabela3[[#This Row],[League]])</f>
        <v>0</v>
      </c>
      <c r="J63" s="2">
        <f>COUNTIF(Tabela2[FIFA 2002 League],Tabela3[[#This Row],[League]])</f>
        <v>1</v>
      </c>
      <c r="K63" s="2">
        <f>COUNTIF(Tabela2[FIFA 2003 League],Tabela3[[#This Row],[League]])</f>
        <v>1</v>
      </c>
      <c r="L63" s="2">
        <f>COUNTIF(Tabela2[FIFA 2004 League],Tabela3[[#This Row],[League]])</f>
        <v>0</v>
      </c>
      <c r="M63" s="2">
        <f>COUNTIF(Tabela2[FIFA 2005 League],Tabela3[[#This Row],[League]])</f>
        <v>0</v>
      </c>
      <c r="N63" s="2">
        <f>COUNTIF(Tabela2[FIFA 06 League],Tabela3[[#This Row],[League]])</f>
        <v>0</v>
      </c>
      <c r="O63" s="2">
        <f>COUNTIF(Tabela2[FIFA 07 League],Tabela3[[#This Row],[League]])</f>
        <v>0</v>
      </c>
      <c r="P63" s="2">
        <f>COUNTIF(Tabela2[FIFA 08 League],Tabela3[[#This Row],[League]])</f>
        <v>0</v>
      </c>
      <c r="Q63" s="2">
        <f>COUNTIF(Tabela2[FIFA 09 League],Tabela3[[#This Row],[League]])</f>
        <v>0</v>
      </c>
      <c r="R63" s="2">
        <f>COUNTIF(Tabela2[FIFA 10 League],Tabela3[[#This Row],[League]])</f>
        <v>0</v>
      </c>
      <c r="S63" s="2">
        <f>COUNTIF(Tabela2[FIFA 11 League],Tabela3[[#This Row],[League]])</f>
        <v>0</v>
      </c>
      <c r="T63" s="2">
        <f>COUNTIF(Tabela2[FIFA 12 League],Tabela3[[#This Row],[League]])</f>
        <v>0</v>
      </c>
      <c r="U63" s="2">
        <f>COUNTIF(Tabela2[FIFA 13 League],Tabela3[[#This Row],[League]])</f>
        <v>0</v>
      </c>
      <c r="V63" s="2">
        <f>COUNTIF(Tabela2[FIFA 14 League],Tabela3[[#This Row],[League]])</f>
        <v>0</v>
      </c>
      <c r="W63" s="2">
        <f>COUNTIF(Tabela2[FIFA 15 League],Tabela3[[#This Row],[League]])</f>
        <v>0</v>
      </c>
      <c r="X63" s="2">
        <f>COUNTIF(Tabela2[FIFA 16 League],Tabela3[[#This Row],[League]])</f>
        <v>0</v>
      </c>
      <c r="Y63" s="2">
        <f>COUNTIF(Tabela2[FIFA 17 League],Tabela3[[#This Row],[League]])</f>
        <v>0</v>
      </c>
      <c r="Z63" s="2">
        <f>COUNTIF(Tabela2[FIFA 18 League],Tabela3[[#This Row],[League]])</f>
        <v>0</v>
      </c>
      <c r="AA63" s="2">
        <f>COUNTIF(Tabela2[FIFA 19 League],Tabela3[[#This Row],[League]])</f>
        <v>0</v>
      </c>
      <c r="AB63" s="2">
        <f>COUNTIF(Tabela2[FIFA 20 League],Tabela3[[#This Row],[League]])</f>
        <v>0</v>
      </c>
      <c r="AC63" s="2">
        <f>COUNTIF(Tabela2[FIFA 21 League],Tabela3[[#This Row],[League]])</f>
        <v>0</v>
      </c>
      <c r="AD63" s="2">
        <f>COUNTIF(Tabela2[FIFA 22 League],Tabela3[[#This Row],[League]])</f>
        <v>0</v>
      </c>
      <c r="AE63" s="2">
        <f>COUNTIF(Tabela2[FIFA 23 League],Tabela3[[#This Row],[League]])</f>
        <v>0</v>
      </c>
      <c r="AF63" s="2">
        <f>COUNTIF(Tabela2[EA Sports FC 24 League],Tabela3[[#This Row],[League]])</f>
        <v>0</v>
      </c>
      <c r="AG63" s="2">
        <f>COUNTIF(Tabela2[EA Sports FC 25 League],Tabela3[[#This Row],[League]])</f>
        <v>0</v>
      </c>
      <c r="AH63" s="2">
        <f>COUNTIF(Tabela2[EA Sports FC 26 League],Tabela3[[#This Row],[League]])</f>
        <v>0</v>
      </c>
    </row>
    <row r="64" spans="1:34" x14ac:dyDescent="0.3">
      <c r="A64" s="2" t="s">
        <v>1410</v>
      </c>
      <c r="B64" s="2" t="s">
        <v>235</v>
      </c>
      <c r="C64" s="2">
        <v>1</v>
      </c>
      <c r="D64" s="2">
        <f>COUNTIF(Tabela2[FIFA 96 League],Tabela3[[#This Row],[League]])</f>
        <v>0</v>
      </c>
      <c r="E64" s="2">
        <f>COUNTIF(Tabela2[FIFA 97 League],Tabela3[[#This Row],[League]])</f>
        <v>0</v>
      </c>
      <c r="F64" s="2">
        <f>COUNTIF(Tabela2[FIFA 98 League],Tabela3[[#This Row],[League]])</f>
        <v>0</v>
      </c>
      <c r="G64" s="2">
        <f>COUNTIF(Tabela2[FIFA 99 League],Tabela3[[#This Row],[League]])</f>
        <v>0</v>
      </c>
      <c r="H64" s="2">
        <f>COUNTIF(Tabela2[FIFA 2000 League],Tabela3[[#This Row],[League]])</f>
        <v>0</v>
      </c>
      <c r="I64" s="2">
        <f>COUNTIF(Tabela2[FIFA 2001 League],Tabela3[[#This Row],[League]])</f>
        <v>0</v>
      </c>
      <c r="J64" s="2">
        <f>COUNTIF(Tabela2[FIFA 2002 League],Tabela3[[#This Row],[League]])</f>
        <v>0</v>
      </c>
      <c r="K64" s="2">
        <f>COUNTIF(Tabela2[FIFA 2003 League],Tabela3[[#This Row],[League]])</f>
        <v>0</v>
      </c>
      <c r="L64" s="2">
        <f>COUNTIF(Tabela2[FIFA 2004 League],Tabela3[[#This Row],[League]])</f>
        <v>0</v>
      </c>
      <c r="M64" s="2">
        <f>COUNTIF(Tabela2[FIFA 2005 League],Tabela3[[#This Row],[League]])</f>
        <v>0</v>
      </c>
      <c r="N64" s="2">
        <f>COUNTIF(Tabela2[FIFA 06 League],Tabela3[[#This Row],[League]])</f>
        <v>2</v>
      </c>
      <c r="O64" s="2">
        <f>COUNTIF(Tabela2[FIFA 07 League],Tabela3[[#This Row],[League]])</f>
        <v>2</v>
      </c>
      <c r="P64" s="2">
        <f>COUNTIF(Tabela2[FIFA 08 League],Tabela3[[#This Row],[League]])</f>
        <v>3</v>
      </c>
      <c r="Q64" s="2">
        <f>COUNTIF(Tabela2[FIFA 09 League],Tabela3[[#This Row],[League]])</f>
        <v>2</v>
      </c>
      <c r="R64" s="2">
        <f>COUNTIF(Tabela2[FIFA 10 League],Tabela3[[#This Row],[League]])</f>
        <v>2</v>
      </c>
      <c r="S64" s="2">
        <f>COUNTIF(Tabela2[FIFA 11 League],Tabela3[[#This Row],[League]])</f>
        <v>2</v>
      </c>
      <c r="T64" s="2">
        <f>COUNTIF(Tabela2[FIFA 12 League],Tabela3[[#This Row],[League]])</f>
        <v>2</v>
      </c>
      <c r="U64" s="2">
        <f>COUNTIF(Tabela2[FIFA 13 League],Tabela3[[#This Row],[League]])</f>
        <v>2</v>
      </c>
      <c r="V64" s="2">
        <f>COUNTIF(Tabela2[FIFA 14 League],Tabela3[[#This Row],[League]])</f>
        <v>2</v>
      </c>
      <c r="W64" s="2">
        <f>COUNTIF(Tabela2[FIFA 15 League],Tabela3[[#This Row],[League]])</f>
        <v>2</v>
      </c>
      <c r="X64" s="2">
        <f>COUNTIF(Tabela2[FIFA 16 League],Tabela3[[#This Row],[League]])</f>
        <v>2</v>
      </c>
      <c r="Y64" s="2">
        <f>COUNTIF(Tabela2[FIFA 17 League],Tabela3[[#This Row],[League]])</f>
        <v>2</v>
      </c>
      <c r="Z64" s="2">
        <f>COUNTIF(Tabela2[FIFA 18 League],Tabela3[[#This Row],[League]])</f>
        <v>2</v>
      </c>
      <c r="AA64" s="2">
        <f>COUNTIF(Tabela2[FIFA 19 League],Tabela3[[#This Row],[League]])</f>
        <v>2</v>
      </c>
      <c r="AB64" s="2">
        <f>COUNTIF(Tabela2[FIFA 20 League],Tabela3[[#This Row],[League]])</f>
        <v>2</v>
      </c>
      <c r="AC64" s="2">
        <f>COUNTIF(Tabela2[FIFA 21 League],Tabela3[[#This Row],[League]])</f>
        <v>2</v>
      </c>
      <c r="AD64" s="2">
        <f>COUNTIF(Tabela2[FIFA 22 League],Tabela3[[#This Row],[League]])</f>
        <v>2</v>
      </c>
      <c r="AE64" s="2">
        <f>COUNTIF(Tabela2[FIFA 23 League],Tabela3[[#This Row],[League]])</f>
        <v>3</v>
      </c>
      <c r="AF64" s="2">
        <f>COUNTIF(Tabela2[EA Sports FC 24 League],Tabela3[[#This Row],[League]])</f>
        <v>0</v>
      </c>
      <c r="AG64" s="2">
        <f>COUNTIF(Tabela2[EA Sports FC 25 League],Tabela3[[#This Row],[League]])</f>
        <v>0</v>
      </c>
      <c r="AH64" s="2">
        <f>COUNTIF(Tabela2[EA Sports FC 26 League],Tabela3[[#This Row],[League]])</f>
        <v>0</v>
      </c>
    </row>
    <row r="65" spans="1:34" x14ac:dyDescent="0.3">
      <c r="A65" s="2" t="s">
        <v>1147</v>
      </c>
      <c r="B65" s="2" t="s">
        <v>236</v>
      </c>
      <c r="C65" s="2">
        <v>1</v>
      </c>
      <c r="D65" s="2">
        <f>COUNTIF(Tabela2[FIFA 96 League],Tabela3[[#This Row],[League]])</f>
        <v>0</v>
      </c>
      <c r="E65" s="2">
        <f>COUNTIF(Tabela2[FIFA 97 League],Tabela3[[#This Row],[League]])</f>
        <v>0</v>
      </c>
      <c r="F65" s="2">
        <f>COUNTIF(Tabela2[FIFA 98 League],Tabela3[[#This Row],[League]])</f>
        <v>0</v>
      </c>
      <c r="G65" s="2">
        <f>COUNTIF(Tabela2[FIFA 99 League],Tabela3[[#This Row],[League]])</f>
        <v>0</v>
      </c>
      <c r="H65" s="2">
        <f>COUNTIF(Tabela2[FIFA 2000 League],Tabela3[[#This Row],[League]])</f>
        <v>0</v>
      </c>
      <c r="I65" s="2">
        <f>COUNTIF(Tabela2[FIFA 2001 League],Tabela3[[#This Row],[League]])</f>
        <v>10</v>
      </c>
      <c r="J65" s="2">
        <f>COUNTIF(Tabela2[FIFA 2002 League],Tabela3[[#This Row],[League]])</f>
        <v>10</v>
      </c>
      <c r="K65" s="2">
        <f>COUNTIF(Tabela2[FIFA 2003 League],Tabela3[[#This Row],[League]])</f>
        <v>10</v>
      </c>
      <c r="L65" s="2">
        <f>COUNTIF(Tabela2[FIFA 2004 League],Tabela3[[#This Row],[League]])</f>
        <v>13</v>
      </c>
      <c r="M65" s="2">
        <f>COUNTIF(Tabela2[FIFA 2005 League],Tabela3[[#This Row],[League]])</f>
        <v>13</v>
      </c>
      <c r="N65" s="2">
        <f>COUNTIF(Tabela2[FIFA 06 League],Tabela3[[#This Row],[League]])</f>
        <v>13</v>
      </c>
      <c r="O65" s="2">
        <f>COUNTIF(Tabela2[FIFA 07 League],Tabela3[[#This Row],[League]])</f>
        <v>14</v>
      </c>
      <c r="P65" s="2">
        <f>COUNTIF(Tabela2[FIFA 08 League],Tabela3[[#This Row],[League]])</f>
        <v>14</v>
      </c>
      <c r="Q65" s="2">
        <f>COUNTIF(Tabela2[FIFA 09 League],Tabela3[[#This Row],[League]])</f>
        <v>14</v>
      </c>
      <c r="R65" s="2">
        <f>COUNTIF(Tabela2[FIFA 10 League],Tabela3[[#This Row],[League]])</f>
        <v>15</v>
      </c>
      <c r="S65" s="2">
        <f>COUNTIF(Tabela2[FIFA 11 League],Tabela3[[#This Row],[League]])</f>
        <v>15</v>
      </c>
      <c r="T65" s="2">
        <f>COUNTIF(Tabela2[FIFA 12 League],Tabela3[[#This Row],[League]])</f>
        <v>16</v>
      </c>
      <c r="U65" s="2">
        <f>COUNTIF(Tabela2[FIFA 13 League],Tabela3[[#This Row],[League]])</f>
        <v>16</v>
      </c>
      <c r="V65" s="2">
        <f>COUNTIF(Tabela2[FIFA 14 League],Tabela3[[#This Row],[League]])</f>
        <v>14</v>
      </c>
      <c r="W65" s="2">
        <f>COUNTIF(Tabela2[FIFA 15 League],Tabela3[[#This Row],[League]])</f>
        <v>12</v>
      </c>
      <c r="X65" s="2">
        <f>COUNTIF(Tabela2[FIFA 16 League],Tabela3[[#This Row],[League]])</f>
        <v>12</v>
      </c>
      <c r="Y65" s="2">
        <f>COUNTIF(Tabela2[FIFA 17 League],Tabela3[[#This Row],[League]])</f>
        <v>12</v>
      </c>
      <c r="Z65" s="2">
        <f>COUNTIF(Tabela2[FIFA 18 League],Tabela3[[#This Row],[League]])</f>
        <v>12</v>
      </c>
      <c r="AA65" s="2">
        <f>COUNTIF(Tabela2[FIFA 19 League],Tabela3[[#This Row],[League]])</f>
        <v>12</v>
      </c>
      <c r="AB65" s="2">
        <f>COUNTIF(Tabela2[FIFA 20 League],Tabela3[[#This Row],[League]])</f>
        <v>12</v>
      </c>
      <c r="AC65" s="2">
        <f>COUNTIF(Tabela2[FIFA 21 League],Tabela3[[#This Row],[League]])</f>
        <v>12</v>
      </c>
      <c r="AD65" s="2">
        <f>COUNTIF(Tabela2[FIFA 22 League],Tabela3[[#This Row],[League]])</f>
        <v>12</v>
      </c>
      <c r="AE65" s="2">
        <f>COUNTIF(Tabela2[FIFA 23 League],Tabela3[[#This Row],[League]])</f>
        <v>12</v>
      </c>
      <c r="AF65" s="2">
        <f>COUNTIF(Tabela2[EA Sports FC 24 League],Tabela3[[#This Row],[League]])</f>
        <v>12</v>
      </c>
      <c r="AG65" s="2">
        <f>COUNTIF(Tabela2[EA Sports FC 25 League],Tabela3[[#This Row],[League]])</f>
        <v>12</v>
      </c>
      <c r="AH65" s="2">
        <f>COUNTIF(Tabela2[EA Sports FC 26 League],Tabela3[[#This Row],[League]])</f>
        <v>12</v>
      </c>
    </row>
    <row r="66" spans="1:34" x14ac:dyDescent="0.3">
      <c r="A66" s="2" t="s">
        <v>719</v>
      </c>
      <c r="B66" s="2" t="s">
        <v>13</v>
      </c>
      <c r="C66" s="2">
        <v>1</v>
      </c>
      <c r="D66" s="2">
        <f>COUNTIF(Tabela2[FIFA 96 League],Tabela3[[#This Row],[League]])</f>
        <v>20</v>
      </c>
      <c r="E66" s="2">
        <f>COUNTIF(Tabela2[FIFA 97 League],Tabela3[[#This Row],[League]])</f>
        <v>22</v>
      </c>
      <c r="F66" s="2">
        <f>COUNTIF(Tabela2[FIFA 98 League],Tabela3[[#This Row],[League]])</f>
        <v>20</v>
      </c>
      <c r="G66" s="2">
        <f>COUNTIF(Tabela2[FIFA 99 League],Tabela3[[#This Row],[League]])</f>
        <v>20</v>
      </c>
      <c r="H66" s="2">
        <f>COUNTIF(Tabela2[FIFA 2000 League],Tabela3[[#This Row],[League]])</f>
        <v>20</v>
      </c>
      <c r="I66" s="2">
        <f>COUNTIF(Tabela2[FIFA 2001 League],Tabela3[[#This Row],[League]])</f>
        <v>20</v>
      </c>
      <c r="J66" s="2">
        <f>COUNTIF(Tabela2[FIFA 2002 League],Tabela3[[#This Row],[League]])</f>
        <v>20</v>
      </c>
      <c r="K66" s="2">
        <f>COUNTIF(Tabela2[FIFA 2003 League],Tabela3[[#This Row],[League]])</f>
        <v>20</v>
      </c>
      <c r="L66" s="2">
        <f>COUNTIF(Tabela2[FIFA 2004 League],Tabela3[[#This Row],[League]])</f>
        <v>20</v>
      </c>
      <c r="M66" s="2">
        <f>COUNTIF(Tabela2[FIFA 2005 League],Tabela3[[#This Row],[League]])</f>
        <v>20</v>
      </c>
      <c r="N66" s="2">
        <f>COUNTIF(Tabela2[FIFA 06 League],Tabela3[[#This Row],[League]])</f>
        <v>20</v>
      </c>
      <c r="O66" s="2">
        <f>COUNTIF(Tabela2[FIFA 07 League],Tabela3[[#This Row],[League]])</f>
        <v>20</v>
      </c>
      <c r="P66" s="2">
        <f>COUNTIF(Tabela2[FIFA 08 League],Tabela3[[#This Row],[League]])</f>
        <v>20</v>
      </c>
      <c r="Q66" s="2">
        <f>COUNTIF(Tabela2[FIFA 09 League],Tabela3[[#This Row],[League]])</f>
        <v>20</v>
      </c>
      <c r="R66" s="2">
        <f>COUNTIF(Tabela2[FIFA 10 League],Tabela3[[#This Row],[League]])</f>
        <v>20</v>
      </c>
      <c r="S66" s="2">
        <f>COUNTIF(Tabela2[FIFA 11 League],Tabela3[[#This Row],[League]])</f>
        <v>20</v>
      </c>
      <c r="T66" s="2">
        <f>COUNTIF(Tabela2[FIFA 12 League],Tabela3[[#This Row],[League]])</f>
        <v>20</v>
      </c>
      <c r="U66" s="2">
        <f>COUNTIF(Tabela2[FIFA 13 League],Tabela3[[#This Row],[League]])</f>
        <v>20</v>
      </c>
      <c r="V66" s="2">
        <f>COUNTIF(Tabela2[FIFA 14 League],Tabela3[[#This Row],[League]])</f>
        <v>20</v>
      </c>
      <c r="W66" s="2">
        <f>COUNTIF(Tabela2[FIFA 15 League],Tabela3[[#This Row],[League]])</f>
        <v>20</v>
      </c>
      <c r="X66" s="2">
        <f>COUNTIF(Tabela2[FIFA 16 League],Tabela3[[#This Row],[League]])</f>
        <v>20</v>
      </c>
      <c r="Y66" s="2">
        <f>COUNTIF(Tabela2[FIFA 17 League],Tabela3[[#This Row],[League]])</f>
        <v>20</v>
      </c>
      <c r="Z66" s="2">
        <f>COUNTIF(Tabela2[FIFA 18 League],Tabela3[[#This Row],[League]])</f>
        <v>20</v>
      </c>
      <c r="AA66" s="2">
        <f>COUNTIF(Tabela2[FIFA 19 League],Tabela3[[#This Row],[League]])</f>
        <v>20</v>
      </c>
      <c r="AB66" s="2">
        <f>COUNTIF(Tabela2[FIFA 20 League],Tabela3[[#This Row],[League]])</f>
        <v>20</v>
      </c>
      <c r="AC66" s="2">
        <f>COUNTIF(Tabela2[FIFA 21 League],Tabela3[[#This Row],[League]])</f>
        <v>20</v>
      </c>
      <c r="AD66" s="2">
        <f>COUNTIF(Tabela2[FIFA 22 League],Tabela3[[#This Row],[League]])</f>
        <v>20</v>
      </c>
      <c r="AE66" s="2">
        <f>COUNTIF(Tabela2[FIFA 23 League],Tabela3[[#This Row],[League]])</f>
        <v>20</v>
      </c>
      <c r="AF66" s="2">
        <f>COUNTIF(Tabela2[EA Sports FC 24 League],Tabela3[[#This Row],[League]])</f>
        <v>20</v>
      </c>
      <c r="AG66" s="2">
        <f>COUNTIF(Tabela2[EA Sports FC 25 League],Tabela3[[#This Row],[League]])</f>
        <v>20</v>
      </c>
      <c r="AH66" s="2">
        <f>COUNTIF(Tabela2[EA Sports FC 26 League],Tabela3[[#This Row],[League]])</f>
        <v>20</v>
      </c>
    </row>
    <row r="67" spans="1:34" x14ac:dyDescent="0.3">
      <c r="A67" s="2" t="s">
        <v>1201</v>
      </c>
      <c r="B67" s="2" t="s">
        <v>13</v>
      </c>
      <c r="C67" s="2">
        <v>2</v>
      </c>
      <c r="D67" s="2">
        <f>COUNTIF(Tabela2[FIFA 96 League],Tabela3[[#This Row],[League]])</f>
        <v>0</v>
      </c>
      <c r="E67" s="2">
        <f>COUNTIF(Tabela2[FIFA 97 League],Tabela3[[#This Row],[League]])</f>
        <v>0</v>
      </c>
      <c r="F67" s="2">
        <f>COUNTIF(Tabela2[FIFA 98 League],Tabela3[[#This Row],[League]])</f>
        <v>0</v>
      </c>
      <c r="G67" s="2">
        <f>COUNTIF(Tabela2[FIFA 99 League],Tabela3[[#This Row],[League]])</f>
        <v>0</v>
      </c>
      <c r="H67" s="2">
        <f>COUNTIF(Tabela2[FIFA 2000 League],Tabela3[[#This Row],[League]])</f>
        <v>0</v>
      </c>
      <c r="I67" s="2">
        <f>COUNTIF(Tabela2[FIFA 2001 League],Tabela3[[#This Row],[League]])</f>
        <v>0</v>
      </c>
      <c r="J67" s="2">
        <f>COUNTIF(Tabela2[FIFA 2002 League],Tabela3[[#This Row],[League]])</f>
        <v>0</v>
      </c>
      <c r="K67" s="2">
        <f>COUNTIF(Tabela2[FIFA 2003 League],Tabela3[[#This Row],[League]])</f>
        <v>5</v>
      </c>
      <c r="L67" s="2">
        <f>COUNTIF(Tabela2[FIFA 2004 League],Tabela3[[#This Row],[League]])</f>
        <v>22</v>
      </c>
      <c r="M67" s="2">
        <f>COUNTIF(Tabela2[FIFA 2005 League],Tabela3[[#This Row],[League]])</f>
        <v>22</v>
      </c>
      <c r="N67" s="2">
        <f>COUNTIF(Tabela2[FIFA 06 League],Tabela3[[#This Row],[League]])</f>
        <v>22</v>
      </c>
      <c r="O67" s="2">
        <f>COUNTIF(Tabela2[FIFA 07 League],Tabela3[[#This Row],[League]])</f>
        <v>22</v>
      </c>
      <c r="P67" s="2">
        <f>COUNTIF(Tabela2[FIFA 08 League],Tabela3[[#This Row],[League]])</f>
        <v>21</v>
      </c>
      <c r="Q67" s="2">
        <f>COUNTIF(Tabela2[FIFA 09 League],Tabela3[[#This Row],[League]])</f>
        <v>21</v>
      </c>
      <c r="R67" s="2">
        <f>COUNTIF(Tabela2[FIFA 10 League],Tabela3[[#This Row],[League]])</f>
        <v>22</v>
      </c>
      <c r="S67" s="2">
        <f>COUNTIF(Tabela2[FIFA 11 League],Tabela3[[#This Row],[League]])</f>
        <v>22</v>
      </c>
      <c r="T67" s="2">
        <f>COUNTIF(Tabela2[FIFA 12 League],Tabela3[[#This Row],[League]])</f>
        <v>22</v>
      </c>
      <c r="U67" s="2">
        <f>COUNTIF(Tabela2[FIFA 13 League],Tabela3[[#This Row],[League]])</f>
        <v>22</v>
      </c>
      <c r="V67" s="2">
        <f>COUNTIF(Tabela2[FIFA 14 League],Tabela3[[#This Row],[League]])</f>
        <v>22</v>
      </c>
      <c r="W67" s="2">
        <f>COUNTIF(Tabela2[FIFA 15 League],Tabela3[[#This Row],[League]])</f>
        <v>22</v>
      </c>
      <c r="X67" s="2">
        <f>COUNTIF(Tabela2[FIFA 16 League],Tabela3[[#This Row],[League]])</f>
        <v>22</v>
      </c>
      <c r="Y67" s="2">
        <f>COUNTIF(Tabela2[FIFA 17 League],Tabela3[[#This Row],[League]])</f>
        <v>22</v>
      </c>
      <c r="Z67" s="2">
        <f>COUNTIF(Tabela2[FIFA 18 League],Tabela3[[#This Row],[League]])</f>
        <v>22</v>
      </c>
      <c r="AA67" s="2">
        <f>COUNTIF(Tabela2[FIFA 19 League],Tabela3[[#This Row],[League]])</f>
        <v>22</v>
      </c>
      <c r="AB67" s="2">
        <f>COUNTIF(Tabela2[FIFA 20 League],Tabela3[[#This Row],[League]])</f>
        <v>22</v>
      </c>
      <c r="AC67" s="2">
        <f>COUNTIF(Tabela2[FIFA 21 League],Tabela3[[#This Row],[League]])</f>
        <v>22</v>
      </c>
      <c r="AD67" s="2">
        <f>COUNTIF(Tabela2[FIFA 22 League],Tabela3[[#This Row],[League]])</f>
        <v>22</v>
      </c>
      <c r="AE67" s="2">
        <f>COUNTIF(Tabela2[FIFA 23 League],Tabela3[[#This Row],[League]])</f>
        <v>22</v>
      </c>
      <c r="AF67" s="2">
        <f>COUNTIF(Tabela2[EA Sports FC 24 League],Tabela3[[#This Row],[League]])</f>
        <v>22</v>
      </c>
      <c r="AG67" s="2">
        <f>COUNTIF(Tabela2[EA Sports FC 25 League],Tabela3[[#This Row],[League]])</f>
        <v>22</v>
      </c>
      <c r="AH67" s="2">
        <f>COUNTIF(Tabela2[EA Sports FC 26 League],Tabela3[[#This Row],[League]])</f>
        <v>22</v>
      </c>
    </row>
    <row r="68" spans="1:34" x14ac:dyDescent="0.3">
      <c r="A68" s="2" t="s">
        <v>760</v>
      </c>
      <c r="B68" s="2" t="s">
        <v>41</v>
      </c>
      <c r="C68" s="2">
        <v>1</v>
      </c>
      <c r="D68" s="2">
        <f>COUNTIF(Tabela2[FIFA 96 League],Tabela3[[#This Row],[League]])</f>
        <v>14</v>
      </c>
      <c r="E68" s="2">
        <f>COUNTIF(Tabela2[FIFA 97 League],Tabela3[[#This Row],[League]])</f>
        <v>14</v>
      </c>
      <c r="F68" s="2">
        <f>COUNTIF(Tabela2[FIFA 98 League],Tabela3[[#This Row],[League]])</f>
        <v>14</v>
      </c>
      <c r="G68" s="2">
        <f>COUNTIF(Tabela2[FIFA 99 League],Tabela3[[#This Row],[League]])</f>
        <v>14</v>
      </c>
      <c r="H68" s="2">
        <f>COUNTIF(Tabela2[FIFA 2000 League],Tabela3[[#This Row],[League]])</f>
        <v>14</v>
      </c>
      <c r="I68" s="2">
        <f>COUNTIF(Tabela2[FIFA 2001 League],Tabela3[[#This Row],[League]])</f>
        <v>14</v>
      </c>
      <c r="J68" s="2">
        <f>COUNTIF(Tabela2[FIFA 2002 League],Tabela3[[#This Row],[League]])</f>
        <v>14</v>
      </c>
      <c r="K68" s="2">
        <f>COUNTIF(Tabela2[FIFA 2003 League],Tabela3[[#This Row],[League]])</f>
        <v>14</v>
      </c>
      <c r="L68" s="2">
        <f>COUNTIF(Tabela2[FIFA 2004 League],Tabela3[[#This Row],[League]])</f>
        <v>14</v>
      </c>
      <c r="M68" s="2">
        <f>COUNTIF(Tabela2[FIFA 2005 League],Tabela3[[#This Row],[League]])</f>
        <v>14</v>
      </c>
      <c r="N68" s="2">
        <f>COUNTIF(Tabela2[FIFA 06 League],Tabela3[[#This Row],[League]])</f>
        <v>14</v>
      </c>
      <c r="O68" s="2">
        <f>COUNTIF(Tabela2[FIFA 07 League],Tabela3[[#This Row],[League]])</f>
        <v>14</v>
      </c>
      <c r="P68" s="2">
        <f>COUNTIF(Tabela2[FIFA 08 League],Tabela3[[#This Row],[League]])</f>
        <v>14</v>
      </c>
      <c r="Q68" s="2">
        <f>COUNTIF(Tabela2[FIFA 09 League],Tabela3[[#This Row],[League]])</f>
        <v>16</v>
      </c>
      <c r="R68" s="2">
        <f>COUNTIF(Tabela2[FIFA 10 League],Tabela3[[#This Row],[League]])</f>
        <v>16</v>
      </c>
      <c r="S68" s="2">
        <f>COUNTIF(Tabela2[FIFA 11 League],Tabela3[[#This Row],[League]])</f>
        <v>16</v>
      </c>
      <c r="T68" s="2">
        <f>COUNTIF(Tabela2[FIFA 12 League],Tabela3[[#This Row],[League]])</f>
        <v>16</v>
      </c>
      <c r="U68" s="2">
        <f>COUNTIF(Tabela2[FIFA 13 League],Tabela3[[#This Row],[League]])</f>
        <v>16</v>
      </c>
      <c r="V68" s="2">
        <f>COUNTIF(Tabela2[FIFA 14 League],Tabela3[[#This Row],[League]])</f>
        <v>16</v>
      </c>
      <c r="W68" s="2">
        <f>COUNTIF(Tabela2[FIFA 15 League],Tabela3[[#This Row],[League]])</f>
        <v>16</v>
      </c>
      <c r="X68" s="2">
        <f>COUNTIF(Tabela2[FIFA 16 League],Tabela3[[#This Row],[League]])</f>
        <v>16</v>
      </c>
      <c r="Y68" s="2">
        <f>COUNTIF(Tabela2[FIFA 17 League],Tabela3[[#This Row],[League]])</f>
        <v>16</v>
      </c>
      <c r="Z68" s="2">
        <f>COUNTIF(Tabela2[FIFA 18 League],Tabela3[[#This Row],[League]])</f>
        <v>16</v>
      </c>
      <c r="AA68" s="2">
        <f>COUNTIF(Tabela2[FIFA 19 League],Tabela3[[#This Row],[League]])</f>
        <v>16</v>
      </c>
      <c r="AB68" s="2">
        <f>COUNTIF(Tabela2[FIFA 20 League],Tabela3[[#This Row],[League]])</f>
        <v>16</v>
      </c>
      <c r="AC68" s="2">
        <f>COUNTIF(Tabela2[FIFA 21 League],Tabela3[[#This Row],[League]])</f>
        <v>16</v>
      </c>
      <c r="AD68" s="2">
        <f>COUNTIF(Tabela2[FIFA 22 League],Tabela3[[#This Row],[League]])</f>
        <v>16</v>
      </c>
      <c r="AE68" s="2">
        <f>COUNTIF(Tabela2[FIFA 23 League],Tabela3[[#This Row],[League]])</f>
        <v>16</v>
      </c>
      <c r="AF68" s="2">
        <f>COUNTIF(Tabela2[EA Sports FC 24 League],Tabela3[[#This Row],[League]])</f>
        <v>16</v>
      </c>
      <c r="AG68" s="2">
        <f>COUNTIF(Tabela2[EA Sports FC 25 League],Tabela3[[#This Row],[League]])</f>
        <v>16</v>
      </c>
      <c r="AH68" s="2">
        <f>COUNTIF(Tabela2[EA Sports FC 26 League],Tabela3[[#This Row],[League]])</f>
        <v>16</v>
      </c>
    </row>
    <row r="69" spans="1:34" x14ac:dyDescent="0.3">
      <c r="A69" s="2" t="s">
        <v>1455</v>
      </c>
      <c r="B69" s="2" t="s">
        <v>42</v>
      </c>
      <c r="C69" s="2">
        <v>2</v>
      </c>
      <c r="D69" s="2">
        <f>COUNTIF(Tabela2[FIFA 96 League],Tabela3[[#This Row],[League]])</f>
        <v>0</v>
      </c>
      <c r="E69" s="2">
        <f>COUNTIF(Tabela2[FIFA 97 League],Tabela3[[#This Row],[League]])</f>
        <v>0</v>
      </c>
      <c r="F69" s="2">
        <f>COUNTIF(Tabela2[FIFA 98 League],Tabela3[[#This Row],[League]])</f>
        <v>0</v>
      </c>
      <c r="G69" s="2">
        <f>COUNTIF(Tabela2[FIFA 99 League],Tabela3[[#This Row],[League]])</f>
        <v>0</v>
      </c>
      <c r="H69" s="2">
        <f>COUNTIF(Tabela2[FIFA 2000 League],Tabela3[[#This Row],[League]])</f>
        <v>0</v>
      </c>
      <c r="I69" s="2">
        <f>COUNTIF(Tabela2[FIFA 2001 League],Tabela3[[#This Row],[League]])</f>
        <v>0</v>
      </c>
      <c r="J69" s="2">
        <f>COUNTIF(Tabela2[FIFA 2002 League],Tabela3[[#This Row],[League]])</f>
        <v>0</v>
      </c>
      <c r="K69" s="2">
        <f>COUNTIF(Tabela2[FIFA 2003 League],Tabela3[[#This Row],[League]])</f>
        <v>0</v>
      </c>
      <c r="L69" s="2">
        <f>COUNTIF(Tabela2[FIFA 2004 League],Tabela3[[#This Row],[League]])</f>
        <v>0</v>
      </c>
      <c r="M69" s="2">
        <f>COUNTIF(Tabela2[FIFA 2005 League],Tabela3[[#This Row],[League]])</f>
        <v>0</v>
      </c>
      <c r="N69" s="2">
        <f>COUNTIF(Tabela2[FIFA 06 League],Tabela3[[#This Row],[League]])</f>
        <v>0</v>
      </c>
      <c r="O69" s="2">
        <f>COUNTIF(Tabela2[FIFA 07 League],Tabela3[[#This Row],[League]])</f>
        <v>3</v>
      </c>
      <c r="P69" s="2">
        <f>COUNTIF(Tabela2[FIFA 08 League],Tabela3[[#This Row],[League]])</f>
        <v>3</v>
      </c>
      <c r="Q69" s="2">
        <f>COUNTIF(Tabela2[FIFA 09 League],Tabela3[[#This Row],[League]])</f>
        <v>3</v>
      </c>
      <c r="R69" s="2">
        <f>COUNTIF(Tabela2[FIFA 10 League],Tabela3[[#This Row],[League]])</f>
        <v>2</v>
      </c>
      <c r="S69" s="2">
        <f>COUNTIF(Tabela2[FIFA 11 League],Tabela3[[#This Row],[League]])</f>
        <v>0</v>
      </c>
      <c r="T69" s="2">
        <f>COUNTIF(Tabela2[FIFA 12 League],Tabela3[[#This Row],[League]])</f>
        <v>0</v>
      </c>
      <c r="U69" s="2">
        <f>COUNTIF(Tabela2[FIFA 13 League],Tabela3[[#This Row],[League]])</f>
        <v>0</v>
      </c>
      <c r="V69" s="2">
        <f>COUNTIF(Tabela2[FIFA 14 League],Tabela3[[#This Row],[League]])</f>
        <v>0</v>
      </c>
      <c r="W69" s="2">
        <f>COUNTIF(Tabela2[FIFA 15 League],Tabela3[[#This Row],[League]])</f>
        <v>0</v>
      </c>
      <c r="X69" s="2">
        <f>COUNTIF(Tabela2[FIFA 16 League],Tabela3[[#This Row],[League]])</f>
        <v>0</v>
      </c>
      <c r="Y69" s="2">
        <f>COUNTIF(Tabela2[FIFA 17 League],Tabela3[[#This Row],[League]])</f>
        <v>0</v>
      </c>
      <c r="Z69" s="2">
        <f>COUNTIF(Tabela2[FIFA 18 League],Tabela3[[#This Row],[League]])</f>
        <v>0</v>
      </c>
      <c r="AA69" s="2">
        <f>COUNTIF(Tabela2[FIFA 19 League],Tabela3[[#This Row],[League]])</f>
        <v>0</v>
      </c>
      <c r="AB69" s="2">
        <f>COUNTIF(Tabela2[FIFA 20 League],Tabela3[[#This Row],[League]])</f>
        <v>0</v>
      </c>
      <c r="AC69" s="2">
        <f>COUNTIF(Tabela2[FIFA 21 League],Tabela3[[#This Row],[League]])</f>
        <v>0</v>
      </c>
      <c r="AD69" s="2">
        <f>COUNTIF(Tabela2[FIFA 22 League],Tabela3[[#This Row],[League]])</f>
        <v>0</v>
      </c>
      <c r="AE69" s="2">
        <f>COUNTIF(Tabela2[FIFA 23 League],Tabela3[[#This Row],[League]])</f>
        <v>0</v>
      </c>
      <c r="AF69" s="2">
        <f>COUNTIF(Tabela2[EA Sports FC 24 League],Tabela3[[#This Row],[League]])</f>
        <v>0</v>
      </c>
      <c r="AG69" s="2">
        <f>COUNTIF(Tabela2[EA Sports FC 25 League],Tabela3[[#This Row],[League]])</f>
        <v>0</v>
      </c>
      <c r="AH69" s="2">
        <f>COUNTIF(Tabela2[EA Sports FC 26 League],Tabela3[[#This Row],[League]])</f>
        <v>0</v>
      </c>
    </row>
    <row r="70" spans="1:34" x14ac:dyDescent="0.3">
      <c r="A70" s="2" t="s">
        <v>969</v>
      </c>
      <c r="B70" s="2" t="s">
        <v>42</v>
      </c>
      <c r="C70" s="2">
        <v>1</v>
      </c>
      <c r="D70" s="2">
        <f>COUNTIF(Tabela2[FIFA 96 League],Tabela3[[#This Row],[League]])</f>
        <v>0</v>
      </c>
      <c r="E70" s="2">
        <f>COUNTIF(Tabela2[FIFA 97 League],Tabela3[[#This Row],[League]])</f>
        <v>0</v>
      </c>
      <c r="F70" s="2">
        <f>COUNTIF(Tabela2[FIFA 98 League],Tabela3[[#This Row],[League]])</f>
        <v>0</v>
      </c>
      <c r="G70" s="2">
        <f>COUNTIF(Tabela2[FIFA 99 League],Tabela3[[#This Row],[League]])</f>
        <v>4</v>
      </c>
      <c r="H70" s="2">
        <f>COUNTIF(Tabela2[FIFA 2000 League],Tabela3[[#This Row],[League]])</f>
        <v>1</v>
      </c>
      <c r="I70" s="2">
        <f>COUNTIF(Tabela2[FIFA 2001 League],Tabela3[[#This Row],[League]])</f>
        <v>0</v>
      </c>
      <c r="J70" s="2">
        <f>COUNTIF(Tabela2[FIFA 2002 League],Tabela3[[#This Row],[League]])</f>
        <v>12</v>
      </c>
      <c r="K70" s="2">
        <f>COUNTIF(Tabela2[FIFA 2003 League],Tabela3[[#This Row],[League]])</f>
        <v>12</v>
      </c>
      <c r="L70" s="2">
        <f>COUNTIF(Tabela2[FIFA 2004 League],Tabela3[[#This Row],[League]])</f>
        <v>10</v>
      </c>
      <c r="M70" s="2">
        <f>COUNTIF(Tabela2[FIFA 2005 League],Tabela3[[#This Row],[League]])</f>
        <v>10</v>
      </c>
      <c r="N70" s="2">
        <f>COUNTIF(Tabela2[FIFA 06 League],Tabela3[[#This Row],[League]])</f>
        <v>10</v>
      </c>
      <c r="O70" s="2">
        <f>COUNTIF(Tabela2[FIFA 07 League],Tabela3[[#This Row],[League]])</f>
        <v>10</v>
      </c>
      <c r="P70" s="2">
        <f>COUNTIF(Tabela2[FIFA 08 League],Tabela3[[#This Row],[League]])</f>
        <v>10</v>
      </c>
      <c r="Q70" s="2">
        <f>COUNTIF(Tabela2[FIFA 09 League],Tabela3[[#This Row],[League]])</f>
        <v>10</v>
      </c>
      <c r="R70" s="2">
        <f>COUNTIF(Tabela2[FIFA 10 League],Tabela3[[#This Row],[League]])</f>
        <v>10</v>
      </c>
      <c r="S70" s="2">
        <f>COUNTIF(Tabela2[FIFA 11 League],Tabela3[[#This Row],[League]])</f>
        <v>10</v>
      </c>
      <c r="T70" s="2">
        <f>COUNTIF(Tabela2[FIFA 12 League],Tabela3[[#This Row],[League]])</f>
        <v>10</v>
      </c>
      <c r="U70" s="2">
        <f>COUNTIF(Tabela2[FIFA 13 League],Tabela3[[#This Row],[League]])</f>
        <v>10</v>
      </c>
      <c r="V70" s="2">
        <f>COUNTIF(Tabela2[FIFA 14 League],Tabela3[[#This Row],[League]])</f>
        <v>10</v>
      </c>
      <c r="W70" s="2">
        <f>COUNTIF(Tabela2[FIFA 15 League],Tabela3[[#This Row],[League]])</f>
        <v>10</v>
      </c>
      <c r="X70" s="2">
        <f>COUNTIF(Tabela2[FIFA 16 League],Tabela3[[#This Row],[League]])</f>
        <v>10</v>
      </c>
      <c r="Y70" s="2">
        <f>COUNTIF(Tabela2[FIFA 17 League],Tabela3[[#This Row],[League]])</f>
        <v>10</v>
      </c>
      <c r="Z70" s="2">
        <f>COUNTIF(Tabela2[FIFA 18 League],Tabela3[[#This Row],[League]])</f>
        <v>10</v>
      </c>
      <c r="AA70" s="2">
        <f>COUNTIF(Tabela2[FIFA 19 League],Tabela3[[#This Row],[League]])</f>
        <v>10</v>
      </c>
      <c r="AB70" s="2">
        <f>COUNTIF(Tabela2[FIFA 20 League],Tabela3[[#This Row],[League]])</f>
        <v>10</v>
      </c>
      <c r="AC70" s="2">
        <f>COUNTIF(Tabela2[FIFA 21 League],Tabela3[[#This Row],[League]])</f>
        <v>10</v>
      </c>
      <c r="AD70" s="2">
        <f>COUNTIF(Tabela2[FIFA 22 League],Tabela3[[#This Row],[League]])</f>
        <v>10</v>
      </c>
      <c r="AE70" s="2">
        <f>COUNTIF(Tabela2[FIFA 23 League],Tabela3[[#This Row],[League]])</f>
        <v>10</v>
      </c>
      <c r="AF70" s="2">
        <f>COUNTIF(Tabela2[EA Sports FC 24 League],Tabela3[[#This Row],[League]])</f>
        <v>12</v>
      </c>
      <c r="AG70" s="2">
        <f>COUNTIF(Tabela2[EA Sports FC 25 League],Tabela3[[#This Row],[League]])</f>
        <v>12</v>
      </c>
      <c r="AH70" s="2">
        <f>COUNTIF(Tabela2[EA Sports FC 26 League],Tabela3[[#This Row],[League]])</f>
        <v>12</v>
      </c>
    </row>
    <row r="71" spans="1:34" x14ac:dyDescent="0.3">
      <c r="A71" s="2" t="s">
        <v>953</v>
      </c>
      <c r="B71" s="2" t="s">
        <v>15</v>
      </c>
      <c r="C71" s="2">
        <v>1</v>
      </c>
      <c r="D71" s="2">
        <f>COUNTIF(Tabela2[FIFA 96 League],Tabela3[[#This Row],[League]])</f>
        <v>0</v>
      </c>
      <c r="E71" s="2">
        <f>COUNTIF(Tabela2[FIFA 97 League],Tabela3[[#This Row],[League]])</f>
        <v>0</v>
      </c>
      <c r="F71" s="2">
        <f>COUNTIF(Tabela2[FIFA 98 League],Tabela3[[#This Row],[League]])</f>
        <v>0</v>
      </c>
      <c r="G71" s="2">
        <f>COUNTIF(Tabela2[FIFA 99 League],Tabela3[[#This Row],[League]])</f>
        <v>2</v>
      </c>
      <c r="H71" s="2">
        <f>COUNTIF(Tabela2[FIFA 2000 League],Tabela3[[#This Row],[League]])</f>
        <v>18</v>
      </c>
      <c r="I71" s="2">
        <f>COUNTIF(Tabela2[FIFA 2001 League],Tabela3[[#This Row],[League]])</f>
        <v>1</v>
      </c>
      <c r="J71" s="2">
        <f>COUNTIF(Tabela2[FIFA 2002 League],Tabela3[[#This Row],[League]])</f>
        <v>1</v>
      </c>
      <c r="K71" s="2">
        <f>COUNTIF(Tabela2[FIFA 2003 League],Tabela3[[#This Row],[League]])</f>
        <v>1</v>
      </c>
      <c r="L71" s="2">
        <f>COUNTIF(Tabela2[FIFA 2004 League],Tabela3[[#This Row],[League]])</f>
        <v>1</v>
      </c>
      <c r="M71" s="2">
        <f>COUNTIF(Tabela2[FIFA 2005 League],Tabela3[[#This Row],[League]])</f>
        <v>1</v>
      </c>
      <c r="N71" s="2">
        <f>COUNTIF(Tabela2[FIFA 06 League],Tabela3[[#This Row],[League]])</f>
        <v>2</v>
      </c>
      <c r="O71" s="2">
        <f>COUNTIF(Tabela2[FIFA 07 League],Tabela3[[#This Row],[League]])</f>
        <v>18</v>
      </c>
      <c r="P71" s="2">
        <f>COUNTIF(Tabela2[FIFA 08 League],Tabela3[[#This Row],[League]])</f>
        <v>18</v>
      </c>
      <c r="Q71" s="2">
        <f>COUNTIF(Tabela2[FIFA 09 League],Tabela3[[#This Row],[League]])</f>
        <v>18</v>
      </c>
      <c r="R71" s="2">
        <f>COUNTIF(Tabela2[FIFA 10 League],Tabela3[[#This Row],[League]])</f>
        <v>18</v>
      </c>
      <c r="S71" s="2">
        <f>COUNTIF(Tabela2[FIFA 11 League],Tabela3[[#This Row],[League]])</f>
        <v>18</v>
      </c>
      <c r="T71" s="2">
        <f>COUNTIF(Tabela2[FIFA 12 League],Tabela3[[#This Row],[League]])</f>
        <v>1</v>
      </c>
      <c r="U71" s="2">
        <f>COUNTIF(Tabela2[FIFA 13 League],Tabela3[[#This Row],[League]])</f>
        <v>1</v>
      </c>
      <c r="V71" s="2">
        <f>COUNTIF(Tabela2[FIFA 14 League],Tabela3[[#This Row],[League]])</f>
        <v>1</v>
      </c>
      <c r="W71" s="2">
        <f>COUNTIF(Tabela2[FIFA 15 League],Tabela3[[#This Row],[League]])</f>
        <v>18</v>
      </c>
      <c r="X71" s="2">
        <f>COUNTIF(Tabela2[FIFA 16 League],Tabela3[[#This Row],[League]])</f>
        <v>18</v>
      </c>
      <c r="Y71" s="2">
        <f>COUNTIF(Tabela2[FIFA 17 League],Tabela3[[#This Row],[League]])</f>
        <v>18</v>
      </c>
      <c r="Z71" s="2">
        <f>COUNTIF(Tabela2[FIFA 18 League],Tabela3[[#This Row],[League]])</f>
        <v>18</v>
      </c>
      <c r="AA71" s="2">
        <f>COUNTIF(Tabela2[FIFA 19 League],Tabela3[[#This Row],[League]])</f>
        <v>18</v>
      </c>
      <c r="AB71" s="2">
        <f>COUNTIF(Tabela2[FIFA 20 League],Tabela3[[#This Row],[League]])</f>
        <v>18</v>
      </c>
      <c r="AC71" s="2">
        <f>COUNTIF(Tabela2[FIFA 21 League],Tabela3[[#This Row],[League]])</f>
        <v>21</v>
      </c>
      <c r="AD71" s="2">
        <f>COUNTIF(Tabela2[FIFA 22 League],Tabela3[[#This Row],[League]])</f>
        <v>20</v>
      </c>
      <c r="AE71" s="2">
        <f>COUNTIF(Tabela2[FIFA 23 League],Tabela3[[#This Row],[League]])</f>
        <v>19</v>
      </c>
      <c r="AF71" s="2">
        <f>COUNTIF(Tabela2[EA Sports FC 24 League],Tabela3[[#This Row],[League]])</f>
        <v>20</v>
      </c>
      <c r="AG71" s="2">
        <f>COUNTIF(Tabela2[EA Sports FC 25 League],Tabela3[[#This Row],[League]])</f>
        <v>19</v>
      </c>
      <c r="AH71" s="2">
        <f>COUNTIF(Tabela2[EA Sports FC 26 League],Tabela3[[#This Row],[League]])</f>
        <v>18</v>
      </c>
    </row>
    <row r="72" spans="1:34" x14ac:dyDescent="0.3">
      <c r="A72" s="2" t="s">
        <v>957</v>
      </c>
      <c r="B72" s="2" t="s">
        <v>17</v>
      </c>
      <c r="C72" s="2">
        <v>1</v>
      </c>
      <c r="D72" s="2">
        <f>COUNTIF(Tabela2[FIFA 96 League],Tabela3[[#This Row],[League]])</f>
        <v>0</v>
      </c>
      <c r="E72" s="2">
        <f>COUNTIF(Tabela2[FIFA 97 League],Tabela3[[#This Row],[League]])</f>
        <v>0</v>
      </c>
      <c r="F72" s="2">
        <f>COUNTIF(Tabela2[FIFA 98 League],Tabela3[[#This Row],[League]])</f>
        <v>0</v>
      </c>
      <c r="G72" s="2">
        <f>COUNTIF(Tabela2[FIFA 99 League],Tabela3[[#This Row],[League]])</f>
        <v>2</v>
      </c>
      <c r="H72" s="2">
        <f>COUNTIF(Tabela2[FIFA 2000 League],Tabela3[[#This Row],[League]])</f>
        <v>1</v>
      </c>
      <c r="I72" s="2">
        <f>COUNTIF(Tabela2[FIFA 2001 League],Tabela3[[#This Row],[League]])</f>
        <v>0</v>
      </c>
      <c r="J72" s="2">
        <f>COUNTIF(Tabela2[FIFA 2002 League],Tabela3[[#This Row],[League]])</f>
        <v>0</v>
      </c>
      <c r="K72" s="2">
        <f>COUNTIF(Tabela2[FIFA 2003 League],Tabela3[[#This Row],[League]])</f>
        <v>0</v>
      </c>
      <c r="L72" s="2">
        <f>COUNTIF(Tabela2[FIFA 2004 League],Tabela3[[#This Row],[League]])</f>
        <v>0</v>
      </c>
      <c r="M72" s="2">
        <f>COUNTIF(Tabela2[FIFA 2005 League],Tabela3[[#This Row],[League]])</f>
        <v>0</v>
      </c>
      <c r="N72" s="2">
        <f>COUNTIF(Tabela2[FIFA 06 League],Tabela3[[#This Row],[League]])</f>
        <v>1</v>
      </c>
      <c r="O72" s="2">
        <f>COUNTIF(Tabela2[FIFA 07 League],Tabela3[[#This Row],[League]])</f>
        <v>0</v>
      </c>
      <c r="P72" s="2">
        <f>COUNTIF(Tabela2[FIFA 08 League],Tabela3[[#This Row],[League]])</f>
        <v>0</v>
      </c>
      <c r="Q72" s="2">
        <f>COUNTIF(Tabela2[FIFA 09 League],Tabela3[[#This Row],[League]])</f>
        <v>0</v>
      </c>
      <c r="R72" s="2">
        <f>COUNTIF(Tabela2[FIFA 10 League],Tabela3[[#This Row],[League]])</f>
        <v>0</v>
      </c>
      <c r="S72" s="2">
        <f>COUNTIF(Tabela2[FIFA 11 League],Tabela3[[#This Row],[League]])</f>
        <v>0</v>
      </c>
      <c r="T72" s="2">
        <f>COUNTIF(Tabela2[FIFA 12 League],Tabela3[[#This Row],[League]])</f>
        <v>0</v>
      </c>
      <c r="U72" s="2">
        <f>COUNTIF(Tabela2[FIFA 13 League],Tabela3[[#This Row],[League]])</f>
        <v>0</v>
      </c>
      <c r="V72" s="2">
        <f>COUNTIF(Tabela2[FIFA 14 League],Tabela3[[#This Row],[League]])</f>
        <v>1</v>
      </c>
      <c r="W72" s="2">
        <f>COUNTIF(Tabela2[FIFA 15 League],Tabela3[[#This Row],[League]])</f>
        <v>1</v>
      </c>
      <c r="X72" s="2">
        <f>COUNTIF(Tabela2[FIFA 16 League],Tabela3[[#This Row],[League]])</f>
        <v>1</v>
      </c>
      <c r="Y72" s="2">
        <f>COUNTIF(Tabela2[FIFA 17 League],Tabela3[[#This Row],[League]])</f>
        <v>1</v>
      </c>
      <c r="Z72" s="2">
        <f>COUNTIF(Tabela2[FIFA 18 League],Tabela3[[#This Row],[League]])</f>
        <v>1</v>
      </c>
      <c r="AA72" s="2">
        <f>COUNTIF(Tabela2[FIFA 19 League],Tabela3[[#This Row],[League]])</f>
        <v>2</v>
      </c>
      <c r="AB72" s="2">
        <f>COUNTIF(Tabela2[FIFA 20 League],Tabela3[[#This Row],[League]])</f>
        <v>2</v>
      </c>
      <c r="AC72" s="2">
        <f>COUNTIF(Tabela2[FIFA 21 League],Tabela3[[#This Row],[League]])</f>
        <v>2</v>
      </c>
      <c r="AD72" s="2">
        <f>COUNTIF(Tabela2[FIFA 22 League],Tabela3[[#This Row],[League]])</f>
        <v>2</v>
      </c>
      <c r="AE72" s="2">
        <f>COUNTIF(Tabela2[FIFA 23 League],Tabela3[[#This Row],[League]])</f>
        <v>2</v>
      </c>
      <c r="AF72" s="2">
        <f>COUNTIF(Tabela2[EA Sports FC 24 League],Tabela3[[#This Row],[League]])</f>
        <v>2</v>
      </c>
      <c r="AG72" s="2">
        <f>COUNTIF(Tabela2[EA Sports FC 25 League],Tabela3[[#This Row],[League]])</f>
        <v>2</v>
      </c>
      <c r="AH72" s="2">
        <f>COUNTIF(Tabela2[EA Sports FC 26 League],Tabela3[[#This Row],[League]])</f>
        <v>2</v>
      </c>
    </row>
    <row r="73" spans="1:34" x14ac:dyDescent="0.3">
      <c r="A73" s="2" t="s">
        <v>1112</v>
      </c>
      <c r="B73" s="2" t="s">
        <v>79</v>
      </c>
      <c r="C73" s="2">
        <v>1</v>
      </c>
      <c r="D73" s="2">
        <f>COUNTIF(Tabela2[FIFA 96 League],Tabela3[[#This Row],[League]])</f>
        <v>0</v>
      </c>
      <c r="E73" s="2">
        <f>COUNTIF(Tabela2[FIFA 97 League],Tabela3[[#This Row],[League]])</f>
        <v>0</v>
      </c>
      <c r="F73" s="2">
        <f>COUNTIF(Tabela2[FIFA 98 League],Tabela3[[#This Row],[League]])</f>
        <v>0</v>
      </c>
      <c r="G73" s="2">
        <f>COUNTIF(Tabela2[FIFA 99 League],Tabela3[[#This Row],[League]])</f>
        <v>0</v>
      </c>
      <c r="H73" s="2">
        <f>COUNTIF(Tabela2[FIFA 2000 League],Tabela3[[#This Row],[League]])</f>
        <v>4</v>
      </c>
      <c r="I73" s="2">
        <f>COUNTIF(Tabela2[FIFA 2001 League],Tabela3[[#This Row],[League]])</f>
        <v>0</v>
      </c>
      <c r="J73" s="2">
        <f>COUNTIF(Tabela2[FIFA 2002 League],Tabela3[[#This Row],[League]])</f>
        <v>0</v>
      </c>
      <c r="K73" s="2">
        <f>COUNTIF(Tabela2[FIFA 2003 League],Tabela3[[#This Row],[League]])</f>
        <v>0</v>
      </c>
      <c r="L73" s="2">
        <f>COUNTIF(Tabela2[FIFA 2004 League],Tabela3[[#This Row],[League]])</f>
        <v>0</v>
      </c>
      <c r="M73" s="2">
        <f>COUNTIF(Tabela2[FIFA 2005 League],Tabela3[[#This Row],[League]])</f>
        <v>0</v>
      </c>
      <c r="N73" s="2">
        <f>COUNTIF(Tabela2[FIFA 06 League],Tabela3[[#This Row],[League]])</f>
        <v>0</v>
      </c>
      <c r="O73" s="2">
        <f>COUNTIF(Tabela2[FIFA 07 League],Tabela3[[#This Row],[League]])</f>
        <v>0</v>
      </c>
      <c r="P73" s="2">
        <f>COUNTIF(Tabela2[FIFA 08 League],Tabela3[[#This Row],[League]])</f>
        <v>0</v>
      </c>
      <c r="Q73" s="2">
        <f>COUNTIF(Tabela2[FIFA 09 League],Tabela3[[#This Row],[League]])</f>
        <v>0</v>
      </c>
      <c r="R73" s="2">
        <f>COUNTIF(Tabela2[FIFA 10 League],Tabela3[[#This Row],[League]])</f>
        <v>0</v>
      </c>
      <c r="S73" s="2">
        <f>COUNTIF(Tabela2[FIFA 11 League],Tabela3[[#This Row],[League]])</f>
        <v>0</v>
      </c>
      <c r="T73" s="2">
        <f>COUNTIF(Tabela2[FIFA 12 League],Tabela3[[#This Row],[League]])</f>
        <v>0</v>
      </c>
      <c r="U73" s="2">
        <f>COUNTIF(Tabela2[FIFA 13 League],Tabela3[[#This Row],[League]])</f>
        <v>0</v>
      </c>
      <c r="V73" s="2">
        <f>COUNTIF(Tabela2[FIFA 14 League],Tabela3[[#This Row],[League]])</f>
        <v>0</v>
      </c>
      <c r="W73" s="2">
        <f>COUNTIF(Tabela2[FIFA 15 League],Tabela3[[#This Row],[League]])</f>
        <v>0</v>
      </c>
      <c r="X73" s="2">
        <f>COUNTIF(Tabela2[FIFA 16 League],Tabela3[[#This Row],[League]])</f>
        <v>0</v>
      </c>
      <c r="Y73" s="2">
        <f>COUNTIF(Tabela2[FIFA 17 League],Tabela3[[#This Row],[League]])</f>
        <v>0</v>
      </c>
      <c r="Z73" s="2">
        <f>COUNTIF(Tabela2[FIFA 18 League],Tabela3[[#This Row],[League]])</f>
        <v>0</v>
      </c>
      <c r="AA73" s="2">
        <f>COUNTIF(Tabela2[FIFA 19 League],Tabela3[[#This Row],[League]])</f>
        <v>0</v>
      </c>
      <c r="AB73" s="2">
        <f>COUNTIF(Tabela2[FIFA 20 League],Tabela3[[#This Row],[League]])</f>
        <v>1</v>
      </c>
      <c r="AC73" s="2">
        <f>COUNTIF(Tabela2[FIFA 21 League],Tabela3[[#This Row],[League]])</f>
        <v>1</v>
      </c>
      <c r="AD73" s="2">
        <f>COUNTIF(Tabela2[FIFA 22 League],Tabela3[[#This Row],[League]])</f>
        <v>1</v>
      </c>
      <c r="AE73" s="2">
        <f>COUNTIF(Tabela2[FIFA 23 League],Tabela3[[#This Row],[League]])</f>
        <v>1</v>
      </c>
      <c r="AF73" s="2">
        <f>COUNTIF(Tabela2[EA Sports FC 24 League],Tabela3[[#This Row],[League]])</f>
        <v>1</v>
      </c>
      <c r="AG73" s="2">
        <f>COUNTIF(Tabela2[EA Sports FC 25 League],Tabela3[[#This Row],[League]])</f>
        <v>1</v>
      </c>
      <c r="AH73" s="2">
        <f>COUNTIF(Tabela2[EA Sports FC 26 League],Tabela3[[#This Row],[League]])</f>
        <v>1</v>
      </c>
    </row>
    <row r="74" spans="1:34" x14ac:dyDescent="0.3">
      <c r="A74" s="2" t="s">
        <v>1064</v>
      </c>
      <c r="B74" s="2" t="s">
        <v>249</v>
      </c>
      <c r="C74" s="2">
        <v>1</v>
      </c>
      <c r="D74" s="2">
        <f>COUNTIF(Tabela2[FIFA 96 League],Tabela3[[#This Row],[League]])</f>
        <v>0</v>
      </c>
      <c r="E74" s="2">
        <f>COUNTIF(Tabela2[FIFA 97 League],Tabela3[[#This Row],[League]])</f>
        <v>0</v>
      </c>
      <c r="F74" s="2">
        <f>COUNTIF(Tabela2[FIFA 98 League],Tabela3[[#This Row],[League]])</f>
        <v>0</v>
      </c>
      <c r="G74" s="2">
        <f>COUNTIF(Tabela2[FIFA 99 League],Tabela3[[#This Row],[League]])</f>
        <v>0</v>
      </c>
      <c r="H74" s="2">
        <f>COUNTIF(Tabela2[FIFA 2000 League],Tabela3[[#This Row],[League]])</f>
        <v>12</v>
      </c>
      <c r="I74" s="2">
        <f>COUNTIF(Tabela2[FIFA 2001 League],Tabela3[[#This Row],[League]])</f>
        <v>12</v>
      </c>
      <c r="J74" s="2">
        <f>COUNTIF(Tabela2[FIFA 2002 League],Tabela3[[#This Row],[League]])</f>
        <v>12</v>
      </c>
      <c r="K74" s="2">
        <f>COUNTIF(Tabela2[FIFA 2003 League],Tabela3[[#This Row],[League]])</f>
        <v>10</v>
      </c>
      <c r="L74" s="2">
        <f>COUNTIF(Tabela2[FIFA 2004 League],Tabela3[[#This Row],[League]])</f>
        <v>10</v>
      </c>
      <c r="M74" s="2">
        <f>COUNTIF(Tabela2[FIFA 2005 League],Tabela3[[#This Row],[League]])</f>
        <v>10</v>
      </c>
      <c r="N74" s="2">
        <f>COUNTIF(Tabela2[FIFA 06 League],Tabela3[[#This Row],[League]])</f>
        <v>12</v>
      </c>
      <c r="O74" s="2">
        <f>COUNTIF(Tabela2[FIFA 07 League],Tabela3[[#This Row],[League]])</f>
        <v>12</v>
      </c>
      <c r="P74" s="2">
        <f>COUNTIF(Tabela2[FIFA 08 League],Tabela3[[#This Row],[League]])</f>
        <v>13</v>
      </c>
      <c r="Q74" s="2">
        <f>COUNTIF(Tabela2[FIFA 09 League],Tabela3[[#This Row],[League]])</f>
        <v>14</v>
      </c>
      <c r="R74" s="2">
        <f>COUNTIF(Tabela2[FIFA 10 League],Tabela3[[#This Row],[League]])</f>
        <v>15</v>
      </c>
      <c r="S74" s="2">
        <f>COUNTIF(Tabela2[FIFA 11 League],Tabela3[[#This Row],[League]])</f>
        <v>16</v>
      </c>
      <c r="T74" s="2">
        <f>COUNTIF(Tabela2[FIFA 12 League],Tabela3[[#This Row],[League]])</f>
        <v>18</v>
      </c>
      <c r="U74" s="2">
        <f>COUNTIF(Tabela2[FIFA 13 League],Tabela3[[#This Row],[League]])</f>
        <v>19</v>
      </c>
      <c r="V74" s="2">
        <f>COUNTIF(Tabela2[FIFA 14 League],Tabela3[[#This Row],[League]])</f>
        <v>19</v>
      </c>
      <c r="W74" s="2">
        <f>COUNTIF(Tabela2[FIFA 15 League],Tabela3[[#This Row],[League]])</f>
        <v>19</v>
      </c>
      <c r="X74" s="2">
        <f>COUNTIF(Tabela2[FIFA 16 League],Tabela3[[#This Row],[League]])</f>
        <v>20</v>
      </c>
      <c r="Y74" s="2">
        <f>COUNTIF(Tabela2[FIFA 17 League],Tabela3[[#This Row],[League]])</f>
        <v>20</v>
      </c>
      <c r="Z74" s="2">
        <f>COUNTIF(Tabela2[FIFA 18 League],Tabela3[[#This Row],[League]])</f>
        <v>22</v>
      </c>
      <c r="AA74" s="2">
        <f>COUNTIF(Tabela2[FIFA 19 League],Tabela3[[#This Row],[League]])</f>
        <v>23</v>
      </c>
      <c r="AB74" s="2">
        <f>COUNTIF(Tabela2[FIFA 20 League],Tabela3[[#This Row],[League]])</f>
        <v>24</v>
      </c>
      <c r="AC74" s="2">
        <f>COUNTIF(Tabela2[FIFA 21 League],Tabela3[[#This Row],[League]])</f>
        <v>26</v>
      </c>
      <c r="AD74" s="2">
        <f>COUNTIF(Tabela2[FIFA 22 League],Tabela3[[#This Row],[League]])</f>
        <v>27</v>
      </c>
      <c r="AE74" s="2">
        <f>COUNTIF(Tabela2[FIFA 23 League],Tabela3[[#This Row],[League]])</f>
        <v>28</v>
      </c>
      <c r="AF74" s="2">
        <f>COUNTIF(Tabela2[EA Sports FC 24 League],Tabela3[[#This Row],[League]])</f>
        <v>29</v>
      </c>
      <c r="AG74" s="2">
        <f>COUNTIF(Tabela2[EA Sports FC 25 League],Tabela3[[#This Row],[League]])</f>
        <v>29</v>
      </c>
      <c r="AH74" s="2">
        <f>COUNTIF(Tabela2[EA Sports FC 26 League],Tabela3[[#This Row],[League]])</f>
        <v>30</v>
      </c>
    </row>
    <row r="75" spans="1:34" x14ac:dyDescent="0.3">
      <c r="A75" s="2" t="s">
        <v>1966</v>
      </c>
      <c r="B75" s="2" t="s">
        <v>102</v>
      </c>
      <c r="C75" s="2">
        <v>1</v>
      </c>
      <c r="D75" s="2">
        <f>COUNTIF(Tabela2[FIFA 96 League],Tabela3[[#This Row],[League]])</f>
        <v>0</v>
      </c>
      <c r="E75" s="2">
        <f>COUNTIF(Tabela2[FIFA 97 League],Tabela3[[#This Row],[League]])</f>
        <v>0</v>
      </c>
      <c r="F75" s="2">
        <f>COUNTIF(Tabela2[FIFA 98 League],Tabela3[[#This Row],[League]])</f>
        <v>0</v>
      </c>
      <c r="G75" s="2">
        <f>COUNTIF(Tabela2[FIFA 99 League],Tabela3[[#This Row],[League]])</f>
        <v>0</v>
      </c>
      <c r="H75" s="2">
        <f>COUNTIF(Tabela2[FIFA 2000 League],Tabela3[[#This Row],[League]])</f>
        <v>0</v>
      </c>
      <c r="I75" s="2">
        <f>COUNTIF(Tabela2[FIFA 2001 League],Tabela3[[#This Row],[League]])</f>
        <v>0</v>
      </c>
      <c r="J75" s="2">
        <f>COUNTIF(Tabela2[FIFA 2002 League],Tabela3[[#This Row],[League]])</f>
        <v>0</v>
      </c>
      <c r="K75" s="2">
        <f>COUNTIF(Tabela2[FIFA 2003 League],Tabela3[[#This Row],[League]])</f>
        <v>0</v>
      </c>
      <c r="L75" s="2">
        <f>COUNTIF(Tabela2[FIFA 2004 League],Tabela3[[#This Row],[League]])</f>
        <v>0</v>
      </c>
      <c r="M75" s="2">
        <f>COUNTIF(Tabela2[FIFA 2005 League],Tabela3[[#This Row],[League]])</f>
        <v>0</v>
      </c>
      <c r="N75" s="2">
        <f>COUNTIF(Tabela2[FIFA 06 League],Tabela3[[#This Row],[League]])</f>
        <v>0</v>
      </c>
      <c r="O75" s="2">
        <f>COUNTIF(Tabela2[FIFA 07 League],Tabela3[[#This Row],[League]])</f>
        <v>0</v>
      </c>
      <c r="P75" s="2">
        <f>COUNTIF(Tabela2[FIFA 08 League],Tabela3[[#This Row],[League]])</f>
        <v>0</v>
      </c>
      <c r="Q75" s="2">
        <f>COUNTIF(Tabela2[FIFA 09 League],Tabela3[[#This Row],[League]])</f>
        <v>0</v>
      </c>
      <c r="R75" s="2">
        <f>COUNTIF(Tabela2[FIFA 10 League],Tabela3[[#This Row],[League]])</f>
        <v>0</v>
      </c>
      <c r="S75" s="2">
        <f>COUNTIF(Tabela2[FIFA 11 League],Tabela3[[#This Row],[League]])</f>
        <v>0</v>
      </c>
      <c r="T75" s="2">
        <f>COUNTIF(Tabela2[FIFA 12 League],Tabela3[[#This Row],[League]])</f>
        <v>0</v>
      </c>
      <c r="U75" s="2">
        <f>COUNTIF(Tabela2[FIFA 13 League],Tabela3[[#This Row],[League]])</f>
        <v>0</v>
      </c>
      <c r="V75" s="2">
        <f>COUNTIF(Tabela2[FIFA 14 League],Tabela3[[#This Row],[League]])</f>
        <v>0</v>
      </c>
      <c r="W75" s="2">
        <f>COUNTIF(Tabela2[FIFA 15 League],Tabela3[[#This Row],[League]])</f>
        <v>0</v>
      </c>
      <c r="X75" s="2">
        <f>COUNTIF(Tabela2[FIFA 16 League],Tabela3[[#This Row],[League]])</f>
        <v>0</v>
      </c>
      <c r="Y75" s="2">
        <f>COUNTIF(Tabela2[FIFA 17 League],Tabela3[[#This Row],[League]])</f>
        <v>0</v>
      </c>
      <c r="Z75" s="2">
        <f>COUNTIF(Tabela2[FIFA 18 League],Tabela3[[#This Row],[League]])</f>
        <v>0</v>
      </c>
      <c r="AA75" s="2">
        <f>COUNTIF(Tabela2[FIFA 19 League],Tabela3[[#This Row],[League]])</f>
        <v>0</v>
      </c>
      <c r="AB75" s="2">
        <f>COUNTIF(Tabela2[FIFA 20 League],Tabela3[[#This Row],[League]])</f>
        <v>0</v>
      </c>
      <c r="AC75" s="2">
        <f>COUNTIF(Tabela2[FIFA 21 League],Tabela3[[#This Row],[League]])</f>
        <v>6</v>
      </c>
      <c r="AD75" s="2">
        <f>COUNTIF(Tabela2[FIFA 22 League],Tabela3[[#This Row],[League]])</f>
        <v>6</v>
      </c>
      <c r="AE75" s="2">
        <f>COUNTIF(Tabela2[FIFA 23 League],Tabela3[[#This Row],[League]])</f>
        <v>6</v>
      </c>
      <c r="AF75" s="2">
        <f>COUNTIF(Tabela2[EA Sports FC 24 League],Tabela3[[#This Row],[League]])</f>
        <v>6</v>
      </c>
      <c r="AG75" s="2">
        <f>COUNTIF(Tabela2[EA Sports FC 25 League],Tabela3[[#This Row],[League]])</f>
        <v>7</v>
      </c>
      <c r="AH75" s="2">
        <f>COUNTIF(Tabela2[EA Sports FC 26 League],Tabela3[[#This Row],[League]])</f>
        <v>5</v>
      </c>
    </row>
    <row r="76" spans="1:34" x14ac:dyDescent="0.3">
      <c r="A76" s="2" t="s">
        <v>1981</v>
      </c>
      <c r="B76" s="2" t="s">
        <v>252</v>
      </c>
      <c r="C76" s="2">
        <v>1</v>
      </c>
      <c r="D76" s="2">
        <f>COUNTIF(Tabela2[FIFA 96 League],Tabela3[[#This Row],[League]])</f>
        <v>0</v>
      </c>
      <c r="E76" s="2">
        <f>COUNTIF(Tabela2[FIFA 97 League],Tabela3[[#This Row],[League]])</f>
        <v>0</v>
      </c>
      <c r="F76" s="2">
        <f>COUNTIF(Tabela2[FIFA 98 League],Tabela3[[#This Row],[League]])</f>
        <v>0</v>
      </c>
      <c r="G76" s="2">
        <f>COUNTIF(Tabela2[FIFA 99 League],Tabela3[[#This Row],[League]])</f>
        <v>0</v>
      </c>
      <c r="H76" s="2">
        <f>COUNTIF(Tabela2[FIFA 2000 League],Tabela3[[#This Row],[League]])</f>
        <v>0</v>
      </c>
      <c r="I76" s="2">
        <f>COUNTIF(Tabela2[FIFA 2001 League],Tabela3[[#This Row],[League]])</f>
        <v>0</v>
      </c>
      <c r="J76" s="2">
        <f>COUNTIF(Tabela2[FIFA 2002 League],Tabela3[[#This Row],[League]])</f>
        <v>0</v>
      </c>
      <c r="K76" s="2">
        <f>COUNTIF(Tabela2[FIFA 2003 League],Tabela3[[#This Row],[League]])</f>
        <v>0</v>
      </c>
      <c r="L76" s="2">
        <f>COUNTIF(Tabela2[FIFA 2004 League],Tabela3[[#This Row],[League]])</f>
        <v>0</v>
      </c>
      <c r="M76" s="2">
        <f>COUNTIF(Tabela2[FIFA 2005 League],Tabela3[[#This Row],[League]])</f>
        <v>0</v>
      </c>
      <c r="N76" s="2">
        <f>COUNTIF(Tabela2[FIFA 06 League],Tabela3[[#This Row],[League]])</f>
        <v>0</v>
      </c>
      <c r="O76" s="2">
        <f>COUNTIF(Tabela2[FIFA 07 League],Tabela3[[#This Row],[League]])</f>
        <v>0</v>
      </c>
      <c r="P76" s="2">
        <f>COUNTIF(Tabela2[FIFA 08 League],Tabela3[[#This Row],[League]])</f>
        <v>0</v>
      </c>
      <c r="Q76" s="2">
        <f>COUNTIF(Tabela2[FIFA 09 League],Tabela3[[#This Row],[League]])</f>
        <v>0</v>
      </c>
      <c r="R76" s="2">
        <f>COUNTIF(Tabela2[FIFA 10 League],Tabela3[[#This Row],[League]])</f>
        <v>0</v>
      </c>
      <c r="S76" s="2">
        <f>COUNTIF(Tabela2[FIFA 11 League],Tabela3[[#This Row],[League]])</f>
        <v>0</v>
      </c>
      <c r="T76" s="2">
        <f>COUNTIF(Tabela2[FIFA 12 League],Tabela3[[#This Row],[League]])</f>
        <v>0</v>
      </c>
      <c r="U76" s="2">
        <f>COUNTIF(Tabela2[FIFA 13 League],Tabela3[[#This Row],[League]])</f>
        <v>0</v>
      </c>
      <c r="V76" s="2">
        <f>COUNTIF(Tabela2[FIFA 14 League],Tabela3[[#This Row],[League]])</f>
        <v>0</v>
      </c>
      <c r="W76" s="2">
        <f>COUNTIF(Tabela2[FIFA 15 League],Tabela3[[#This Row],[League]])</f>
        <v>0</v>
      </c>
      <c r="X76" s="2">
        <f>COUNTIF(Tabela2[FIFA 16 League],Tabela3[[#This Row],[League]])</f>
        <v>0</v>
      </c>
      <c r="Y76" s="2">
        <f>COUNTIF(Tabela2[FIFA 17 League],Tabela3[[#This Row],[League]])</f>
        <v>0</v>
      </c>
      <c r="Z76" s="2">
        <f>COUNTIF(Tabela2[FIFA 18 League],Tabela3[[#This Row],[League]])</f>
        <v>0</v>
      </c>
      <c r="AA76" s="2">
        <f>COUNTIF(Tabela2[FIFA 19 League],Tabela3[[#This Row],[League]])</f>
        <v>0</v>
      </c>
      <c r="AB76" s="2">
        <f>COUNTIF(Tabela2[FIFA 20 League],Tabela3[[#This Row],[League]])</f>
        <v>0</v>
      </c>
      <c r="AC76" s="2">
        <f>COUNTIF(Tabela2[FIFA 21 League],Tabela3[[#This Row],[League]])</f>
        <v>6</v>
      </c>
      <c r="AD76" s="2">
        <f>COUNTIF(Tabela2[FIFA 22 League],Tabela3[[#This Row],[League]])</f>
        <v>6</v>
      </c>
      <c r="AE76" s="2">
        <f>COUNTIF(Tabela2[FIFA 23 League],Tabela3[[#This Row],[League]])</f>
        <v>6</v>
      </c>
      <c r="AF76" s="2">
        <f>COUNTIF(Tabela2[EA Sports FC 24 League],Tabela3[[#This Row],[League]])</f>
        <v>6</v>
      </c>
      <c r="AG76" s="2">
        <f>COUNTIF(Tabela2[EA Sports FC 25 League],Tabela3[[#This Row],[League]])</f>
        <v>6</v>
      </c>
      <c r="AH76" s="2">
        <f>COUNTIF(Tabela2[EA Sports FC 26 League],Tabela3[[#This Row],[League]])</f>
        <v>4</v>
      </c>
    </row>
    <row r="77" spans="1:34" x14ac:dyDescent="0.3">
      <c r="A77" s="2" t="s">
        <v>993</v>
      </c>
      <c r="B77" s="2" t="s">
        <v>992</v>
      </c>
      <c r="C77" s="2" t="s">
        <v>740</v>
      </c>
      <c r="D77" s="2">
        <f>COUNTIF(Tabela2[FIFA 96 League],Tabela3[[#This Row],[League]])</f>
        <v>0</v>
      </c>
      <c r="E77" s="2">
        <f>COUNTIF(Tabela2[FIFA 97 League],Tabela3[[#This Row],[League]])</f>
        <v>0</v>
      </c>
      <c r="F77" s="2">
        <f>COUNTIF(Tabela2[FIFA 98 League],Tabela3[[#This Row],[League]])</f>
        <v>0</v>
      </c>
      <c r="G77" s="2">
        <f>COUNTIF(Tabela2[FIFA 99 League],Tabela3[[#This Row],[League]])</f>
        <v>3</v>
      </c>
      <c r="H77" s="2">
        <f>COUNTIF(Tabela2[FIFA 2000 League],Tabela3[[#This Row],[League]])</f>
        <v>0</v>
      </c>
      <c r="I77" s="2">
        <f>COUNTIF(Tabela2[FIFA 2001 League],Tabela3[[#This Row],[League]])</f>
        <v>0</v>
      </c>
      <c r="J77" s="2">
        <f>COUNTIF(Tabela2[FIFA 2002 League],Tabela3[[#This Row],[League]])</f>
        <v>0</v>
      </c>
      <c r="K77" s="2">
        <f>COUNTIF(Tabela2[FIFA 2003 League],Tabela3[[#This Row],[League]])</f>
        <v>0</v>
      </c>
      <c r="L77" s="2">
        <f>COUNTIF(Tabela2[FIFA 2004 League],Tabela3[[#This Row],[League]])</f>
        <v>0</v>
      </c>
      <c r="M77" s="2">
        <f>COUNTIF(Tabela2[FIFA 2005 League],Tabela3[[#This Row],[League]])</f>
        <v>0</v>
      </c>
      <c r="N77" s="2">
        <f>COUNTIF(Tabela2[FIFA 06 League],Tabela3[[#This Row],[League]])</f>
        <v>0</v>
      </c>
      <c r="O77" s="2">
        <f>COUNTIF(Tabela2[FIFA 07 League],Tabela3[[#This Row],[League]])</f>
        <v>0</v>
      </c>
      <c r="P77" s="2">
        <f>COUNTIF(Tabela2[FIFA 08 League],Tabela3[[#This Row],[League]])</f>
        <v>0</v>
      </c>
      <c r="Q77" s="2">
        <f>COUNTIF(Tabela2[FIFA 09 League],Tabela3[[#This Row],[League]])</f>
        <v>0</v>
      </c>
      <c r="R77" s="2">
        <f>COUNTIF(Tabela2[FIFA 10 League],Tabela3[[#This Row],[League]])</f>
        <v>0</v>
      </c>
      <c r="S77" s="2">
        <f>COUNTIF(Tabela2[FIFA 11 League],Tabela3[[#This Row],[League]])</f>
        <v>0</v>
      </c>
      <c r="T77" s="2">
        <f>COUNTIF(Tabela2[FIFA 12 League],Tabela3[[#This Row],[League]])</f>
        <v>0</v>
      </c>
      <c r="U77" s="2">
        <f>COUNTIF(Tabela2[FIFA 13 League],Tabela3[[#This Row],[League]])</f>
        <v>0</v>
      </c>
      <c r="V77" s="2">
        <f>COUNTIF(Tabela2[FIFA 14 League],Tabela3[[#This Row],[League]])</f>
        <v>0</v>
      </c>
      <c r="W77" s="2">
        <f>COUNTIF(Tabela2[FIFA 15 League],Tabela3[[#This Row],[League]])</f>
        <v>0</v>
      </c>
      <c r="X77" s="2">
        <f>COUNTIF(Tabela2[FIFA 16 League],Tabela3[[#This Row],[League]])</f>
        <v>0</v>
      </c>
      <c r="Y77" s="2">
        <f>COUNTIF(Tabela2[FIFA 17 League],Tabela3[[#This Row],[League]])</f>
        <v>0</v>
      </c>
      <c r="Z77" s="2">
        <f>COUNTIF(Tabela2[FIFA 18 League],Tabela3[[#This Row],[League]])</f>
        <v>0</v>
      </c>
      <c r="AA77" s="2">
        <f>COUNTIF(Tabela2[FIFA 19 League],Tabela3[[#This Row],[League]])</f>
        <v>0</v>
      </c>
      <c r="AB77" s="2">
        <f>COUNTIF(Tabela2[FIFA 20 League],Tabela3[[#This Row],[League]])</f>
        <v>0</v>
      </c>
      <c r="AC77" s="2">
        <f>COUNTIF(Tabela2[FIFA 21 League],Tabela3[[#This Row],[League]])</f>
        <v>0</v>
      </c>
      <c r="AD77" s="2">
        <f>COUNTIF(Tabela2[FIFA 22 League],Tabela3[[#This Row],[League]])</f>
        <v>0</v>
      </c>
      <c r="AE77" s="2">
        <f>COUNTIF(Tabela2[FIFA 23 League],Tabela3[[#This Row],[League]])</f>
        <v>0</v>
      </c>
      <c r="AF77" s="2">
        <f>COUNTIF(Tabela2[EA Sports FC 24 League],Tabela3[[#This Row],[League]])</f>
        <v>0</v>
      </c>
      <c r="AG77" s="2">
        <f>COUNTIF(Tabela2[EA Sports FC 25 League],Tabela3[[#This Row],[League]])</f>
        <v>0</v>
      </c>
      <c r="AH77" s="2">
        <f>COUNTIF(Tabela2[EA Sports FC 26 League],Tabela3[[#This Row],[League]])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E56-9011-4854-9746-1260F2B94356}">
  <dimension ref="A1:E207"/>
  <sheetViews>
    <sheetView workbookViewId="0">
      <selection activeCell="C2" sqref="C2"/>
    </sheetView>
  </sheetViews>
  <sheetFormatPr defaultRowHeight="14.4" x14ac:dyDescent="0.3"/>
  <cols>
    <col min="1" max="1" width="24.88671875" bestFit="1" customWidth="1"/>
    <col min="2" max="2" width="6.5546875" bestFit="1" customWidth="1"/>
    <col min="3" max="3" width="12.77734375" bestFit="1" customWidth="1"/>
    <col min="4" max="4" width="177.33203125" bestFit="1" customWidth="1"/>
  </cols>
  <sheetData>
    <row r="1" spans="1:5" x14ac:dyDescent="0.3">
      <c r="A1" t="s">
        <v>1</v>
      </c>
      <c r="B1" t="s">
        <v>44</v>
      </c>
      <c r="C1" t="s">
        <v>448</v>
      </c>
      <c r="D1" t="s">
        <v>45</v>
      </c>
      <c r="E1" t="s">
        <v>476</v>
      </c>
    </row>
    <row r="2" spans="1:5" x14ac:dyDescent="0.3">
      <c r="A2" s="2" t="s">
        <v>13</v>
      </c>
      <c r="B2" s="2" t="e" vm="1">
        <f>IF(ISBLANK(Tabela4[[#This Row],[Flag Link]]), "", _xlfn.IMAGE(Tabela4[[#This Row],[Flag Link]],1,1))</f>
        <v>#VALUE!</v>
      </c>
      <c r="C2" s="2" t="s">
        <v>449</v>
      </c>
      <c r="D2" t="s">
        <v>413</v>
      </c>
    </row>
    <row r="3" spans="1:5" x14ac:dyDescent="0.3">
      <c r="A3" s="2" t="s">
        <v>21</v>
      </c>
      <c r="B3" s="2" t="e" vm="2">
        <f>IF(ISBLANK(Tabela4[[#This Row],[Flag Link]]), "", _xlfn.IMAGE(Tabela4[[#This Row],[Flag Link]],1,1))</f>
        <v>#VALUE!</v>
      </c>
      <c r="C3" s="2" t="s">
        <v>449</v>
      </c>
      <c r="D3" t="s">
        <v>324</v>
      </c>
    </row>
    <row r="4" spans="1:5" x14ac:dyDescent="0.3">
      <c r="A4" s="2" t="s">
        <v>56</v>
      </c>
      <c r="B4" s="2" t="e" vm="3">
        <f>IF(ISBLANK(Tabela4[[#This Row],[Flag Link]]), "", _xlfn.IMAGE(Tabela4[[#This Row],[Flag Link]],1,1))</f>
        <v>#VALUE!</v>
      </c>
      <c r="C4" s="2" t="s">
        <v>449</v>
      </c>
      <c r="D4" t="s">
        <v>376</v>
      </c>
    </row>
    <row r="5" spans="1:5" x14ac:dyDescent="0.3">
      <c r="A5" s="2" t="s">
        <v>25</v>
      </c>
      <c r="B5" s="2" t="e" vm="4">
        <f>IF(ISBLANK(Tabela4[[#This Row],[Flag Link]]), "", _xlfn.IMAGE(Tabela4[[#This Row],[Flag Link]],1,1))</f>
        <v>#VALUE!</v>
      </c>
      <c r="C5" s="2" t="s">
        <v>449</v>
      </c>
      <c r="D5" t="s">
        <v>276</v>
      </c>
    </row>
    <row r="6" spans="1:5" x14ac:dyDescent="0.3">
      <c r="A6" s="2" t="s">
        <v>2</v>
      </c>
      <c r="B6" s="2" t="e" vm="5">
        <f>IF(ISBLANK(Tabela4[[#This Row],[Flag Link]]), "", _xlfn.IMAGE(Tabela4[[#This Row],[Flag Link]],1,1))</f>
        <v>#VALUE!</v>
      </c>
      <c r="C6" s="2" t="s">
        <v>449</v>
      </c>
      <c r="D6" t="s">
        <v>390</v>
      </c>
    </row>
    <row r="7" spans="1:5" x14ac:dyDescent="0.3">
      <c r="A7" s="2" t="s">
        <v>41</v>
      </c>
      <c r="B7" s="2" t="e" vm="6">
        <f>IF(ISBLANK(Tabela4[[#This Row],[Flag Link]]), "", _xlfn.IMAGE(Tabela4[[#This Row],[Flag Link]],1,1))</f>
        <v>#VALUE!</v>
      </c>
      <c r="C7" s="2" t="s">
        <v>449</v>
      </c>
      <c r="D7" t="s">
        <v>417</v>
      </c>
    </row>
    <row r="8" spans="1:5" x14ac:dyDescent="0.3">
      <c r="A8" s="2" t="s">
        <v>18</v>
      </c>
      <c r="B8" s="2" t="e" vm="7">
        <f>IF(ISBLANK(Tabela4[[#This Row],[Flag Link]]), "", _xlfn.IMAGE(Tabela4[[#This Row],[Flag Link]],1,1))</f>
        <v>#VALUE!</v>
      </c>
      <c r="C8" s="2" t="s">
        <v>449</v>
      </c>
      <c r="D8" s="1" t="s">
        <v>444</v>
      </c>
    </row>
    <row r="9" spans="1:5" x14ac:dyDescent="0.3">
      <c r="A9" s="2" t="s">
        <v>12</v>
      </c>
      <c r="B9" s="2" t="e" vm="8">
        <f>IF(ISBLANK(Tabela4[[#This Row],[Flag Link]]), "", _xlfn.IMAGE(Tabela4[[#This Row],[Flag Link]],1,1))</f>
        <v>#VALUE!</v>
      </c>
      <c r="C9" s="2" t="s">
        <v>449</v>
      </c>
      <c r="D9" t="s">
        <v>320</v>
      </c>
    </row>
    <row r="10" spans="1:5" x14ac:dyDescent="0.3">
      <c r="A10" s="2" t="s">
        <v>43</v>
      </c>
      <c r="B10" s="2" t="e" vm="9">
        <f>IF(ISBLANK(Tabela4[[#This Row],[Flag Link]]), "", _xlfn.IMAGE(Tabela4[[#This Row],[Flag Link]],1,1))</f>
        <v>#VALUE!</v>
      </c>
      <c r="C10" s="2" t="s">
        <v>449</v>
      </c>
      <c r="D10" s="1" t="s">
        <v>446</v>
      </c>
    </row>
    <row r="11" spans="1:5" x14ac:dyDescent="0.3">
      <c r="A11" s="2" t="s">
        <v>24</v>
      </c>
      <c r="B11" s="2" t="e" vm="10">
        <f>IF(ISBLANK(Tabela4[[#This Row],[Flag Link]]), "", _xlfn.IMAGE(Tabela4[[#This Row],[Flag Link]],1,1))</f>
        <v>#VALUE!</v>
      </c>
      <c r="C11" s="2" t="s">
        <v>449</v>
      </c>
      <c r="D11" t="s">
        <v>301</v>
      </c>
    </row>
    <row r="12" spans="1:5" x14ac:dyDescent="0.3">
      <c r="A12" s="2" t="s">
        <v>38</v>
      </c>
      <c r="B12" s="2" t="e" vm="11">
        <f>IF(ISBLANK(Tabela4[[#This Row],[Flag Link]]), "", _xlfn.IMAGE(Tabela4[[#This Row],[Flag Link]],1,1))</f>
        <v>#VALUE!</v>
      </c>
      <c r="C12" s="2" t="s">
        <v>449</v>
      </c>
      <c r="D12" t="s">
        <v>343</v>
      </c>
    </row>
    <row r="13" spans="1:5" x14ac:dyDescent="0.3">
      <c r="A13" s="2" t="s">
        <v>49</v>
      </c>
      <c r="B13" s="2" t="e" vm="12">
        <f>IF(ISBLANK(Tabela4[[#This Row],[Flag Link]]), "", _xlfn.IMAGE(Tabela4[[#This Row],[Flag Link]],1,1))</f>
        <v>#VALUE!</v>
      </c>
      <c r="C13" s="2" t="s">
        <v>449</v>
      </c>
      <c r="D13" t="s">
        <v>304</v>
      </c>
    </row>
    <row r="14" spans="1:5" x14ac:dyDescent="0.3">
      <c r="A14" s="2" t="s">
        <v>58</v>
      </c>
      <c r="B14" s="2" t="e" vm="13">
        <f>IF(ISBLANK(Tabela4[[#This Row],[Flag Link]]), "", _xlfn.IMAGE(Tabela4[[#This Row],[Flag Link]],1,1))</f>
        <v>#VALUE!</v>
      </c>
      <c r="C14" s="2" t="s">
        <v>449</v>
      </c>
      <c r="D14" t="s">
        <v>389</v>
      </c>
    </row>
    <row r="15" spans="1:5" x14ac:dyDescent="0.3">
      <c r="A15" s="2" t="s">
        <v>152</v>
      </c>
      <c r="B15" s="2" t="e" vm="14">
        <f>IF(ISBLANK(Tabela4[[#This Row],[Flag Link]]), "", _xlfn.IMAGE(Tabela4[[#This Row],[Flag Link]],1,1))</f>
        <v>#VALUE!</v>
      </c>
      <c r="C15" s="2" t="s">
        <v>454</v>
      </c>
      <c r="D15" t="s">
        <v>300</v>
      </c>
    </row>
    <row r="16" spans="1:5" x14ac:dyDescent="0.3">
      <c r="A16" s="2" t="s">
        <v>93</v>
      </c>
      <c r="B16" s="2" t="e" vm="15">
        <f>IF(ISBLANK(Tabela4[[#This Row],[Flag Link]]), "", _xlfn.IMAGE(Tabela4[[#This Row],[Flag Link]],1,1))</f>
        <v>#VALUE!</v>
      </c>
      <c r="C16" s="2" t="s">
        <v>450</v>
      </c>
      <c r="D16" t="s">
        <v>283</v>
      </c>
    </row>
    <row r="17" spans="1:4" x14ac:dyDescent="0.3">
      <c r="A17" s="2" t="s">
        <v>98</v>
      </c>
      <c r="B17" s="2" t="e" vm="16">
        <f>IF(ISBLANK(Tabela4[[#This Row],[Flag Link]]), "", _xlfn.IMAGE(Tabela4[[#This Row],[Flag Link]],1,1))</f>
        <v>#VALUE!</v>
      </c>
      <c r="C17" s="2" t="s">
        <v>450</v>
      </c>
      <c r="D17" t="s">
        <v>296</v>
      </c>
    </row>
    <row r="18" spans="1:4" x14ac:dyDescent="0.3">
      <c r="A18" s="2" t="s">
        <v>84</v>
      </c>
      <c r="B18" s="2" t="e" vm="17">
        <f>IF(ISBLANK(Tabela4[[#This Row],[Flag Link]]), "", _xlfn.IMAGE(Tabela4[[#This Row],[Flag Link]],1,1))</f>
        <v>#VALUE!</v>
      </c>
      <c r="C18" s="2" t="s">
        <v>450</v>
      </c>
      <c r="D18" t="s">
        <v>265</v>
      </c>
    </row>
    <row r="19" spans="1:4" x14ac:dyDescent="0.3">
      <c r="A19" s="2" t="s">
        <v>27</v>
      </c>
      <c r="B19" s="2" t="e" vm="18">
        <f>IF(ISBLANK(Tabela4[[#This Row],[Flag Link]]), "", _xlfn.IMAGE(Tabela4[[#This Row],[Flag Link]],1,1))</f>
        <v>#VALUE!</v>
      </c>
      <c r="C19" s="2" t="s">
        <v>449</v>
      </c>
      <c r="D19" t="s">
        <v>326</v>
      </c>
    </row>
    <row r="20" spans="1:4" x14ac:dyDescent="0.3">
      <c r="A20" s="2" t="s">
        <v>102</v>
      </c>
      <c r="B20" s="2" t="e" vm="19">
        <f>IF(ISBLANK(Tabela4[[#This Row],[Flag Link]]), "", _xlfn.IMAGE(Tabela4[[#This Row],[Flag Link]],1,1))</f>
        <v>#VALUE!</v>
      </c>
      <c r="C20" s="2" t="s">
        <v>450</v>
      </c>
      <c r="D20" t="s">
        <v>434</v>
      </c>
    </row>
    <row r="21" spans="1:4" x14ac:dyDescent="0.3">
      <c r="A21" s="2" t="s">
        <v>48</v>
      </c>
      <c r="B21" s="2" t="e" vm="20">
        <f>IF(ISBLANK(Tabela4[[#This Row],[Flag Link]]), "", _xlfn.IMAGE(Tabela4[[#This Row],[Flag Link]],1,1))</f>
        <v>#VALUE!</v>
      </c>
      <c r="C21" s="2" t="s">
        <v>449</v>
      </c>
      <c r="D21" t="s">
        <v>281</v>
      </c>
    </row>
    <row r="22" spans="1:4" x14ac:dyDescent="0.3">
      <c r="A22" s="2" t="s">
        <v>42</v>
      </c>
      <c r="B22" s="2" t="e" vm="21">
        <f>IF(ISBLANK(Tabela4[[#This Row],[Flag Link]]), "", _xlfn.IMAGE(Tabela4[[#This Row],[Flag Link]],1,1))</f>
        <v>#VALUE!</v>
      </c>
      <c r="C22" s="2" t="s">
        <v>449</v>
      </c>
      <c r="D22" t="s">
        <v>418</v>
      </c>
    </row>
    <row r="23" spans="1:4" x14ac:dyDescent="0.3">
      <c r="A23" s="2" t="s">
        <v>22</v>
      </c>
      <c r="B23" s="2" t="e" vm="22">
        <f>IF(ISBLANK(Tabela4[[#This Row],[Flag Link]]), "", _xlfn.IMAGE(Tabela4[[#This Row],[Flag Link]],1,1))</f>
        <v>#VALUE!</v>
      </c>
      <c r="C23" s="2" t="s">
        <v>449</v>
      </c>
      <c r="D23" t="s">
        <v>394</v>
      </c>
    </row>
    <row r="24" spans="1:4" x14ac:dyDescent="0.3">
      <c r="A24" s="2" t="s">
        <v>99</v>
      </c>
      <c r="B24" s="2" t="e" vm="23">
        <f>IF(ISBLANK(Tabela4[[#This Row],[Flag Link]]), "", _xlfn.IMAGE(Tabela4[[#This Row],[Flag Link]],1,1))</f>
        <v>#VALUE!</v>
      </c>
      <c r="C24" s="2" t="s">
        <v>450</v>
      </c>
      <c r="D24" t="s">
        <v>311</v>
      </c>
    </row>
    <row r="25" spans="1:4" x14ac:dyDescent="0.3">
      <c r="A25" s="2" t="s">
        <v>75</v>
      </c>
      <c r="B25" s="2" t="e" vm="24">
        <f>IF(ISBLANK(Tabela4[[#This Row],[Flag Link]]), "", _xlfn.IMAGE(Tabela4[[#This Row],[Flag Link]],1,1))</f>
        <v>#VALUE!</v>
      </c>
      <c r="C25" s="2" t="s">
        <v>451</v>
      </c>
      <c r="D25" t="s">
        <v>344</v>
      </c>
    </row>
    <row r="26" spans="1:4" x14ac:dyDescent="0.3">
      <c r="A26" s="2" t="s">
        <v>249</v>
      </c>
      <c r="B26" s="2" t="e" vm="25">
        <f>IF(ISBLANK(Tabela4[[#This Row],[Flag Link]]), "", _xlfn.IMAGE(Tabela4[[#This Row],[Flag Link]],1,1))</f>
        <v>#VALUE!</v>
      </c>
      <c r="C26" s="2" t="s">
        <v>454</v>
      </c>
      <c r="D26" t="s">
        <v>433</v>
      </c>
    </row>
    <row r="27" spans="1:4" x14ac:dyDescent="0.3">
      <c r="A27" s="2" t="s">
        <v>108</v>
      </c>
      <c r="B27" s="2" t="e" vm="26">
        <f>IF(ISBLANK(Tabela4[[#This Row],[Flag Link]]), "", _xlfn.IMAGE(Tabela4[[#This Row],[Flag Link]],1,1))</f>
        <v>#VALUE!</v>
      </c>
      <c r="C27" s="2" t="s">
        <v>454</v>
      </c>
      <c r="D27" t="s">
        <v>367</v>
      </c>
    </row>
    <row r="28" spans="1:4" x14ac:dyDescent="0.3">
      <c r="A28" s="2" t="s">
        <v>97</v>
      </c>
      <c r="B28" s="2" t="e" vm="27">
        <f>IF(ISBLANK(Tabela4[[#This Row],[Flag Link]]), "", _xlfn.IMAGE(Tabela4[[#This Row],[Flag Link]],1,1))</f>
        <v>#VALUE!</v>
      </c>
      <c r="C28" s="2" t="s">
        <v>450</v>
      </c>
      <c r="D28" t="s">
        <v>294</v>
      </c>
    </row>
    <row r="29" spans="1:4" x14ac:dyDescent="0.3">
      <c r="A29" s="2" t="s">
        <v>101</v>
      </c>
      <c r="B29" s="2" t="e" vm="28">
        <f>IF(ISBLANK(Tabela4[[#This Row],[Flag Link]]), "", _xlfn.IMAGE(Tabela4[[#This Row],[Flag Link]],1,1))</f>
        <v>#VALUE!</v>
      </c>
      <c r="C29" s="2" t="s">
        <v>450</v>
      </c>
      <c r="D29" t="s">
        <v>388</v>
      </c>
    </row>
    <row r="30" spans="1:4" x14ac:dyDescent="0.3">
      <c r="A30" s="2" t="s">
        <v>78</v>
      </c>
      <c r="B30" s="2" t="e" vm="29">
        <f>IF(ISBLANK(Tabela4[[#This Row],[Flag Link]]), "", _xlfn.IMAGE(Tabela4[[#This Row],[Flag Link]],1,1))</f>
        <v>#VALUE!</v>
      </c>
      <c r="C30" s="2" t="s">
        <v>451</v>
      </c>
      <c r="D30" t="s">
        <v>325</v>
      </c>
    </row>
    <row r="31" spans="1:4" x14ac:dyDescent="0.3">
      <c r="A31" s="2" t="s">
        <v>57</v>
      </c>
      <c r="B31" s="2" t="e" vm="30">
        <f>IF(ISBLANK(Tabela4[[#This Row],[Flag Link]]), "", _xlfn.IMAGE(Tabela4[[#This Row],[Flag Link]],1,1))</f>
        <v>#VALUE!</v>
      </c>
      <c r="C31" s="2" t="s">
        <v>449</v>
      </c>
      <c r="D31" t="s">
        <v>382</v>
      </c>
    </row>
    <row r="32" spans="1:4" x14ac:dyDescent="0.3">
      <c r="A32" s="2" t="s">
        <v>50</v>
      </c>
      <c r="B32" s="2" t="e" vm="31">
        <f>IF(ISBLANK(Tabela4[[#This Row],[Flag Link]]), "", _xlfn.IMAGE(Tabela4[[#This Row],[Flag Link]],1,1))</f>
        <v>#VALUE!</v>
      </c>
      <c r="C32" s="2" t="s">
        <v>449</v>
      </c>
      <c r="D32" t="s">
        <v>305</v>
      </c>
    </row>
    <row r="33" spans="1:4" x14ac:dyDescent="0.3">
      <c r="A33" s="2" t="s">
        <v>17</v>
      </c>
      <c r="B33" s="2" t="e" vm="32">
        <f>IF(ISBLANK(Tabela4[[#This Row],[Flag Link]]), "", _xlfn.IMAGE(Tabela4[[#This Row],[Flag Link]],1,1))</f>
        <v>#VALUE!</v>
      </c>
      <c r="C33" s="2" t="s">
        <v>449</v>
      </c>
      <c r="D33" t="s">
        <v>431</v>
      </c>
    </row>
    <row r="34" spans="1:4" x14ac:dyDescent="0.3">
      <c r="A34" s="2" t="s">
        <v>55</v>
      </c>
      <c r="B34" s="2" t="e" vm="33">
        <f>IF(ISBLANK(Tabela4[[#This Row],[Flag Link]]), "", _xlfn.IMAGE(Tabela4[[#This Row],[Flag Link]],1,1))</f>
        <v>#VALUE!</v>
      </c>
      <c r="C34" s="2" t="s">
        <v>449</v>
      </c>
      <c r="D34" t="s">
        <v>370</v>
      </c>
    </row>
    <row r="35" spans="1:4" x14ac:dyDescent="0.3">
      <c r="A35" s="2" t="s">
        <v>177</v>
      </c>
      <c r="B35" s="2" t="e" vm="34">
        <f>IF(ISBLANK(Tabela4[[#This Row],[Flag Link]]), "", _xlfn.IMAGE(Tabela4[[#This Row],[Flag Link]],1,1))</f>
        <v>#VALUE!</v>
      </c>
      <c r="C35" s="2" t="s">
        <v>449</v>
      </c>
      <c r="D35" t="s">
        <v>335</v>
      </c>
    </row>
    <row r="36" spans="1:4" x14ac:dyDescent="0.3">
      <c r="A36" s="2" t="s">
        <v>204</v>
      </c>
      <c r="B36" s="2" t="e" vm="35">
        <f>IF(ISBLANK(Tabela4[[#This Row],[Flag Link]]), "", _xlfn.IMAGE(Tabela4[[#This Row],[Flag Link]],1,1))</f>
        <v>#VALUE!</v>
      </c>
      <c r="C36" s="2" t="s">
        <v>451</v>
      </c>
      <c r="D36" t="s">
        <v>365</v>
      </c>
    </row>
    <row r="37" spans="1:4" x14ac:dyDescent="0.3">
      <c r="A37" s="2" t="s">
        <v>221</v>
      </c>
      <c r="B37" s="2" t="e" vm="36">
        <f>IF(ISBLANK(Tabela4[[#This Row],[Flag Link]]), "", _xlfn.IMAGE(Tabela4[[#This Row],[Flag Link]],1,1))</f>
        <v>#VALUE!</v>
      </c>
      <c r="C37" s="2" t="s">
        <v>449</v>
      </c>
      <c r="D37" t="s">
        <v>393</v>
      </c>
    </row>
    <row r="38" spans="1:4" x14ac:dyDescent="0.3">
      <c r="A38" s="2" t="s">
        <v>64</v>
      </c>
      <c r="B38" s="2" t="e" vm="37">
        <f>IF(ISBLANK(Tabela4[[#This Row],[Flag Link]]), "", _xlfn.IMAGE(Tabela4[[#This Row],[Flag Link]],1,1))</f>
        <v>#VALUE!</v>
      </c>
      <c r="C38" s="2" t="s">
        <v>451</v>
      </c>
      <c r="D38" t="s">
        <v>260</v>
      </c>
    </row>
    <row r="39" spans="1:4" x14ac:dyDescent="0.3">
      <c r="A39" s="2" t="s">
        <v>81</v>
      </c>
      <c r="B39" s="2" t="e" vm="38">
        <f>IF(ISBLANK(Tabela4[[#This Row],[Flag Link]]), "", _xlfn.IMAGE(Tabela4[[#This Row],[Flag Link]],1,1))</f>
        <v>#VALUE!</v>
      </c>
      <c r="C39" s="2" t="s">
        <v>451</v>
      </c>
      <c r="D39" t="s">
        <v>380</v>
      </c>
    </row>
    <row r="40" spans="1:4" x14ac:dyDescent="0.3">
      <c r="A40" s="2" t="s">
        <v>145</v>
      </c>
      <c r="B40" s="2" t="e" vm="39">
        <f>IF(ISBLANK(Tabela4[[#This Row],[Flag Link]]), "", _xlfn.IMAGE(Tabela4[[#This Row],[Flag Link]],1,1))</f>
        <v>#VALUE!</v>
      </c>
      <c r="C40" s="2" t="s">
        <v>451</v>
      </c>
      <c r="D40" t="s">
        <v>291</v>
      </c>
    </row>
    <row r="41" spans="1:4" x14ac:dyDescent="0.3">
      <c r="A41" s="2" t="s">
        <v>103</v>
      </c>
      <c r="B41" s="2" t="e" vm="40">
        <f>IF(ISBLANK(Tabela4[[#This Row],[Flag Link]]), "", _xlfn.IMAGE(Tabela4[[#This Row],[Flag Link]],1,1))</f>
        <v>#VALUE!</v>
      </c>
      <c r="C41" s="2" t="s">
        <v>452</v>
      </c>
      <c r="D41" t="s">
        <v>346</v>
      </c>
    </row>
    <row r="42" spans="1:4" x14ac:dyDescent="0.3">
      <c r="A42" s="2" t="s">
        <v>122</v>
      </c>
      <c r="B42" s="2" t="e" vm="41">
        <f>IF(ISBLANK(Tabela4[[#This Row],[Flag Link]]), "", _xlfn.IMAGE(Tabela4[[#This Row],[Flag Link]],1,1))</f>
        <v>#VALUE!</v>
      </c>
      <c r="C42" s="2" t="s">
        <v>449</v>
      </c>
      <c r="D42" t="s">
        <v>259</v>
      </c>
    </row>
    <row r="43" spans="1:4" x14ac:dyDescent="0.3">
      <c r="A43" s="2" t="s">
        <v>252</v>
      </c>
      <c r="B43" s="2" t="e" vm="42">
        <f>IF(ISBLANK(Tabela4[[#This Row],[Flag Link]]), "", _xlfn.IMAGE(Tabela4[[#This Row],[Flag Link]],1,1))</f>
        <v>#VALUE!</v>
      </c>
      <c r="C43" s="2" t="s">
        <v>450</v>
      </c>
      <c r="D43" t="s">
        <v>437</v>
      </c>
    </row>
    <row r="44" spans="1:4" x14ac:dyDescent="0.3">
      <c r="A44" s="2" t="s">
        <v>218</v>
      </c>
      <c r="B44" s="2" t="e" vm="43">
        <f>IF(ISBLANK(Tabela4[[#This Row],[Flag Link]]), "", _xlfn.IMAGE(Tabela4[[#This Row],[Flag Link]],1,1))</f>
        <v>#VALUE!</v>
      </c>
      <c r="C44" s="2" t="s">
        <v>454</v>
      </c>
      <c r="D44" t="s">
        <v>386</v>
      </c>
    </row>
    <row r="45" spans="1:4" x14ac:dyDescent="0.3">
      <c r="A45" s="2" t="s">
        <v>23</v>
      </c>
      <c r="B45" s="2" t="e" vm="44">
        <f>IF(ISBLANK(Tabela4[[#This Row],[Flag Link]]), "", _xlfn.IMAGE(Tabela4[[#This Row],[Flag Link]],1,1))</f>
        <v>#VALUE!</v>
      </c>
      <c r="C45" s="2" t="s">
        <v>449</v>
      </c>
      <c r="D45" t="s">
        <v>403</v>
      </c>
    </row>
    <row r="46" spans="1:4" x14ac:dyDescent="0.3">
      <c r="A46" s="2" t="s">
        <v>175</v>
      </c>
      <c r="B46" s="2" t="e" vm="45">
        <f>IF(ISBLANK(Tabela4[[#This Row],[Flag Link]]), "", _xlfn.IMAGE(Tabela4[[#This Row],[Flag Link]],1,1))</f>
        <v>#VALUE!</v>
      </c>
      <c r="C46" s="2" t="s">
        <v>454</v>
      </c>
      <c r="D46" t="s">
        <v>333</v>
      </c>
    </row>
    <row r="47" spans="1:4" x14ac:dyDescent="0.3">
      <c r="A47" s="2" t="s">
        <v>183</v>
      </c>
      <c r="B47" s="2" t="e" vm="46">
        <f>IF(ISBLANK(Tabela4[[#This Row],[Flag Link]]), "", _xlfn.IMAGE(Tabela4[[#This Row],[Flag Link]],1,1))</f>
        <v>#VALUE!</v>
      </c>
      <c r="C47" s="2" t="s">
        <v>449</v>
      </c>
      <c r="D47" t="s">
        <v>341</v>
      </c>
    </row>
    <row r="48" spans="1:4" x14ac:dyDescent="0.3">
      <c r="A48" s="2" t="s">
        <v>39</v>
      </c>
      <c r="B48" s="2" t="e" vm="47">
        <f>IF(ISBLANK(Tabela4[[#This Row],[Flag Link]]), "", _xlfn.IMAGE(Tabela4[[#This Row],[Flag Link]],1,1))</f>
        <v>#VALUE!</v>
      </c>
      <c r="C48" s="2" t="s">
        <v>449</v>
      </c>
      <c r="D48" t="s">
        <v>408</v>
      </c>
    </row>
    <row r="49" spans="1:4" x14ac:dyDescent="0.3">
      <c r="A49" s="2" t="s">
        <v>117</v>
      </c>
      <c r="B49" s="2" t="e" vm="48">
        <f>IF(ISBLANK(Tabela4[[#This Row],[Flag Link]]), "", _xlfn.IMAGE(Tabela4[[#This Row],[Flag Link]],1,1))</f>
        <v>#VALUE!</v>
      </c>
      <c r="C49" s="2" t="s">
        <v>452</v>
      </c>
      <c r="D49" t="s">
        <v>268</v>
      </c>
    </row>
    <row r="50" spans="1:4" x14ac:dyDescent="0.3">
      <c r="A50" s="2" t="s">
        <v>141</v>
      </c>
      <c r="B50" s="2" t="e" vm="49">
        <f>IF(ISBLANK(Tabela4[[#This Row],[Flag Link]]), "", _xlfn.IMAGE(Tabela4[[#This Row],[Flag Link]],1,1))</f>
        <v>#VALUE!</v>
      </c>
      <c r="C50" s="2" t="s">
        <v>451</v>
      </c>
      <c r="D50" t="s">
        <v>286</v>
      </c>
    </row>
    <row r="51" spans="1:4" x14ac:dyDescent="0.3">
      <c r="A51" s="2" t="s">
        <v>100</v>
      </c>
      <c r="B51" s="2" t="e" vm="50">
        <f>IF(ISBLANK(Tabela4[[#This Row],[Flag Link]]), "", _xlfn.IMAGE(Tabela4[[#This Row],[Flag Link]],1,1))</f>
        <v>#VALUE!</v>
      </c>
      <c r="C51" s="2" t="s">
        <v>450</v>
      </c>
      <c r="D51" t="s">
        <v>387</v>
      </c>
    </row>
    <row r="52" spans="1:4" x14ac:dyDescent="0.3">
      <c r="A52" s="2" t="s">
        <v>443</v>
      </c>
      <c r="B52" s="2" t="e" vm="51">
        <f>IF(ISBLANK(Tabela4[[#This Row],[Flag Link]]), "", _xlfn.IMAGE(Tabela4[[#This Row],[Flag Link]],1,1))</f>
        <v>#VALUE!</v>
      </c>
      <c r="C52" s="2" t="s">
        <v>449</v>
      </c>
      <c r="D52" s="1" t="s">
        <v>445</v>
      </c>
    </row>
    <row r="53" spans="1:4" x14ac:dyDescent="0.3">
      <c r="A53" s="2" t="s">
        <v>65</v>
      </c>
      <c r="B53" s="2" t="e" vm="52">
        <f>IF(ISBLANK(Tabela4[[#This Row],[Flag Link]]), "", _xlfn.IMAGE(Tabela4[[#This Row],[Flag Link]],1,1))</f>
        <v>#VALUE!</v>
      </c>
      <c r="C53" s="2" t="s">
        <v>451</v>
      </c>
      <c r="D53" t="s">
        <v>289</v>
      </c>
    </row>
    <row r="54" spans="1:4" x14ac:dyDescent="0.3">
      <c r="A54" s="2" t="s">
        <v>181</v>
      </c>
      <c r="B54" s="2" t="e" vm="53">
        <f>IF(ISBLANK(Tabela4[[#This Row],[Flag Link]]), "", _xlfn.IMAGE(Tabela4[[#This Row],[Flag Link]],1,1))</f>
        <v>#VALUE!</v>
      </c>
      <c r="C54" s="2" t="s">
        <v>452</v>
      </c>
      <c r="D54" t="s">
        <v>339</v>
      </c>
    </row>
    <row r="55" spans="1:4" x14ac:dyDescent="0.3">
      <c r="A55" s="2" t="s">
        <v>83</v>
      </c>
      <c r="B55" s="2" t="e" vm="54">
        <f>IF(ISBLANK(Tabela4[[#This Row],[Flag Link]]), "", _xlfn.IMAGE(Tabela4[[#This Row],[Flag Link]],1,1))</f>
        <v>#VALUE!</v>
      </c>
      <c r="C55" s="2" t="s">
        <v>451</v>
      </c>
      <c r="D55" t="s">
        <v>427</v>
      </c>
    </row>
    <row r="56" spans="1:4" x14ac:dyDescent="0.3">
      <c r="A56" s="2" t="s">
        <v>140</v>
      </c>
      <c r="B56" s="2" t="e" vm="55">
        <f>IF(ISBLANK(Tabela4[[#This Row],[Flag Link]]), "", _xlfn.IMAGE(Tabela4[[#This Row],[Flag Link]],1,1))</f>
        <v>#VALUE!</v>
      </c>
      <c r="C56" s="2" t="s">
        <v>449</v>
      </c>
      <c r="D56" t="s">
        <v>285</v>
      </c>
    </row>
    <row r="57" spans="1:4" x14ac:dyDescent="0.3">
      <c r="A57" s="2" t="s">
        <v>47</v>
      </c>
      <c r="B57" s="2" t="e" vm="56">
        <f>IF(ISBLANK(Tabela4[[#This Row],[Flag Link]]), "", _xlfn.IMAGE(Tabela4[[#This Row],[Flag Link]],1,1))</f>
        <v>#VALUE!</v>
      </c>
      <c r="C57" s="2" t="s">
        <v>449</v>
      </c>
      <c r="D57" t="s">
        <v>269</v>
      </c>
    </row>
    <row r="58" spans="1:4" x14ac:dyDescent="0.3">
      <c r="A58" s="2" t="s">
        <v>236</v>
      </c>
      <c r="B58" s="2" t="e" vm="57">
        <f>IF(ISBLANK(Tabela4[[#This Row],[Flag Link]]), "", _xlfn.IMAGE(Tabela4[[#This Row],[Flag Link]],1,1))</f>
        <v>#VALUE!</v>
      </c>
      <c r="C58" s="2" t="s">
        <v>452</v>
      </c>
      <c r="D58" t="s">
        <v>412</v>
      </c>
    </row>
    <row r="59" spans="1:4" x14ac:dyDescent="0.3">
      <c r="A59" s="2" t="s">
        <v>116</v>
      </c>
      <c r="B59" s="2" t="e" vm="58">
        <f>IF(ISBLANK(Tabela4[[#This Row],[Flag Link]]), "", _xlfn.IMAGE(Tabela4[[#This Row],[Flag Link]],1,1))</f>
        <v>#VALUE!</v>
      </c>
      <c r="C59" s="2" t="s">
        <v>453</v>
      </c>
      <c r="D59" t="s">
        <v>377</v>
      </c>
    </row>
    <row r="60" spans="1:4" x14ac:dyDescent="0.3">
      <c r="A60" s="2" t="s">
        <v>15</v>
      </c>
      <c r="B60" s="2" t="e" vm="59">
        <f>IF(ISBLANK(Tabela4[[#This Row],[Flag Link]]), "", _xlfn.IMAGE(Tabela4[[#This Row],[Flag Link]],1,1))</f>
        <v>#VALUE!</v>
      </c>
      <c r="C60" s="2" t="s">
        <v>449</v>
      </c>
      <c r="D60" t="s">
        <v>428</v>
      </c>
    </row>
    <row r="61" spans="1:4" x14ac:dyDescent="0.3">
      <c r="A61" s="2" t="s">
        <v>250</v>
      </c>
      <c r="B61" s="2" t="e" vm="60">
        <f>IF(ISBLANK(Tabela4[[#This Row],[Flag Link]]), "", _xlfn.IMAGE(Tabela4[[#This Row],[Flag Link]],1,1))</f>
        <v>#VALUE!</v>
      </c>
      <c r="C61" s="2" t="s">
        <v>452</v>
      </c>
      <c r="D61" t="s">
        <v>435</v>
      </c>
    </row>
    <row r="62" spans="1:4" x14ac:dyDescent="0.3">
      <c r="A62" s="2" t="s">
        <v>256</v>
      </c>
      <c r="B62" s="2" t="e" vm="61">
        <f>IF(ISBLANK(Tabela4[[#This Row],[Flag Link]]), "", _xlfn.IMAGE(Tabela4[[#This Row],[Flag Link]],1,1))</f>
        <v>#VALUE!</v>
      </c>
      <c r="C62" s="2" t="s">
        <v>451</v>
      </c>
      <c r="D62" t="s">
        <v>441</v>
      </c>
    </row>
    <row r="63" spans="1:4" x14ac:dyDescent="0.3">
      <c r="A63" s="2" t="s">
        <v>160</v>
      </c>
      <c r="B63" s="2" t="e" vm="62">
        <f>IF(ISBLANK(Tabela4[[#This Row],[Flag Link]]), "", _xlfn.IMAGE(Tabela4[[#This Row],[Flag Link]],1,1))</f>
        <v>#VALUE!</v>
      </c>
      <c r="C63" s="2" t="s">
        <v>451</v>
      </c>
      <c r="D63" t="s">
        <v>312</v>
      </c>
    </row>
    <row r="64" spans="1:4" x14ac:dyDescent="0.3">
      <c r="A64" s="2" t="s">
        <v>37</v>
      </c>
      <c r="B64" s="2" t="e" vm="63">
        <f>IF(ISBLANK(Tabela4[[#This Row],[Flag Link]]), "", _xlfn.IMAGE(Tabela4[[#This Row],[Flag Link]],1,1))</f>
        <v>#VALUE!</v>
      </c>
      <c r="C64" s="2" t="s">
        <v>449</v>
      </c>
      <c r="D64" t="s">
        <v>407</v>
      </c>
    </row>
    <row r="65" spans="1:4" x14ac:dyDescent="0.3">
      <c r="A65" s="2" t="s">
        <v>184</v>
      </c>
      <c r="B65" s="2" t="e" vm="64">
        <f>IF(ISBLANK(Tabela4[[#This Row],[Flag Link]]), "", _xlfn.IMAGE(Tabela4[[#This Row],[Flag Link]],1,1))</f>
        <v>#VALUE!</v>
      </c>
      <c r="C65" s="2" t="s">
        <v>449</v>
      </c>
      <c r="D65" t="s">
        <v>342</v>
      </c>
    </row>
    <row r="66" spans="1:4" x14ac:dyDescent="0.3">
      <c r="A66" s="2" t="s">
        <v>137</v>
      </c>
      <c r="B66" s="2" t="e" vm="65">
        <f>IF(ISBLANK(Tabela4[[#This Row],[Flag Link]]), "", _xlfn.IMAGE(Tabela4[[#This Row],[Flag Link]],1,1))</f>
        <v>#VALUE!</v>
      </c>
      <c r="C66" s="2" t="s">
        <v>450</v>
      </c>
      <c r="D66" t="s">
        <v>280</v>
      </c>
    </row>
    <row r="67" spans="1:4" x14ac:dyDescent="0.3">
      <c r="A67" s="2" t="s">
        <v>167</v>
      </c>
      <c r="B67" s="2" t="e" vm="66">
        <f>IF(ISBLANK(Tabela4[[#This Row],[Flag Link]]), "", _xlfn.IMAGE(Tabela4[[#This Row],[Flag Link]],1,1))</f>
        <v>#VALUE!</v>
      </c>
      <c r="C67" s="2" t="s">
        <v>449</v>
      </c>
      <c r="D67" t="s">
        <v>319</v>
      </c>
    </row>
    <row r="68" spans="1:4" x14ac:dyDescent="0.3">
      <c r="A68" s="2" t="s">
        <v>46</v>
      </c>
      <c r="B68" s="2" t="e" vm="67">
        <f>IF(ISBLANK(Tabela4[[#This Row],[Flag Link]]), "", _xlfn.IMAGE(Tabela4[[#This Row],[Flag Link]],1,1))</f>
        <v>#VALUE!</v>
      </c>
      <c r="C68" s="2" t="s">
        <v>449</v>
      </c>
      <c r="D68" t="s">
        <v>266</v>
      </c>
    </row>
    <row r="69" spans="1:4" x14ac:dyDescent="0.3">
      <c r="A69" s="2" t="s">
        <v>235</v>
      </c>
      <c r="B69" s="2" t="e" vm="68">
        <f>IF(ISBLANK(Tabela4[[#This Row],[Flag Link]]), "", _xlfn.IMAGE(Tabela4[[#This Row],[Flag Link]],1,1))</f>
        <v>#VALUE!</v>
      </c>
      <c r="C69" s="2" t="s">
        <v>451</v>
      </c>
      <c r="D69" t="s">
        <v>411</v>
      </c>
    </row>
    <row r="70" spans="1:4" x14ac:dyDescent="0.3">
      <c r="A70" s="2" t="s">
        <v>171</v>
      </c>
      <c r="B70" s="2" t="e" vm="69">
        <f>IF(ISBLANK(Tabela4[[#This Row],[Flag Link]]), "", _xlfn.IMAGE(Tabela4[[#This Row],[Flag Link]],1,1))</f>
        <v>#VALUE!</v>
      </c>
      <c r="C70" s="2" t="s">
        <v>451</v>
      </c>
      <c r="D70" t="s">
        <v>329</v>
      </c>
    </row>
    <row r="71" spans="1:4" x14ac:dyDescent="0.3">
      <c r="A71" s="2" t="s">
        <v>195</v>
      </c>
      <c r="B71" s="2" t="e" vm="70">
        <f>IF(ISBLANK(Tabela4[[#This Row],[Flag Link]]), "", _xlfn.IMAGE(Tabela4[[#This Row],[Flag Link]],1,1))</f>
        <v>#VALUE!</v>
      </c>
      <c r="C71" s="2" t="s">
        <v>451</v>
      </c>
      <c r="D71" t="s">
        <v>356</v>
      </c>
    </row>
    <row r="72" spans="1:4" x14ac:dyDescent="0.3">
      <c r="A72" s="2" t="s">
        <v>178</v>
      </c>
      <c r="B72" s="2" t="e" vm="71">
        <f>IF(ISBLANK(Tabela4[[#This Row],[Flag Link]]), "", _xlfn.IMAGE(Tabela4[[#This Row],[Flag Link]],1,1))</f>
        <v>#VALUE!</v>
      </c>
      <c r="C72" s="2" t="s">
        <v>449</v>
      </c>
      <c r="D72" t="s">
        <v>336</v>
      </c>
    </row>
    <row r="73" spans="1:4" x14ac:dyDescent="0.3">
      <c r="A73" s="2" t="s">
        <v>186</v>
      </c>
      <c r="B73" s="2" t="e" vm="72">
        <f>IF(ISBLANK(Tabela4[[#This Row],[Flag Link]]), "", _xlfn.IMAGE(Tabela4[[#This Row],[Flag Link]],1,1))</f>
        <v>#VALUE!</v>
      </c>
      <c r="C73" s="2" t="s">
        <v>452</v>
      </c>
      <c r="D73" t="s">
        <v>347</v>
      </c>
    </row>
    <row r="74" spans="1:4" x14ac:dyDescent="0.3">
      <c r="A74" s="2" t="s">
        <v>133</v>
      </c>
      <c r="B74" s="2" t="e" vm="73">
        <f>IF(ISBLANK(Tabela4[[#This Row],[Flag Link]]), "", _xlfn.IMAGE(Tabela4[[#This Row],[Flag Link]],1,1))</f>
        <v>#VALUE!</v>
      </c>
      <c r="C74" s="2" t="s">
        <v>449</v>
      </c>
      <c r="D74" t="s">
        <v>275</v>
      </c>
    </row>
    <row r="75" spans="1:4" x14ac:dyDescent="0.3">
      <c r="A75" s="2" t="s">
        <v>174</v>
      </c>
      <c r="B75" s="2" t="e" vm="74">
        <f>IF(ISBLANK(Tabela4[[#This Row],[Flag Link]]), "", _xlfn.IMAGE(Tabela4[[#This Row],[Flag Link]],1,1))</f>
        <v>#VALUE!</v>
      </c>
      <c r="C75" s="2" t="s">
        <v>454</v>
      </c>
      <c r="D75" t="s">
        <v>332</v>
      </c>
    </row>
    <row r="76" spans="1:4" x14ac:dyDescent="0.3">
      <c r="A76" s="2" t="s">
        <v>80</v>
      </c>
      <c r="B76" s="2" t="e" vm="75">
        <f>IF(ISBLANK(Tabela4[[#This Row],[Flag Link]]), "", _xlfn.IMAGE(Tabela4[[#This Row],[Flag Link]],1,1))</f>
        <v>#VALUE!</v>
      </c>
      <c r="C76" s="2" t="s">
        <v>451</v>
      </c>
      <c r="D76" t="s">
        <v>371</v>
      </c>
    </row>
    <row r="77" spans="1:4" x14ac:dyDescent="0.3">
      <c r="A77" s="2" t="s">
        <v>185</v>
      </c>
      <c r="B77" s="2" t="e" vm="76">
        <f>IF(ISBLANK(Tabela4[[#This Row],[Flag Link]]), "", _xlfn.IMAGE(Tabela4[[#This Row],[Flag Link]],1,1))</f>
        <v>#VALUE!</v>
      </c>
      <c r="C77" s="2" t="s">
        <v>454</v>
      </c>
      <c r="D77" t="s">
        <v>345</v>
      </c>
    </row>
    <row r="78" spans="1:4" x14ac:dyDescent="0.3">
      <c r="A78" s="2" t="s">
        <v>248</v>
      </c>
      <c r="B78" s="2" t="e" vm="77">
        <f>IF(ISBLANK(Tabela4[[#This Row],[Flag Link]]), "", _xlfn.IMAGE(Tabela4[[#This Row],[Flag Link]],1,1))</f>
        <v>#VALUE!</v>
      </c>
      <c r="C78" s="2" t="s">
        <v>451</v>
      </c>
      <c r="D78" t="s">
        <v>430</v>
      </c>
    </row>
    <row r="79" spans="1:4" x14ac:dyDescent="0.3">
      <c r="A79" s="2" t="s">
        <v>229</v>
      </c>
      <c r="B79" s="2" t="e" vm="78">
        <f>IF(ISBLANK(Tabela4[[#This Row],[Flag Link]]), "", _xlfn.IMAGE(Tabela4[[#This Row],[Flag Link]],1,1))</f>
        <v>#VALUE!</v>
      </c>
      <c r="C79" s="2" t="s">
        <v>451</v>
      </c>
      <c r="D79" t="s">
        <v>402</v>
      </c>
    </row>
    <row r="80" spans="1:4" x14ac:dyDescent="0.3">
      <c r="A80" s="2" t="s">
        <v>246</v>
      </c>
      <c r="B80" s="2" t="e" vm="79">
        <f>IF(ISBLANK(Tabela4[[#This Row],[Flag Link]]), "", _xlfn.IMAGE(Tabela4[[#This Row],[Flag Link]],1,1))</f>
        <v>#VALUE!</v>
      </c>
      <c r="C80" s="2" t="s">
        <v>454</v>
      </c>
      <c r="D80" t="s">
        <v>426</v>
      </c>
    </row>
    <row r="81" spans="1:4" x14ac:dyDescent="0.3">
      <c r="A81" s="2" t="s">
        <v>231</v>
      </c>
      <c r="B81" s="2" t="e" vm="80">
        <f>IF(ISBLANK(Tabela4[[#This Row],[Flag Link]]), "", _xlfn.IMAGE(Tabela4[[#This Row],[Flag Link]],1,1))</f>
        <v>#VALUE!</v>
      </c>
      <c r="C81" s="2" t="s">
        <v>451</v>
      </c>
      <c r="D81" t="s">
        <v>405</v>
      </c>
    </row>
    <row r="82" spans="1:4" x14ac:dyDescent="0.3">
      <c r="A82" s="2" t="s">
        <v>77</v>
      </c>
      <c r="B82" s="2" t="e" vm="81">
        <f>IF(ISBLANK(Tabela4[[#This Row],[Flag Link]]), "", _xlfn.IMAGE(Tabela4[[#This Row],[Flag Link]],1,1))</f>
        <v>#VALUE!</v>
      </c>
      <c r="C82" s="2" t="s">
        <v>451</v>
      </c>
      <c r="D82" t="s">
        <v>321</v>
      </c>
    </row>
    <row r="83" spans="1:4" x14ac:dyDescent="0.3">
      <c r="A83" s="2" t="s">
        <v>82</v>
      </c>
      <c r="B83" s="2" t="e" vm="82">
        <f>IF(ISBLANK(Tabela4[[#This Row],[Flag Link]]), "", _xlfn.IMAGE(Tabela4[[#This Row],[Flag Link]],1,1))</f>
        <v>#VALUE!</v>
      </c>
      <c r="C83" s="2" t="s">
        <v>451</v>
      </c>
      <c r="D83" t="s">
        <v>424</v>
      </c>
    </row>
    <row r="84" spans="1:4" x14ac:dyDescent="0.3">
      <c r="A84" s="2" t="s">
        <v>161</v>
      </c>
      <c r="B84" s="2" t="e" vm="83">
        <f>IF(ISBLANK(Tabela4[[#This Row],[Flag Link]]), "", _xlfn.IMAGE(Tabela4[[#This Row],[Flag Link]],1,1))</f>
        <v>#VALUE!</v>
      </c>
      <c r="C84" s="2" t="s">
        <v>454</v>
      </c>
      <c r="D84" t="s">
        <v>313</v>
      </c>
    </row>
    <row r="85" spans="1:4" x14ac:dyDescent="0.3">
      <c r="A85" s="2" t="s">
        <v>79</v>
      </c>
      <c r="B85" s="2" t="e" vm="84">
        <f>IF(ISBLANK(Tabela4[[#This Row],[Flag Link]]), "", _xlfn.IMAGE(Tabela4[[#This Row],[Flag Link]],1,1))</f>
        <v>#VALUE!</v>
      </c>
      <c r="C85" s="2" t="s">
        <v>452</v>
      </c>
      <c r="D85" t="s">
        <v>432</v>
      </c>
    </row>
    <row r="86" spans="1:4" x14ac:dyDescent="0.3">
      <c r="A86" s="2" t="s">
        <v>163</v>
      </c>
      <c r="B86" s="2" t="e" vm="85">
        <f>IF(ISBLANK(Tabela4[[#This Row],[Flag Link]]), "", _xlfn.IMAGE(Tabela4[[#This Row],[Flag Link]],1,1))</f>
        <v>#VALUE!</v>
      </c>
      <c r="C86" s="2" t="s">
        <v>449</v>
      </c>
      <c r="D86" t="s">
        <v>315</v>
      </c>
    </row>
    <row r="87" spans="1:4" x14ac:dyDescent="0.3">
      <c r="A87" s="2" t="s">
        <v>157</v>
      </c>
      <c r="B87" s="2" t="e" vm="86">
        <f>IF(ISBLANK(Tabela4[[#This Row],[Flag Link]]), "", _xlfn.IMAGE(Tabela4[[#This Row],[Flag Link]],1,1))</f>
        <v>#VALUE!</v>
      </c>
      <c r="C87" s="2" t="s">
        <v>454</v>
      </c>
      <c r="D87" t="s">
        <v>308</v>
      </c>
    </row>
    <row r="88" spans="1:4" x14ac:dyDescent="0.3">
      <c r="A88" s="2" t="s">
        <v>158</v>
      </c>
      <c r="B88" s="2" t="e" vm="87">
        <f>IF(ISBLANK(Tabela4[[#This Row],[Flag Link]]), "", _xlfn.IMAGE(Tabela4[[#This Row],[Flag Link]],1,1))</f>
        <v>#VALUE!</v>
      </c>
      <c r="C88" s="2" t="s">
        <v>451</v>
      </c>
      <c r="D88" t="s">
        <v>309</v>
      </c>
    </row>
    <row r="89" spans="1:4" x14ac:dyDescent="0.3">
      <c r="A89" s="2" t="s">
        <v>501</v>
      </c>
      <c r="B89" s="2" t="e" vm="88">
        <f>IF(ISBLANK(Tabela4[[#This Row],[Flag Link]]), "", _xlfn.IMAGE(Tabela4[[#This Row],[Flag Link]],1,1))</f>
        <v>#VALUE!</v>
      </c>
      <c r="C89" s="2" t="s">
        <v>451</v>
      </c>
      <c r="D89" s="1" t="s">
        <v>508</v>
      </c>
    </row>
    <row r="90" spans="1:4" x14ac:dyDescent="0.3">
      <c r="A90" s="2" t="s">
        <v>199</v>
      </c>
      <c r="B90" s="2" t="e" vm="89">
        <f>IF(ISBLANK(Tabela4[[#This Row],[Flag Link]]), "", _xlfn.IMAGE(Tabela4[[#This Row],[Flag Link]],1,1))</f>
        <v>#VALUE!</v>
      </c>
      <c r="C90" s="2" t="s">
        <v>449</v>
      </c>
      <c r="D90" t="s">
        <v>360</v>
      </c>
    </row>
    <row r="91" spans="1:4" x14ac:dyDescent="0.3">
      <c r="A91" s="2" t="s">
        <v>153</v>
      </c>
      <c r="B91" s="2" t="e" vm="90">
        <f>IF(ISBLANK(Tabela4[[#This Row],[Flag Link]]), "", _xlfn.IMAGE(Tabela4[[#This Row],[Flag Link]],1,1))</f>
        <v>#VALUE!</v>
      </c>
      <c r="C91" s="2" t="s">
        <v>454</v>
      </c>
      <c r="D91" t="s">
        <v>302</v>
      </c>
    </row>
    <row r="92" spans="1:4" x14ac:dyDescent="0.3">
      <c r="A92" s="2" t="s">
        <v>144</v>
      </c>
      <c r="B92" s="2" t="e" vm="91">
        <f>IF(ISBLANK(Tabela4[[#This Row],[Flag Link]]), "", _xlfn.IMAGE(Tabela4[[#This Row],[Flag Link]],1,1))</f>
        <v>#VALUE!</v>
      </c>
      <c r="C92" s="2" t="s">
        <v>454</v>
      </c>
      <c r="D92" t="s">
        <v>290</v>
      </c>
    </row>
    <row r="93" spans="1:4" x14ac:dyDescent="0.3">
      <c r="A93" s="2" t="s">
        <v>150</v>
      </c>
      <c r="B93" s="2" t="e" vm="92">
        <f>IF(ISBLANK(Tabela4[[#This Row],[Flag Link]]), "", _xlfn.IMAGE(Tabela4[[#This Row],[Flag Link]],1,1))</f>
        <v>#VALUE!</v>
      </c>
      <c r="C93" s="2" t="s">
        <v>451</v>
      </c>
      <c r="D93" t="s">
        <v>298</v>
      </c>
    </row>
    <row r="94" spans="1:4" x14ac:dyDescent="0.3">
      <c r="A94" s="2" t="s">
        <v>170</v>
      </c>
      <c r="B94" s="2" t="e" vm="93">
        <f>IF(ISBLANK(Tabela4[[#This Row],[Flag Link]]), "", _xlfn.IMAGE(Tabela4[[#This Row],[Flag Link]],1,1))</f>
        <v>#VALUE!</v>
      </c>
      <c r="C94" s="2" t="s">
        <v>454</v>
      </c>
      <c r="D94" t="s">
        <v>328</v>
      </c>
    </row>
    <row r="95" spans="1:4" x14ac:dyDescent="0.3">
      <c r="A95" s="2" t="s">
        <v>465</v>
      </c>
      <c r="B95" s="2" t="e" vm="94">
        <f>IF(ISBLANK(Tabela4[[#This Row],[Flag Link]]), "", _xlfn.IMAGE(Tabela4[[#This Row],[Flag Link]],1,1))</f>
        <v>#VALUE!</v>
      </c>
      <c r="C95" s="2" t="s">
        <v>453</v>
      </c>
      <c r="D95" s="1" t="s">
        <v>468</v>
      </c>
    </row>
    <row r="96" spans="1:4" x14ac:dyDescent="0.3">
      <c r="A96" s="2" t="s">
        <v>148</v>
      </c>
      <c r="B96" s="2" t="e" vm="95">
        <f>IF(ISBLANK(Tabela4[[#This Row],[Flag Link]]), "", _xlfn.IMAGE(Tabela4[[#This Row],[Flag Link]],1,1))</f>
        <v>#VALUE!</v>
      </c>
      <c r="C96" s="2" t="s">
        <v>452</v>
      </c>
      <c r="D96" t="s">
        <v>295</v>
      </c>
    </row>
    <row r="97" spans="1:4" x14ac:dyDescent="0.3">
      <c r="A97" s="2" t="s">
        <v>215</v>
      </c>
      <c r="B97" s="2" t="e" vm="96">
        <f>IF(ISBLANK(Tabela4[[#This Row],[Flag Link]]), "", _xlfn.IMAGE(Tabela4[[#This Row],[Flag Link]],1,1))</f>
        <v>#VALUE!</v>
      </c>
      <c r="C97" s="2" t="s">
        <v>452</v>
      </c>
      <c r="D97" t="s">
        <v>383</v>
      </c>
    </row>
    <row r="98" spans="1:4" x14ac:dyDescent="0.3">
      <c r="A98" s="2" t="s">
        <v>106</v>
      </c>
      <c r="B98" s="2" t="e" vm="97">
        <f>IF(ISBLANK(Tabela4[[#This Row],[Flag Link]]), "", _xlfn.IMAGE(Tabela4[[#This Row],[Flag Link]],1,1))</f>
        <v>#VALUE!</v>
      </c>
      <c r="C98" s="2" t="s">
        <v>449</v>
      </c>
      <c r="D98" t="s">
        <v>323</v>
      </c>
    </row>
    <row r="99" spans="1:4" x14ac:dyDescent="0.3">
      <c r="A99" s="2" t="s">
        <v>125</v>
      </c>
      <c r="B99" s="2" t="e" vm="98">
        <f>IF(ISBLANK(Tabela4[[#This Row],[Flag Link]]), "", _xlfn.IMAGE(Tabela4[[#This Row],[Flag Link]],1,1))</f>
        <v>#VALUE!</v>
      </c>
      <c r="C99" s="2" t="s">
        <v>451</v>
      </c>
      <c r="D99" t="s">
        <v>263</v>
      </c>
    </row>
    <row r="100" spans="1:4" x14ac:dyDescent="0.3">
      <c r="A100" s="2" t="s">
        <v>162</v>
      </c>
      <c r="B100" s="2" t="e" vm="99">
        <f>IF(ISBLANK(Tabela4[[#This Row],[Flag Link]]), "", _xlfn.IMAGE(Tabela4[[#This Row],[Flag Link]],1,1))</f>
        <v>#VALUE!</v>
      </c>
      <c r="C100" s="2" t="s">
        <v>451</v>
      </c>
      <c r="D100" t="s">
        <v>314</v>
      </c>
    </row>
    <row r="101" spans="1:4" x14ac:dyDescent="0.3">
      <c r="A101" s="2" t="s">
        <v>239</v>
      </c>
      <c r="B101" s="2" t="e" vm="100">
        <f>IF(ISBLANK(Tabela4[[#This Row],[Flag Link]]), "", _xlfn.IMAGE(Tabela4[[#This Row],[Flag Link]],1,1))</f>
        <v>#VALUE!</v>
      </c>
      <c r="C101" s="2" t="s">
        <v>454</v>
      </c>
      <c r="D101" t="s">
        <v>416</v>
      </c>
    </row>
    <row r="102" spans="1:4" x14ac:dyDescent="0.3">
      <c r="A102" s="2" t="s">
        <v>138</v>
      </c>
      <c r="B102" s="2" t="e" vm="101">
        <f>IF(ISBLANK(Tabela4[[#This Row],[Flag Link]]), "", _xlfn.IMAGE(Tabela4[[#This Row],[Flag Link]],1,1))</f>
        <v>#VALUE!</v>
      </c>
      <c r="C102" s="2" t="s">
        <v>451</v>
      </c>
      <c r="D102" t="s">
        <v>282</v>
      </c>
    </row>
    <row r="103" spans="1:4" x14ac:dyDescent="0.3">
      <c r="A103" s="2" t="s">
        <v>165</v>
      </c>
      <c r="B103" s="2" t="e" vm="102">
        <f>IF(ISBLANK(Tabela4[[#This Row],[Flag Link]]), "", _xlfn.IMAGE(Tabela4[[#This Row],[Flag Link]],1,1))</f>
        <v>#VALUE!</v>
      </c>
      <c r="C103" s="2" t="s">
        <v>451</v>
      </c>
      <c r="D103" t="s">
        <v>317</v>
      </c>
    </row>
    <row r="104" spans="1:4" x14ac:dyDescent="0.3">
      <c r="A104" s="2" t="s">
        <v>194</v>
      </c>
      <c r="B104" s="2" t="e" vm="103">
        <f>IF(ISBLANK(Tabela4[[#This Row],[Flag Link]]), "", _xlfn.IMAGE(Tabela4[[#This Row],[Flag Link]],1,1))</f>
        <v>#VALUE!</v>
      </c>
      <c r="C104" s="2" t="s">
        <v>451</v>
      </c>
      <c r="D104" t="s">
        <v>355</v>
      </c>
    </row>
    <row r="105" spans="1:4" x14ac:dyDescent="0.3">
      <c r="A105" s="2" t="s">
        <v>182</v>
      </c>
      <c r="B105" s="2" t="e" vm="104">
        <f>IF(ISBLANK(Tabela4[[#This Row],[Flag Link]]), "", _xlfn.IMAGE(Tabela4[[#This Row],[Flag Link]],1,1))</f>
        <v>#VALUE!</v>
      </c>
      <c r="C105" s="2" t="s">
        <v>452</v>
      </c>
      <c r="D105" t="s">
        <v>340</v>
      </c>
    </row>
    <row r="106" spans="1:4" x14ac:dyDescent="0.3">
      <c r="A106" s="2" t="s">
        <v>213</v>
      </c>
      <c r="B106" s="2" t="e" vm="105">
        <f>IF(ISBLANK(Tabela4[[#This Row],[Flag Link]]), "", _xlfn.IMAGE(Tabela4[[#This Row],[Flag Link]],1,1))</f>
        <v>#VALUE!</v>
      </c>
      <c r="C106" s="2" t="s">
        <v>451</v>
      </c>
      <c r="D106" t="s">
        <v>379</v>
      </c>
    </row>
    <row r="107" spans="1:4" x14ac:dyDescent="0.3">
      <c r="A107" s="2" t="s">
        <v>197</v>
      </c>
      <c r="B107" s="2" t="e" vm="106">
        <f>IF(ISBLANK(Tabela4[[#This Row],[Flag Link]]), "", _xlfn.IMAGE(Tabela4[[#This Row],[Flag Link]],1,1))</f>
        <v>#VALUE!</v>
      </c>
      <c r="C107" s="2" t="s">
        <v>449</v>
      </c>
      <c r="D107" t="s">
        <v>358</v>
      </c>
    </row>
    <row r="108" spans="1:4" x14ac:dyDescent="0.3">
      <c r="A108" s="2" t="s">
        <v>228</v>
      </c>
      <c r="B108" s="2" t="e" vm="107">
        <f>IF(ISBLANK(Tabela4[[#This Row],[Flag Link]]), "", _xlfn.IMAGE(Tabela4[[#This Row],[Flag Link]],1,1))</f>
        <v>#VALUE!</v>
      </c>
      <c r="C108" s="2" t="s">
        <v>452</v>
      </c>
      <c r="D108" t="s">
        <v>401</v>
      </c>
    </row>
    <row r="109" spans="1:4" x14ac:dyDescent="0.3">
      <c r="A109" s="2" t="s">
        <v>208</v>
      </c>
      <c r="B109" s="2" t="e" vm="108">
        <f>IF(ISBLANK(Tabela4[[#This Row],[Flag Link]]), "", _xlfn.IMAGE(Tabela4[[#This Row],[Flag Link]],1,1))</f>
        <v>#VALUE!</v>
      </c>
      <c r="C109" s="2" t="s">
        <v>451</v>
      </c>
      <c r="D109" t="s">
        <v>372</v>
      </c>
    </row>
    <row r="110" spans="1:4" x14ac:dyDescent="0.3">
      <c r="A110" s="2" t="s">
        <v>120</v>
      </c>
      <c r="B110" s="2" t="e" vm="109">
        <f>IF(ISBLANK(Tabela4[[#This Row],[Flag Link]]), "", _xlfn.IMAGE(Tabela4[[#This Row],[Flag Link]],1,1))</f>
        <v>#VALUE!</v>
      </c>
      <c r="C110" s="2" t="s">
        <v>449</v>
      </c>
      <c r="D110" s="1" t="s">
        <v>447</v>
      </c>
    </row>
    <row r="111" spans="1:4" x14ac:dyDescent="0.3">
      <c r="A111" s="2" t="s">
        <v>214</v>
      </c>
      <c r="B111" s="2" t="e" vm="110">
        <f>IF(ISBLANK(Tabela4[[#This Row],[Flag Link]]), "", _xlfn.IMAGE(Tabela4[[#This Row],[Flag Link]],1,1))</f>
        <v>#VALUE!</v>
      </c>
      <c r="C111" s="2" t="s">
        <v>452</v>
      </c>
      <c r="D111" t="s">
        <v>381</v>
      </c>
    </row>
    <row r="112" spans="1:4" x14ac:dyDescent="0.3">
      <c r="A112" s="2" t="s">
        <v>220</v>
      </c>
      <c r="B112" s="2" t="e" vm="111">
        <f>IF(ISBLANK(Tabela4[[#This Row],[Flag Link]]), "", _xlfn.IMAGE(Tabela4[[#This Row],[Flag Link]],1,1))</f>
        <v>#VALUE!</v>
      </c>
      <c r="C112" s="2" t="s">
        <v>452</v>
      </c>
      <c r="D112" t="s">
        <v>392</v>
      </c>
    </row>
    <row r="113" spans="1:4" x14ac:dyDescent="0.3">
      <c r="A113" s="2" t="s">
        <v>189</v>
      </c>
      <c r="B113" s="2" t="e" vm="112">
        <f>IF(ISBLANK(Tabela4[[#This Row],[Flag Link]]), "", _xlfn.IMAGE(Tabela4[[#This Row],[Flag Link]],1,1))</f>
        <v>#VALUE!</v>
      </c>
      <c r="C113" s="2" t="s">
        <v>452</v>
      </c>
      <c r="D113" t="s">
        <v>350</v>
      </c>
    </row>
    <row r="114" spans="1:4" x14ac:dyDescent="0.3">
      <c r="A114" s="2" t="s">
        <v>135</v>
      </c>
      <c r="B114" s="2" t="e" vm="113">
        <f>IF(ISBLANK(Tabela4[[#This Row],[Flag Link]]), "", _xlfn.IMAGE(Tabela4[[#This Row],[Flag Link]],1,1))</f>
        <v>#VALUE!</v>
      </c>
      <c r="C114" s="2" t="s">
        <v>451</v>
      </c>
      <c r="D114" t="s">
        <v>278</v>
      </c>
    </row>
    <row r="115" spans="1:4" x14ac:dyDescent="0.3">
      <c r="A115" s="2" t="s">
        <v>242</v>
      </c>
      <c r="B115" s="2" t="e" vm="114">
        <f>IF(ISBLANK(Tabela4[[#This Row],[Flag Link]]), "", _xlfn.IMAGE(Tabela4[[#This Row],[Flag Link]],1,1))</f>
        <v>#VALUE!</v>
      </c>
      <c r="C115" s="2" t="s">
        <v>452</v>
      </c>
      <c r="D115" t="s">
        <v>421</v>
      </c>
    </row>
    <row r="116" spans="1:4" x14ac:dyDescent="0.3">
      <c r="A116" s="2" t="s">
        <v>128</v>
      </c>
      <c r="B116" s="2" t="e" vm="115">
        <f>IF(ISBLANK(Tabela4[[#This Row],[Flag Link]]), "", _xlfn.IMAGE(Tabela4[[#This Row],[Flag Link]],1,1))</f>
        <v>#VALUE!</v>
      </c>
      <c r="C116" s="2" t="s">
        <v>449</v>
      </c>
      <c r="D116" t="s">
        <v>270</v>
      </c>
    </row>
    <row r="117" spans="1:4" x14ac:dyDescent="0.3">
      <c r="A117" s="2" t="s">
        <v>257</v>
      </c>
      <c r="B117" s="2" t="e" vm="116">
        <f>IF(ISBLANK(Tabela4[[#This Row],[Flag Link]]), "", _xlfn.IMAGE(Tabela4[[#This Row],[Flag Link]],1,1))</f>
        <v>#VALUE!</v>
      </c>
      <c r="C117" s="2" t="s">
        <v>451</v>
      </c>
      <c r="D117" t="s">
        <v>442</v>
      </c>
    </row>
    <row r="118" spans="1:4" x14ac:dyDescent="0.3">
      <c r="A118" s="2" t="s">
        <v>130</v>
      </c>
      <c r="B118" s="2" t="e" vm="117">
        <f>IF(ISBLANK(Tabela4[[#This Row],[Flag Link]]), "", _xlfn.IMAGE(Tabela4[[#This Row],[Flag Link]],1,1))</f>
        <v>#VALUE!</v>
      </c>
      <c r="C118" s="2" t="s">
        <v>452</v>
      </c>
      <c r="D118" t="s">
        <v>272</v>
      </c>
    </row>
    <row r="119" spans="1:4" x14ac:dyDescent="0.3">
      <c r="A119" s="2" t="s">
        <v>201</v>
      </c>
      <c r="B119" s="2" t="e" vm="118">
        <f>IF(ISBLANK(Tabela4[[#This Row],[Flag Link]]), "", _xlfn.IMAGE(Tabela4[[#This Row],[Flag Link]],1,1))</f>
        <v>#VALUE!</v>
      </c>
      <c r="C119" s="2" t="s">
        <v>451</v>
      </c>
      <c r="D119" t="s">
        <v>362</v>
      </c>
    </row>
    <row r="120" spans="1:4" x14ac:dyDescent="0.3">
      <c r="A120" s="2" t="s">
        <v>191</v>
      </c>
      <c r="B120" s="2" t="e" vm="119">
        <f>IF(ISBLANK(Tabela4[[#This Row],[Flag Link]]), "", _xlfn.IMAGE(Tabela4[[#This Row],[Flag Link]],1,1))</f>
        <v>#VALUE!</v>
      </c>
      <c r="C120" s="2" t="s">
        <v>449</v>
      </c>
      <c r="D120" t="s">
        <v>352</v>
      </c>
    </row>
    <row r="121" spans="1:4" x14ac:dyDescent="0.3">
      <c r="A121" s="2" t="s">
        <v>192</v>
      </c>
      <c r="B121" s="2" t="e" vm="120">
        <f>IF(ISBLANK(Tabela4[[#This Row],[Flag Link]]), "", _xlfn.IMAGE(Tabela4[[#This Row],[Flag Link]],1,1))</f>
        <v>#VALUE!</v>
      </c>
      <c r="C121" s="2" t="s">
        <v>452</v>
      </c>
      <c r="D121" t="s">
        <v>353</v>
      </c>
    </row>
    <row r="122" spans="1:4" x14ac:dyDescent="0.3">
      <c r="A122" s="2" t="s">
        <v>126</v>
      </c>
      <c r="B122" s="2" t="e" vm="121">
        <f>IF(ISBLANK(Tabela4[[#This Row],[Flag Link]]), "", _xlfn.IMAGE(Tabela4[[#This Row],[Flag Link]],1,1))</f>
        <v>#VALUE!</v>
      </c>
      <c r="C122" s="2" t="s">
        <v>454</v>
      </c>
      <c r="D122" t="s">
        <v>264</v>
      </c>
    </row>
    <row r="123" spans="1:4" x14ac:dyDescent="0.3">
      <c r="A123" s="2" t="s">
        <v>169</v>
      </c>
      <c r="B123" s="2" t="e" vm="122">
        <f>IF(ISBLANK(Tabela4[[#This Row],[Flag Link]]), "", _xlfn.IMAGE(Tabela4[[#This Row],[Flag Link]],1,1))</f>
        <v>#VALUE!</v>
      </c>
      <c r="C123" s="2" t="s">
        <v>454</v>
      </c>
      <c r="D123" t="s">
        <v>327</v>
      </c>
    </row>
    <row r="124" spans="1:4" x14ac:dyDescent="0.3">
      <c r="A124" s="2" t="s">
        <v>206</v>
      </c>
      <c r="B124" s="2" t="e" vm="123">
        <f>IF(ISBLANK(Tabela4[[#This Row],[Flag Link]]), "", _xlfn.IMAGE(Tabela4[[#This Row],[Flag Link]],1,1))</f>
        <v>#VALUE!</v>
      </c>
      <c r="C124" s="2" t="s">
        <v>449</v>
      </c>
      <c r="D124" t="s">
        <v>368</v>
      </c>
    </row>
    <row r="125" spans="1:4" x14ac:dyDescent="0.3">
      <c r="A125" s="2" t="s">
        <v>154</v>
      </c>
      <c r="B125" s="2" t="e" vm="124">
        <f>IF(ISBLANK(Tabela4[[#This Row],[Flag Link]]), "", _xlfn.IMAGE(Tabela4[[#This Row],[Flag Link]],1,1))</f>
        <v>#VALUE!</v>
      </c>
      <c r="C125" s="2" t="s">
        <v>449</v>
      </c>
      <c r="D125" t="s">
        <v>303</v>
      </c>
    </row>
    <row r="126" spans="1:4" x14ac:dyDescent="0.3">
      <c r="A126" s="2" t="s">
        <v>247</v>
      </c>
      <c r="B126" s="2" t="e" vm="125">
        <f>IF(ISBLANK(Tabela4[[#This Row],[Flag Link]]), "", _xlfn.IMAGE(Tabela4[[#This Row],[Flag Link]],1,1))</f>
        <v>#VALUE!</v>
      </c>
      <c r="C126" s="2" t="s">
        <v>452</v>
      </c>
      <c r="D126" t="s">
        <v>429</v>
      </c>
    </row>
    <row r="127" spans="1:4" x14ac:dyDescent="0.3">
      <c r="A127" s="2" t="s">
        <v>142</v>
      </c>
      <c r="B127" s="2" t="e" vm="126">
        <f>IF(ISBLANK(Tabela4[[#This Row],[Flag Link]]), "", _xlfn.IMAGE(Tabela4[[#This Row],[Flag Link]],1,1))</f>
        <v>#VALUE!</v>
      </c>
      <c r="C127" s="2" t="s">
        <v>451</v>
      </c>
      <c r="D127" t="s">
        <v>287</v>
      </c>
    </row>
    <row r="128" spans="1:4" x14ac:dyDescent="0.3">
      <c r="A128" s="2" t="s">
        <v>173</v>
      </c>
      <c r="B128" s="2" t="e" vm="127">
        <f>IF(ISBLANK(Tabela4[[#This Row],[Flag Link]]), "", _xlfn.IMAGE(Tabela4[[#This Row],[Flag Link]],1,1))</f>
        <v>#VALUE!</v>
      </c>
      <c r="C128" s="2" t="s">
        <v>454</v>
      </c>
      <c r="D128" t="s">
        <v>331</v>
      </c>
    </row>
    <row r="129" spans="1:4" x14ac:dyDescent="0.3">
      <c r="A129" s="2" t="s">
        <v>243</v>
      </c>
      <c r="B129" s="2" t="e" vm="128">
        <f>IF(ISBLANK(Tabela4[[#This Row],[Flag Link]]), "", _xlfn.IMAGE(Tabela4[[#This Row],[Flag Link]],1,1))</f>
        <v>#VALUE!</v>
      </c>
      <c r="C129" s="2" t="s">
        <v>451</v>
      </c>
      <c r="D129" t="s">
        <v>422</v>
      </c>
    </row>
    <row r="130" spans="1:4" x14ac:dyDescent="0.3">
      <c r="A130" s="2" t="s">
        <v>188</v>
      </c>
      <c r="B130" s="2" t="e" vm="129">
        <f>IF(ISBLANK(Tabela4[[#This Row],[Flag Link]]), "", _xlfn.IMAGE(Tabela4[[#This Row],[Flag Link]],1,1))</f>
        <v>#VALUE!</v>
      </c>
      <c r="C130" s="2" t="s">
        <v>451</v>
      </c>
      <c r="D130" t="s">
        <v>349</v>
      </c>
    </row>
    <row r="131" spans="1:4" x14ac:dyDescent="0.3">
      <c r="A131" s="2" t="s">
        <v>219</v>
      </c>
      <c r="B131" s="2" t="e" vm="130">
        <f>IF(ISBLANK(Tabela4[[#This Row],[Flag Link]]), "", _xlfn.IMAGE(Tabela4[[#This Row],[Flag Link]],1,1))</f>
        <v>#VALUE!</v>
      </c>
      <c r="C131" s="2" t="s">
        <v>454</v>
      </c>
      <c r="D131" t="s">
        <v>391</v>
      </c>
    </row>
    <row r="132" spans="1:4" x14ac:dyDescent="0.3">
      <c r="A132" s="2" t="s">
        <v>222</v>
      </c>
      <c r="B132" s="2" t="e" vm="131">
        <f>IF(ISBLANK(Tabela4[[#This Row],[Flag Link]]), "", _xlfn.IMAGE(Tabela4[[#This Row],[Flag Link]],1,1))</f>
        <v>#VALUE!</v>
      </c>
      <c r="C132" s="2" t="s">
        <v>451</v>
      </c>
      <c r="D132" t="s">
        <v>395</v>
      </c>
    </row>
    <row r="133" spans="1:4" x14ac:dyDescent="0.3">
      <c r="A133" s="2" t="s">
        <v>210</v>
      </c>
      <c r="B133" s="2" t="e" vm="132">
        <f>IF(ISBLANK(Tabela4[[#This Row],[Flag Link]]), "", _xlfn.IMAGE(Tabela4[[#This Row],[Flag Link]],1,1))</f>
        <v>#VALUE!</v>
      </c>
      <c r="C133" s="2" t="s">
        <v>451</v>
      </c>
      <c r="D133" t="s">
        <v>374</v>
      </c>
    </row>
    <row r="134" spans="1:4" x14ac:dyDescent="0.3">
      <c r="A134" s="2" t="s">
        <v>225</v>
      </c>
      <c r="B134" s="2" t="e" vm="133">
        <f>IF(ISBLANK(Tabela4[[#This Row],[Flag Link]]), "", _xlfn.IMAGE(Tabela4[[#This Row],[Flag Link]],1,1))</f>
        <v>#VALUE!</v>
      </c>
      <c r="C134" s="2" t="s">
        <v>454</v>
      </c>
      <c r="D134" t="s">
        <v>398</v>
      </c>
    </row>
    <row r="135" spans="1:4" x14ac:dyDescent="0.3">
      <c r="A135" s="2" t="s">
        <v>205</v>
      </c>
      <c r="B135" s="2" t="e" vm="134">
        <f>IF(ISBLANK(Tabela4[[#This Row],[Flag Link]]), "", _xlfn.IMAGE(Tabela4[[#This Row],[Flag Link]],1,1))</f>
        <v>#VALUE!</v>
      </c>
      <c r="C135" s="2" t="s">
        <v>449</v>
      </c>
      <c r="D135" t="s">
        <v>366</v>
      </c>
    </row>
    <row r="136" spans="1:4" x14ac:dyDescent="0.3">
      <c r="A136" s="2" t="s">
        <v>238</v>
      </c>
      <c r="B136" s="2" t="e" vm="135">
        <f>IF(ISBLANK(Tabela4[[#This Row],[Flag Link]]), "", _xlfn.IMAGE(Tabela4[[#This Row],[Flag Link]],1,1))</f>
        <v>#VALUE!</v>
      </c>
      <c r="C136" s="2" t="s">
        <v>451</v>
      </c>
      <c r="D136" t="s">
        <v>415</v>
      </c>
    </row>
    <row r="137" spans="1:4" x14ac:dyDescent="0.3">
      <c r="A137" s="2" t="s">
        <v>190</v>
      </c>
      <c r="B137" s="2" t="e" vm="136">
        <f>IF(ISBLANK(Tabela4[[#This Row],[Flag Link]]), "", _xlfn.IMAGE(Tabela4[[#This Row],[Flag Link]],1,1))</f>
        <v>#VALUE!</v>
      </c>
      <c r="C137" s="2" t="s">
        <v>452</v>
      </c>
      <c r="D137" t="s">
        <v>351</v>
      </c>
    </row>
    <row r="138" spans="1:4" x14ac:dyDescent="0.3">
      <c r="A138" s="2" t="s">
        <v>244</v>
      </c>
      <c r="B138" s="2" t="e" vm="137">
        <f>IF(ISBLANK(Tabela4[[#This Row],[Flag Link]]), "", _xlfn.IMAGE(Tabela4[[#This Row],[Flag Link]],1,1))</f>
        <v>#VALUE!</v>
      </c>
      <c r="C138" s="2" t="s">
        <v>452</v>
      </c>
      <c r="D138" t="s">
        <v>423</v>
      </c>
    </row>
    <row r="139" spans="1:4" x14ac:dyDescent="0.3">
      <c r="A139" s="2" t="s">
        <v>223</v>
      </c>
      <c r="B139" s="2" t="e" vm="138">
        <f>IF(ISBLANK(Tabela4[[#This Row],[Flag Link]]), "", _xlfn.IMAGE(Tabela4[[#This Row],[Flag Link]],1,1))</f>
        <v>#VALUE!</v>
      </c>
      <c r="C139" s="2" t="s">
        <v>454</v>
      </c>
      <c r="D139" t="s">
        <v>396</v>
      </c>
    </row>
    <row r="140" spans="1:4" x14ac:dyDescent="0.3">
      <c r="A140" s="2" t="s">
        <v>121</v>
      </c>
      <c r="B140" s="2" t="e" vm="139">
        <f>IF(ISBLANK(Tabela4[[#This Row],[Flag Link]]), "", _xlfn.IMAGE(Tabela4[[#This Row],[Flag Link]],1,1))</f>
        <v>#VALUE!</v>
      </c>
      <c r="C140" s="2" t="s">
        <v>452</v>
      </c>
      <c r="D140" t="s">
        <v>258</v>
      </c>
    </row>
    <row r="141" spans="1:4" x14ac:dyDescent="0.3">
      <c r="A141" s="2" t="s">
        <v>198</v>
      </c>
      <c r="B141" s="2" t="e" vm="140">
        <f>IF(ISBLANK(Tabela4[[#This Row],[Flag Link]]), "", _xlfn.IMAGE(Tabela4[[#This Row],[Flag Link]],1,1))</f>
        <v>#VALUE!</v>
      </c>
      <c r="C141" s="2" t="s">
        <v>449</v>
      </c>
      <c r="D141" t="s">
        <v>359</v>
      </c>
    </row>
    <row r="142" spans="1:4" x14ac:dyDescent="0.3">
      <c r="A142" s="2" t="s">
        <v>505</v>
      </c>
      <c r="B142" s="2" t="e" vm="141">
        <f>IF(ISBLANK(Tabela4[[#This Row],[Flag Link]]), "", _xlfn.IMAGE(Tabela4[[#This Row],[Flag Link]],1,1))</f>
        <v>#VALUE!</v>
      </c>
      <c r="C142" s="2" t="s">
        <v>452</v>
      </c>
      <c r="D142" s="1" t="s">
        <v>512</v>
      </c>
    </row>
    <row r="143" spans="1:4" x14ac:dyDescent="0.3">
      <c r="A143" s="2" t="s">
        <v>224</v>
      </c>
      <c r="B143" s="2" t="e" vm="142">
        <f>IF(ISBLANK(Tabela4[[#This Row],[Flag Link]]), "", _xlfn.IMAGE(Tabela4[[#This Row],[Flag Link]],1,1))</f>
        <v>#VALUE!</v>
      </c>
      <c r="C143" s="2" t="s">
        <v>454</v>
      </c>
      <c r="D143" t="s">
        <v>397</v>
      </c>
    </row>
    <row r="144" spans="1:4" x14ac:dyDescent="0.3">
      <c r="A144" s="2" t="s">
        <v>134</v>
      </c>
      <c r="B144" s="2" t="e" vm="143">
        <f>IF(ISBLANK(Tabela4[[#This Row],[Flag Link]]), "", _xlfn.IMAGE(Tabela4[[#This Row],[Flag Link]],1,1))</f>
        <v>#VALUE!</v>
      </c>
      <c r="C144" s="2" t="s">
        <v>454</v>
      </c>
      <c r="D144" t="s">
        <v>277</v>
      </c>
    </row>
    <row r="145" spans="1:4" x14ac:dyDescent="0.3">
      <c r="A145" s="2" t="s">
        <v>176</v>
      </c>
      <c r="B145" s="2" t="e" vm="144">
        <f>IF(ISBLANK(Tabela4[[#This Row],[Flag Link]]), "", _xlfn.IMAGE(Tabela4[[#This Row],[Flag Link]],1,1))</f>
        <v>#VALUE!</v>
      </c>
      <c r="C145" s="2" t="s">
        <v>452</v>
      </c>
      <c r="D145" t="s">
        <v>334</v>
      </c>
    </row>
    <row r="146" spans="1:4" x14ac:dyDescent="0.3">
      <c r="A146" s="2" t="s">
        <v>179</v>
      </c>
      <c r="B146" s="2" t="e" vm="145">
        <f>IF(ISBLANK(Tabela4[[#This Row],[Flag Link]]), "", _xlfn.IMAGE(Tabela4[[#This Row],[Flag Link]],1,1))</f>
        <v>#VALUE!</v>
      </c>
      <c r="C146" s="2" t="s">
        <v>452</v>
      </c>
      <c r="D146" t="s">
        <v>337</v>
      </c>
    </row>
    <row r="147" spans="1:4" x14ac:dyDescent="0.3">
      <c r="A147" s="2" t="s">
        <v>132</v>
      </c>
      <c r="B147" s="2" t="e" vm="146">
        <f>IF(ISBLANK(Tabela4[[#This Row],[Flag Link]]), "", _xlfn.IMAGE(Tabela4[[#This Row],[Flag Link]],1,1))</f>
        <v>#VALUE!</v>
      </c>
      <c r="C147" s="2" t="s">
        <v>454</v>
      </c>
      <c r="D147" t="s">
        <v>274</v>
      </c>
    </row>
    <row r="148" spans="1:4" x14ac:dyDescent="0.3">
      <c r="A148" s="2" t="s">
        <v>240</v>
      </c>
      <c r="B148" s="2" t="e" vm="147">
        <f>IF(ISBLANK(Tabela4[[#This Row],[Flag Link]]), "", _xlfn.IMAGE(Tabela4[[#This Row],[Flag Link]],1,1))</f>
        <v>#VALUE!</v>
      </c>
      <c r="C148" s="2" t="s">
        <v>452</v>
      </c>
      <c r="D148" t="s">
        <v>419</v>
      </c>
    </row>
    <row r="149" spans="1:4" x14ac:dyDescent="0.3">
      <c r="A149" s="2" t="s">
        <v>196</v>
      </c>
      <c r="B149" s="2" t="e" vm="148">
        <f>IF(ISBLANK(Tabela4[[#This Row],[Flag Link]]), "", _xlfn.IMAGE(Tabela4[[#This Row],[Flag Link]],1,1))</f>
        <v>#VALUE!</v>
      </c>
      <c r="C149" s="2" t="s">
        <v>449</v>
      </c>
      <c r="D149" t="s">
        <v>357</v>
      </c>
    </row>
    <row r="150" spans="1:4" x14ac:dyDescent="0.3">
      <c r="A150" s="2" t="s">
        <v>187</v>
      </c>
      <c r="B150" s="2" t="e" vm="149">
        <f>IF(ISBLANK(Tabela4[[#This Row],[Flag Link]]), "", _xlfn.IMAGE(Tabela4[[#This Row],[Flag Link]],1,1))</f>
        <v>#VALUE!</v>
      </c>
      <c r="C150" s="2" t="s">
        <v>449</v>
      </c>
      <c r="D150" t="s">
        <v>348</v>
      </c>
    </row>
    <row r="151" spans="1:4" x14ac:dyDescent="0.3">
      <c r="A151" s="2" t="s">
        <v>217</v>
      </c>
      <c r="B151" s="2" t="e" vm="150">
        <f>IF(ISBLANK(Tabela4[[#This Row],[Flag Link]]), "", _xlfn.IMAGE(Tabela4[[#This Row],[Flag Link]],1,1))</f>
        <v>#VALUE!</v>
      </c>
      <c r="C151" s="2" t="s">
        <v>452</v>
      </c>
      <c r="D151" t="s">
        <v>385</v>
      </c>
    </row>
    <row r="152" spans="1:4" x14ac:dyDescent="0.3">
      <c r="A152" s="2" t="s">
        <v>233</v>
      </c>
      <c r="B152" s="2" t="e" vm="151">
        <f>IF(ISBLANK(Tabela4[[#This Row],[Flag Link]]), "", _xlfn.IMAGE(Tabela4[[#This Row],[Flag Link]],1,1))</f>
        <v>#VALUE!</v>
      </c>
      <c r="C152" s="2" t="s">
        <v>453</v>
      </c>
      <c r="D152" t="s">
        <v>409</v>
      </c>
    </row>
    <row r="153" spans="1:4" x14ac:dyDescent="0.3">
      <c r="A153" s="2" t="s">
        <v>203</v>
      </c>
      <c r="B153" s="2" t="e" vm="152">
        <f>IF(ISBLANK(Tabela4[[#This Row],[Flag Link]]), "", _xlfn.IMAGE(Tabela4[[#This Row],[Flag Link]],1,1))</f>
        <v>#VALUE!</v>
      </c>
      <c r="C153" s="2" t="s">
        <v>452</v>
      </c>
      <c r="D153" t="s">
        <v>364</v>
      </c>
    </row>
    <row r="154" spans="1:4" x14ac:dyDescent="0.3">
      <c r="A154" s="2" t="s">
        <v>466</v>
      </c>
      <c r="B154" s="2" t="e" vm="153">
        <f>IF(ISBLANK(Tabela4[[#This Row],[Flag Link]]), "", _xlfn.IMAGE(Tabela4[[#This Row],[Flag Link]],1,1))</f>
        <v>#VALUE!</v>
      </c>
      <c r="C154" s="2" t="s">
        <v>453</v>
      </c>
      <c r="D154" s="1" t="s">
        <v>467</v>
      </c>
    </row>
    <row r="155" spans="1:4" x14ac:dyDescent="0.3">
      <c r="A155" s="2" t="s">
        <v>232</v>
      </c>
      <c r="B155" s="2" t="e" vm="154">
        <f>IF(ISBLANK(Tabela4[[#This Row],[Flag Link]]), "", _xlfn.IMAGE(Tabela4[[#This Row],[Flag Link]],1,1))</f>
        <v>#VALUE!</v>
      </c>
      <c r="C155" s="2" t="s">
        <v>452</v>
      </c>
      <c r="D155" t="s">
        <v>406</v>
      </c>
    </row>
    <row r="156" spans="1:4" x14ac:dyDescent="0.3">
      <c r="A156" s="2" t="s">
        <v>136</v>
      </c>
      <c r="B156" s="2" t="e" vm="155">
        <f>IF(ISBLANK(Tabela4[[#This Row],[Flag Link]]), "", _xlfn.IMAGE(Tabela4[[#This Row],[Flag Link]],1,1))</f>
        <v>#VALUE!</v>
      </c>
      <c r="C156" s="2" t="s">
        <v>454</v>
      </c>
      <c r="D156" t="s">
        <v>279</v>
      </c>
    </row>
    <row r="157" spans="1:4" x14ac:dyDescent="0.3">
      <c r="A157" s="2" t="s">
        <v>253</v>
      </c>
      <c r="B157" s="2" t="e" vm="156">
        <f>IF(ISBLANK(Tabela4[[#This Row],[Flag Link]]), "", _xlfn.IMAGE(Tabela4[[#This Row],[Flag Link]],1,1))</f>
        <v>#VALUE!</v>
      </c>
      <c r="C157" s="2" t="s">
        <v>452</v>
      </c>
      <c r="D157" t="s">
        <v>438</v>
      </c>
    </row>
    <row r="158" spans="1:4" x14ac:dyDescent="0.3">
      <c r="A158" s="2" t="s">
        <v>212</v>
      </c>
      <c r="B158" s="2" t="e" vm="157">
        <f>IF(ISBLANK(Tabela4[[#This Row],[Flag Link]]), "", _xlfn.IMAGE(Tabela4[[#This Row],[Flag Link]],1,1))</f>
        <v>#VALUE!</v>
      </c>
      <c r="C158" s="2" t="s">
        <v>454</v>
      </c>
      <c r="D158" t="s">
        <v>378</v>
      </c>
    </row>
    <row r="159" spans="1:4" x14ac:dyDescent="0.3">
      <c r="A159" s="2" t="s">
        <v>131</v>
      </c>
      <c r="B159" s="2" t="e" vm="158">
        <f>IF(ISBLANK(Tabela4[[#This Row],[Flag Link]]), "", _xlfn.IMAGE(Tabela4[[#This Row],[Flag Link]],1,1))</f>
        <v>#VALUE!</v>
      </c>
      <c r="C159" s="2" t="s">
        <v>452</v>
      </c>
      <c r="D159" t="s">
        <v>273</v>
      </c>
    </row>
    <row r="160" spans="1:4" x14ac:dyDescent="0.3">
      <c r="A160" s="2" t="s">
        <v>193</v>
      </c>
      <c r="B160" s="2" t="e" vm="159">
        <f>IF(ISBLANK(Tabela4[[#This Row],[Flag Link]]), "", _xlfn.IMAGE(Tabela4[[#This Row],[Flag Link]],1,1))</f>
        <v>#VALUE!</v>
      </c>
      <c r="C160" s="2" t="s">
        <v>451</v>
      </c>
      <c r="D160" t="s">
        <v>354</v>
      </c>
    </row>
    <row r="161" spans="1:4" x14ac:dyDescent="0.3">
      <c r="A161" s="2" t="s">
        <v>147</v>
      </c>
      <c r="B161" s="2" t="e" vm="160">
        <f>IF(ISBLANK(Tabela4[[#This Row],[Flag Link]]), "", _xlfn.IMAGE(Tabela4[[#This Row],[Flag Link]],1,1))</f>
        <v>#VALUE!</v>
      </c>
      <c r="C161" s="2" t="s">
        <v>451</v>
      </c>
      <c r="D161" t="s">
        <v>293</v>
      </c>
    </row>
    <row r="162" spans="1:4" x14ac:dyDescent="0.3">
      <c r="A162" s="2" t="s">
        <v>202</v>
      </c>
      <c r="B162" s="2" t="e" vm="161">
        <f>IF(ISBLANK(Tabela4[[#This Row],[Flag Link]]), "", _xlfn.IMAGE(Tabela4[[#This Row],[Flag Link]],1,1))</f>
        <v>#VALUE!</v>
      </c>
      <c r="C162" s="2" t="s">
        <v>452</v>
      </c>
      <c r="D162" t="s">
        <v>363</v>
      </c>
    </row>
    <row r="163" spans="1:4" x14ac:dyDescent="0.3">
      <c r="A163" s="2" t="s">
        <v>168</v>
      </c>
      <c r="B163" s="2" t="e" vm="162">
        <f>IF(ISBLANK(Tabela4[[#This Row],[Flag Link]]), "", _xlfn.IMAGE(Tabela4[[#This Row],[Flag Link]],1,1))</f>
        <v>#VALUE!</v>
      </c>
      <c r="C163" s="2" t="s">
        <v>451</v>
      </c>
      <c r="D163" t="s">
        <v>322</v>
      </c>
    </row>
    <row r="164" spans="1:4" x14ac:dyDescent="0.3">
      <c r="A164" s="2" t="s">
        <v>156</v>
      </c>
      <c r="B164" s="2" t="e" vm="163">
        <f>IF(ISBLANK(Tabela4[[#This Row],[Flag Link]]), "", _xlfn.IMAGE(Tabela4[[#This Row],[Flag Link]],1,1))</f>
        <v>#VALUE!</v>
      </c>
      <c r="C164" s="2" t="s">
        <v>454</v>
      </c>
      <c r="D164" t="s">
        <v>307</v>
      </c>
    </row>
    <row r="165" spans="1:4" x14ac:dyDescent="0.3">
      <c r="A165" s="2" t="s">
        <v>209</v>
      </c>
      <c r="B165" s="2" t="e" vm="164">
        <f>IF(ISBLANK(Tabela4[[#This Row],[Flag Link]]), "", _xlfn.IMAGE(Tabela4[[#This Row],[Flag Link]],1,1))</f>
        <v>#VALUE!</v>
      </c>
      <c r="C165" s="2" t="s">
        <v>452</v>
      </c>
      <c r="D165" t="s">
        <v>373</v>
      </c>
    </row>
    <row r="166" spans="1:4" x14ac:dyDescent="0.3">
      <c r="A166" s="2" t="s">
        <v>503</v>
      </c>
      <c r="B166" s="2" t="e" vm="165">
        <f>IF(ISBLANK(Tabela4[[#This Row],[Flag Link]]), "", _xlfn.IMAGE(Tabela4[[#This Row],[Flag Link]],1,1))</f>
        <v>#VALUE!</v>
      </c>
      <c r="C166" s="2" t="s">
        <v>451</v>
      </c>
      <c r="D166" s="1" t="s">
        <v>510</v>
      </c>
    </row>
    <row r="167" spans="1:4" x14ac:dyDescent="0.3">
      <c r="A167" s="2" t="s">
        <v>216</v>
      </c>
      <c r="B167" s="2" t="e" vm="166">
        <f>IF(ISBLANK(Tabela4[[#This Row],[Flag Link]]), "", _xlfn.IMAGE(Tabela4[[#This Row],[Flag Link]],1,1))</f>
        <v>#VALUE!</v>
      </c>
      <c r="C167" s="2" t="s">
        <v>452</v>
      </c>
      <c r="D167" t="s">
        <v>384</v>
      </c>
    </row>
    <row r="168" spans="1:4" x14ac:dyDescent="0.3">
      <c r="A168" s="2" t="s">
        <v>127</v>
      </c>
      <c r="B168" s="2" t="e" vm="167">
        <f>IF(ISBLANK(Tabela4[[#This Row],[Flag Link]]), "", _xlfn.IMAGE(Tabela4[[#This Row],[Flag Link]],1,1))</f>
        <v>#VALUE!</v>
      </c>
      <c r="C168" s="2" t="s">
        <v>454</v>
      </c>
      <c r="D168" t="s">
        <v>267</v>
      </c>
    </row>
    <row r="169" spans="1:4" x14ac:dyDescent="0.3">
      <c r="A169" s="2" t="s">
        <v>180</v>
      </c>
      <c r="B169" s="2" t="e" vm="168">
        <f>IF(ISBLANK(Tabela4[[#This Row],[Flag Link]]), "", _xlfn.IMAGE(Tabela4[[#This Row],[Flag Link]],1,1))</f>
        <v>#VALUE!</v>
      </c>
      <c r="C169" s="2" t="s">
        <v>452</v>
      </c>
      <c r="D169" t="s">
        <v>338</v>
      </c>
    </row>
    <row r="170" spans="1:4" x14ac:dyDescent="0.3">
      <c r="A170" s="2" t="s">
        <v>211</v>
      </c>
      <c r="B170" s="2" t="e" vm="169">
        <f>IF(ISBLANK(Tabela4[[#This Row],[Flag Link]]), "", _xlfn.IMAGE(Tabela4[[#This Row],[Flag Link]],1,1))</f>
        <v>#VALUE!</v>
      </c>
      <c r="C170" s="2" t="s">
        <v>452</v>
      </c>
      <c r="D170" t="s">
        <v>375</v>
      </c>
    </row>
    <row r="171" spans="1:4" x14ac:dyDescent="0.3">
      <c r="A171" s="2" t="s">
        <v>237</v>
      </c>
      <c r="B171" s="2" t="e" vm="170">
        <f>IF(ISBLANK(Tabela4[[#This Row],[Flag Link]]), "", _xlfn.IMAGE(Tabela4[[#This Row],[Flag Link]],1,1))</f>
        <v>#VALUE!</v>
      </c>
      <c r="C171" s="2" t="s">
        <v>452</v>
      </c>
      <c r="D171" t="s">
        <v>414</v>
      </c>
    </row>
    <row r="172" spans="1:4" x14ac:dyDescent="0.3">
      <c r="A172" s="2" t="s">
        <v>504</v>
      </c>
      <c r="B172" s="2" t="e" vm="171">
        <f>IF(ISBLANK(Tabela4[[#This Row],[Flag Link]]), "", _xlfn.IMAGE(Tabela4[[#This Row],[Flag Link]],1,1))</f>
        <v>#VALUE!</v>
      </c>
      <c r="C172" s="2" t="s">
        <v>452</v>
      </c>
      <c r="D172" s="1" t="s">
        <v>511</v>
      </c>
    </row>
    <row r="173" spans="1:4" x14ac:dyDescent="0.3">
      <c r="A173" s="2" t="s">
        <v>255</v>
      </c>
      <c r="B173" s="2" t="e" vm="172">
        <f>IF(ISBLANK(Tabela4[[#This Row],[Flag Link]]), "", _xlfn.IMAGE(Tabela4[[#This Row],[Flag Link]],1,1))</f>
        <v>#VALUE!</v>
      </c>
      <c r="C173" s="2" t="s">
        <v>452</v>
      </c>
      <c r="D173" t="s">
        <v>440</v>
      </c>
    </row>
    <row r="174" spans="1:4" x14ac:dyDescent="0.3">
      <c r="A174" s="2" t="s">
        <v>463</v>
      </c>
      <c r="B174" s="2" t="e" vm="173">
        <f>IF(ISBLANK(Tabela4[[#This Row],[Flag Link]]), "", _xlfn.IMAGE(Tabela4[[#This Row],[Flag Link]],1,1))</f>
        <v>#VALUE!</v>
      </c>
      <c r="C174" s="2" t="s">
        <v>449</v>
      </c>
      <c r="D174" s="1" t="s">
        <v>464</v>
      </c>
    </row>
    <row r="175" spans="1:4" x14ac:dyDescent="0.3">
      <c r="A175" s="2" t="s">
        <v>241</v>
      </c>
      <c r="B175" s="2" t="e" vm="174">
        <f>IF(ISBLANK(Tabela4[[#This Row],[Flag Link]]), "", _xlfn.IMAGE(Tabela4[[#This Row],[Flag Link]],1,1))</f>
        <v>#VALUE!</v>
      </c>
      <c r="C175" s="2" t="s">
        <v>452</v>
      </c>
      <c r="D175" t="s">
        <v>420</v>
      </c>
    </row>
    <row r="176" spans="1:4" x14ac:dyDescent="0.3">
      <c r="A176" s="2" t="s">
        <v>251</v>
      </c>
      <c r="B176" s="2" t="e" vm="175">
        <f>IF(ISBLANK(Tabela4[[#This Row],[Flag Link]]), "", _xlfn.IMAGE(Tabela4[[#This Row],[Flag Link]],1,1))</f>
        <v>#VALUE!</v>
      </c>
      <c r="C176" s="2" t="s">
        <v>453</v>
      </c>
      <c r="D176" t="s">
        <v>436</v>
      </c>
    </row>
    <row r="177" spans="1:4" x14ac:dyDescent="0.3">
      <c r="A177" s="2" t="s">
        <v>457</v>
      </c>
      <c r="B177" s="2" t="e" vm="176">
        <f>IF(ISBLANK(Tabela4[[#This Row],[Flag Link]]), "", _xlfn.IMAGE(Tabela4[[#This Row],[Flag Link]],1,1))</f>
        <v>#VALUE!</v>
      </c>
      <c r="C177" s="2" t="s">
        <v>454</v>
      </c>
      <c r="D177" s="1" t="s">
        <v>458</v>
      </c>
    </row>
    <row r="178" spans="1:4" x14ac:dyDescent="0.3">
      <c r="A178" s="2" t="s">
        <v>164</v>
      </c>
      <c r="B178" s="2" t="e" vm="177">
        <f>IF(ISBLANK(Tabela4[[#This Row],[Flag Link]]), "", _xlfn.IMAGE(Tabela4[[#This Row],[Flag Link]],1,1))</f>
        <v>#VALUE!</v>
      </c>
      <c r="C178" s="2" t="s">
        <v>451</v>
      </c>
      <c r="D178" t="s">
        <v>316</v>
      </c>
    </row>
    <row r="179" spans="1:4" x14ac:dyDescent="0.3">
      <c r="A179" s="2" t="s">
        <v>507</v>
      </c>
      <c r="B179" s="2" t="e" vm="178">
        <f>IF(ISBLANK(Tabela4[[#This Row],[Flag Link]]), "", _xlfn.IMAGE(Tabela4[[#This Row],[Flag Link]],1,1))</f>
        <v>#VALUE!</v>
      </c>
      <c r="C179" s="2" t="s">
        <v>454</v>
      </c>
      <c r="D179" s="1" t="s">
        <v>514</v>
      </c>
    </row>
    <row r="180" spans="1:4" x14ac:dyDescent="0.3">
      <c r="A180" s="2" t="s">
        <v>172</v>
      </c>
      <c r="B180" s="2" t="e" vm="179">
        <f>IF(ISBLANK(Tabela4[[#This Row],[Flag Link]]), "", _xlfn.IMAGE(Tabela4[[#This Row],[Flag Link]],1,1))</f>
        <v>#VALUE!</v>
      </c>
      <c r="C180" s="2" t="s">
        <v>451</v>
      </c>
      <c r="D180" t="s">
        <v>330</v>
      </c>
    </row>
    <row r="181" spans="1:4" x14ac:dyDescent="0.3">
      <c r="A181" s="2" t="s">
        <v>159</v>
      </c>
      <c r="B181" s="2" t="e" vm="180">
        <f>IF(ISBLANK(Tabela4[[#This Row],[Flag Link]]), "", _xlfn.IMAGE(Tabela4[[#This Row],[Flag Link]],1,1))</f>
        <v>#VALUE!</v>
      </c>
      <c r="C181" s="2" t="s">
        <v>452</v>
      </c>
      <c r="D181" t="s">
        <v>310</v>
      </c>
    </row>
    <row r="182" spans="1:4" x14ac:dyDescent="0.3">
      <c r="A182" s="2" t="s">
        <v>200</v>
      </c>
      <c r="B182" s="2" t="e" vm="181">
        <f>IF(ISBLANK(Tabela4[[#This Row],[Flag Link]]), "", _xlfn.IMAGE(Tabela4[[#This Row],[Flag Link]],1,1))</f>
        <v>#VALUE!</v>
      </c>
      <c r="C182" s="2" t="s">
        <v>451</v>
      </c>
      <c r="D182" t="s">
        <v>361</v>
      </c>
    </row>
    <row r="183" spans="1:4" x14ac:dyDescent="0.3">
      <c r="A183" s="2" t="s">
        <v>166</v>
      </c>
      <c r="B183" s="2" t="e" vm="182">
        <f>IF(ISBLANK(Tabela4[[#This Row],[Flag Link]]), "", _xlfn.IMAGE(Tabela4[[#This Row],[Flag Link]],1,1))</f>
        <v>#VALUE!</v>
      </c>
      <c r="C183" s="2" t="s">
        <v>453</v>
      </c>
      <c r="D183" t="s">
        <v>318</v>
      </c>
    </row>
    <row r="184" spans="1:4" x14ac:dyDescent="0.3">
      <c r="A184" s="2" t="s">
        <v>207</v>
      </c>
      <c r="B184" s="2" t="e" vm="183">
        <f>IF(ISBLANK(Tabela4[[#This Row],[Flag Link]]), "", _xlfn.IMAGE(Tabela4[[#This Row],[Flag Link]],1,1))</f>
        <v>#VALUE!</v>
      </c>
      <c r="C184" s="2" t="s">
        <v>452</v>
      </c>
      <c r="D184" t="s">
        <v>369</v>
      </c>
    </row>
    <row r="185" spans="1:4" x14ac:dyDescent="0.3">
      <c r="A185" s="2" t="s">
        <v>226</v>
      </c>
      <c r="B185" s="2" t="e" vm="184">
        <f>IF(ISBLANK(Tabela4[[#This Row],[Flag Link]]), "", _xlfn.IMAGE(Tabela4[[#This Row],[Flag Link]],1,1))</f>
        <v>#VALUE!</v>
      </c>
      <c r="C185" s="2" t="s">
        <v>453</v>
      </c>
      <c r="D185" t="s">
        <v>399</v>
      </c>
    </row>
    <row r="186" spans="1:4" x14ac:dyDescent="0.3">
      <c r="A186" s="2" t="s">
        <v>245</v>
      </c>
      <c r="B186" s="2" t="e" vm="185">
        <f>IF(ISBLANK(Tabela4[[#This Row],[Flag Link]]), "", _xlfn.IMAGE(Tabela4[[#This Row],[Flag Link]],1,1))</f>
        <v>#VALUE!</v>
      </c>
      <c r="C186" s="2" t="s">
        <v>453</v>
      </c>
      <c r="D186" t="s">
        <v>425</v>
      </c>
    </row>
    <row r="187" spans="1:4" x14ac:dyDescent="0.3">
      <c r="A187" s="2" t="s">
        <v>254</v>
      </c>
      <c r="B187" s="2" t="e" vm="186">
        <f>IF(ISBLANK(Tabela4[[#This Row],[Flag Link]]), "", _xlfn.IMAGE(Tabela4[[#This Row],[Flag Link]],1,1))</f>
        <v>#VALUE!</v>
      </c>
      <c r="C187" s="2" t="s">
        <v>454</v>
      </c>
      <c r="D187" t="s">
        <v>439</v>
      </c>
    </row>
    <row r="188" spans="1:4" x14ac:dyDescent="0.3">
      <c r="A188" s="2" t="s">
        <v>129</v>
      </c>
      <c r="B188" s="2" t="e" vm="187">
        <f>IF(ISBLANK(Tabela4[[#This Row],[Flag Link]]), "", _xlfn.IMAGE(Tabela4[[#This Row],[Flag Link]],1,1))</f>
        <v>#VALUE!</v>
      </c>
      <c r="C188" s="2" t="s">
        <v>454</v>
      </c>
      <c r="D188" t="s">
        <v>271</v>
      </c>
    </row>
    <row r="189" spans="1:4" x14ac:dyDescent="0.3">
      <c r="A189" s="2" t="s">
        <v>146</v>
      </c>
      <c r="B189" s="2" t="e" vm="188">
        <f>IF(ISBLANK(Tabela4[[#This Row],[Flag Link]]), "", _xlfn.IMAGE(Tabela4[[#This Row],[Flag Link]],1,1))</f>
        <v>#VALUE!</v>
      </c>
      <c r="C189" s="2" t="s">
        <v>454</v>
      </c>
      <c r="D189" t="s">
        <v>292</v>
      </c>
    </row>
    <row r="190" spans="1:4" x14ac:dyDescent="0.3">
      <c r="A190" s="2" t="s">
        <v>149</v>
      </c>
      <c r="B190" s="2" t="e" vm="189">
        <f>IF(ISBLANK(Tabela4[[#This Row],[Flag Link]]), "", _xlfn.IMAGE(Tabela4[[#This Row],[Flag Link]],1,1))</f>
        <v>#VALUE!</v>
      </c>
      <c r="C190" s="2" t="s">
        <v>451</v>
      </c>
      <c r="D190" t="s">
        <v>297</v>
      </c>
    </row>
    <row r="191" spans="1:4" x14ac:dyDescent="0.3">
      <c r="A191" s="2" t="s">
        <v>123</v>
      </c>
      <c r="B191" s="2" t="e" vm="190">
        <f>IF(ISBLANK(Tabela4[[#This Row],[Flag Link]]), "", _xlfn.IMAGE(Tabela4[[#This Row],[Flag Link]],1,1))</f>
        <v>#VALUE!</v>
      </c>
      <c r="C191" s="2" t="s">
        <v>453</v>
      </c>
      <c r="D191" t="s">
        <v>261</v>
      </c>
    </row>
    <row r="192" spans="1:4" x14ac:dyDescent="0.3">
      <c r="A192" s="2" t="s">
        <v>502</v>
      </c>
      <c r="B192" s="2" t="e" vm="191">
        <f>IF(ISBLANK(Tabela4[[#This Row],[Flag Link]]), "", _xlfn.IMAGE(Tabela4[[#This Row],[Flag Link]],1,1))</f>
        <v>#VALUE!</v>
      </c>
      <c r="C192" s="2" t="s">
        <v>451</v>
      </c>
      <c r="D192" s="1" t="s">
        <v>509</v>
      </c>
    </row>
    <row r="193" spans="1:4" x14ac:dyDescent="0.3">
      <c r="A193" s="2" t="s">
        <v>230</v>
      </c>
      <c r="B193" s="2" t="e" vm="192">
        <f>IF(ISBLANK(Tabela4[[#This Row],[Flag Link]]), "", _xlfn.IMAGE(Tabela4[[#This Row],[Flag Link]],1,1))</f>
        <v>#VALUE!</v>
      </c>
      <c r="C193" s="2" t="s">
        <v>451</v>
      </c>
      <c r="D193" t="s">
        <v>404</v>
      </c>
    </row>
    <row r="194" spans="1:4" x14ac:dyDescent="0.3">
      <c r="A194" s="2" t="s">
        <v>506</v>
      </c>
      <c r="B194" s="2" t="e" vm="193">
        <f>IF(ISBLANK(Tabela4[[#This Row],[Flag Link]]), "", _xlfn.IMAGE(Tabela4[[#This Row],[Flag Link]],1,1))</f>
        <v>#VALUE!</v>
      </c>
      <c r="C194" s="2" t="s">
        <v>453</v>
      </c>
      <c r="D194" s="1" t="s">
        <v>513</v>
      </c>
    </row>
    <row r="195" spans="1:4" x14ac:dyDescent="0.3">
      <c r="A195" s="2" t="s">
        <v>139</v>
      </c>
      <c r="B195" s="2" t="e" vm="194">
        <f>IF(ISBLANK(Tabela4[[#This Row],[Flag Link]]), "", _xlfn.IMAGE(Tabela4[[#This Row],[Flag Link]],1,1))</f>
        <v>#VALUE!</v>
      </c>
      <c r="C195" s="2" t="s">
        <v>454</v>
      </c>
      <c r="D195" t="s">
        <v>284</v>
      </c>
    </row>
    <row r="196" spans="1:4" x14ac:dyDescent="0.3">
      <c r="A196" s="2" t="s">
        <v>143</v>
      </c>
      <c r="B196" s="2" t="e" vm="195">
        <f>IF(ISBLANK(Tabela4[[#This Row],[Flag Link]]), "", _xlfn.IMAGE(Tabela4[[#This Row],[Flag Link]],1,1))</f>
        <v>#VALUE!</v>
      </c>
      <c r="C196" s="2" t="s">
        <v>452</v>
      </c>
      <c r="D196" t="s">
        <v>288</v>
      </c>
    </row>
    <row r="197" spans="1:4" x14ac:dyDescent="0.3">
      <c r="A197" s="2" t="s">
        <v>234</v>
      </c>
      <c r="B197" s="2" t="e" vm="196">
        <f>IF(ISBLANK(Tabela4[[#This Row],[Flag Link]]), "", _xlfn.IMAGE(Tabela4[[#This Row],[Flag Link]],1,1))</f>
        <v>#VALUE!</v>
      </c>
      <c r="C197" s="2" t="s">
        <v>451</v>
      </c>
      <c r="D197" t="s">
        <v>410</v>
      </c>
    </row>
    <row r="198" spans="1:4" x14ac:dyDescent="0.3">
      <c r="A198" s="2" t="s">
        <v>461</v>
      </c>
      <c r="B198" s="2" t="e" vm="197">
        <f>IF(ISBLANK(Tabela4[[#This Row],[Flag Link]]), "", _xlfn.IMAGE(Tabela4[[#This Row],[Flag Link]],1,1))</f>
        <v>#VALUE!</v>
      </c>
      <c r="C198" s="2" t="s">
        <v>452</v>
      </c>
      <c r="D198" s="1" t="s">
        <v>462</v>
      </c>
    </row>
    <row r="199" spans="1:4" x14ac:dyDescent="0.3">
      <c r="A199" s="2" t="s">
        <v>155</v>
      </c>
      <c r="B199" s="2" t="e" vm="198">
        <f>IF(ISBLANK(Tabela4[[#This Row],[Flag Link]]), "", _xlfn.IMAGE(Tabela4[[#This Row],[Flag Link]],1,1))</f>
        <v>#VALUE!</v>
      </c>
      <c r="C199" s="2" t="s">
        <v>451</v>
      </c>
      <c r="D199" t="s">
        <v>306</v>
      </c>
    </row>
    <row r="200" spans="1:4" x14ac:dyDescent="0.3">
      <c r="A200" s="2" t="s">
        <v>151</v>
      </c>
      <c r="B200" s="2" t="e" vm="199">
        <f>IF(ISBLANK(Tabela4[[#This Row],[Flag Link]]), "", _xlfn.IMAGE(Tabela4[[#This Row],[Flag Link]],1,1))</f>
        <v>#VALUE!</v>
      </c>
      <c r="C200" s="2" t="s">
        <v>453</v>
      </c>
      <c r="D200" t="s">
        <v>299</v>
      </c>
    </row>
    <row r="201" spans="1:4" x14ac:dyDescent="0.3">
      <c r="A201" s="2" t="s">
        <v>124</v>
      </c>
      <c r="B201" s="2" t="e" vm="200">
        <f>IF(ISBLANK(Tabela4[[#This Row],[Flag Link]]), "", _xlfn.IMAGE(Tabela4[[#This Row],[Flag Link]],1,1))</f>
        <v>#VALUE!</v>
      </c>
      <c r="C201" s="2" t="s">
        <v>449</v>
      </c>
      <c r="D201" t="s">
        <v>262</v>
      </c>
    </row>
    <row r="202" spans="1:4" x14ac:dyDescent="0.3">
      <c r="A202" s="2" t="s">
        <v>455</v>
      </c>
      <c r="B202" s="2" t="e" vm="201">
        <f>IF(ISBLANK(Tabela4[[#This Row],[Flag Link]]), "", _xlfn.IMAGE(Tabela4[[#This Row],[Flag Link]],1,1))</f>
        <v>#VALUE!</v>
      </c>
      <c r="C202" s="2" t="s">
        <v>454</v>
      </c>
      <c r="D202" s="1" t="s">
        <v>456</v>
      </c>
    </row>
    <row r="203" spans="1:4" x14ac:dyDescent="0.3">
      <c r="A203" s="2" t="s">
        <v>227</v>
      </c>
      <c r="B203" s="2" t="e" vm="202">
        <f>IF(ISBLANK(Tabela4[[#This Row],[Flag Link]]), "", _xlfn.IMAGE(Tabela4[[#This Row],[Flag Link]],1,1))</f>
        <v>#VALUE!</v>
      </c>
      <c r="C203" s="2" t="s">
        <v>449</v>
      </c>
      <c r="D203" t="s">
        <v>400</v>
      </c>
    </row>
    <row r="204" spans="1:4" x14ac:dyDescent="0.3">
      <c r="A204" s="2" t="s">
        <v>459</v>
      </c>
      <c r="B204" s="2" t="e" vm="203">
        <f>IF(ISBLANK(Tabela4[[#This Row],[Flag Link]]), "", _xlfn.IMAGE(Tabela4[[#This Row],[Flag Link]],1,1))</f>
        <v>#VALUE!</v>
      </c>
      <c r="C204" s="2" t="s">
        <v>454</v>
      </c>
      <c r="D204" s="1" t="s">
        <v>460</v>
      </c>
    </row>
    <row r="205" spans="1:4" x14ac:dyDescent="0.3">
      <c r="A205" s="2" t="s">
        <v>477</v>
      </c>
      <c r="B205" s="2" t="e" vm="204">
        <f>IF(ISBLANK(Tabela4[[#This Row],[Flag Link]]), "", _xlfn.IMAGE(Tabela4[[#This Row],[Flag Link]],1,1))</f>
        <v>#VALUE!</v>
      </c>
      <c r="C205" s="2" t="s">
        <v>451</v>
      </c>
      <c r="D205" s="1" t="s">
        <v>479</v>
      </c>
    </row>
    <row r="206" spans="1:4" x14ac:dyDescent="0.3">
      <c r="A206" s="2" t="s">
        <v>478</v>
      </c>
      <c r="B206" s="2" t="e" vm="205">
        <f>IF(ISBLANK(Tabela4[[#This Row],[Flag Link]]), "", _xlfn.IMAGE(Tabela4[[#This Row],[Flag Link]],1,1))</f>
        <v>#VALUE!</v>
      </c>
      <c r="C206" s="2" t="s">
        <v>451</v>
      </c>
      <c r="D206" s="1" t="s">
        <v>480</v>
      </c>
    </row>
    <row r="207" spans="1:4" x14ac:dyDescent="0.3">
      <c r="A207" s="2" t="s">
        <v>489</v>
      </c>
      <c r="B207" s="2" t="e" vm="206">
        <f>IF(ISBLANK(Tabela4[[#This Row],[Flag Link]]), "", _xlfn.IMAGE(Tabela4[[#This Row],[Flag Link]],1,1))</f>
        <v>#VALUE!</v>
      </c>
      <c r="C207" s="2" t="s">
        <v>454</v>
      </c>
      <c r="D207" s="1" t="s">
        <v>490</v>
      </c>
    </row>
  </sheetData>
  <hyperlinks>
    <hyperlink ref="D8" r:id="rId1" xr:uid="{2B876D89-82EB-4EA2-A099-38DCB5A607C0}"/>
    <hyperlink ref="D52" r:id="rId2" xr:uid="{B49CDC07-31E3-4D2F-9E4E-97D45D03A010}"/>
    <hyperlink ref="D10" r:id="rId3" xr:uid="{0F8F2AC6-E210-478D-865E-14A329F4ADFB}"/>
    <hyperlink ref="D110" r:id="rId4" xr:uid="{E1F5EBA9-D101-43CE-829B-BC6D4ABB49D8}"/>
    <hyperlink ref="D202" r:id="rId5" xr:uid="{7B43233A-E36E-494F-8B53-22C51726A7A9}"/>
    <hyperlink ref="D177" r:id="rId6" xr:uid="{CCFCC55C-B5D5-4A81-B8CA-3B841CC3D47E}"/>
    <hyperlink ref="D204" r:id="rId7" xr:uid="{831DC328-5ED3-41FF-AD9B-C2FEBD27C039}"/>
    <hyperlink ref="D198" r:id="rId8" xr:uid="{08CD8A7C-6FFF-4A12-BC7F-43C9F11B2C84}"/>
    <hyperlink ref="D174" r:id="rId9" xr:uid="{B7F1EDA8-2E87-48B6-AA5F-3F0154BAF43A}"/>
    <hyperlink ref="D154" r:id="rId10" xr:uid="{81756C75-3164-4D4F-AD12-C8873979FFB1}"/>
    <hyperlink ref="D95" r:id="rId11" xr:uid="{8C0846A6-CD80-4FF7-A514-CBAB6482798A}"/>
    <hyperlink ref="D205" r:id="rId12" xr:uid="{709435E0-11EC-40BB-8577-BAFC6AF6C35D}"/>
    <hyperlink ref="D206" r:id="rId13" xr:uid="{0ACF3264-FB9D-4742-B58A-1F221A42014E}"/>
    <hyperlink ref="D207" r:id="rId14" xr:uid="{7B1173B3-6E8F-4531-8CC2-588B1D54C42E}"/>
    <hyperlink ref="D89" r:id="rId15" xr:uid="{C1A4197C-1536-46D6-9D01-ABFF9D70040C}"/>
    <hyperlink ref="D192" r:id="rId16" xr:uid="{D7C1B36A-0101-46A2-BFE7-A577A45DFED3}"/>
    <hyperlink ref="D166" r:id="rId17" xr:uid="{38C19BFA-C294-4904-B030-6BE935AB350C}"/>
    <hyperlink ref="D172" r:id="rId18" xr:uid="{08220192-F819-4008-A2F5-F69408263958}"/>
    <hyperlink ref="D142" r:id="rId19" xr:uid="{46AED0DE-AFB4-4DFD-808B-B7C1EB2DF27D}"/>
    <hyperlink ref="D194" r:id="rId20" xr:uid="{C4D6BF7A-4F4F-4BAB-A0BD-CFF639D92BD5}"/>
    <hyperlink ref="D179" r:id="rId21" xr:uid="{8E511642-0503-4731-B7BA-BC37DE7F11B6}"/>
  </hyperlinks>
  <pageMargins left="0.7" right="0.7" top="0.75" bottom="0.75" header="0.3" footer="0.3"/>
  <pageSetup paperSize="9" orientation="portrait" r:id="rId22"/>
  <tableParts count="1">
    <tablePart r:id="rId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4D4F-36C4-48FB-B881-AFF8FBCF22EC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2" width="10" bestFit="1" customWidth="1"/>
    <col min="3" max="3" width="10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1697-4EEE-4369-8851-0F78E563FB36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C920-DD50-4F7B-A151-9DC49AC88C10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278C-EB63-4171-9E60-2A48A52CB69C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4708-0B73-4827-B333-9C1E10A806DB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D68B-259D-4F03-AA04-29171F82381F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C2DC-21CC-4835-9AD2-70E23B4557B9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65EC-BC1A-42D9-BBE0-1C57FC349CA4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A153-2A93-448C-91D3-1D4E948EDFD0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173A-FE4B-476D-850A-14C4A1C1192B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2E68-5C2C-4664-B400-DE7A3B2CAE2E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D063-05B5-43F1-A25A-67C87C44D71A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1D58-7EA2-46CF-9B3D-7C7970D7F36B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DB25-0D6C-4F8C-8058-67240A1F1398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3561-A7EC-4F98-B187-3E555BBBD184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ED98-14D2-4C93-A19D-DAAFCA9033B8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08C1-4AAC-43B9-8D57-13E8C14F03D9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FE87-85F6-45C5-A13E-F42351FABACD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576F-55F1-4717-AF0D-694EAC36B25C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E2E7-5925-4A26-9093-70CF206CB7C9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E1EA-58DE-4FAF-B085-33FD8563134D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1F73-D484-48CE-BB93-702508C13B86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6214-4AFB-4ED0-A7D3-529200E19902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C531-BDD0-4E10-9D44-0428C5AB80E4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5005-DEC9-4CEE-AF5C-82E885CEBB78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A294-7B82-4146-B387-522548172B48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3035-00CF-466B-B00D-4911C9663D02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6DBE-6D07-46BC-B6B2-8BAA1416A7B0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FF64-B075-452B-BE88-4CCFD84046CE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BA45-10AC-4FAC-8E08-CBF008581735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BD04-ADF2-4B57-ACAF-27F71C5EFD1B}">
  <dimension ref="A1:F2"/>
  <sheetViews>
    <sheetView workbookViewId="0">
      <selection activeCell="B3" sqref="B3"/>
    </sheetView>
  </sheetViews>
  <sheetFormatPr defaultRowHeight="14.4" x14ac:dyDescent="0.3"/>
  <cols>
    <col min="1" max="1" width="8.44140625" bestFit="1" customWidth="1"/>
    <col min="2" max="3" width="10" bestFit="1" customWidth="1"/>
    <col min="4" max="4" width="8.5546875" bestFit="1" customWidth="1"/>
    <col min="5" max="5" width="7.88671875" bestFit="1" customWidth="1"/>
    <col min="6" max="6" width="15.109375" bestFit="1" customWidth="1"/>
  </cols>
  <sheetData>
    <row r="1" spans="1:6" x14ac:dyDescent="0.3">
      <c r="A1" t="s">
        <v>0</v>
      </c>
      <c r="B1" t="s">
        <v>35</v>
      </c>
      <c r="C1" t="s">
        <v>491</v>
      </c>
      <c r="D1" t="s">
        <v>660</v>
      </c>
      <c r="E1" t="s">
        <v>661</v>
      </c>
      <c r="F1" t="s">
        <v>662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35</vt:i4>
      </vt:variant>
    </vt:vector>
  </HeadingPairs>
  <TitlesOfParts>
    <vt:vector size="35" baseType="lpstr">
      <vt:lpstr>Players</vt:lpstr>
      <vt:lpstr>Clubs</vt:lpstr>
      <vt:lpstr>Leagues</vt:lpstr>
      <vt:lpstr>National Teams</vt:lpstr>
      <vt:lpstr>FIFA 96 Ratings</vt:lpstr>
      <vt:lpstr>FIFA 97 Ratings</vt:lpstr>
      <vt:lpstr>FIFA 98 Ratings</vt:lpstr>
      <vt:lpstr>FIFA 99 Ratings</vt:lpstr>
      <vt:lpstr>FIFA 2000 Ratings</vt:lpstr>
      <vt:lpstr>FIFA 2001 Ratings</vt:lpstr>
      <vt:lpstr>FIFA 2002 Ratings</vt:lpstr>
      <vt:lpstr>FIFA 2003 Ratings</vt:lpstr>
      <vt:lpstr>FIFA 2004 Ratings</vt:lpstr>
      <vt:lpstr>FIFA 2005 Ratings</vt:lpstr>
      <vt:lpstr>FIFA 06 Ratings</vt:lpstr>
      <vt:lpstr>FIFA 07 Ratings</vt:lpstr>
      <vt:lpstr>FIFA 08 Ratings</vt:lpstr>
      <vt:lpstr>FIFA 09 Ratings</vt:lpstr>
      <vt:lpstr>FIFA 10 Ratings</vt:lpstr>
      <vt:lpstr>FIFA 11 Ratings</vt:lpstr>
      <vt:lpstr>FIFA 12 Ratings</vt:lpstr>
      <vt:lpstr>FIFA 13 Ratings</vt:lpstr>
      <vt:lpstr>FIFA 14 Ratings</vt:lpstr>
      <vt:lpstr>FIFA 15 Ratings</vt:lpstr>
      <vt:lpstr>FIFA 16 Ratings</vt:lpstr>
      <vt:lpstr>FIFA 17 Ratings</vt:lpstr>
      <vt:lpstr>FIFA 18 Ratings</vt:lpstr>
      <vt:lpstr>FIFA 19 Ratings</vt:lpstr>
      <vt:lpstr>FIFA 20 Ratings</vt:lpstr>
      <vt:lpstr>FIFA 21 Ratings</vt:lpstr>
      <vt:lpstr>FIFA 22 Ratings</vt:lpstr>
      <vt:lpstr>FIFA 23 Ratings</vt:lpstr>
      <vt:lpstr>EA Sports FC 24 Ratings</vt:lpstr>
      <vt:lpstr>EA Sports FC 25 Ratings</vt:lpstr>
      <vt:lpstr>EA Sports FC 26 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2025-12-09T10:51:50Z</dcterms:modified>
</cp:coreProperties>
</file>