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IdeaProjects\sem3pi2024_25_g125\src\main\resources\"/>
    </mc:Choice>
  </mc:AlternateContent>
  <xr:revisionPtr revIDLastSave="0" documentId="13_ncr:1_{B1B12CC5-064E-4E27-AAF7-867BB8C140FF}" xr6:coauthVersionLast="47" xr6:coauthVersionMax="47" xr10:uidLastSave="{00000000-0000-0000-0000-000000000000}"/>
  <bookViews>
    <workbookView xWindow="-108" yWindow="-108" windowWidth="23256" windowHeight="13176" firstSheet="1" activeTab="2" xr2:uid="{96054C54-0AC6-4E0E-AB4B-5CA509897BDA}"/>
  </bookViews>
  <sheets>
    <sheet name="Clients" sheetId="1" r:id="rId1"/>
    <sheet name="Products" sheetId="8" r:id="rId2"/>
    <sheet name="ProductFamily" sheetId="9" r:id="rId3"/>
    <sheet name="Orders" sheetId="2" r:id="rId4"/>
    <sheet name="Operations" sheetId="3" r:id="rId5"/>
    <sheet name="WorkstationTypes" sheetId="4" r:id="rId6"/>
    <sheet name="Workstations" sheetId="5" r:id="rId7"/>
    <sheet name="BOM" sheetId="6" r:id="rId8"/>
    <sheet name="BOO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F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I3" i="2"/>
  <c r="I4" i="2"/>
  <c r="I5" i="2"/>
  <c r="I6" i="2"/>
  <c r="I7" i="2"/>
  <c r="I8" i="2"/>
  <c r="I9" i="2"/>
  <c r="I10" i="2"/>
  <c r="I11" i="2"/>
  <c r="I12" i="2"/>
  <c r="I13" i="2"/>
  <c r="I14" i="2"/>
  <c r="H3" i="2"/>
  <c r="H4" i="2"/>
  <c r="H5" i="2"/>
  <c r="H6" i="2"/>
  <c r="H7" i="2"/>
  <c r="H8" i="2"/>
  <c r="H9" i="2"/>
  <c r="H10" i="2"/>
  <c r="H11" i="2"/>
  <c r="H12" i="2"/>
  <c r="H13" i="2"/>
  <c r="H14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I2" i="2"/>
  <c r="H2" i="2"/>
  <c r="E8" i="8"/>
  <c r="E3" i="8"/>
  <c r="E4" i="8"/>
  <c r="E5" i="8"/>
  <c r="E6" i="8"/>
  <c r="E7" i="8"/>
  <c r="E2" i="8"/>
  <c r="K3" i="1"/>
  <c r="K4" i="1"/>
  <c r="K5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<sst xmlns="http://schemas.openxmlformats.org/spreadsheetml/2006/main" count="341" uniqueCount="204">
  <si>
    <t>Name</t>
  </si>
  <si>
    <t>Addess</t>
  </si>
  <si>
    <t>ZIP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</si>
  <si>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</si>
  <si>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</si>
  <si>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</si>
  <si>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</si>
  <si>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</si>
  <si>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</si>
  <si>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</si>
  <si>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</si>
  <si>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</si>
  <si>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</si>
  <si>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</si>
  <si>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</si>
  <si>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Town</t>
  </si>
  <si>
    <t>Country</t>
  </si>
  <si>
    <t>Portugal</t>
  </si>
  <si>
    <t>Code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</si>
  <si>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</si>
  <si>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</si>
  <si>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</si>
  <si>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</si>
  <si>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</si>
  <si>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</si>
  <si>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</si>
  <si>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</si>
  <si>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</si>
  <si>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</si>
  <si>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</si>
  <si>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</si>
  <si>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OPID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</si>
  <si>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</si>
  <si>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</si>
  <si>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</si>
  <si>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</si>
  <si>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</si>
  <si>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</si>
  <si>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</si>
  <si>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</si>
  <si>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</si>
  <si>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</si>
  <si>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</si>
  <si>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</si>
  <si>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</si>
  <si>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</si>
  <si>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</si>
  <si>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</si>
  <si>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</si>
  <si>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</si>
  <si>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</si>
  <si>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</si>
  <si>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</si>
  <si>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</si>
  <si>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</si>
  <si>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</si>
  <si>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</si>
  <si>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</si>
  <si>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</si>
  <si>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</si>
  <si>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</si>
  <si>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</si>
  <si>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</si>
  <si>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</si>
  <si>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</si>
  <si>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</si>
  <si>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</si>
  <si>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</si>
  <si>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</si>
  <si>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</si>
  <si>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</si>
  <si>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</si>
  <si>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ProductID</t>
  </si>
  <si>
    <t>OPNumber</t>
  </si>
  <si>
    <t>Rivet 02</t>
  </si>
  <si>
    <t>Rivet 03</t>
  </si>
  <si>
    <t>PartNumber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</si>
  <si>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</si>
  <si>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</si>
  <si>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</si>
  <si>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</si>
  <si>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</si>
  <si>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</si>
  <si>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</si>
  <si>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</si>
  <si>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</si>
  <si>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</si>
  <si>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</si>
  <si>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</si>
  <si>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</si>
  <si>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</si>
  <si>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</si>
  <si>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</si>
  <si>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</si>
  <si>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</si>
  <si>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</si>
  <si>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</si>
  <si>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</si>
  <si>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</si>
  <si>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</si>
  <si>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</si>
  <si>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</si>
  <si>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</si>
  <si>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</si>
  <si>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</si>
  <si>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</si>
  <si>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</si>
  <si>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</si>
  <si>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</si>
  <si>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</si>
  <si>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</si>
  <si>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</si>
  <si>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</si>
  <si>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</si>
  <si>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</si>
  <si>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</si>
  <si>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</si>
  <si>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</si>
  <si>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</si>
  <si>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</si>
  <si>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</si>
  <si>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</si>
  <si>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</si>
  <si>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</si>
  <si>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</si>
  <si>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</si>
  <si>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OID</t>
  </si>
  <si>
    <t>Product</t>
  </si>
  <si>
    <t>DateOrder</t>
  </si>
  <si>
    <t>DateDelivery</t>
  </si>
  <si>
    <t>Client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</si>
  <si>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</si>
  <si>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</si>
  <si>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</si>
  <si>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</si>
  <si>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</si>
  <si>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</si>
  <si>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</si>
  <si>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</si>
  <si>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</si>
  <si>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</si>
  <si>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WorkstationType</t>
  </si>
  <si>
    <t>Stainless steel handle model R11</t>
  </si>
  <si>
    <t>PN18324C51</t>
  </si>
  <si>
    <t>PFID</t>
  </si>
  <si>
    <t>Family</t>
  </si>
  <si>
    <t>Pro Line pots</t>
  </si>
  <si>
    <t>La Belle pots</t>
  </si>
  <si>
    <t>Pro Line pans</t>
  </si>
  <si>
    <t>Pro Line lids</t>
  </si>
  <si>
    <t>Pro Clear lids</t>
  </si>
  <si>
    <t>Phone</t>
  </si>
  <si>
    <t>idont@care.com</t>
  </si>
  <si>
    <t>003518340500</t>
  </si>
  <si>
    <t>004201234567</t>
  </si>
  <si>
    <t>FamilyID</t>
  </si>
  <si>
    <t>Pro 17 2l pot</t>
  </si>
  <si>
    <t>2l 17 cm stainless steel pot</t>
  </si>
  <si>
    <t>AS12945P17</t>
  </si>
  <si>
    <t>PN52384R45</t>
  </si>
  <si>
    <t>PN52384R12</t>
  </si>
  <si>
    <t>250x250 mm 1mm stainless steel sheet</t>
  </si>
  <si>
    <t>250x250 mm 5mm stainless steel sheet</t>
  </si>
  <si>
    <t>me@neither.com</t>
  </si>
  <si>
    <t>some@email.com</t>
  </si>
  <si>
    <t>some.random@email.cz</t>
  </si>
  <si>
    <t>IDClient</t>
  </si>
  <si>
    <t>Email</t>
  </si>
  <si>
    <t>Initial pan base pressing</t>
  </si>
  <si>
    <t>Final pan base pressing</t>
  </si>
  <si>
    <t>Pan base finishing</t>
  </si>
  <si>
    <t>Pan test and packaging</t>
  </si>
  <si>
    <t>PN18324C91</t>
  </si>
  <si>
    <t>Stainless steel handle model S26</t>
  </si>
  <si>
    <t>Customer</t>
  </si>
  <si>
    <t>Location</t>
  </si>
  <si>
    <t>ProductFamily</t>
  </si>
  <si>
    <t>Order</t>
  </si>
  <si>
    <t>Delivery</t>
  </si>
  <si>
    <t>Operation</t>
  </si>
  <si>
    <t>Workstation</t>
  </si>
  <si>
    <t>BillOfOperations</t>
  </si>
  <si>
    <t>BillOfMaterials</t>
  </si>
  <si>
    <t>ProductionOrder</t>
  </si>
  <si>
    <t>Operation_WorkstationType</t>
  </si>
  <si>
    <t>nif</t>
  </si>
  <si>
    <t>address</t>
  </si>
  <si>
    <t>phoneNumber</t>
  </si>
  <si>
    <t>productFamily_ID</t>
  </si>
  <si>
    <t>ID</t>
  </si>
  <si>
    <t>date</t>
  </si>
  <si>
    <t>Order_ID</t>
  </si>
  <si>
    <t>customer_nif</t>
  </si>
  <si>
    <t>productcode</t>
  </si>
  <si>
    <t>Operation_ID</t>
  </si>
  <si>
    <t>WorkstationType_ID</t>
  </si>
  <si>
    <t>code</t>
  </si>
  <si>
    <t>Productcode</t>
  </si>
  <si>
    <t>Partcode</t>
  </si>
  <si>
    <t>Part</t>
  </si>
  <si>
    <t>ProductFamilyID</t>
  </si>
  <si>
    <t>OperationID</t>
  </si>
  <si>
    <t>sequenceNumber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</si>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</sst>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N5"/>
  <sheetViews>
    <sheetView workbookViewId="0">
      <selection activeCell="A6" sqref="A6"/>
    </sheetView>
  </sheetViews>
  <sheetFormatPr defaultRowHeight="14.4" x14ac:dyDescent="0.3"/>
  <cols>
    <col min="2" max="2" width="22.77734375" bestFit="1" customWidth="1"/>
    <col min="3" max="3" width="13.88671875" customWidth="1"/>
    <col min="4" max="4" width="47" bestFit="1" customWidth="1"/>
    <col min="5" max="5" width="10.77734375" customWidth="1"/>
    <col min="6" max="6" width="19.6640625" bestFit="1" customWidth="1"/>
    <col min="7" max="7" width="11.33203125" customWidth="1"/>
    <col min="8" max="8" width="20.6640625" bestFit="1" customWidth="1"/>
    <col min="9" max="9" width="12.88671875" bestFit="1" customWidth="1"/>
    <col min="10" max="10" width="87.5546875" bestFit="1" customWidth="1"/>
  </cols>
  <sheetData>
    <row r="1" spans="1:14" x14ac:dyDescent="0.3">
      <c r="A1" t="s">
        <v>166</v>
      </c>
      <c r="B1" t="s">
        <v>0</v>
      </c>
      <c r="C1" t="s">
        <v>3</v>
      </c>
      <c r="D1" t="s">
        <v>1</v>
      </c>
      <c r="E1" t="s">
        <v>2</v>
      </c>
      <c r="F1" t="s">
        <v>15</v>
      </c>
      <c r="G1" t="s">
        <v>16</v>
      </c>
      <c r="H1" t="s">
        <v>167</v>
      </c>
      <c r="I1" t="s">
        <v>151</v>
      </c>
      <c r="J1" t="s">
        <v>175</v>
      </c>
      <c r="K1" t="s">
        <v>174</v>
      </c>
      <c r="L1" t="s">
        <v>185</v>
      </c>
      <c r="M1" t="s">
        <v>186</v>
      </c>
      <c r="N1" t="s">
        <v>187</v>
      </c>
    </row>
    <row r="2" spans="1:14" x14ac:dyDescent="0.3">
      <c r="A2">
        <v>456</v>
      </c>
      <c r="B2" t="s">
        <v>5</v>
      </c>
      <c r="C2" t="s">
        <v>4</v>
      </c>
      <c r="D2" t="s">
        <v>131</v>
      </c>
      <c r="E2" t="s">
        <v>132</v>
      </c>
      <c r="F2" t="s">
        <v>133</v>
      </c>
      <c r="G2" t="s">
        <v>17</v>
      </c>
      <c r="H2" t="s">
        <v>152</v>
      </c>
      <c r="I2" t="s">
        <v>153</v>
      </c>
      <c r="J2" t="str">
        <f>"INSERT INTO " &amp; $J$1 &amp; "(" &amp; $M$1 &amp; ", " &amp;$E$1 &amp; ", " &amp;$F$1 &amp; ", " &amp;$G$1 &amp; ") values ('" &amp; E2 &amp; "', '" &amp; F2 &amp; "', '" &amp; G2 &amp; "');"</f>
        <v>INSERT INTO Location(address, ZIP, Town, Country) values ('4200-047', 'Porto', 'Portugal');</v>
      </c>
      <c r="K2" t="str">
        <f>"INSERT INTO " &amp; $K$1 &amp; "(" &amp; $L$1 &amp; ", " &amp;$B$1 &amp; ", " &amp;$C$1 &amp; ", " &amp;$M$1 &amp; ", " &amp;$H$1 &amp; ", " &amp;$N$1 &amp; ") values (" &amp;A2 &amp; ", '" &amp; B2 &amp; "', '" &amp; C2 &amp; "', '" &amp; D2 &amp; "', '" &amp; H2 &amp; "', " &amp; I2 &amp; ");"</f>
        <v>INSERT INTO Customer(nif, Name, VATIN, address, Email, phoneNumber) values (456, 'Carvalho &amp; Carvalho, Lda', 'PT501245987', 'Tv. Augusto Lessa 23', 'idont@care.com', 003518340500);</v>
      </c>
    </row>
    <row r="3" spans="1:14" x14ac:dyDescent="0.3">
      <c r="A3">
        <v>785</v>
      </c>
      <c r="B3" t="s">
        <v>6</v>
      </c>
      <c r="C3" t="s">
        <v>7</v>
      </c>
      <c r="D3" t="s">
        <v>134</v>
      </c>
      <c r="E3" t="s">
        <v>135</v>
      </c>
      <c r="F3" t="s">
        <v>136</v>
      </c>
      <c r="G3" t="s">
        <v>17</v>
      </c>
      <c r="H3" t="s">
        <v>163</v>
      </c>
      <c r="I3" t="s">
        <v>153</v>
      </c>
      <c r="J3" t="str">
        <f t="shared" ref="J3:J5" si="0">"INSERT INTO " &amp; $J$1 &amp; "(" &amp; $M$1 &amp; ", " &amp;$E$1 &amp; ", " &amp;$F$1 &amp; ", " &amp;$G$1 &amp; ") values ('" &amp; E3 &amp; "', '" &amp; F3 &amp; "', '" &amp; G3 &amp; "');"</f>
        <v>INSERT INTO Location(address, ZIP, Town, Country) values ('4465-219', 'São Mamede de Infesta', 'Portugal');</v>
      </c>
      <c r="K3" t="str">
        <f t="shared" ref="K3:K5" si="1">"INSERT INTO " &amp; $K$1 &amp; "(" &amp; $L$1 &amp; ", " &amp;$B$1 &amp; ", " &amp;$C$1 &amp; ", " &amp;$M$1 &amp; ", " &amp;$H$1 &amp; ", " &amp;$N$1 &amp; ") values (" &amp;A3 &amp; ", '" &amp; B3 &amp; "', '" &amp; C3 &amp; "', '" &amp; D3 &amp; "', '" &amp; H3 &amp; "', " &amp; I3 &amp; ");"</f>
        <v>INSERT INTO Customer(nif, Name, VATIN, address, Email, phoneNumber) values (785, 'Tudo para a casa, Lda', 'PT501245488', 'R. Dr. Barros 93', 'me@neither.com', 003518340500);</v>
      </c>
    </row>
    <row r="4" spans="1:14" x14ac:dyDescent="0.3">
      <c r="A4">
        <v>657</v>
      </c>
      <c r="B4" t="s">
        <v>139</v>
      </c>
      <c r="C4" t="s">
        <v>8</v>
      </c>
      <c r="D4" t="s">
        <v>140</v>
      </c>
      <c r="E4" t="s">
        <v>138</v>
      </c>
      <c r="F4" t="s">
        <v>137</v>
      </c>
      <c r="G4" t="s">
        <v>17</v>
      </c>
      <c r="H4" t="s">
        <v>164</v>
      </c>
      <c r="I4" t="s">
        <v>153</v>
      </c>
      <c r="J4" t="str">
        <f t="shared" si="0"/>
        <v>INSERT INTO Location(address, ZIP, Town, Country) values ('4400-023', 'Vila Nova de Gaia', 'Portugal');</v>
      </c>
      <c r="K4" t="str">
        <f t="shared" si="1"/>
        <v>INSERT INTO Customer(nif, Name, VATIN, address, Email, phoneNumber) values (657, 'Sair de Cena', 'PT501242417', 'EDIFICIO CRISTAL lj18, R. António Correia de Carvalho 88', 'some@email.com', 003518340500);</v>
      </c>
    </row>
    <row r="5" spans="1:14" x14ac:dyDescent="0.3">
      <c r="A5">
        <v>348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165</v>
      </c>
      <c r="I5" s="2" t="s">
        <v>154</v>
      </c>
      <c r="J5" t="str">
        <f t="shared" si="0"/>
        <v>INSERT INTO Location(address, ZIP, Town, Country) values ('110 00', 'Nové Město', 'Czechia');</v>
      </c>
      <c r="K5" t="str">
        <f t="shared" si="1"/>
        <v>INSERT INTO Customer(nif, Name, VATIN, address, Email, phoneNumber) values (348, 'U Fleku', 'CZ6451237810', 'Křemencova 11', 'some.random@email.cz', 004201234567);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H8"/>
  <sheetViews>
    <sheetView workbookViewId="0">
      <selection activeCell="E2" sqref="E2"/>
    </sheetView>
  </sheetViews>
  <sheetFormatPr defaultRowHeight="14.4" x14ac:dyDescent="0.3"/>
  <cols>
    <col min="1" max="1" width="13.21875" customWidth="1"/>
    <col min="2" max="2" width="23.33203125" customWidth="1"/>
    <col min="3" max="3" width="35.88671875" bestFit="1" customWidth="1"/>
  </cols>
  <sheetData>
    <row r="1" spans="1:8" x14ac:dyDescent="0.3">
      <c r="A1" t="s">
        <v>18</v>
      </c>
      <c r="B1" t="s">
        <v>0</v>
      </c>
      <c r="C1" t="s">
        <v>19</v>
      </c>
      <c r="D1" t="s">
        <v>145</v>
      </c>
      <c r="E1" t="s">
        <v>203</v>
      </c>
      <c r="F1" t="s">
        <v>188</v>
      </c>
      <c r="H1" t="s">
        <v>127</v>
      </c>
    </row>
    <row r="2" spans="1:8" x14ac:dyDescent="0.3">
      <c r="A2" t="s">
        <v>30</v>
      </c>
      <c r="B2" t="s">
        <v>20</v>
      </c>
      <c r="C2" t="s">
        <v>21</v>
      </c>
      <c r="D2">
        <v>130</v>
      </c>
      <c r="E2" t="str">
        <f>"INSERT INTO " &amp; $H$1 &amp; "(" &amp; $A$1 &amp; ", " &amp;$B$1 &amp; ", " &amp;$C$1 &amp; ", " &amp;$F$1 &amp; ") values ('" &amp;A2 &amp; "', '" &amp; B2 &amp; "', '" &amp; C2 &amp; "', " &amp; D2 &amp; ");"</f>
        <v>INSERT INTO Product(Code, Name, Description, productFamily_ID) values ('AS12945T22', 'La Belle 22 5l pot', '5l 22 cm aluminium and teflon non stick pot', 130);</v>
      </c>
    </row>
    <row r="3" spans="1:8" x14ac:dyDescent="0.3">
      <c r="A3" t="s">
        <v>23</v>
      </c>
      <c r="B3" t="s">
        <v>22</v>
      </c>
      <c r="C3" t="s">
        <v>24</v>
      </c>
      <c r="D3">
        <v>125</v>
      </c>
      <c r="E3" t="str">
        <f>"INSERT INTO " &amp; $H$1 &amp; "(" &amp; $A$1 &amp; ", " &amp;$B$1 &amp; ", " &amp;$C$1 &amp; ", " &amp;$F$1 &amp; ") values ('" &amp;A3 &amp; "', '" &amp; B3 &amp; "', '" &amp; C3 &amp; "', " &amp; D3 &amp; ");"</f>
        <v>INSERT INTO Product(Code, Name, Description, productFamily_ID) values ('AS12945S22', 'Pro 22 5l pot', '5l 22 cm stainless steel pot', 125);</v>
      </c>
    </row>
    <row r="4" spans="1:8" x14ac:dyDescent="0.3">
      <c r="A4" t="s">
        <v>25</v>
      </c>
      <c r="B4" t="s">
        <v>26</v>
      </c>
      <c r="C4" t="s">
        <v>27</v>
      </c>
      <c r="D4">
        <v>125</v>
      </c>
      <c r="E4" t="str">
        <f>"INSERT INTO " &amp; $H$1 &amp; "(" &amp; $A$1 &amp; ", " &amp;$B$1 &amp; ", " &amp;$C$1 &amp; ", " &amp;$F$1 &amp; ") values ('" &amp;A4 &amp; "', '" &amp; B4 &amp; "', '" &amp; C4 &amp; "', " &amp; D4 &amp; ");"</f>
        <v>INSERT INTO Product(Code, Name, Description, productFamily_ID) values ('AS12945S20', 'Pro 20 3l pot', '3l 20 cm stainless steel pot', 125);</v>
      </c>
    </row>
    <row r="5" spans="1:8" x14ac:dyDescent="0.3">
      <c r="A5" t="s">
        <v>28</v>
      </c>
      <c r="B5" t="s">
        <v>156</v>
      </c>
      <c r="C5" t="s">
        <v>157</v>
      </c>
      <c r="D5">
        <v>125</v>
      </c>
      <c r="E5" t="str">
        <f>"INSERT INTO " &amp; $H$1 &amp; "(" &amp; $A$1 &amp; ", " &amp;$B$1 &amp; ", " &amp;$C$1 &amp; ", " &amp;$F$1 &amp; ") values ('" &amp;A5 &amp; "', '" &amp; B5 &amp; "', '" &amp; C5 &amp; "', " &amp; D5 &amp; ");"</f>
        <v>INSERT INTO Product(Code, Name, Description, productFamily_ID) values ('AS12945S17', 'Pro 17 2l pot', '2l 17 cm stainless steel pot', 125);</v>
      </c>
    </row>
    <row r="6" spans="1:8" x14ac:dyDescent="0.3">
      <c r="A6" t="s">
        <v>158</v>
      </c>
      <c r="B6" t="s">
        <v>29</v>
      </c>
      <c r="C6" t="s">
        <v>79</v>
      </c>
      <c r="D6">
        <v>132</v>
      </c>
      <c r="E6" t="str">
        <f>"INSERT INTO " &amp; $H$1 &amp; "(" &amp; $A$1 &amp; ", " &amp;$B$1 &amp; ", " &amp;$C$1 &amp; ", " &amp;$F$1 &amp; ") values ('" &amp;A6 &amp; "', '" &amp; B6 &amp; "', '" &amp; C6 &amp; "', " &amp; D6 &amp; ");"</f>
        <v>INSERT INTO Product(Code, Name, Description, productFamily_ID) values ('AS12945P17', 'Pro 17 2l sauce pan', '2l 17 cm stainless steel souce pan', 132);</v>
      </c>
    </row>
    <row r="7" spans="1:8" x14ac:dyDescent="0.3">
      <c r="A7" t="s">
        <v>77</v>
      </c>
      <c r="B7" t="s">
        <v>78</v>
      </c>
      <c r="C7" t="s">
        <v>80</v>
      </c>
      <c r="D7">
        <v>145</v>
      </c>
      <c r="E7" t="str">
        <f>"INSERT INTO " &amp; $H$1 &amp; "(" &amp; $A$1 &amp; ", " &amp;$B$1 &amp; ", " &amp;$C$1 &amp; ", " &amp;$F$1 &amp; ") values ('" &amp;A7 &amp; "', '" &amp; B7 &amp; "', '" &amp; C7 &amp; "', " &amp; D7 &amp; ");"</f>
        <v>INSERT INTO Product(Code, Name, Description, productFamily_ID) values ('AS12945S48', 'Pro 17 lid', '17 cm stainless steel lid', 145);</v>
      </c>
    </row>
    <row r="8" spans="1:8" x14ac:dyDescent="0.3">
      <c r="A8" t="s">
        <v>83</v>
      </c>
      <c r="B8" t="s">
        <v>82</v>
      </c>
      <c r="C8" t="s">
        <v>81</v>
      </c>
      <c r="D8">
        <v>146</v>
      </c>
      <c r="E8" t="str">
        <f>"INSERT INTO " &amp; $H$1 &amp; "(" &amp; $A$1 &amp; ", " &amp;$B$1 &amp; ", " &amp;$C$1 &amp; ", " &amp;$F$1 &amp; ") values ('" &amp;A8 &amp; "', '" &amp; B8 &amp; "', '" &amp; C8 &amp; "', " &amp; D8 &amp; ");"</f>
        <v>INSERT INTO Product(Code, Name, Description, productFamily_ID) values ('AS12945G48', 'Pro Clear 17 lid', '17 cm glass lid', 146);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423-14BC-4B6A-8318-AD0C48152F2D}">
  <dimension ref="A1:E6"/>
  <sheetViews>
    <sheetView tabSelected="1" workbookViewId="0">
      <selection activeCell="E10" sqref="E10"/>
    </sheetView>
  </sheetViews>
  <sheetFormatPr defaultRowHeight="14.4" x14ac:dyDescent="0.3"/>
  <cols>
    <col min="2" max="2" width="14.109375" customWidth="1"/>
  </cols>
  <sheetData>
    <row r="1" spans="1:5" x14ac:dyDescent="0.3">
      <c r="A1" t="s">
        <v>144</v>
      </c>
      <c r="B1" t="s">
        <v>0</v>
      </c>
      <c r="C1" t="s">
        <v>176</v>
      </c>
      <c r="E1" t="s">
        <v>189</v>
      </c>
    </row>
    <row r="2" spans="1:5" x14ac:dyDescent="0.3">
      <c r="A2">
        <v>125</v>
      </c>
      <c r="B2" t="s">
        <v>146</v>
      </c>
      <c r="C2" t="str">
        <f>"INSERT INTO " &amp; $C$1 &amp; "(" &amp; $E$1 &amp; ", " &amp;$B$1 &amp; ") values (" &amp;A2 &amp; ", '" &amp; B2 &amp; "');"</f>
        <v>INSERT INTO ProductFamily(ID, Name) values (125, 'Pro Line pots');</v>
      </c>
    </row>
    <row r="3" spans="1:5" x14ac:dyDescent="0.3">
      <c r="A3">
        <v>130</v>
      </c>
      <c r="B3" t="s">
        <v>147</v>
      </c>
      <c r="C3" t="str">
        <f t="shared" ref="C3:C6" si="0">"INSERT INTO " &amp; $C$1 &amp; "(" &amp; $E$1 &amp; ", " &amp;$B$1 &amp; ") values (" &amp;A3 &amp; ", '" &amp; B3 &amp; "');"</f>
        <v>INSERT INTO ProductFamily(ID, Name) values (130, 'La Belle pots');</v>
      </c>
    </row>
    <row r="4" spans="1:5" x14ac:dyDescent="0.3">
      <c r="A4">
        <v>132</v>
      </c>
      <c r="B4" t="s">
        <v>148</v>
      </c>
      <c r="C4" t="str">
        <f t="shared" si="0"/>
        <v>INSERT INTO ProductFamily(ID, Name) values (132, 'Pro Line pans');</v>
      </c>
    </row>
    <row r="5" spans="1:5" x14ac:dyDescent="0.3">
      <c r="A5">
        <v>145</v>
      </c>
      <c r="B5" t="s">
        <v>149</v>
      </c>
      <c r="C5" t="str">
        <f t="shared" si="0"/>
        <v>INSERT INTO ProductFamily(ID, Name) values (145, 'Pro Line lids');</v>
      </c>
    </row>
    <row r="6" spans="1:5" x14ac:dyDescent="0.3">
      <c r="A6">
        <v>146</v>
      </c>
      <c r="B6" t="s">
        <v>150</v>
      </c>
      <c r="C6" t="str">
        <f t="shared" si="0"/>
        <v>INSERT INTO ProductFamily(ID, Name) values (146, 'Pro Clear lids');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N14"/>
  <sheetViews>
    <sheetView workbookViewId="0">
      <selection activeCell="C1" sqref="C1"/>
    </sheetView>
  </sheetViews>
  <sheetFormatPr defaultRowHeight="14.4" x14ac:dyDescent="0.3"/>
  <cols>
    <col min="3" max="3" width="10.88671875" bestFit="1" customWidth="1"/>
    <col min="5" max="5" width="18.77734375" customWidth="1"/>
    <col min="6" max="6" width="14.5546875" customWidth="1"/>
    <col min="7" max="7" width="59.6640625" bestFit="1" customWidth="1"/>
    <col min="8" max="8" width="74.44140625" bestFit="1" customWidth="1"/>
    <col min="9" max="9" width="69.88671875" bestFit="1" customWidth="1"/>
    <col min="13" max="13" width="11.44140625" bestFit="1" customWidth="1"/>
  </cols>
  <sheetData>
    <row r="1" spans="1:14" x14ac:dyDescent="0.3">
      <c r="A1" t="s">
        <v>126</v>
      </c>
      <c r="B1" t="s">
        <v>130</v>
      </c>
      <c r="C1" t="s">
        <v>127</v>
      </c>
      <c r="D1" t="s">
        <v>89</v>
      </c>
      <c r="E1" t="s">
        <v>128</v>
      </c>
      <c r="F1" t="s">
        <v>129</v>
      </c>
      <c r="G1" t="s">
        <v>177</v>
      </c>
      <c r="H1" t="s">
        <v>178</v>
      </c>
      <c r="I1" t="s">
        <v>183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</row>
    <row r="2" spans="1:14" x14ac:dyDescent="0.3">
      <c r="A2">
        <v>1</v>
      </c>
      <c r="B2">
        <v>785</v>
      </c>
      <c r="C2" t="s">
        <v>23</v>
      </c>
      <c r="D2">
        <v>5</v>
      </c>
      <c r="E2" s="1">
        <v>45550</v>
      </c>
      <c r="F2" s="1">
        <v>45558</v>
      </c>
      <c r="G2" t="str">
        <f>"INSERT INTO " &amp; $G$1 &amp; "(" &amp; $J$1 &amp; ", " &amp;$M$1 &amp; ", " &amp; $K$1 &amp;") values (" &amp;A2 &amp; ", " &amp; B2 &amp; ", '" &amp; TEXT(E2, "DD/MM/AAAA") &amp; "');"</f>
        <v>INSERT INTO Order(ID, customer_nif, date) values (1, 785, '15/09/2024');</v>
      </c>
      <c r="H2" t="str">
        <f>"INSERT INTO " &amp; $H$1 &amp; "(" &amp; $L$1 &amp; ", " &amp;$M$1 &amp; ", " &amp; $K$1 &amp; ") values (" &amp;A2 &amp; ", '" &amp; C2 &amp; "', '" &amp; TEXT(F2, "DD/MM/AAAA") &amp; "');"</f>
        <v>INSERT INTO Delivery(Order_ID, customer_nif, date) values (1, 'AS12945S22', '23/09/2024');</v>
      </c>
      <c r="I2" t="str">
        <f>"INSERT INTO " &amp; $I$1 &amp; "(" &amp; $J$1 &amp; ", " &amp;$N$1 &amp; ", " &amp; $D$1 &amp;") values (" &amp;A2 &amp; ", '" &amp; C2 &amp; "', " &amp; D2 &amp; ");"</f>
        <v>INSERT INTO ProductionOrder(ID, productcode, Quantity) values (1, 'AS12945S22', 5);</v>
      </c>
    </row>
    <row r="3" spans="1:14" x14ac:dyDescent="0.3">
      <c r="A3">
        <v>1</v>
      </c>
      <c r="B3">
        <v>785</v>
      </c>
      <c r="C3" t="s">
        <v>25</v>
      </c>
      <c r="D3">
        <v>15</v>
      </c>
      <c r="E3" s="1">
        <v>45550</v>
      </c>
      <c r="F3" s="1">
        <v>45558</v>
      </c>
      <c r="G3" t="str">
        <f t="shared" ref="G3:G14" si="0">"INSERT INTO " &amp; $G$1 &amp; "(" &amp; $J$1 &amp; ", " &amp;$M$1 &amp; ", " &amp; $K$1 &amp;") values (" &amp;A3 &amp; ", " &amp; B3 &amp; ", '" &amp; TEXT(E3, "DD/MM/AAAA") &amp; "');"</f>
        <v>INSERT INTO Order(ID, customer_nif, date) values (1, 785, '15/09/2024');</v>
      </c>
      <c r="H3" t="str">
        <f t="shared" ref="H3:H14" si="1">"INSERT INTO " &amp; $H$1 &amp; "(" &amp; $L$1 &amp; ", " &amp;$M$1 &amp; ", " &amp; $K$1 &amp; ") values (" &amp;A3 &amp; ", '" &amp; C3 &amp; "', '" &amp; TEXT(F3, "DD/MM/AAAA") &amp; "');"</f>
        <v>INSERT INTO Delivery(Order_ID, customer_nif, date) values (1, 'AS12945S20', '23/09/2024');</v>
      </c>
      <c r="I3" t="str">
        <f t="shared" ref="I3:I14" si="2">"INSERT INTO " &amp; $I$1 &amp; "(" &amp; $J$1 &amp; ", " &amp;$N$1 &amp; ", " &amp; $D$1 &amp;") values (" &amp;A3 &amp; ", '" &amp; C3 &amp; "', " &amp; D3 &amp; ");"</f>
        <v>INSERT INTO ProductionOrder(ID, productcode, Quantity) values (1, 'AS12945S20', 15);</v>
      </c>
    </row>
    <row r="4" spans="1:14" x14ac:dyDescent="0.3">
      <c r="A4">
        <v>2</v>
      </c>
      <c r="B4">
        <v>657</v>
      </c>
      <c r="C4" t="s">
        <v>23</v>
      </c>
      <c r="D4">
        <v>10</v>
      </c>
      <c r="E4" s="1">
        <v>45550</v>
      </c>
      <c r="F4" s="1">
        <v>45561</v>
      </c>
      <c r="G4" t="str">
        <f t="shared" si="0"/>
        <v>INSERT INTO Order(ID, customer_nif, date) values (2, 657, '15/09/2024');</v>
      </c>
      <c r="H4" t="str">
        <f t="shared" si="1"/>
        <v>INSERT INTO Delivery(Order_ID, customer_nif, date) values (2, 'AS12945S22', '26/09/2024');</v>
      </c>
      <c r="I4" t="str">
        <f t="shared" si="2"/>
        <v>INSERT INTO ProductionOrder(ID, productcode, Quantity) values (2, 'AS12945S22', 10);</v>
      </c>
    </row>
    <row r="5" spans="1:14" x14ac:dyDescent="0.3">
      <c r="A5">
        <v>2</v>
      </c>
      <c r="B5">
        <v>657</v>
      </c>
      <c r="C5" t="s">
        <v>158</v>
      </c>
      <c r="D5">
        <v>20</v>
      </c>
      <c r="E5" s="1">
        <v>45550</v>
      </c>
      <c r="F5" s="1">
        <v>45561</v>
      </c>
      <c r="G5" t="str">
        <f t="shared" si="0"/>
        <v>INSERT INTO Order(ID, customer_nif, date) values (2, 657, '15/09/2024');</v>
      </c>
      <c r="H5" t="str">
        <f t="shared" si="1"/>
        <v>INSERT INTO Delivery(Order_ID, customer_nif, date) values (2, 'AS12945P17', '26/09/2024');</v>
      </c>
      <c r="I5" t="str">
        <f t="shared" si="2"/>
        <v>INSERT INTO ProductionOrder(ID, productcode, Quantity) values (2, 'AS12945P17', 20);</v>
      </c>
    </row>
    <row r="6" spans="1:14" x14ac:dyDescent="0.3">
      <c r="A6">
        <v>3</v>
      </c>
      <c r="B6">
        <v>348</v>
      </c>
      <c r="C6" t="s">
        <v>23</v>
      </c>
      <c r="D6">
        <v>10</v>
      </c>
      <c r="E6" s="1">
        <v>45550</v>
      </c>
      <c r="F6" s="1">
        <v>45560</v>
      </c>
      <c r="G6" t="str">
        <f t="shared" si="0"/>
        <v>INSERT INTO Order(ID, customer_nif, date) values (3, 348, '15/09/2024');</v>
      </c>
      <c r="H6" t="str">
        <f t="shared" si="1"/>
        <v>INSERT INTO Delivery(Order_ID, customer_nif, date) values (3, 'AS12945S22', '25/09/2024');</v>
      </c>
      <c r="I6" t="str">
        <f t="shared" si="2"/>
        <v>INSERT INTO ProductionOrder(ID, productcode, Quantity) values (3, 'AS12945S22', 10);</v>
      </c>
    </row>
    <row r="7" spans="1:14" x14ac:dyDescent="0.3">
      <c r="A7">
        <v>3</v>
      </c>
      <c r="B7">
        <v>348</v>
      </c>
      <c r="C7" t="s">
        <v>25</v>
      </c>
      <c r="D7">
        <v>10</v>
      </c>
      <c r="E7" s="1">
        <v>45550</v>
      </c>
      <c r="F7" s="1">
        <v>45560</v>
      </c>
      <c r="G7" t="str">
        <f t="shared" si="0"/>
        <v>INSERT INTO Order(ID, customer_nif, date) values (3, 348, '15/09/2024');</v>
      </c>
      <c r="H7" t="str">
        <f t="shared" si="1"/>
        <v>INSERT INTO Delivery(Order_ID, customer_nif, date) values (3, 'AS12945S20', '25/09/2024');</v>
      </c>
      <c r="I7" t="str">
        <f t="shared" si="2"/>
        <v>INSERT INTO ProductionOrder(ID, productcode, Quantity) values (3, 'AS12945S20', 10);</v>
      </c>
    </row>
    <row r="8" spans="1:14" x14ac:dyDescent="0.3">
      <c r="A8">
        <v>4</v>
      </c>
      <c r="B8">
        <v>785</v>
      </c>
      <c r="C8" t="s">
        <v>25</v>
      </c>
      <c r="D8">
        <v>24</v>
      </c>
      <c r="E8" s="1">
        <v>45553</v>
      </c>
      <c r="F8" s="1">
        <v>45560</v>
      </c>
      <c r="G8" t="str">
        <f t="shared" si="0"/>
        <v>INSERT INTO Order(ID, customer_nif, date) values (4, 785, '18/09/2024');</v>
      </c>
      <c r="H8" t="str">
        <f t="shared" si="1"/>
        <v>INSERT INTO Delivery(Order_ID, customer_nif, date) values (4, 'AS12945S20', '25/09/2024');</v>
      </c>
      <c r="I8" t="str">
        <f t="shared" si="2"/>
        <v>INSERT INTO ProductionOrder(ID, productcode, Quantity) values (4, 'AS12945S20', 24);</v>
      </c>
    </row>
    <row r="9" spans="1:14" x14ac:dyDescent="0.3">
      <c r="A9">
        <v>4</v>
      </c>
      <c r="B9">
        <v>785</v>
      </c>
      <c r="C9" t="s">
        <v>23</v>
      </c>
      <c r="D9">
        <v>16</v>
      </c>
      <c r="E9" s="1">
        <v>45553</v>
      </c>
      <c r="F9" s="1">
        <v>45560</v>
      </c>
      <c r="G9" t="str">
        <f t="shared" si="0"/>
        <v>INSERT INTO Order(ID, customer_nif, date) values (4, 785, '18/09/2024');</v>
      </c>
      <c r="H9" t="str">
        <f t="shared" si="1"/>
        <v>INSERT INTO Delivery(Order_ID, customer_nif, date) values (4, 'AS12945S22', '25/09/2024');</v>
      </c>
      <c r="I9" t="str">
        <f t="shared" si="2"/>
        <v>INSERT INTO ProductionOrder(ID, productcode, Quantity) values (4, 'AS12945S22', 16);</v>
      </c>
    </row>
    <row r="10" spans="1:14" x14ac:dyDescent="0.3">
      <c r="A10">
        <v>4</v>
      </c>
      <c r="B10">
        <v>785</v>
      </c>
      <c r="C10" t="s">
        <v>28</v>
      </c>
      <c r="D10">
        <v>8</v>
      </c>
      <c r="E10" s="1">
        <v>45553</v>
      </c>
      <c r="F10" s="1">
        <v>45560</v>
      </c>
      <c r="G10" t="str">
        <f t="shared" si="0"/>
        <v>INSERT INTO Order(ID, customer_nif, date) values (4, 785, '18/09/2024');</v>
      </c>
      <c r="H10" t="str">
        <f t="shared" si="1"/>
        <v>INSERT INTO Delivery(Order_ID, customer_nif, date) values (4, 'AS12945S17', '25/09/2024');</v>
      </c>
      <c r="I10" t="str">
        <f t="shared" si="2"/>
        <v>INSERT INTO ProductionOrder(ID, productcode, Quantity) values (4, 'AS12945S17', 8);</v>
      </c>
    </row>
    <row r="11" spans="1:14" x14ac:dyDescent="0.3">
      <c r="A11">
        <v>5</v>
      </c>
      <c r="B11">
        <v>657</v>
      </c>
      <c r="C11" t="s">
        <v>23</v>
      </c>
      <c r="D11">
        <v>12</v>
      </c>
      <c r="E11" s="1">
        <v>45553</v>
      </c>
      <c r="F11" s="1">
        <v>45560</v>
      </c>
      <c r="G11" t="str">
        <f t="shared" si="0"/>
        <v>INSERT INTO Order(ID, customer_nif, date) values (5, 657, '18/09/2024');</v>
      </c>
      <c r="H11" t="str">
        <f t="shared" si="1"/>
        <v>INSERT INTO Delivery(Order_ID, customer_nif, date) values (5, 'AS12945S22', '25/09/2024');</v>
      </c>
      <c r="I11" t="str">
        <f t="shared" si="2"/>
        <v>INSERT INTO ProductionOrder(ID, productcode, Quantity) values (5, 'AS12945S22', 12);</v>
      </c>
    </row>
    <row r="12" spans="1:14" x14ac:dyDescent="0.3">
      <c r="A12">
        <v>6</v>
      </c>
      <c r="B12">
        <v>348</v>
      </c>
      <c r="C12" t="s">
        <v>28</v>
      </c>
      <c r="D12">
        <v>8</v>
      </c>
      <c r="E12" s="1">
        <v>45553</v>
      </c>
      <c r="F12" s="1">
        <v>45561</v>
      </c>
      <c r="G12" t="str">
        <f t="shared" si="0"/>
        <v>INSERT INTO Order(ID, customer_nif, date) values (6, 348, '18/09/2024');</v>
      </c>
      <c r="H12" t="str">
        <f t="shared" si="1"/>
        <v>INSERT INTO Delivery(Order_ID, customer_nif, date) values (6, 'AS12945S17', '26/09/2024');</v>
      </c>
      <c r="I12" t="str">
        <f t="shared" si="2"/>
        <v>INSERT INTO ProductionOrder(ID, productcode, Quantity) values (6, 'AS12945S17', 8);</v>
      </c>
    </row>
    <row r="13" spans="1:14" x14ac:dyDescent="0.3">
      <c r="A13">
        <v>6</v>
      </c>
      <c r="B13">
        <v>348</v>
      </c>
      <c r="C13" t="s">
        <v>158</v>
      </c>
      <c r="D13">
        <v>16</v>
      </c>
      <c r="E13" s="1">
        <v>45553</v>
      </c>
      <c r="F13" s="1">
        <v>45561</v>
      </c>
      <c r="G13" t="str">
        <f t="shared" si="0"/>
        <v>INSERT INTO Order(ID, customer_nif, date) values (6, 348, '18/09/2024');</v>
      </c>
      <c r="H13" t="str">
        <f t="shared" si="1"/>
        <v>INSERT INTO Delivery(Order_ID, customer_nif, date) values (6, 'AS12945P17', '26/09/2024');</v>
      </c>
      <c r="I13" t="str">
        <f t="shared" si="2"/>
        <v>INSERT INTO ProductionOrder(ID, productcode, Quantity) values (6, 'AS12945P17', 16);</v>
      </c>
    </row>
    <row r="14" spans="1:14" x14ac:dyDescent="0.3">
      <c r="A14">
        <v>7</v>
      </c>
      <c r="B14">
        <v>456</v>
      </c>
      <c r="C14" t="s">
        <v>23</v>
      </c>
      <c r="D14">
        <v>8</v>
      </c>
      <c r="E14" s="1">
        <v>45556</v>
      </c>
      <c r="F14" s="1">
        <v>45561</v>
      </c>
      <c r="G14" t="str">
        <f t="shared" si="0"/>
        <v>INSERT INTO Order(ID, customer_nif, date) values (7, 456, '21/09/2024');</v>
      </c>
      <c r="H14" t="str">
        <f t="shared" si="1"/>
        <v>INSERT INTO Delivery(Order_ID, customer_nif, date) values (7, 'AS12945S22', '26/09/2024');</v>
      </c>
      <c r="I14" t="str">
        <f t="shared" si="2"/>
        <v>INSERT INTO ProductionOrder(ID, productcode, Quantity) values (7, 'AS12945S22', 8);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M19"/>
  <sheetViews>
    <sheetView workbookViewId="0">
      <selection activeCell="G20" sqref="G20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  <col min="6" max="6" width="65.77734375" bestFit="1" customWidth="1"/>
    <col min="10" max="10" width="16.88671875" bestFit="1" customWidth="1"/>
    <col min="12" max="12" width="11.44140625" bestFit="1" customWidth="1"/>
  </cols>
  <sheetData>
    <row r="1" spans="1:13" x14ac:dyDescent="0.3">
      <c r="A1" t="s">
        <v>31</v>
      </c>
      <c r="B1" t="s">
        <v>19</v>
      </c>
      <c r="C1" t="s">
        <v>141</v>
      </c>
      <c r="D1" t="s">
        <v>141</v>
      </c>
      <c r="E1" t="s">
        <v>141</v>
      </c>
      <c r="F1" t="s">
        <v>179</v>
      </c>
      <c r="G1" t="s">
        <v>184</v>
      </c>
      <c r="J1" t="s">
        <v>195</v>
      </c>
      <c r="K1" t="s">
        <v>189</v>
      </c>
      <c r="L1" t="s">
        <v>194</v>
      </c>
      <c r="M1" t="s">
        <v>194</v>
      </c>
    </row>
    <row r="2" spans="1:13" x14ac:dyDescent="0.3">
      <c r="A2">
        <v>5647</v>
      </c>
      <c r="B2" t="s">
        <v>49</v>
      </c>
      <c r="C2" t="s">
        <v>33</v>
      </c>
      <c r="D2" t="s">
        <v>40</v>
      </c>
      <c r="E2" t="s">
        <v>42</v>
      </c>
      <c r="F2" t="str">
        <f>"INSERT INTO " &amp; $F$1 &amp; "(" &amp; $K$1 &amp; ", " &amp;$B$1 &amp; ") values (" &amp;A2 &amp; ", '" &amp; B2 &amp; "');"</f>
        <v>INSERT INTO Operation(ID, Description) values (5647, 'Disc cutting');</v>
      </c>
      <c r="G2" t="str">
        <f>"INSERT INTO " &amp; $G$1 &amp; "(" &amp; $L$1 &amp; ", " &amp;$J$1 &amp; ") values (" &amp; A2 &amp; ", '" &amp; C2 &amp; "')" &amp;
IF(D2&lt;&gt;"", ", (" &amp; A2 &amp; ",'" &amp; D2 &amp; "')", "") &amp;
IF(E2&lt;&gt;"", ", (" &amp; A2 &amp; ", '" &amp; E2 &amp; "')", "") &amp; ";"</f>
        <v>INSERT INTO Operation_WorkstationType(Operation_ID, WorkstationType_ID) values (5647, 'A4578'), (5647,'A4588'), (5647, 'A4598');</v>
      </c>
    </row>
    <row r="3" spans="1:13" x14ac:dyDescent="0.3">
      <c r="A3">
        <v>5649</v>
      </c>
      <c r="B3" t="s">
        <v>50</v>
      </c>
      <c r="C3" t="s">
        <v>40</v>
      </c>
      <c r="D3" t="s">
        <v>42</v>
      </c>
      <c r="F3" t="str">
        <f t="shared" ref="F3:F19" si="0">"INSERT INTO " &amp; $F$1 &amp; "(" &amp; $K$1 &amp; ", " &amp;$B$1 &amp; ") values (" &amp;A3 &amp; ", '" &amp; B3 &amp; "');"</f>
        <v>INSERT INTO Operation(ID, Description) values (5649, 'Initial pot base pressing');</v>
      </c>
      <c r="G3" t="str">
        <f t="shared" ref="G3:G19" si="1">"INSERT INTO " &amp; $G$1 &amp; "(" &amp; $L$1 &amp; ", " &amp;$J$1 &amp; ") values (" &amp; A3 &amp; ", '" &amp; C3 &amp; "')" &amp;
IF(D3&lt;&gt;"", ", (" &amp; A3 &amp; ",'" &amp; D3 &amp; "')", "") &amp;
IF(E3&lt;&gt;"", ", (" &amp; A3 &amp; ", '" &amp; E3 &amp; "')", "") &amp; ";"</f>
        <v>INSERT INTO Operation_WorkstationType(Operation_ID, WorkstationType_ID) values (5649, 'A4588'), (5649,'A4598');</v>
      </c>
    </row>
    <row r="4" spans="1:13" x14ac:dyDescent="0.3">
      <c r="A4">
        <v>5651</v>
      </c>
      <c r="B4" t="s">
        <v>51</v>
      </c>
      <c r="C4" t="s">
        <v>40</v>
      </c>
      <c r="D4" t="s">
        <v>42</v>
      </c>
      <c r="F4" t="str">
        <f t="shared" si="0"/>
        <v>INSERT INTO Operation(ID, Description) values (5651, 'Final pot base pressing');</v>
      </c>
      <c r="G4" t="str">
        <f t="shared" si="1"/>
        <v>INSERT INTO Operation_WorkstationType(Operation_ID, WorkstationType_ID) values (5651, 'A4588'), (5651,'A4598');</v>
      </c>
    </row>
    <row r="5" spans="1:13" x14ac:dyDescent="0.3">
      <c r="A5">
        <v>5653</v>
      </c>
      <c r="B5" t="s">
        <v>54</v>
      </c>
      <c r="C5" t="s">
        <v>61</v>
      </c>
      <c r="F5" t="str">
        <f t="shared" si="0"/>
        <v>INSERT INTO Operation(ID, Description) values (5653, 'Pot base finishing');</v>
      </c>
      <c r="G5" t="str">
        <f t="shared" si="1"/>
        <v>INSERT INTO Operation_WorkstationType(Operation_ID, WorkstationType_ID) values (5653, 'C5637');</v>
      </c>
    </row>
    <row r="6" spans="1:13" x14ac:dyDescent="0.3">
      <c r="A6">
        <v>5655</v>
      </c>
      <c r="B6" t="s">
        <v>52</v>
      </c>
      <c r="C6" t="s">
        <v>40</v>
      </c>
      <c r="D6" t="s">
        <v>42</v>
      </c>
      <c r="F6" t="str">
        <f t="shared" si="0"/>
        <v>INSERT INTO Operation(ID, Description) values (5655, 'Lid pressing');</v>
      </c>
      <c r="G6" t="str">
        <f t="shared" si="1"/>
        <v>INSERT INTO Operation_WorkstationType(Operation_ID, WorkstationType_ID) values (5655, 'A4588'), (5655,'A4598');</v>
      </c>
    </row>
    <row r="7" spans="1:13" x14ac:dyDescent="0.3">
      <c r="A7">
        <v>5657</v>
      </c>
      <c r="B7" t="s">
        <v>53</v>
      </c>
      <c r="C7" t="s">
        <v>61</v>
      </c>
      <c r="F7" t="str">
        <f t="shared" si="0"/>
        <v>INSERT INTO Operation(ID, Description) values (5657, 'Lid finishing');</v>
      </c>
      <c r="G7" t="str">
        <f t="shared" si="1"/>
        <v>INSERT INTO Operation_WorkstationType(Operation_ID, WorkstationType_ID) values (5657, 'C5637');</v>
      </c>
    </row>
    <row r="8" spans="1:13" x14ac:dyDescent="0.3">
      <c r="A8">
        <v>5659</v>
      </c>
      <c r="B8" t="s">
        <v>55</v>
      </c>
      <c r="C8" t="s">
        <v>48</v>
      </c>
      <c r="F8" t="str">
        <f t="shared" si="0"/>
        <v>INSERT INTO Operation(ID, Description) values (5659, 'Pot handles riveting');</v>
      </c>
      <c r="G8" t="str">
        <f t="shared" si="1"/>
        <v>INSERT INTO Operation_WorkstationType(Operation_ID, WorkstationType_ID) values (5659, 'S3271');</v>
      </c>
    </row>
    <row r="9" spans="1:13" x14ac:dyDescent="0.3">
      <c r="A9">
        <v>5661</v>
      </c>
      <c r="B9" t="s">
        <v>86</v>
      </c>
      <c r="C9" t="s">
        <v>85</v>
      </c>
      <c r="F9" t="str">
        <f t="shared" si="0"/>
        <v>INSERT INTO Operation(ID, Description) values (5661, 'Lid handle screw');</v>
      </c>
      <c r="G9" t="str">
        <f t="shared" si="1"/>
        <v>INSERT INTO Operation_WorkstationType(Operation_ID, WorkstationType_ID) values (5661, 'T3452');</v>
      </c>
    </row>
    <row r="10" spans="1:13" x14ac:dyDescent="0.3">
      <c r="A10">
        <v>5663</v>
      </c>
      <c r="B10" t="s">
        <v>56</v>
      </c>
      <c r="C10" t="s">
        <v>60</v>
      </c>
      <c r="F10" t="str">
        <f t="shared" si="0"/>
        <v>INSERT INTO Operation(ID, Description) values (5663, 'Pot test and packaging');</v>
      </c>
      <c r="G10" t="str">
        <f t="shared" si="1"/>
        <v>INSERT INTO Operation_WorkstationType(Operation_ID, WorkstationType_ID) values (5663, 'K3675');</v>
      </c>
    </row>
    <row r="11" spans="1:13" x14ac:dyDescent="0.3">
      <c r="A11">
        <v>5665</v>
      </c>
      <c r="B11" t="s">
        <v>64</v>
      </c>
      <c r="C11" t="s">
        <v>63</v>
      </c>
      <c r="F11" t="str">
        <f t="shared" si="0"/>
        <v>INSERT INTO Operation(ID, Description) values (5665, 'Handle welding');</v>
      </c>
      <c r="G11" t="str">
        <f t="shared" si="1"/>
        <v>INSERT INTO Operation_WorkstationType(Operation_ID, WorkstationType_ID) values (5665, 'D9123');</v>
      </c>
    </row>
    <row r="12" spans="1:13" x14ac:dyDescent="0.3">
      <c r="A12">
        <v>5667</v>
      </c>
      <c r="B12" t="s">
        <v>65</v>
      </c>
      <c r="C12" t="s">
        <v>71</v>
      </c>
      <c r="F12" t="str">
        <f t="shared" si="0"/>
        <v>INSERT INTO Operation(ID, Description) values (5667, 'Lid polishing');</v>
      </c>
      <c r="G12" t="str">
        <f t="shared" si="1"/>
        <v>INSERT INTO Operation_WorkstationType(Operation_ID, WorkstationType_ID) values (5667, 'Q3547');</v>
      </c>
    </row>
    <row r="13" spans="1:13" x14ac:dyDescent="0.3">
      <c r="A13">
        <v>5669</v>
      </c>
      <c r="B13" t="s">
        <v>66</v>
      </c>
      <c r="C13" t="s">
        <v>71</v>
      </c>
      <c r="F13" t="str">
        <f t="shared" si="0"/>
        <v>INSERT INTO Operation(ID, Description) values (5669, 'Pot base polishing');</v>
      </c>
      <c r="G13" t="str">
        <f t="shared" si="1"/>
        <v>INSERT INTO Operation_WorkstationType(Operation_ID, WorkstationType_ID) values (5669, 'Q3547');</v>
      </c>
    </row>
    <row r="14" spans="1:13" x14ac:dyDescent="0.3">
      <c r="A14">
        <v>5671</v>
      </c>
      <c r="B14" t="s">
        <v>67</v>
      </c>
      <c r="C14" t="s">
        <v>70</v>
      </c>
      <c r="F14" t="str">
        <f t="shared" si="0"/>
        <v>INSERT INTO Operation(ID, Description) values (5671, 'Teflon painting');</v>
      </c>
      <c r="G14" t="str">
        <f t="shared" si="1"/>
        <v>INSERT INTO Operation_WorkstationType(Operation_ID, WorkstationType_ID) values (5671, 'Q5478');</v>
      </c>
    </row>
    <row r="15" spans="1:13" x14ac:dyDescent="0.3">
      <c r="A15">
        <v>5681</v>
      </c>
      <c r="B15" t="s">
        <v>168</v>
      </c>
      <c r="C15" t="s">
        <v>40</v>
      </c>
      <c r="D15" t="s">
        <v>42</v>
      </c>
      <c r="F15" t="str">
        <f t="shared" si="0"/>
        <v>INSERT INTO Operation(ID, Description) values (5681, 'Initial pan base pressing');</v>
      </c>
      <c r="G15" t="str">
        <f t="shared" si="1"/>
        <v>INSERT INTO Operation_WorkstationType(Operation_ID, WorkstationType_ID) values (5681, 'A4588'), (5681,'A4598');</v>
      </c>
    </row>
    <row r="16" spans="1:13" x14ac:dyDescent="0.3">
      <c r="A16">
        <v>5682</v>
      </c>
      <c r="B16" t="s">
        <v>169</v>
      </c>
      <c r="C16" t="s">
        <v>40</v>
      </c>
      <c r="D16" t="s">
        <v>42</v>
      </c>
      <c r="F16" t="str">
        <f t="shared" si="0"/>
        <v>INSERT INTO Operation(ID, Description) values (5682, 'Final pan base pressing');</v>
      </c>
      <c r="G16" t="str">
        <f t="shared" si="1"/>
        <v>INSERT INTO Operation_WorkstationType(Operation_ID, WorkstationType_ID) values (5682, 'A4588'), (5682,'A4598');</v>
      </c>
    </row>
    <row r="17" spans="1:7" x14ac:dyDescent="0.3">
      <c r="A17">
        <v>5683</v>
      </c>
      <c r="B17" t="s">
        <v>170</v>
      </c>
      <c r="C17" t="s">
        <v>61</v>
      </c>
      <c r="F17" t="str">
        <f t="shared" si="0"/>
        <v>INSERT INTO Operation(ID, Description) values (5683, 'Pan base finishing');</v>
      </c>
      <c r="G17" t="str">
        <f t="shared" si="1"/>
        <v>INSERT INTO Operation_WorkstationType(Operation_ID, WorkstationType_ID) values (5683, 'C5637');</v>
      </c>
    </row>
    <row r="18" spans="1:7" x14ac:dyDescent="0.3">
      <c r="A18">
        <v>5665</v>
      </c>
      <c r="B18" t="s">
        <v>64</v>
      </c>
      <c r="C18" t="s">
        <v>63</v>
      </c>
      <c r="F18" t="str">
        <f t="shared" si="0"/>
        <v>INSERT INTO Operation(ID, Description) values (5665, 'Handle welding');</v>
      </c>
      <c r="G18" t="str">
        <f t="shared" si="1"/>
        <v>INSERT INTO Operation_WorkstationType(Operation_ID, WorkstationType_ID) values (5665, 'D9123');</v>
      </c>
    </row>
    <row r="19" spans="1:7" x14ac:dyDescent="0.3">
      <c r="A19">
        <v>5688</v>
      </c>
      <c r="B19" t="s">
        <v>171</v>
      </c>
      <c r="C19" t="s">
        <v>60</v>
      </c>
      <c r="F19" t="str">
        <f t="shared" si="0"/>
        <v>INSERT INTO Operation(ID, Description) values (5688, 'Pan test and packaging');</v>
      </c>
      <c r="G19" t="str">
        <f t="shared" si="1"/>
        <v>INSERT INTO Operation_WorkstationType(Operation_ID, WorkstationType_ID) values (5688, 'K3675');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D13" sqref="D13"/>
    </sheetView>
  </sheetViews>
  <sheetFormatPr defaultRowHeight="14.4" x14ac:dyDescent="0.3"/>
  <cols>
    <col min="1" max="1" width="14.5546875" customWidth="1"/>
    <col min="2" max="2" width="36" bestFit="1" customWidth="1"/>
    <col min="4" max="4" width="14.44140625" bestFit="1" customWidth="1"/>
  </cols>
  <sheetData>
    <row r="1" spans="1:5" x14ac:dyDescent="0.3">
      <c r="A1" t="s">
        <v>35</v>
      </c>
      <c r="B1" t="s">
        <v>0</v>
      </c>
      <c r="C1" t="s">
        <v>203</v>
      </c>
      <c r="D1" t="s">
        <v>141</v>
      </c>
      <c r="E1" t="s">
        <v>189</v>
      </c>
    </row>
    <row r="2" spans="1:5" x14ac:dyDescent="0.3">
      <c r="A2" t="s">
        <v>33</v>
      </c>
      <c r="B2" t="s">
        <v>32</v>
      </c>
      <c r="C2" t="str">
        <f t="shared" ref="C2:C14" si="0">"INSERT INTO " &amp; $D$1 &amp; "(" &amp; $E$1 &amp; ", " &amp;$B$1 &amp; ") values ('" &amp; A2 &amp; "', '" &amp; B2 &amp; "');"</f>
        <v>INSERT INTO WorkstationType(ID, Name) values ('A4578', '600t cold forging stamping press');</v>
      </c>
    </row>
    <row r="3" spans="1:5" x14ac:dyDescent="0.3">
      <c r="A3" t="s">
        <v>40</v>
      </c>
      <c r="B3" t="s">
        <v>41</v>
      </c>
      <c r="C3" t="str">
        <f t="shared" si="0"/>
        <v>INSERT INTO WorkstationType(ID, Name) values ('A4588', '600t cold forging precision stamping press');</v>
      </c>
    </row>
    <row r="4" spans="1:5" x14ac:dyDescent="0.3">
      <c r="A4" t="s">
        <v>42</v>
      </c>
      <c r="B4" t="s">
        <v>43</v>
      </c>
      <c r="C4" t="str">
        <f t="shared" si="0"/>
        <v>INSERT INTO WorkstationType(ID, Name) values ('A4598', '1000t cold forging precision stamping press');</v>
      </c>
    </row>
    <row r="5" spans="1:5" x14ac:dyDescent="0.3">
      <c r="A5" t="s">
        <v>48</v>
      </c>
      <c r="B5" t="s">
        <v>57</v>
      </c>
      <c r="C5" t="str">
        <f t="shared" si="0"/>
        <v>INSERT INTO WorkstationType(ID, Name) values ('S3271', 'Handle rivet');</v>
      </c>
    </row>
    <row r="6" spans="1:5" x14ac:dyDescent="0.3">
      <c r="A6" t="s">
        <v>60</v>
      </c>
      <c r="B6" t="s">
        <v>58</v>
      </c>
      <c r="C6" t="str">
        <f t="shared" si="0"/>
        <v>INSERT INTO WorkstationType(ID, Name) values ('K3675', 'Packaging');</v>
      </c>
    </row>
    <row r="7" spans="1:5" x14ac:dyDescent="0.3">
      <c r="A7" t="s">
        <v>106</v>
      </c>
      <c r="B7" t="s">
        <v>107</v>
      </c>
      <c r="C7" t="str">
        <f t="shared" si="0"/>
        <v>INSERT INTO WorkstationType(ID, Name) values ('K3676', 'Packaging for large itens');</v>
      </c>
    </row>
    <row r="8" spans="1:5" x14ac:dyDescent="0.3">
      <c r="A8" t="s">
        <v>61</v>
      </c>
      <c r="B8" t="s">
        <v>59</v>
      </c>
      <c r="C8" t="str">
        <f t="shared" si="0"/>
        <v>INSERT INTO WorkstationType(ID, Name) values ('C5637', 'Border trimming');</v>
      </c>
    </row>
    <row r="9" spans="1:5" x14ac:dyDescent="0.3">
      <c r="A9" t="s">
        <v>63</v>
      </c>
      <c r="B9" t="s">
        <v>62</v>
      </c>
      <c r="C9" t="str">
        <f t="shared" si="0"/>
        <v>INSERT INTO WorkstationType(ID, Name) values ('D9123', 'Spot welding');</v>
      </c>
    </row>
    <row r="10" spans="1:5" x14ac:dyDescent="0.3">
      <c r="A10" t="s">
        <v>70</v>
      </c>
      <c r="B10" t="s">
        <v>68</v>
      </c>
      <c r="C10" t="str">
        <f t="shared" si="0"/>
        <v>INSERT INTO WorkstationType(ID, Name) values ('Q5478', 'Teflon application station');</v>
      </c>
    </row>
    <row r="11" spans="1:5" x14ac:dyDescent="0.3">
      <c r="A11" t="s">
        <v>71</v>
      </c>
      <c r="B11" t="s">
        <v>69</v>
      </c>
      <c r="C11" t="str">
        <f t="shared" si="0"/>
        <v>INSERT INTO WorkstationType(ID, Name) values ('Q3547', 'Stainless steel polishing');</v>
      </c>
    </row>
    <row r="12" spans="1:5" x14ac:dyDescent="0.3">
      <c r="A12" t="s">
        <v>85</v>
      </c>
      <c r="B12" t="s">
        <v>84</v>
      </c>
      <c r="C12" t="str">
        <f t="shared" si="0"/>
        <v>INSERT INTO WorkstationType(ID, Name) values ('T3452', 'Assembly T1');</v>
      </c>
    </row>
    <row r="13" spans="1:5" x14ac:dyDescent="0.3">
      <c r="A13" t="s">
        <v>112</v>
      </c>
      <c r="B13" t="s">
        <v>113</v>
      </c>
      <c r="C13" t="str">
        <f t="shared" si="0"/>
        <v>INSERT INTO WorkstationType(ID, Name) values ('G9273', 'Circular glass cutting');</v>
      </c>
    </row>
    <row r="14" spans="1:5" x14ac:dyDescent="0.3">
      <c r="A14" t="s">
        <v>114</v>
      </c>
      <c r="B14" t="s">
        <v>115</v>
      </c>
      <c r="C14" t="str">
        <f t="shared" si="0"/>
        <v>INSERT INTO WorkstationType(ID, Name) values ('G9274', 'Glass trimming');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H22"/>
  <sheetViews>
    <sheetView workbookViewId="0">
      <selection activeCell="H24" sqref="H24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8" x14ac:dyDescent="0.3">
      <c r="A1" t="s">
        <v>34</v>
      </c>
      <c r="B1" t="s">
        <v>35</v>
      </c>
      <c r="C1" t="s">
        <v>0</v>
      </c>
      <c r="D1" t="s">
        <v>19</v>
      </c>
      <c r="E1" t="s">
        <v>180</v>
      </c>
      <c r="G1" t="s">
        <v>189</v>
      </c>
      <c r="H1" t="s">
        <v>195</v>
      </c>
    </row>
    <row r="2" spans="1:8" x14ac:dyDescent="0.3">
      <c r="A2">
        <v>9875</v>
      </c>
      <c r="B2" t="s">
        <v>33</v>
      </c>
      <c r="C2" t="s">
        <v>36</v>
      </c>
      <c r="D2" t="s">
        <v>46</v>
      </c>
      <c r="E2" t="str">
        <f>"INSERT INTO " &amp; $E$1 &amp; "(" &amp; $G$1 &amp; ", " &amp;$H$1 &amp; ", " &amp;$C$1 &amp; ", " &amp;$D$1 &amp; ") values (" &amp; A2 &amp; ", '" &amp; B2 &amp; "', '" &amp; C2 &amp; "', '" &amp; D2 &amp; "');"</f>
        <v>INSERT INTO Workstation(ID, WorkstationType_ID, Name, Description) values (9875, 'A4578', 'Press 01', '220-630t cold forging press');</v>
      </c>
    </row>
    <row r="3" spans="1:8" x14ac:dyDescent="0.3">
      <c r="A3">
        <v>9886</v>
      </c>
      <c r="B3" t="s">
        <v>33</v>
      </c>
      <c r="C3" t="s">
        <v>38</v>
      </c>
      <c r="D3" t="s">
        <v>46</v>
      </c>
      <c r="E3" t="str">
        <f t="shared" ref="E3:E22" si="0">"INSERT INTO " &amp; $E$1 &amp; "(" &amp; $G$1 &amp; ", " &amp;$H$1 &amp; ", " &amp;$C$1 &amp; ", " &amp;$D$1 &amp; ") values (" &amp; A3 &amp; ", '" &amp; B3 &amp; "', '" &amp; C3 &amp; "', '" &amp; D3 &amp; "');"</f>
        <v>INSERT INTO Workstation(ID, WorkstationType_ID, Name, Description) values (9886, 'A4578', 'Press 02', '220-630t cold forging press');</v>
      </c>
    </row>
    <row r="4" spans="1:8" x14ac:dyDescent="0.3">
      <c r="A4">
        <v>9847</v>
      </c>
      <c r="B4" t="s">
        <v>40</v>
      </c>
      <c r="C4" t="s">
        <v>39</v>
      </c>
      <c r="D4" t="s">
        <v>37</v>
      </c>
      <c r="E4" t="str">
        <f t="shared" si="0"/>
        <v>INSERT INTO Workstation(ID, WorkstationType_ID, Name, Description) values (9847, 'A4588', 'Press 03', '220-630t precision cold forging press');</v>
      </c>
    </row>
    <row r="5" spans="1:8" x14ac:dyDescent="0.3">
      <c r="A5">
        <v>9855</v>
      </c>
      <c r="B5" t="s">
        <v>40</v>
      </c>
      <c r="C5" t="s">
        <v>44</v>
      </c>
      <c r="D5" t="s">
        <v>45</v>
      </c>
      <c r="E5" t="str">
        <f t="shared" si="0"/>
        <v>INSERT INTO Workstation(ID, WorkstationType_ID, Name, Description) values (9855, 'A4588', 'Press 04', '160-1000t precison cold forging press');</v>
      </c>
    </row>
    <row r="6" spans="1:8" x14ac:dyDescent="0.3">
      <c r="A6">
        <v>8541</v>
      </c>
      <c r="B6" t="s">
        <v>48</v>
      </c>
      <c r="C6" t="s">
        <v>74</v>
      </c>
      <c r="D6" t="s">
        <v>47</v>
      </c>
      <c r="E6" t="str">
        <f t="shared" si="0"/>
        <v>INSERT INTO Workstation(ID, WorkstationType_ID, Name, Description) values (8541, 'S3271', 'Rivet 02', 'Rivet station');</v>
      </c>
    </row>
    <row r="7" spans="1:8" x14ac:dyDescent="0.3">
      <c r="A7">
        <v>8543</v>
      </c>
      <c r="B7" t="s">
        <v>48</v>
      </c>
      <c r="C7" t="s">
        <v>75</v>
      </c>
      <c r="D7" t="s">
        <v>47</v>
      </c>
      <c r="E7" t="str">
        <f t="shared" si="0"/>
        <v>INSERT INTO Workstation(ID, WorkstationType_ID, Name, Description) values (8543, 'S3271', 'Rivet 03', 'Rivet station');</v>
      </c>
    </row>
    <row r="8" spans="1:8" x14ac:dyDescent="0.3">
      <c r="A8">
        <v>6814</v>
      </c>
      <c r="B8" t="s">
        <v>60</v>
      </c>
      <c r="C8" t="s">
        <v>100</v>
      </c>
      <c r="D8" t="s">
        <v>105</v>
      </c>
      <c r="E8" t="str">
        <f t="shared" si="0"/>
        <v>INSERT INTO Workstation(ID, WorkstationType_ID, Name, Description) values (6814, 'K3675', 'Packaging 01', 'Packaging station');</v>
      </c>
    </row>
    <row r="9" spans="1:8" x14ac:dyDescent="0.3">
      <c r="A9">
        <v>6815</v>
      </c>
      <c r="B9" t="s">
        <v>60</v>
      </c>
      <c r="C9" t="s">
        <v>101</v>
      </c>
      <c r="D9" t="s">
        <v>105</v>
      </c>
      <c r="E9" t="str">
        <f t="shared" si="0"/>
        <v>INSERT INTO Workstation(ID, WorkstationType_ID, Name, Description) values (6815, 'K3675', 'Packaging 02', 'Packaging station');</v>
      </c>
    </row>
    <row r="10" spans="1:8" x14ac:dyDescent="0.3">
      <c r="A10">
        <v>6816</v>
      </c>
      <c r="B10" t="s">
        <v>60</v>
      </c>
      <c r="C10" t="s">
        <v>102</v>
      </c>
      <c r="D10" t="s">
        <v>105</v>
      </c>
      <c r="E10" t="str">
        <f t="shared" si="0"/>
        <v>INSERT INTO Workstation(ID, WorkstationType_ID, Name, Description) values (6816, 'K3675', 'Packaging 03', 'Packaging station');</v>
      </c>
    </row>
    <row r="11" spans="1:8" x14ac:dyDescent="0.3">
      <c r="A11">
        <v>6821</v>
      </c>
      <c r="B11" t="s">
        <v>60</v>
      </c>
      <c r="C11" t="s">
        <v>103</v>
      </c>
      <c r="D11" t="s">
        <v>105</v>
      </c>
      <c r="E11" t="str">
        <f t="shared" si="0"/>
        <v>INSERT INTO Workstation(ID, WorkstationType_ID, Name, Description) values (6821, 'K3675', 'Packaging 04', 'Packaging station');</v>
      </c>
    </row>
    <row r="12" spans="1:8" x14ac:dyDescent="0.3">
      <c r="A12">
        <v>6822</v>
      </c>
      <c r="B12" t="s">
        <v>106</v>
      </c>
      <c r="C12" t="s">
        <v>104</v>
      </c>
      <c r="D12" t="s">
        <v>105</v>
      </c>
      <c r="E12" t="str">
        <f t="shared" si="0"/>
        <v>INSERT INTO Workstation(ID, WorkstationType_ID, Name, Description) values (6822, 'K3676', 'Packaging 05', 'Packaging station');</v>
      </c>
    </row>
    <row r="13" spans="1:8" x14ac:dyDescent="0.3">
      <c r="A13">
        <v>8167</v>
      </c>
      <c r="B13" t="s">
        <v>63</v>
      </c>
      <c r="C13" t="s">
        <v>108</v>
      </c>
      <c r="D13" t="s">
        <v>111</v>
      </c>
      <c r="E13" t="str">
        <f t="shared" si="0"/>
        <v>INSERT INTO Workstation(ID, WorkstationType_ID, Name, Description) values (8167, 'D9123', 'Welding 01', 'Spot welding staion');</v>
      </c>
    </row>
    <row r="14" spans="1:8" x14ac:dyDescent="0.3">
      <c r="A14">
        <v>8170</v>
      </c>
      <c r="B14" t="s">
        <v>63</v>
      </c>
      <c r="C14" t="s">
        <v>109</v>
      </c>
      <c r="D14" t="s">
        <v>111</v>
      </c>
      <c r="E14" t="str">
        <f t="shared" si="0"/>
        <v>INSERT INTO Workstation(ID, WorkstationType_ID, Name, Description) values (8170, 'D9123', 'Welding 02', 'Spot welding staion');</v>
      </c>
    </row>
    <row r="15" spans="1:8" x14ac:dyDescent="0.3">
      <c r="A15">
        <v>8171</v>
      </c>
      <c r="B15" t="s">
        <v>63</v>
      </c>
      <c r="C15" t="s">
        <v>110</v>
      </c>
      <c r="D15" t="s">
        <v>111</v>
      </c>
      <c r="E15" t="str">
        <f t="shared" si="0"/>
        <v>INSERT INTO Workstation(ID, WorkstationType_ID, Name, Description) values (8171, 'D9123', 'Welding 03', 'Spot welding staion');</v>
      </c>
    </row>
    <row r="16" spans="1:8" x14ac:dyDescent="0.3">
      <c r="A16">
        <v>7235</v>
      </c>
      <c r="B16" t="s">
        <v>85</v>
      </c>
      <c r="C16" t="s">
        <v>116</v>
      </c>
      <c r="D16" t="s">
        <v>119</v>
      </c>
      <c r="E16" t="str">
        <f t="shared" si="0"/>
        <v>INSERT INTO Workstation(ID, WorkstationType_ID, Name, Description) values (7235, 'T3452', 'Assembly 01', 'Product assembly station');</v>
      </c>
    </row>
    <row r="17" spans="1:5" x14ac:dyDescent="0.3">
      <c r="A17">
        <v>7236</v>
      </c>
      <c r="B17" t="s">
        <v>85</v>
      </c>
      <c r="C17" t="s">
        <v>117</v>
      </c>
      <c r="D17" t="s">
        <v>119</v>
      </c>
      <c r="E17" t="str">
        <f t="shared" si="0"/>
        <v>INSERT INTO Workstation(ID, WorkstationType_ID, Name, Description) values (7236, 'T3452', 'Assembly 02', 'Product assembly station');</v>
      </c>
    </row>
    <row r="18" spans="1:5" x14ac:dyDescent="0.3">
      <c r="A18">
        <v>7238</v>
      </c>
      <c r="B18" t="s">
        <v>85</v>
      </c>
      <c r="C18" t="s">
        <v>118</v>
      </c>
      <c r="D18" t="s">
        <v>119</v>
      </c>
      <c r="E18" t="str">
        <f t="shared" si="0"/>
        <v>INSERT INTO Workstation(ID, WorkstationType_ID, Name, Description) values (7238, 'T3452', 'Assembly 03', 'Product assembly station');</v>
      </c>
    </row>
    <row r="19" spans="1:5" x14ac:dyDescent="0.3">
      <c r="A19">
        <v>5124</v>
      </c>
      <c r="B19" t="s">
        <v>61</v>
      </c>
      <c r="C19" t="s">
        <v>120</v>
      </c>
      <c r="D19" t="s">
        <v>121</v>
      </c>
      <c r="E19" t="str">
        <f t="shared" si="0"/>
        <v>INSERT INTO Workstation(ID, WorkstationType_ID, Name, Description) values (5124, 'C5637', 'Trimming 01', 'Metal trimming station');</v>
      </c>
    </row>
    <row r="20" spans="1:5" x14ac:dyDescent="0.3">
      <c r="A20">
        <v>4123</v>
      </c>
      <c r="B20" t="s">
        <v>71</v>
      </c>
      <c r="C20" t="s">
        <v>122</v>
      </c>
      <c r="D20" t="s">
        <v>125</v>
      </c>
      <c r="E20" t="str">
        <f t="shared" si="0"/>
        <v>INSERT INTO Workstation(ID, WorkstationType_ID, Name, Description) values (4123, 'Q3547', 'Polishing 01', 'Metal polishing station');</v>
      </c>
    </row>
    <row r="21" spans="1:5" x14ac:dyDescent="0.3">
      <c r="A21">
        <v>4124</v>
      </c>
      <c r="B21" t="s">
        <v>71</v>
      </c>
      <c r="C21" t="s">
        <v>123</v>
      </c>
      <c r="D21" t="s">
        <v>125</v>
      </c>
      <c r="E21" t="str">
        <f t="shared" si="0"/>
        <v>INSERT INTO Workstation(ID, WorkstationType_ID, Name, Description) values (4124, 'Q3547', 'Polishing 02', 'Metal polishing station');</v>
      </c>
    </row>
    <row r="22" spans="1:5" x14ac:dyDescent="0.3">
      <c r="A22">
        <v>4125</v>
      </c>
      <c r="B22" t="s">
        <v>71</v>
      </c>
      <c r="C22" t="s">
        <v>124</v>
      </c>
      <c r="D22" t="s">
        <v>125</v>
      </c>
      <c r="E22" t="str">
        <f t="shared" si="0"/>
        <v>INSERT INTO Workstation(ID, WorkstationType_ID, Name, Description) values (4125, 'Q3547', 'Polishing 03', 'Metal polishing station');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J21"/>
  <sheetViews>
    <sheetView topLeftCell="C1" workbookViewId="0">
      <selection activeCell="E23" sqref="E23"/>
    </sheetView>
  </sheetViews>
  <sheetFormatPr defaultRowHeight="14.4" x14ac:dyDescent="0.3"/>
  <cols>
    <col min="1" max="1" width="14.21875" customWidth="1"/>
    <col min="2" max="2" width="17.77734375" customWidth="1"/>
    <col min="3" max="3" width="32.88671875" bestFit="1" customWidth="1"/>
    <col min="5" max="5" width="83.33203125" bestFit="1" customWidth="1"/>
    <col min="9" max="9" width="11.33203125" bestFit="1" customWidth="1"/>
  </cols>
  <sheetData>
    <row r="1" spans="1:10" x14ac:dyDescent="0.3">
      <c r="A1" t="s">
        <v>72</v>
      </c>
      <c r="B1" t="s">
        <v>76</v>
      </c>
      <c r="C1" t="s">
        <v>19</v>
      </c>
      <c r="D1" t="s">
        <v>89</v>
      </c>
      <c r="E1" t="s">
        <v>199</v>
      </c>
      <c r="F1" t="s">
        <v>182</v>
      </c>
      <c r="H1" t="s">
        <v>196</v>
      </c>
      <c r="I1" t="s">
        <v>197</v>
      </c>
      <c r="J1" t="s">
        <v>198</v>
      </c>
    </row>
    <row r="2" spans="1:10" x14ac:dyDescent="0.3">
      <c r="A2" t="s">
        <v>23</v>
      </c>
      <c r="B2" t="s">
        <v>87</v>
      </c>
      <c r="C2" t="s">
        <v>88</v>
      </c>
      <c r="D2">
        <v>1</v>
      </c>
      <c r="E2" t="str">
        <f>"INSERT INTO " &amp; $E$1 &amp; "(" &amp;$H$1 &amp; ", " &amp;$C$1 &amp; ") values ('" &amp; B2 &amp; "', '" &amp; C2 &amp; "');"</f>
        <v>INSERT INTO Part(code, Description) values ('PN12344A21', 'Screw M6 35 mm');</v>
      </c>
      <c r="F2" t="str">
        <f>"INSERT INTO " &amp; $F$1 &amp; "(" &amp;$I$1 &amp; ", " &amp;$J$1 &amp; ", " &amp;$D$1 &amp; ") values ('" &amp; A2 &amp; "', '" &amp; B2 &amp; "', " &amp; D2 &amp; ");"</f>
        <v>INSERT INTO BillOfMaterials(Productcode, Partcode, Quantity) values ('AS12945S22', 'PN12344A21', 1);</v>
      </c>
    </row>
    <row r="3" spans="1:10" x14ac:dyDescent="0.3">
      <c r="A3" t="s">
        <v>23</v>
      </c>
      <c r="B3" t="s">
        <v>94</v>
      </c>
      <c r="C3" t="s">
        <v>90</v>
      </c>
      <c r="D3">
        <v>1</v>
      </c>
      <c r="E3" t="str">
        <f t="shared" ref="E3:E21" si="0">"INSERT INTO " &amp; $E$1 &amp; "(" &amp;$H$1 &amp; ", " &amp;$C$1 &amp; ") values ('" &amp; B3 &amp; "', '" &amp; C3 &amp; "');"</f>
        <v>INSERT INTO Part(code, Description) values ('PN52384R50', '300x300 mm 5mm stainless steel sheet');</v>
      </c>
      <c r="F3" t="str">
        <f t="shared" ref="F3:F21" si="1">"INSERT INTO " &amp; $F$1 &amp; "(" &amp;$I$1 &amp; ", " &amp;$J$1 &amp; ", " &amp;$D$1 &amp; ") values ('" &amp; A3 &amp; "', '" &amp; B3 &amp; "', " &amp; D3 &amp; ");"</f>
        <v>INSERT INTO BillOfMaterials(Productcode, Partcode, Quantity) values ('AS12945S22', 'PN52384R50', 1);</v>
      </c>
    </row>
    <row r="4" spans="1:10" x14ac:dyDescent="0.3">
      <c r="A4" t="s">
        <v>23</v>
      </c>
      <c r="B4" t="s">
        <v>95</v>
      </c>
      <c r="C4" t="s">
        <v>91</v>
      </c>
      <c r="D4">
        <v>1</v>
      </c>
      <c r="E4" t="str">
        <f t="shared" si="0"/>
        <v>INSERT INTO Part(code, Description) values ('PN52384R10', '300x300 mm 1mm stainless steel sheet');</v>
      </c>
      <c r="F4" t="str">
        <f t="shared" si="1"/>
        <v>INSERT INTO BillOfMaterials(Productcode, Partcode, Quantity) values ('AS12945S22', 'PN52384R10', 1);</v>
      </c>
    </row>
    <row r="5" spans="1:10" x14ac:dyDescent="0.3">
      <c r="A5" t="s">
        <v>23</v>
      </c>
      <c r="B5" t="s">
        <v>92</v>
      </c>
      <c r="C5" t="s">
        <v>93</v>
      </c>
      <c r="D5">
        <v>4</v>
      </c>
      <c r="E5" t="str">
        <f t="shared" si="0"/>
        <v>INSERT INTO Part(code, Description) values ('PN18544A21', 'Rivet 6 mm');</v>
      </c>
      <c r="F5" t="str">
        <f t="shared" si="1"/>
        <v>INSERT INTO BillOfMaterials(Productcode, Partcode, Quantity) values ('AS12945S22', 'PN18544A21', 4);</v>
      </c>
    </row>
    <row r="6" spans="1:10" x14ac:dyDescent="0.3">
      <c r="A6" t="s">
        <v>23</v>
      </c>
      <c r="B6" t="s">
        <v>96</v>
      </c>
      <c r="C6" t="s">
        <v>99</v>
      </c>
      <c r="D6">
        <v>2</v>
      </c>
      <c r="E6" t="str">
        <f t="shared" si="0"/>
        <v>INSERT INTO Part(code, Description) values ('PN18544C21', 'Stainless steel handle model U6');</v>
      </c>
      <c r="F6" t="str">
        <f t="shared" si="1"/>
        <v>INSERT INTO BillOfMaterials(Productcode, Partcode, Quantity) values ('AS12945S22', 'PN18544C21', 2);</v>
      </c>
    </row>
    <row r="7" spans="1:10" x14ac:dyDescent="0.3">
      <c r="A7" t="s">
        <v>23</v>
      </c>
      <c r="B7" t="s">
        <v>97</v>
      </c>
      <c r="C7" t="s">
        <v>98</v>
      </c>
      <c r="D7">
        <v>1</v>
      </c>
      <c r="E7" t="str">
        <f t="shared" si="0"/>
        <v>INSERT INTO Part(code, Description) values ('PN18324C54', 'Stainless steel handle model R12');</v>
      </c>
      <c r="F7" t="str">
        <f t="shared" si="1"/>
        <v>INSERT INTO BillOfMaterials(Productcode, Partcode, Quantity) values ('AS12945S22', 'PN18324C54', 1);</v>
      </c>
    </row>
    <row r="8" spans="1:10" x14ac:dyDescent="0.3">
      <c r="A8" t="s">
        <v>25</v>
      </c>
      <c r="B8" t="s">
        <v>87</v>
      </c>
      <c r="C8" t="s">
        <v>88</v>
      </c>
      <c r="D8">
        <v>1</v>
      </c>
      <c r="E8" t="str">
        <f t="shared" si="0"/>
        <v>INSERT INTO Part(code, Description) values ('PN12344A21', 'Screw M6 35 mm');</v>
      </c>
      <c r="F8" t="str">
        <f t="shared" si="1"/>
        <v>INSERT INTO BillOfMaterials(Productcode, Partcode, Quantity) values ('AS12945S20', 'PN12344A21', 1);</v>
      </c>
    </row>
    <row r="9" spans="1:10" x14ac:dyDescent="0.3">
      <c r="A9" t="s">
        <v>25</v>
      </c>
      <c r="B9" t="s">
        <v>94</v>
      </c>
      <c r="C9" t="s">
        <v>90</v>
      </c>
      <c r="D9">
        <v>1</v>
      </c>
      <c r="E9" t="str">
        <f t="shared" si="0"/>
        <v>INSERT INTO Part(code, Description) values ('PN52384R50', '300x300 mm 5mm stainless steel sheet');</v>
      </c>
      <c r="F9" t="str">
        <f t="shared" si="1"/>
        <v>INSERT INTO BillOfMaterials(Productcode, Partcode, Quantity) values ('AS12945S20', 'PN52384R50', 1);</v>
      </c>
    </row>
    <row r="10" spans="1:10" x14ac:dyDescent="0.3">
      <c r="A10" t="s">
        <v>25</v>
      </c>
      <c r="B10" t="s">
        <v>95</v>
      </c>
      <c r="C10" t="s">
        <v>91</v>
      </c>
      <c r="D10">
        <v>1</v>
      </c>
      <c r="E10" t="str">
        <f t="shared" si="0"/>
        <v>INSERT INTO Part(code, Description) values ('PN52384R10', '300x300 mm 1mm stainless steel sheet');</v>
      </c>
      <c r="F10" t="str">
        <f t="shared" si="1"/>
        <v>INSERT INTO BillOfMaterials(Productcode, Partcode, Quantity) values ('AS12945S20', 'PN52384R10', 1);</v>
      </c>
    </row>
    <row r="11" spans="1:10" x14ac:dyDescent="0.3">
      <c r="A11" t="s">
        <v>25</v>
      </c>
      <c r="B11" t="s">
        <v>92</v>
      </c>
      <c r="C11" t="s">
        <v>93</v>
      </c>
      <c r="D11">
        <v>4</v>
      </c>
      <c r="E11" t="str">
        <f t="shared" si="0"/>
        <v>INSERT INTO Part(code, Description) values ('PN18544A21', 'Rivet 6 mm');</v>
      </c>
      <c r="F11" t="str">
        <f t="shared" si="1"/>
        <v>INSERT INTO BillOfMaterials(Productcode, Partcode, Quantity) values ('AS12945S20', 'PN18544A21', 4);</v>
      </c>
    </row>
    <row r="12" spans="1:10" x14ac:dyDescent="0.3">
      <c r="A12" t="s">
        <v>25</v>
      </c>
      <c r="B12" t="s">
        <v>96</v>
      </c>
      <c r="C12" t="s">
        <v>99</v>
      </c>
      <c r="D12">
        <v>2</v>
      </c>
      <c r="E12" t="str">
        <f t="shared" si="0"/>
        <v>INSERT INTO Part(code, Description) values ('PN18544C21', 'Stainless steel handle model U6');</v>
      </c>
      <c r="F12" t="str">
        <f t="shared" si="1"/>
        <v>INSERT INTO BillOfMaterials(Productcode, Partcode, Quantity) values ('AS12945S20', 'PN18544C21', 2);</v>
      </c>
    </row>
    <row r="13" spans="1:10" x14ac:dyDescent="0.3">
      <c r="A13" t="s">
        <v>25</v>
      </c>
      <c r="B13" t="s">
        <v>143</v>
      </c>
      <c r="C13" t="s">
        <v>142</v>
      </c>
      <c r="D13">
        <v>1</v>
      </c>
      <c r="E13" t="str">
        <f t="shared" si="0"/>
        <v>INSERT INTO Part(code, Description) values ('PN18324C51', 'Stainless steel handle model R11');</v>
      </c>
      <c r="F13" t="str">
        <f t="shared" si="1"/>
        <v>INSERT INTO BillOfMaterials(Productcode, Partcode, Quantity) values ('AS12945S20', 'PN18324C51', 1);</v>
      </c>
    </row>
    <row r="14" spans="1:10" x14ac:dyDescent="0.3">
      <c r="A14" t="s">
        <v>28</v>
      </c>
      <c r="B14" t="s">
        <v>87</v>
      </c>
      <c r="C14" t="s">
        <v>88</v>
      </c>
      <c r="D14">
        <v>1</v>
      </c>
      <c r="E14" t="str">
        <f t="shared" si="0"/>
        <v>INSERT INTO Part(code, Description) values ('PN12344A21', 'Screw M6 35 mm');</v>
      </c>
      <c r="F14" t="str">
        <f t="shared" si="1"/>
        <v>INSERT INTO BillOfMaterials(Productcode, Partcode, Quantity) values ('AS12945S17', 'PN12344A21', 1);</v>
      </c>
    </row>
    <row r="15" spans="1:10" x14ac:dyDescent="0.3">
      <c r="A15" t="s">
        <v>28</v>
      </c>
      <c r="B15" t="s">
        <v>159</v>
      </c>
      <c r="C15" t="s">
        <v>162</v>
      </c>
      <c r="D15">
        <v>1</v>
      </c>
      <c r="E15" t="str">
        <f t="shared" si="0"/>
        <v>INSERT INTO Part(code, Description) values ('PN52384R45', '250x250 mm 5mm stainless steel sheet');</v>
      </c>
      <c r="F15" t="str">
        <f t="shared" si="1"/>
        <v>INSERT INTO BillOfMaterials(Productcode, Partcode, Quantity) values ('AS12945S17', 'PN52384R45', 1);</v>
      </c>
    </row>
    <row r="16" spans="1:10" x14ac:dyDescent="0.3">
      <c r="A16" t="s">
        <v>28</v>
      </c>
      <c r="B16" t="s">
        <v>160</v>
      </c>
      <c r="C16" t="s">
        <v>161</v>
      </c>
      <c r="D16">
        <v>1</v>
      </c>
      <c r="E16" t="str">
        <f t="shared" si="0"/>
        <v>INSERT INTO Part(code, Description) values ('PN52384R12', '250x250 mm 1mm stainless steel sheet');</v>
      </c>
      <c r="F16" t="str">
        <f t="shared" si="1"/>
        <v>INSERT INTO BillOfMaterials(Productcode, Partcode, Quantity) values ('AS12945S17', 'PN52384R12', 1);</v>
      </c>
    </row>
    <row r="17" spans="1:6" x14ac:dyDescent="0.3">
      <c r="A17" t="s">
        <v>28</v>
      </c>
      <c r="B17" t="s">
        <v>92</v>
      </c>
      <c r="C17" t="s">
        <v>93</v>
      </c>
      <c r="D17">
        <v>4</v>
      </c>
      <c r="E17" t="str">
        <f t="shared" si="0"/>
        <v>INSERT INTO Part(code, Description) values ('PN18544A21', 'Rivet 6 mm');</v>
      </c>
      <c r="F17" t="str">
        <f t="shared" si="1"/>
        <v>INSERT INTO BillOfMaterials(Productcode, Partcode, Quantity) values ('AS12945S17', 'PN18544A21', 4);</v>
      </c>
    </row>
    <row r="18" spans="1:6" x14ac:dyDescent="0.3">
      <c r="A18" t="s">
        <v>28</v>
      </c>
      <c r="B18" t="s">
        <v>96</v>
      </c>
      <c r="C18" t="s">
        <v>99</v>
      </c>
      <c r="D18">
        <v>2</v>
      </c>
      <c r="E18" t="str">
        <f t="shared" si="0"/>
        <v>INSERT INTO Part(code, Description) values ('PN18544C21', 'Stainless steel handle model U6');</v>
      </c>
      <c r="F18" t="str">
        <f t="shared" si="1"/>
        <v>INSERT INTO BillOfMaterials(Productcode, Partcode, Quantity) values ('AS12945S17', 'PN18544C21', 2);</v>
      </c>
    </row>
    <row r="19" spans="1:6" x14ac:dyDescent="0.3">
      <c r="A19" t="s">
        <v>28</v>
      </c>
      <c r="B19" t="s">
        <v>143</v>
      </c>
      <c r="C19" t="s">
        <v>142</v>
      </c>
      <c r="D19">
        <v>1</v>
      </c>
      <c r="E19" t="str">
        <f t="shared" si="0"/>
        <v>INSERT INTO Part(code, Description) values ('PN18324C51', 'Stainless steel handle model R11');</v>
      </c>
      <c r="F19" t="str">
        <f t="shared" si="1"/>
        <v>INSERT INTO BillOfMaterials(Productcode, Partcode, Quantity) values ('AS12945S17', 'PN18324C51', 1);</v>
      </c>
    </row>
    <row r="20" spans="1:6" x14ac:dyDescent="0.3">
      <c r="A20" t="s">
        <v>158</v>
      </c>
      <c r="B20" t="s">
        <v>159</v>
      </c>
      <c r="C20" t="s">
        <v>162</v>
      </c>
      <c r="D20">
        <v>1</v>
      </c>
      <c r="E20" t="str">
        <f t="shared" si="0"/>
        <v>INSERT INTO Part(code, Description) values ('PN52384R45', '250x250 mm 5mm stainless steel sheet');</v>
      </c>
      <c r="F20" t="str">
        <f t="shared" si="1"/>
        <v>INSERT INTO BillOfMaterials(Productcode, Partcode, Quantity) values ('AS12945P17', 'PN52384R45', 1);</v>
      </c>
    </row>
    <row r="21" spans="1:6" x14ac:dyDescent="0.3">
      <c r="A21" t="s">
        <v>158</v>
      </c>
      <c r="B21" t="s">
        <v>172</v>
      </c>
      <c r="C21" t="s">
        <v>173</v>
      </c>
      <c r="D21">
        <v>1</v>
      </c>
      <c r="E21" t="str">
        <f t="shared" si="0"/>
        <v>INSERT INTO Part(code, Description) values ('PN18324C91', 'Stainless steel handle model S26');</v>
      </c>
      <c r="F21" t="str">
        <f t="shared" si="1"/>
        <v>INSERT INTO BillOfMaterials(Productcode, Partcode, Quantity) values ('AS12945P17', 'PN18324C91',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H18"/>
  <sheetViews>
    <sheetView workbookViewId="0">
      <selection activeCell="G21" sqref="G21"/>
    </sheetView>
  </sheetViews>
  <sheetFormatPr defaultRowHeight="14.4" x14ac:dyDescent="0.3"/>
  <cols>
    <col min="1" max="1" width="7.77734375" bestFit="1" customWidth="1"/>
    <col min="2" max="2" width="10.77734375" customWidth="1"/>
    <col min="3" max="3" width="9.77734375" bestFit="1" customWidth="1"/>
    <col min="6" max="6" width="14.33203125" bestFit="1" customWidth="1"/>
    <col min="7" max="7" width="10.6640625" bestFit="1" customWidth="1"/>
  </cols>
  <sheetData>
    <row r="1" spans="1:8" x14ac:dyDescent="0.3">
      <c r="A1" t="s">
        <v>155</v>
      </c>
      <c r="B1" t="s">
        <v>31</v>
      </c>
      <c r="C1" t="s">
        <v>73</v>
      </c>
      <c r="D1" t="s">
        <v>181</v>
      </c>
      <c r="F1" t="s">
        <v>200</v>
      </c>
      <c r="G1" t="s">
        <v>201</v>
      </c>
      <c r="H1" t="s">
        <v>202</v>
      </c>
    </row>
    <row r="2" spans="1:8" x14ac:dyDescent="0.3">
      <c r="A2">
        <v>125</v>
      </c>
      <c r="B2">
        <v>5647</v>
      </c>
      <c r="C2">
        <v>1</v>
      </c>
      <c r="D2" t="str">
        <f>"INSERT INTO " &amp; $D$1 &amp; "(" &amp; $F$1 &amp; ", " &amp;$G$1 &amp; ", " &amp;$H$1 &amp; ") values (" &amp; A2 &amp; ", " &amp; B2 &amp; ", " &amp; C2 &amp; ");"</f>
        <v>INSERT INTO BillOfOperations(ProductFamilyID, OperationID, sequenceNumber) values (125, 5647, 1);</v>
      </c>
    </row>
    <row r="3" spans="1:8" x14ac:dyDescent="0.3">
      <c r="A3">
        <v>125</v>
      </c>
      <c r="B3">
        <v>5647</v>
      </c>
      <c r="C3">
        <v>2</v>
      </c>
      <c r="D3" t="str">
        <f t="shared" ref="D3:D18" si="0">"INSERT INTO " &amp; $D$1 &amp; "(" &amp; $F$1 &amp; ", " &amp;$G$1 &amp; ", " &amp;$H$1 &amp; ") values (" &amp; A3 &amp; ", " &amp; B3 &amp; ", " &amp; C3 &amp; ");"</f>
        <v>INSERT INTO BillOfOperations(ProductFamilyID, OperationID, sequenceNumber) values (125, 5647, 2);</v>
      </c>
    </row>
    <row r="4" spans="1:8" x14ac:dyDescent="0.3">
      <c r="A4">
        <v>125</v>
      </c>
      <c r="B4">
        <v>5649</v>
      </c>
      <c r="C4">
        <v>3</v>
      </c>
      <c r="D4" t="str">
        <f t="shared" si="0"/>
        <v>INSERT INTO BillOfOperations(ProductFamilyID, OperationID, sequenceNumber) values (125, 5649, 3);</v>
      </c>
    </row>
    <row r="5" spans="1:8" x14ac:dyDescent="0.3">
      <c r="A5">
        <v>125</v>
      </c>
      <c r="B5">
        <v>5651</v>
      </c>
      <c r="C5">
        <v>4</v>
      </c>
      <c r="D5" t="str">
        <f t="shared" si="0"/>
        <v>INSERT INTO BillOfOperations(ProductFamilyID, OperationID, sequenceNumber) values (125, 5651, 4);</v>
      </c>
    </row>
    <row r="6" spans="1:8" x14ac:dyDescent="0.3">
      <c r="A6">
        <v>125</v>
      </c>
      <c r="B6">
        <v>5653</v>
      </c>
      <c r="C6">
        <v>5</v>
      </c>
      <c r="D6" t="str">
        <f t="shared" si="0"/>
        <v>INSERT INTO BillOfOperations(ProductFamilyID, OperationID, sequenceNumber) values (125, 5653, 5);</v>
      </c>
    </row>
    <row r="7" spans="1:8" x14ac:dyDescent="0.3">
      <c r="A7">
        <v>125</v>
      </c>
      <c r="B7">
        <v>5659</v>
      </c>
      <c r="C7">
        <v>6</v>
      </c>
      <c r="D7" t="str">
        <f t="shared" si="0"/>
        <v>INSERT INTO BillOfOperations(ProductFamilyID, OperationID, sequenceNumber) values (125, 5659, 6);</v>
      </c>
    </row>
    <row r="8" spans="1:8" x14ac:dyDescent="0.3">
      <c r="A8">
        <v>125</v>
      </c>
      <c r="B8">
        <v>5669</v>
      </c>
      <c r="C8">
        <v>7</v>
      </c>
      <c r="D8" t="str">
        <f t="shared" si="0"/>
        <v>INSERT INTO BillOfOperations(ProductFamilyID, OperationID, sequenceNumber) values (125, 5669, 7);</v>
      </c>
    </row>
    <row r="9" spans="1:8" x14ac:dyDescent="0.3">
      <c r="A9">
        <v>125</v>
      </c>
      <c r="B9">
        <v>5655</v>
      </c>
      <c r="C9">
        <v>8</v>
      </c>
      <c r="D9" t="str">
        <f t="shared" si="0"/>
        <v>INSERT INTO BillOfOperations(ProductFamilyID, OperationID, sequenceNumber) values (125, 5655, 8);</v>
      </c>
    </row>
    <row r="10" spans="1:8" x14ac:dyDescent="0.3">
      <c r="A10">
        <v>125</v>
      </c>
      <c r="B10">
        <v>5657</v>
      </c>
      <c r="C10">
        <v>9</v>
      </c>
      <c r="D10" t="str">
        <f t="shared" si="0"/>
        <v>INSERT INTO BillOfOperations(ProductFamilyID, OperationID, sequenceNumber) values (125, 5657, 9);</v>
      </c>
    </row>
    <row r="11" spans="1:8" x14ac:dyDescent="0.3">
      <c r="A11">
        <v>125</v>
      </c>
      <c r="B11">
        <v>5661</v>
      </c>
      <c r="C11">
        <v>10</v>
      </c>
      <c r="D11" t="str">
        <f t="shared" si="0"/>
        <v>INSERT INTO BillOfOperations(ProductFamilyID, OperationID, sequenceNumber) values (125, 5661, 10);</v>
      </c>
    </row>
    <row r="12" spans="1:8" x14ac:dyDescent="0.3">
      <c r="A12">
        <v>125</v>
      </c>
      <c r="B12">
        <v>5667</v>
      </c>
      <c r="C12">
        <v>11</v>
      </c>
      <c r="D12" t="str">
        <f t="shared" si="0"/>
        <v>INSERT INTO BillOfOperations(ProductFamilyID, OperationID, sequenceNumber) values (125, 5667, 11);</v>
      </c>
    </row>
    <row r="13" spans="1:8" x14ac:dyDescent="0.3">
      <c r="A13">
        <v>125</v>
      </c>
      <c r="B13">
        <v>5663</v>
      </c>
      <c r="C13">
        <v>12</v>
      </c>
      <c r="D13" t="str">
        <f t="shared" si="0"/>
        <v>INSERT INTO BillOfOperations(ProductFamilyID, OperationID, sequenceNumber) values (125, 5663, 12);</v>
      </c>
    </row>
    <row r="14" spans="1:8" x14ac:dyDescent="0.3">
      <c r="A14">
        <v>132</v>
      </c>
      <c r="B14">
        <v>5681</v>
      </c>
      <c r="C14">
        <v>1</v>
      </c>
      <c r="D14" t="str">
        <f t="shared" si="0"/>
        <v>INSERT INTO BillOfOperations(ProductFamilyID, OperationID, sequenceNumber) values (132, 5681, 1);</v>
      </c>
    </row>
    <row r="15" spans="1:8" x14ac:dyDescent="0.3">
      <c r="A15">
        <v>132</v>
      </c>
      <c r="B15">
        <v>5682</v>
      </c>
      <c r="C15">
        <v>2</v>
      </c>
      <c r="D15" t="str">
        <f t="shared" si="0"/>
        <v>INSERT INTO BillOfOperations(ProductFamilyID, OperationID, sequenceNumber) values (132, 5682, 2);</v>
      </c>
    </row>
    <row r="16" spans="1:8" x14ac:dyDescent="0.3">
      <c r="A16">
        <v>132</v>
      </c>
      <c r="B16">
        <v>5683</v>
      </c>
      <c r="C16">
        <v>3</v>
      </c>
      <c r="D16" t="str">
        <f t="shared" si="0"/>
        <v>INSERT INTO BillOfOperations(ProductFamilyID, OperationID, sequenceNumber) values (132, 5683, 3);</v>
      </c>
    </row>
    <row r="17" spans="1:4" x14ac:dyDescent="0.3">
      <c r="A17">
        <v>132</v>
      </c>
      <c r="B17">
        <v>5665</v>
      </c>
      <c r="C17">
        <v>4</v>
      </c>
      <c r="D17" t="str">
        <f t="shared" si="0"/>
        <v>INSERT INTO BillOfOperations(ProductFamilyID, OperationID, sequenceNumber) values (132, 5665, 4);</v>
      </c>
    </row>
    <row r="18" spans="1:4" x14ac:dyDescent="0.3">
      <c r="A18">
        <v>132</v>
      </c>
      <c r="B18">
        <v>5688</v>
      </c>
      <c r="C18">
        <v>5</v>
      </c>
      <c r="D18" t="str">
        <f t="shared" si="0"/>
        <v>INSERT INTO BillOfOperations(ProductFamilyID, OperationID, sequenceNumber) values (132, 5688, 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Clients</vt:lpstr>
      <vt:lpstr>Products</vt:lpstr>
      <vt:lpstr>ProductFamily</vt:lpstr>
      <vt:lpstr>Orders</vt:lpstr>
      <vt:lpstr>Operations</vt:lpstr>
      <vt:lpstr>WorkstationTypes</vt:lpstr>
      <vt:lpstr>Workstations</vt:lpstr>
      <vt:lpstr>BOM</vt:lpstr>
      <vt:lpstr>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Davide Moura E Freitas</cp:lastModifiedBy>
  <dcterms:created xsi:type="dcterms:W3CDTF">2024-10-15T18:17:29Z</dcterms:created>
  <dcterms:modified xsi:type="dcterms:W3CDTF">2024-10-25T23:28:56Z</dcterms:modified>
</cp:coreProperties>
</file>