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3EEA420-3E5A-468C-A599-F175FD3FC497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人物" sheetId="1" r:id="rId1"/>
    <sheet name="装备" sheetId="2" r:id="rId2"/>
    <sheet name="防御塔&amp;陷阱" sheetId="3" r:id="rId3"/>
    <sheet name="仇恨" sheetId="4" r:id="rId4"/>
    <sheet name="怪物" sheetId="5" r:id="rId5"/>
    <sheet name="BUFF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" l="1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J16" i="5"/>
  <c r="I16" i="5"/>
  <c r="H16" i="5"/>
  <c r="G16" i="5"/>
  <c r="E16" i="5"/>
  <c r="C16" i="5"/>
  <c r="J15" i="5"/>
  <c r="I15" i="5"/>
  <c r="H15" i="5"/>
  <c r="G15" i="5"/>
  <c r="E15" i="5"/>
  <c r="C15" i="5"/>
  <c r="J14" i="5"/>
  <c r="I14" i="5"/>
  <c r="H14" i="5"/>
  <c r="G14" i="5"/>
  <c r="E14" i="5"/>
  <c r="C14" i="5"/>
  <c r="J13" i="5"/>
  <c r="I13" i="5"/>
  <c r="E13" i="5"/>
  <c r="C13" i="5"/>
  <c r="I12" i="5"/>
  <c r="H12" i="5"/>
  <c r="G12" i="5"/>
  <c r="E12" i="5"/>
  <c r="C12" i="5"/>
  <c r="J11" i="5"/>
  <c r="I11" i="5"/>
  <c r="H11" i="5"/>
  <c r="G11" i="5"/>
  <c r="E11" i="5"/>
  <c r="C11" i="5"/>
  <c r="J10" i="5"/>
  <c r="I10" i="5"/>
  <c r="H10" i="5"/>
  <c r="G10" i="5"/>
  <c r="E10" i="5"/>
  <c r="C10" i="5"/>
  <c r="J9" i="5"/>
  <c r="I9" i="5"/>
  <c r="H9" i="5"/>
  <c r="G9" i="5"/>
  <c r="E9" i="5"/>
  <c r="C9" i="5"/>
  <c r="J8" i="5"/>
  <c r="I8" i="5"/>
  <c r="H8" i="5"/>
  <c r="G8" i="5"/>
  <c r="E8" i="5"/>
  <c r="C8" i="5"/>
  <c r="J7" i="5"/>
  <c r="I7" i="5"/>
  <c r="H7" i="5"/>
  <c r="G7" i="5"/>
  <c r="E7" i="5"/>
  <c r="C7" i="5"/>
  <c r="J6" i="5"/>
  <c r="H6" i="5"/>
  <c r="E6" i="5"/>
  <c r="C6" i="5"/>
  <c r="J5" i="5"/>
  <c r="I5" i="5"/>
  <c r="H5" i="5"/>
  <c r="G5" i="5"/>
  <c r="E5" i="5"/>
  <c r="C5" i="5"/>
  <c r="J4" i="5"/>
  <c r="I4" i="5"/>
  <c r="H4" i="5"/>
  <c r="H13" i="5" s="1"/>
  <c r="G4" i="5"/>
  <c r="G13" i="5" s="1"/>
  <c r="E4" i="5"/>
  <c r="C4" i="5"/>
  <c r="J3" i="5"/>
  <c r="I3" i="5"/>
  <c r="H3" i="5"/>
  <c r="G3" i="5"/>
  <c r="E3" i="5"/>
  <c r="C3" i="5"/>
  <c r="F37" i="3"/>
  <c r="E37" i="3"/>
  <c r="D37" i="3"/>
  <c r="L36" i="3" s="1"/>
  <c r="M36" i="3" s="1"/>
  <c r="J36" i="3"/>
  <c r="I36" i="3"/>
  <c r="J35" i="3"/>
  <c r="I35" i="3"/>
  <c r="J34" i="3"/>
  <c r="I34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J33" i="3" s="1"/>
  <c r="I24" i="3"/>
  <c r="I33" i="3" s="1"/>
  <c r="L33" i="3" s="1"/>
  <c r="M33" i="3" s="1"/>
  <c r="J23" i="3"/>
  <c r="I23" i="3"/>
  <c r="J14" i="3"/>
  <c r="J11" i="3"/>
  <c r="I11" i="3"/>
  <c r="F11" i="3"/>
  <c r="G11" i="3" s="1"/>
  <c r="J10" i="3"/>
  <c r="I10" i="3"/>
  <c r="F10" i="3"/>
  <c r="G10" i="3" s="1"/>
  <c r="J9" i="3"/>
  <c r="I9" i="3"/>
  <c r="F9" i="3"/>
  <c r="G9" i="3" s="1"/>
  <c r="J8" i="3"/>
  <c r="I8" i="3"/>
  <c r="F8" i="3"/>
  <c r="G8" i="3" s="1"/>
  <c r="J7" i="3"/>
  <c r="I7" i="3"/>
  <c r="F7" i="3"/>
  <c r="G7" i="3" s="1"/>
  <c r="J6" i="3"/>
  <c r="I6" i="3"/>
  <c r="F6" i="3"/>
  <c r="G6" i="3" s="1"/>
  <c r="J5" i="3"/>
  <c r="I5" i="3"/>
  <c r="F5" i="3"/>
  <c r="G5" i="3" s="1"/>
  <c r="J4" i="3"/>
  <c r="I4" i="3"/>
  <c r="F4" i="3"/>
  <c r="G4" i="3" s="1"/>
  <c r="J3" i="3"/>
  <c r="I3" i="3"/>
  <c r="F3" i="3"/>
  <c r="G3" i="3" s="1"/>
  <c r="J2" i="3"/>
  <c r="F2" i="3"/>
  <c r="G2" i="3" s="1"/>
  <c r="G14" i="1"/>
  <c r="G13" i="1"/>
  <c r="G12" i="1"/>
  <c r="G11" i="1"/>
  <c r="I6" i="1"/>
  <c r="H6" i="1"/>
  <c r="G6" i="1"/>
  <c r="E6" i="1"/>
  <c r="E14" i="1" s="1"/>
  <c r="H14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H3" i="1" s="1"/>
  <c r="E3" i="1"/>
  <c r="E11" i="1" s="1"/>
  <c r="H11" i="1" s="1"/>
  <c r="D3" i="1"/>
  <c r="C3" i="1"/>
  <c r="H2" i="1"/>
  <c r="G2" i="1"/>
  <c r="L23" i="3" l="1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4" i="3"/>
  <c r="M34" i="3" s="1"/>
  <c r="L35" i="3"/>
  <c r="M35" i="3" s="1"/>
  <c r="H4" i="1"/>
  <c r="H5" i="1"/>
</calcChain>
</file>

<file path=xl/sharedStrings.xml><?xml version="1.0" encoding="utf-8"?>
<sst xmlns="http://schemas.openxmlformats.org/spreadsheetml/2006/main" count="268" uniqueCount="188">
  <si>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</si>
  <si>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</si>
  <si>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</si>
  <si>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</si>
  <si>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</si>
  <si>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</si>
  <si>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</si>
  <si>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</si>
  <si>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</si>
  <si>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</si>
  <si>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</si>
  <si>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</si>
  <si>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</si>
  <si>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</si>
  <si>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</si>
  <si>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</si>
  <si>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</si>
  <si>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</si>
  <si>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</si>
  <si>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</si>
  <si>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</si>
  <si>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</si>
  <si>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</si>
  <si>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</si>
  <si>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</si>
  <si>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</si>
  <si>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</si>
  <si>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</si>
  <si>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装备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</si>
  <si>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</si>
  <si>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</si>
  <si>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</si>
  <si>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</si>
  <si>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T0</t>
    <phoneticPr fontId="2" type="noConversion"/>
  </si>
  <si>
    <t>基础塔</t>
    <phoneticPr fontId="2" type="noConversion"/>
  </si>
  <si>
    <t>T1</t>
  </si>
  <si>
    <t>炮塔</t>
    <phoneticPr fontId="2" type="noConversion"/>
  </si>
  <si>
    <t>T2</t>
  </si>
  <si>
    <t>狙击塔</t>
    <phoneticPr fontId="2" type="noConversion"/>
  </si>
  <si>
    <t>T3</t>
  </si>
  <si>
    <t>机枪塔</t>
    <phoneticPr fontId="2" type="noConversion"/>
  </si>
  <si>
    <t>T4</t>
  </si>
  <si>
    <t>麻醉塔</t>
    <phoneticPr fontId="2" type="noConversion"/>
  </si>
  <si>
    <t>T5</t>
  </si>
  <si>
    <t>沥青塔</t>
    <phoneticPr fontId="2" type="noConversion"/>
  </si>
  <si>
    <t>T6</t>
  </si>
  <si>
    <t>火焰塔</t>
    <phoneticPr fontId="2" type="noConversion"/>
  </si>
  <si>
    <t>T7</t>
  </si>
  <si>
    <t>天罗地网</t>
    <phoneticPr fontId="2" type="noConversion"/>
  </si>
  <si>
    <t>3*4</t>
  </si>
  <si>
    <t>T8</t>
  </si>
  <si>
    <t>铁蒺藜</t>
    <phoneticPr fontId="2" type="noConversion"/>
  </si>
  <si>
    <t>3*5</t>
  </si>
  <si>
    <t>T9</t>
  </si>
  <si>
    <t>电网</t>
    <phoneticPr fontId="2" type="noConversion"/>
  </si>
  <si>
    <t>3*6</t>
  </si>
  <si>
    <t>TP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</si>
  <si>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</si>
  <si>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</si>
  <si>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</si>
  <si>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</si>
  <si>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</si>
  <si>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</si>
  <si>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</si>
  <si>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</si>
  <si>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</si>
  <si>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</si>
  <si>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</si>
  <si>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</si>
  <si>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</si>
  <si>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</si>
  <si>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</si>
  <si>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</si>
  <si>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</si>
  <si>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</si>
  <si>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</si>
  <si>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</si>
  <si>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</si>
  <si>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</si>
  <si>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</si>
  <si>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</si>
  <si>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</si>
  <si>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</si>
  <si>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</si>
  <si>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</si>
  <si>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</si>
  <si>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</si>
  <si>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</si>
  <si>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</si>
  <si>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</si>
  <si>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</si>
  <si>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</si>
  <si>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G0</t>
    <phoneticPr fontId="2" type="noConversion"/>
  </si>
  <si>
    <t>基础怪</t>
  </si>
  <si>
    <t>所有怪物的数据父类</t>
    <phoneticPr fontId="2" type="noConversion"/>
  </si>
  <si>
    <t>G1</t>
    <phoneticPr fontId="2" type="noConversion"/>
  </si>
  <si>
    <t>G2</t>
  </si>
  <si>
    <t>G3</t>
  </si>
  <si>
    <t>G4</t>
  </si>
  <si>
    <t>只攻击基地、可魅惑、不可嘲讽</t>
  </si>
  <si>
    <t>G5</t>
  </si>
  <si>
    <t>G6</t>
  </si>
  <si>
    <t>aoe恢复血量，攻击力变为回血量</t>
  </si>
  <si>
    <t>G7</t>
  </si>
  <si>
    <t>提高周围怪物的攻击速度20%</t>
  </si>
  <si>
    <t>G8</t>
  </si>
  <si>
    <t>小boss</t>
  </si>
  <si>
    <t>G9</t>
  </si>
  <si>
    <t>空中单位，路线有所不同</t>
  </si>
  <si>
    <t>G10</t>
  </si>
  <si>
    <t>打死后分裂为两个怪物</t>
  </si>
  <si>
    <t>G11</t>
  </si>
  <si>
    <t>G12</t>
  </si>
  <si>
    <t>被玩家击杀之后会扣除玩家血量，伤害必须完全来自玩家</t>
    <phoneticPr fontId="2" type="noConversion"/>
  </si>
  <si>
    <t>G13</t>
  </si>
  <si>
    <t>免疫控制</t>
    <phoneticPr fontId="2" type="noConversion"/>
  </si>
  <si>
    <t>G14</t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</si>
  <si>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</si>
  <si>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</si>
  <si>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</si>
  <si>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</si>
  <si>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</si>
  <si>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</si>
  <si>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</si>
  <si>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</si>
  <si>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</si>
  <si>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B1</t>
  </si>
  <si>
    <t>减速</t>
    <phoneticPr fontId="2" type="noConversion"/>
  </si>
  <si>
    <t>降低移动速度</t>
    <phoneticPr fontId="2" type="noConversion"/>
  </si>
  <si>
    <t>B2</t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</si>
  <si>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</si>
  <si>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</si>
  <si>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</si>
  <si>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B3</t>
  </si>
  <si>
    <t>麻痹</t>
  </si>
  <si>
    <t>B4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</si>
  <si>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</si>
  <si>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</si>
  <si>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</si>
  <si>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B5</t>
  </si>
  <si>
    <t>束缚</t>
    <phoneticPr fontId="2" type="noConversion"/>
  </si>
  <si>
    <t>无法移动，可以攻击</t>
    <phoneticPr fontId="2" type="noConversion"/>
  </si>
  <si>
    <t>B6</t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</si>
  <si>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</si>
  <si>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</si>
  <si>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</si>
  <si>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B7</t>
  </si>
  <si>
    <t>魅惑</t>
    <phoneticPr fontId="2" type="noConversion"/>
  </si>
  <si>
    <t>只作用于怪物</t>
    <phoneticPr fontId="2" type="noConversion"/>
  </si>
  <si>
    <t>B8</t>
  </si>
  <si>
    <t>攻速提高</t>
    <phoneticPr fontId="2" type="noConversion"/>
  </si>
  <si>
    <t>B9</t>
  </si>
  <si>
    <t>中毒</t>
    <phoneticPr fontId="2" type="noConversion"/>
  </si>
  <si>
    <t>角色呈现半透明紫色</t>
    <phoneticPr fontId="2" type="noConversion"/>
  </si>
  <si>
    <t>B10</t>
  </si>
  <si>
    <t>角色呈现半透明白色</t>
    <phoneticPr fontId="2" type="noConversion"/>
  </si>
  <si>
    <t>B11</t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</si>
  <si>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</si>
  <si>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</si>
  <si>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</si>
  <si>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B12</t>
  </si>
  <si>
    <t>嘲讽</t>
    <phoneticPr fontId="2" type="noConversion"/>
  </si>
  <si>
    <t>提高技能使用单位的仇恨值=1000</t>
    <phoneticPr fontId="2" type="noConversion"/>
  </si>
  <si>
    <t>B13</t>
  </si>
  <si>
    <t>加快回血速度</t>
    <phoneticPr fontId="2" type="noConversion"/>
  </si>
  <si>
    <t>B14</t>
  </si>
  <si>
    <t>B15</t>
  </si>
  <si>
    <t>B16</t>
  </si>
  <si>
    <t>冷却时间</t>
    <phoneticPr fontId="2" type="noConversion"/>
  </si>
  <si>
    <t>解锁费用</t>
    <phoneticPr fontId="2" type="noConversion"/>
  </si>
  <si>
    <t>W1</t>
    <phoneticPr fontId="2" type="noConversion"/>
  </si>
  <si>
    <t>W2</t>
  </si>
  <si>
    <t>W3</t>
  </si>
  <si>
    <t>W4</t>
  </si>
  <si>
    <t>W5</t>
  </si>
  <si>
    <t>W6</t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</si>
  <si>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</si>
  <si>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</si>
  <si>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</si>
  <si>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</si>
  <si>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</si>
  <si>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</si>
  <si>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加快回血速度50%、复活</t>
  </si>
  <si>
    <t>释放巨滚石推走敌人</t>
    <phoneticPr fontId="2" type="noConversion"/>
  </si>
  <si>
    <t>攻击时蓄能，使用后攻速上升100%</t>
  </si>
  <si>
    <t>角色静止时加强攻击力</t>
    <phoneticPr fontId="2" type="noConversion"/>
  </si>
  <si>
    <t>抵挡50%的远攻伤害</t>
  </si>
  <si>
    <t>制造一个不会攻击的傀儡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</si>
</sst>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0" fontId="1" fillId="2" borderId="0" xfId="1" applyAlignment="1"/>
  </cellXfs>
  <cellStyles count="3">
    <cellStyle name="60% - 着色 1" xfId="1" builtinId="32"/>
    <cellStyle name="60% - 着色 2" xfId="2" builtinId="36"/>
    <cellStyle name="常规" xfId="0" builtinId="0"/>
  </cellStyles>
  <dxfs count="5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J17" sqref="J17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6" t="s">
        <v>13</v>
      </c>
      <c r="B4" s="6" t="s">
        <v>14</v>
      </c>
      <c r="C4" s="6">
        <f>0.8*C2</f>
        <v>160</v>
      </c>
      <c r="D4" s="6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7">
        <f>1.5*I2</f>
        <v>7.5</v>
      </c>
    </row>
    <row r="5" spans="1:10" x14ac:dyDescent="0.2">
      <c r="A5" s="6"/>
      <c r="B5" s="6"/>
      <c r="C5" s="6"/>
      <c r="D5" s="6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8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9" t="s">
        <v>18</v>
      </c>
      <c r="C10" s="3" t="s">
        <v>19</v>
      </c>
      <c r="D10" s="10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11">
        <v>0.4</v>
      </c>
      <c r="J11" s="11"/>
    </row>
    <row r="12" spans="1:10" x14ac:dyDescent="0.2">
      <c r="A12" s="9"/>
      <c r="B12" s="9"/>
      <c r="D12" s="6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12">
        <v>0.4</v>
      </c>
      <c r="J12" s="12"/>
    </row>
    <row r="13" spans="1:10" x14ac:dyDescent="0.2">
      <c r="A13" s="9"/>
      <c r="B13" s="9"/>
      <c r="D13" s="6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12">
        <v>0.4</v>
      </c>
      <c r="J13" s="12"/>
    </row>
    <row r="14" spans="1:10" x14ac:dyDescent="0.2">
      <c r="A14" s="9"/>
      <c r="B14" s="9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12">
        <v>0.4</v>
      </c>
      <c r="J14" s="12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10" ht="15" thickBot="1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11" ht="15.75" thickTop="1" thickBot="1" x14ac:dyDescent="0.25">
      <c r="A17" s="9"/>
      <c r="B17" s="9"/>
      <c r="C17" s="9"/>
      <c r="D17" s="9"/>
      <c r="E17" s="9"/>
      <c r="F17" s="9"/>
      <c r="G17" s="9"/>
      <c r="H17" s="9"/>
      <c r="I17" s="9"/>
      <c r="J17" s="13"/>
    </row>
    <row r="18" spans="1:11" ht="15.75" thickTop="1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14"/>
      <c r="K18" t="s">
        <v>22</v>
      </c>
    </row>
    <row r="19" spans="1:11" ht="15" thickTop="1" x14ac:dyDescent="0.2">
      <c r="A19" s="9"/>
      <c r="J19" s="15"/>
      <c r="K19" t="s">
        <v>23</v>
      </c>
    </row>
    <row r="20" spans="1:11" x14ac:dyDescent="0.2">
      <c r="J20" s="16"/>
      <c r="K20" s="17" t="s">
        <v>24</v>
      </c>
    </row>
    <row r="21" spans="1:11" x14ac:dyDescent="0.2">
      <c r="J21" s="18"/>
      <c r="K21" s="17" t="s">
        <v>25</v>
      </c>
    </row>
    <row r="22" spans="1:11" x14ac:dyDescent="0.2">
      <c r="J22" s="19"/>
      <c r="K22" s="17"/>
    </row>
    <row r="23" spans="1:11" x14ac:dyDescent="0.2">
      <c r="J23" s="20"/>
      <c r="K23" s="17"/>
    </row>
    <row r="24" spans="1:11" x14ac:dyDescent="0.2">
      <c r="J24" s="21"/>
      <c r="K24" s="17" t="s">
        <v>26</v>
      </c>
    </row>
    <row r="25" spans="1:11" x14ac:dyDescent="0.2">
      <c r="J25" s="22"/>
      <c r="K25" s="17"/>
    </row>
    <row r="26" spans="1:11" x14ac:dyDescent="0.2">
      <c r="K26" s="17" t="s">
        <v>27</v>
      </c>
    </row>
  </sheetData>
  <mergeCells count="6">
    <mergeCell ref="A4:A5"/>
    <mergeCell ref="B4:B5"/>
    <mergeCell ref="C4:C5"/>
    <mergeCell ref="D4:D5"/>
    <mergeCell ref="I4:I5"/>
    <mergeCell ref="D12:D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1FEA-CAA7-41BB-B82E-A2FC2C1E5E7D}">
  <dimension ref="A1:U18"/>
  <sheetViews>
    <sheetView tabSelected="1" zoomScale="172" zoomScaleNormal="172" workbookViewId="0">
      <selection activeCell="E15" sqref="E15"/>
    </sheetView>
  </sheetViews>
  <sheetFormatPr defaultRowHeight="14.25" x14ac:dyDescent="0.2"/>
  <cols>
    <col min="5" max="5" width="32" bestFit="1" customWidth="1"/>
  </cols>
  <sheetData>
    <row r="1" spans="1:5" ht="15.75" thickTop="1" thickBot="1" x14ac:dyDescent="0.25">
      <c r="A1" s="14" t="s">
        <v>0</v>
      </c>
      <c r="B1" s="14" t="s">
        <v>28</v>
      </c>
      <c r="C1" s="14" t="s">
        <v>168</v>
      </c>
      <c r="D1" s="14" t="s">
        <v>169</v>
      </c>
      <c r="E1" t="s">
        <v>75</v>
      </c>
    </row>
    <row r="2" spans="1:5" ht="15" thickTop="1" x14ac:dyDescent="0.2">
      <c r="A2" t="s">
        <v>170</v>
      </c>
      <c r="B2" t="s">
        <v>176</v>
      </c>
      <c r="C2">
        <v>600</v>
      </c>
      <c r="D2">
        <v>50</v>
      </c>
      <c r="E2" t="s">
        <v>182</v>
      </c>
    </row>
    <row r="3" spans="1:5" x14ac:dyDescent="0.2">
      <c r="A3" t="s">
        <v>171</v>
      </c>
      <c r="B3" t="s">
        <v>177</v>
      </c>
      <c r="C3">
        <v>60</v>
      </c>
      <c r="D3">
        <v>50</v>
      </c>
      <c r="E3" t="s">
        <v>187</v>
      </c>
    </row>
    <row r="4" spans="1:5" x14ac:dyDescent="0.2">
      <c r="A4" t="s">
        <v>172</v>
      </c>
      <c r="B4" t="s">
        <v>178</v>
      </c>
      <c r="C4">
        <v>5</v>
      </c>
      <c r="D4">
        <v>50</v>
      </c>
      <c r="E4" t="s">
        <v>183</v>
      </c>
    </row>
    <row r="5" spans="1:5" x14ac:dyDescent="0.2">
      <c r="A5" t="s">
        <v>173</v>
      </c>
      <c r="B5" t="s">
        <v>179</v>
      </c>
      <c r="C5">
        <v>0</v>
      </c>
      <c r="D5">
        <v>50</v>
      </c>
      <c r="E5" t="s">
        <v>184</v>
      </c>
    </row>
    <row r="6" spans="1:5" x14ac:dyDescent="0.2">
      <c r="A6" t="s">
        <v>174</v>
      </c>
      <c r="B6" t="s">
        <v>180</v>
      </c>
      <c r="C6">
        <v>0</v>
      </c>
      <c r="D6">
        <v>50</v>
      </c>
      <c r="E6" t="s">
        <v>185</v>
      </c>
    </row>
    <row r="7" spans="1:5" x14ac:dyDescent="0.2">
      <c r="A7" t="s">
        <v>175</v>
      </c>
      <c r="B7" t="s">
        <v>181</v>
      </c>
      <c r="C7">
        <v>0</v>
      </c>
      <c r="D7">
        <v>50</v>
      </c>
      <c r="E7" t="s">
        <v>186</v>
      </c>
    </row>
    <row r="16" spans="1:5" ht="15" thickBot="1" x14ac:dyDescent="0.25"/>
    <row r="17" spans="17:21" ht="15.75" thickTop="1" thickBot="1" x14ac:dyDescent="0.25">
      <c r="Q17" s="14"/>
      <c r="R17" s="14"/>
      <c r="S17" s="14"/>
      <c r="T17" s="14"/>
      <c r="U17" s="13"/>
    </row>
    <row r="18" spans="17:21" ht="15" thickTop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770B-7F11-4679-928A-3168A845F029}">
  <dimension ref="A1:R37"/>
  <sheetViews>
    <sheetView workbookViewId="0">
      <selection activeCell="K20" sqref="K20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3" t="s">
        <v>0</v>
      </c>
      <c r="B1" s="23" t="s">
        <v>1</v>
      </c>
      <c r="C1" s="23" t="s">
        <v>29</v>
      </c>
      <c r="D1" s="23" t="s">
        <v>4</v>
      </c>
      <c r="E1" s="23" t="s">
        <v>5</v>
      </c>
      <c r="F1" s="24" t="s">
        <v>6</v>
      </c>
      <c r="G1" s="24" t="s">
        <v>7</v>
      </c>
      <c r="H1" s="23" t="s">
        <v>30</v>
      </c>
      <c r="I1" s="23" t="s">
        <v>31</v>
      </c>
      <c r="J1" s="25" t="s">
        <v>32</v>
      </c>
    </row>
    <row r="2" spans="1:18" ht="15" thickTop="1" x14ac:dyDescent="0.2">
      <c r="A2" s="3" t="s">
        <v>33</v>
      </c>
      <c r="B2" s="3" t="s">
        <v>34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9" t="s">
        <v>35</v>
      </c>
      <c r="B3" s="9" t="s">
        <v>36</v>
      </c>
      <c r="C3" s="3" t="s">
        <v>19</v>
      </c>
      <c r="D3" s="9">
        <v>35</v>
      </c>
      <c r="E3" s="9">
        <v>1.2</v>
      </c>
      <c r="F3" s="4">
        <f t="shared" ref="F3:F11" si="1">1/E3</f>
        <v>0.83333333333333337</v>
      </c>
      <c r="G3" s="4">
        <f t="shared" si="0"/>
        <v>29.166666666666668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9" t="s">
        <v>37</v>
      </c>
      <c r="B4" s="9" t="s">
        <v>38</v>
      </c>
      <c r="C4" s="3" t="s">
        <v>19</v>
      </c>
      <c r="D4" s="9">
        <v>60</v>
      </c>
      <c r="E4" s="9">
        <v>1.5</v>
      </c>
      <c r="F4" s="4">
        <f t="shared" si="1"/>
        <v>0.66666666666666663</v>
      </c>
      <c r="G4" s="4">
        <f t="shared" si="0"/>
        <v>40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9" t="s">
        <v>39</v>
      </c>
      <c r="B5" s="9" t="s">
        <v>40</v>
      </c>
      <c r="C5" s="3" t="s">
        <v>19</v>
      </c>
      <c r="D5" s="9">
        <v>10</v>
      </c>
      <c r="E5" s="9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3"/>
      <c r="R5" t="s">
        <v>22</v>
      </c>
    </row>
    <row r="6" spans="1:18" ht="15.75" thickTop="1" thickBot="1" x14ac:dyDescent="0.25">
      <c r="A6" s="9" t="s">
        <v>41</v>
      </c>
      <c r="B6" s="9" t="s">
        <v>42</v>
      </c>
      <c r="C6" s="3" t="s">
        <v>19</v>
      </c>
      <c r="D6" s="9">
        <v>10</v>
      </c>
      <c r="E6" s="9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4"/>
      <c r="R6" t="s">
        <v>23</v>
      </c>
    </row>
    <row r="7" spans="1:18" ht="15" thickTop="1" x14ac:dyDescent="0.2">
      <c r="A7" s="9" t="s">
        <v>43</v>
      </c>
      <c r="B7" s="9" t="s">
        <v>44</v>
      </c>
      <c r="C7" s="3" t="s">
        <v>19</v>
      </c>
      <c r="D7" s="9">
        <v>5</v>
      </c>
      <c r="E7" s="9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5"/>
      <c r="R7" s="17" t="s">
        <v>24</v>
      </c>
    </row>
    <row r="8" spans="1:18" x14ac:dyDescent="0.2">
      <c r="A8" s="9" t="s">
        <v>45</v>
      </c>
      <c r="B8" s="9" t="s">
        <v>46</v>
      </c>
      <c r="C8" s="3" t="s">
        <v>19</v>
      </c>
      <c r="D8" s="9">
        <v>6</v>
      </c>
      <c r="E8" s="9">
        <v>0.1</v>
      </c>
      <c r="F8" s="4">
        <f t="shared" si="1"/>
        <v>10</v>
      </c>
      <c r="G8" s="4">
        <f t="shared" si="0"/>
        <v>60</v>
      </c>
      <c r="H8" s="3">
        <v>4</v>
      </c>
      <c r="I8" s="4">
        <f>0.8*$I$2</f>
        <v>400</v>
      </c>
      <c r="J8" s="4">
        <f t="shared" si="2"/>
        <v>280</v>
      </c>
      <c r="Q8" s="16"/>
      <c r="R8" s="17" t="s">
        <v>25</v>
      </c>
    </row>
    <row r="9" spans="1:18" x14ac:dyDescent="0.2">
      <c r="A9" s="9" t="s">
        <v>47</v>
      </c>
      <c r="B9" s="9" t="s">
        <v>48</v>
      </c>
      <c r="C9" s="3" t="s">
        <v>49</v>
      </c>
      <c r="D9" s="9">
        <v>0</v>
      </c>
      <c r="E9" s="9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8"/>
      <c r="R9" s="17"/>
    </row>
    <row r="10" spans="1:18" x14ac:dyDescent="0.2">
      <c r="A10" s="9" t="s">
        <v>50</v>
      </c>
      <c r="B10" s="9" t="s">
        <v>51</v>
      </c>
      <c r="C10" s="3" t="s">
        <v>52</v>
      </c>
      <c r="D10" s="9">
        <v>5</v>
      </c>
      <c r="E10" s="9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9"/>
      <c r="R10" s="17"/>
    </row>
    <row r="11" spans="1:18" x14ac:dyDescent="0.2">
      <c r="A11" s="9" t="s">
        <v>53</v>
      </c>
      <c r="B11" s="9" t="s">
        <v>54</v>
      </c>
      <c r="C11" s="3" t="s">
        <v>55</v>
      </c>
      <c r="D11" s="9">
        <v>3</v>
      </c>
      <c r="E11" s="9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20"/>
      <c r="R11" s="17" t="s">
        <v>26</v>
      </c>
    </row>
    <row r="12" spans="1:18" x14ac:dyDescent="0.2">
      <c r="Q12" s="21"/>
      <c r="R12" s="17"/>
    </row>
    <row r="13" spans="1:18" x14ac:dyDescent="0.2">
      <c r="Q13" s="22"/>
      <c r="R13" s="17" t="s">
        <v>27</v>
      </c>
    </row>
    <row r="14" spans="1:18" x14ac:dyDescent="0.2">
      <c r="A14" s="9" t="s">
        <v>56</v>
      </c>
      <c r="B14" s="9" t="s">
        <v>18</v>
      </c>
      <c r="C14" s="3" t="s">
        <v>19</v>
      </c>
      <c r="D14" s="26" t="s">
        <v>20</v>
      </c>
      <c r="E14" s="27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57</v>
      </c>
      <c r="I22">
        <v>300</v>
      </c>
      <c r="J22" s="3">
        <v>2</v>
      </c>
    </row>
    <row r="23" spans="3:13" x14ac:dyDescent="0.2">
      <c r="C23" s="9" t="s">
        <v>36</v>
      </c>
      <c r="D23" s="9">
        <v>35</v>
      </c>
      <c r="E23" s="9">
        <v>1.2</v>
      </c>
      <c r="F23" s="3">
        <v>8</v>
      </c>
      <c r="H23" s="5" t="s">
        <v>58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60</v>
      </c>
      <c r="M23">
        <f>IF(L23&gt;=0,1,0)</f>
        <v>1</v>
      </c>
    </row>
    <row r="24" spans="3:13" x14ac:dyDescent="0.2">
      <c r="C24" s="9" t="s">
        <v>38</v>
      </c>
      <c r="D24" s="9">
        <v>60</v>
      </c>
      <c r="E24" s="9">
        <v>1.5</v>
      </c>
      <c r="F24" s="3">
        <v>10</v>
      </c>
      <c r="H24" s="5" t="s">
        <v>59</v>
      </c>
      <c r="I24" s="4">
        <f>1*I22</f>
        <v>300</v>
      </c>
      <c r="J24" s="4">
        <f>1*J22</f>
        <v>2</v>
      </c>
      <c r="L24">
        <f t="shared" ref="L24:L36" si="4">I24-INT(2*$F$37/J24/$E$37)*$D$37</f>
        <v>60</v>
      </c>
      <c r="M24">
        <f t="shared" ref="M24:M36" si="5">IF(L24&gt;=0,1,0)</f>
        <v>1</v>
      </c>
    </row>
    <row r="25" spans="3:13" x14ac:dyDescent="0.2">
      <c r="C25" s="9" t="s">
        <v>40</v>
      </c>
      <c r="D25" s="9">
        <v>10</v>
      </c>
      <c r="E25" s="9">
        <v>0.2</v>
      </c>
      <c r="F25" s="3">
        <v>6</v>
      </c>
      <c r="G25" s="9"/>
      <c r="H25" s="5" t="s">
        <v>60</v>
      </c>
      <c r="I25" s="4">
        <f>0.8*I22</f>
        <v>240</v>
      </c>
      <c r="J25" s="4">
        <f>1.3*J22</f>
        <v>2.6</v>
      </c>
      <c r="L25">
        <f t="shared" si="4"/>
        <v>60</v>
      </c>
      <c r="M25">
        <f t="shared" si="5"/>
        <v>1</v>
      </c>
    </row>
    <row r="26" spans="3:13" x14ac:dyDescent="0.2">
      <c r="C26" s="9" t="s">
        <v>42</v>
      </c>
      <c r="D26" s="9">
        <v>10</v>
      </c>
      <c r="E26" s="9">
        <v>0.6</v>
      </c>
      <c r="F26" s="3">
        <v>5</v>
      </c>
      <c r="H26" s="5" t="s">
        <v>61</v>
      </c>
      <c r="I26" s="4">
        <f>0.1*I22</f>
        <v>30</v>
      </c>
      <c r="J26" s="4">
        <f>2.75*J22</f>
        <v>5.5</v>
      </c>
      <c r="L26">
        <f>I26-INT(2*$F$37/J26/$E$37)*$D$37</f>
        <v>-54</v>
      </c>
      <c r="M26">
        <f t="shared" si="5"/>
        <v>0</v>
      </c>
    </row>
    <row r="27" spans="3:13" x14ac:dyDescent="0.2">
      <c r="C27" s="9" t="s">
        <v>44</v>
      </c>
      <c r="D27" s="9">
        <v>5</v>
      </c>
      <c r="E27" s="9">
        <v>1</v>
      </c>
      <c r="F27" s="3">
        <v>5</v>
      </c>
      <c r="H27" s="5" t="s">
        <v>62</v>
      </c>
      <c r="I27" s="4">
        <f>3*I22</f>
        <v>900</v>
      </c>
      <c r="J27" s="4">
        <f>0.5*J22</f>
        <v>1</v>
      </c>
      <c r="L27">
        <f t="shared" si="4"/>
        <v>420</v>
      </c>
      <c r="M27">
        <f t="shared" si="5"/>
        <v>1</v>
      </c>
    </row>
    <row r="28" spans="3:13" x14ac:dyDescent="0.2">
      <c r="C28" s="9" t="s">
        <v>46</v>
      </c>
      <c r="D28" s="9">
        <v>6</v>
      </c>
      <c r="E28" s="9">
        <v>0.1</v>
      </c>
      <c r="F28" s="3">
        <v>4</v>
      </c>
      <c r="H28" s="5" t="s">
        <v>63</v>
      </c>
      <c r="I28" s="4">
        <f>1*I22</f>
        <v>300</v>
      </c>
      <c r="J28" s="4">
        <f>1*J22</f>
        <v>2</v>
      </c>
      <c r="L28">
        <f t="shared" si="4"/>
        <v>60</v>
      </c>
      <c r="M28">
        <f t="shared" si="5"/>
        <v>1</v>
      </c>
    </row>
    <row r="29" spans="3:13" x14ac:dyDescent="0.2">
      <c r="H29" s="5" t="s">
        <v>64</v>
      </c>
      <c r="I29" s="4">
        <f>1*I22</f>
        <v>300</v>
      </c>
      <c r="J29" s="4">
        <f>1*J22</f>
        <v>2</v>
      </c>
      <c r="L29">
        <f t="shared" si="4"/>
        <v>60</v>
      </c>
      <c r="M29">
        <f t="shared" si="5"/>
        <v>1</v>
      </c>
    </row>
    <row r="30" spans="3:13" x14ac:dyDescent="0.2">
      <c r="H30" s="5" t="s">
        <v>65</v>
      </c>
      <c r="I30" s="4">
        <f>10*I22</f>
        <v>3000</v>
      </c>
      <c r="J30" s="4">
        <f>1*J22</f>
        <v>2</v>
      </c>
      <c r="L30">
        <f t="shared" si="4"/>
        <v>2760</v>
      </c>
      <c r="M30">
        <f t="shared" si="5"/>
        <v>1</v>
      </c>
    </row>
    <row r="31" spans="3:13" x14ac:dyDescent="0.2">
      <c r="H31" s="5" t="s">
        <v>66</v>
      </c>
      <c r="I31" s="4">
        <f>0.35*I22</f>
        <v>105</v>
      </c>
      <c r="J31" s="4">
        <f>1*J22</f>
        <v>2</v>
      </c>
      <c r="L31">
        <f t="shared" si="4"/>
        <v>-135</v>
      </c>
      <c r="M31">
        <f t="shared" si="5"/>
        <v>0</v>
      </c>
    </row>
    <row r="32" spans="3:13" x14ac:dyDescent="0.2">
      <c r="H32" s="5" t="s">
        <v>67</v>
      </c>
      <c r="I32" s="4">
        <f>2*I22</f>
        <v>600</v>
      </c>
      <c r="J32" s="4">
        <f>0.7*J22</f>
        <v>1.4</v>
      </c>
      <c r="L32">
        <f t="shared" si="4"/>
        <v>258</v>
      </c>
      <c r="M32">
        <f t="shared" si="5"/>
        <v>1</v>
      </c>
    </row>
    <row r="33" spans="3:13" x14ac:dyDescent="0.2">
      <c r="H33" s="5" t="s">
        <v>68</v>
      </c>
      <c r="I33" s="4">
        <f>1*I24</f>
        <v>300</v>
      </c>
      <c r="J33" s="4">
        <f>0.7*J24</f>
        <v>1.4</v>
      </c>
      <c r="L33">
        <f t="shared" si="4"/>
        <v>-42</v>
      </c>
      <c r="M33">
        <f t="shared" si="5"/>
        <v>0</v>
      </c>
    </row>
    <row r="34" spans="3:13" x14ac:dyDescent="0.2">
      <c r="H34" s="5" t="s">
        <v>69</v>
      </c>
      <c r="I34" s="4">
        <f>0.2*I22</f>
        <v>60</v>
      </c>
      <c r="J34" s="4">
        <f>1*J22</f>
        <v>2</v>
      </c>
      <c r="L34">
        <f t="shared" si="4"/>
        <v>-180</v>
      </c>
      <c r="M34">
        <f t="shared" si="5"/>
        <v>0</v>
      </c>
    </row>
    <row r="35" spans="3:13" x14ac:dyDescent="0.2">
      <c r="H35" s="5" t="s">
        <v>70</v>
      </c>
      <c r="I35" s="4">
        <f>1.2*I22</f>
        <v>360</v>
      </c>
      <c r="J35" s="4">
        <f>1.2*J22</f>
        <v>2.4</v>
      </c>
      <c r="L35">
        <f t="shared" si="4"/>
        <v>162</v>
      </c>
      <c r="M35">
        <f t="shared" si="5"/>
        <v>1</v>
      </c>
    </row>
    <row r="36" spans="3:13" x14ac:dyDescent="0.2">
      <c r="H36" s="5" t="s">
        <v>71</v>
      </c>
      <c r="I36" s="4">
        <f>0.3*I22</f>
        <v>90</v>
      </c>
      <c r="J36" s="4">
        <f>1*J22</f>
        <v>2</v>
      </c>
      <c r="L36">
        <f t="shared" si="4"/>
        <v>-150</v>
      </c>
      <c r="M36">
        <f t="shared" si="5"/>
        <v>0</v>
      </c>
    </row>
    <row r="37" spans="3:13" x14ac:dyDescent="0.2">
      <c r="C37" t="s">
        <v>72</v>
      </c>
      <c r="D37">
        <f>VLOOKUP(C37,C23:F28,2,0)</f>
        <v>6</v>
      </c>
      <c r="E37">
        <f>VLOOKUP(C37,C23:F28,3,0)</f>
        <v>0.1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4" priority="4" operator="containsText" text="死亡">
      <formula>NOT(ISERROR(SEARCH("死亡",N23)))</formula>
    </cfRule>
    <cfRule type="duplicateValues" dxfId="3" priority="5"/>
  </conditionalFormatting>
  <conditionalFormatting sqref="N23:N36">
    <cfRule type="containsText" dxfId="2" priority="3" operator="containsText" text="存活">
      <formula>NOT(ISERROR(SEARCH("存活",N23)))</formula>
    </cfRule>
  </conditionalFormatting>
  <conditionalFormatting sqref="M23:M36">
    <cfRule type="cellIs" dxfId="1" priority="1" operator="equal">
      <formula>0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C37" xr:uid="{8272C5F8-372D-468F-B52F-A78AFA79837B}">
      <formula1>$C$23:$C$28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8A7-EEC0-44EB-B72F-46FFEDD6B780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8" t="s">
        <v>73</v>
      </c>
      <c r="B1" s="28" t="s">
        <v>74</v>
      </c>
      <c r="C1" s="29" t="s">
        <v>75</v>
      </c>
    </row>
    <row r="2" spans="1:10" ht="15" thickTop="1" x14ac:dyDescent="0.2">
      <c r="A2" s="29" t="s">
        <v>76</v>
      </c>
      <c r="B2" s="29">
        <v>10</v>
      </c>
      <c r="C2" s="29"/>
    </row>
    <row r="3" spans="1:10" x14ac:dyDescent="0.2">
      <c r="A3" s="29" t="s">
        <v>77</v>
      </c>
      <c r="B3" s="29">
        <v>1</v>
      </c>
      <c r="C3" s="29"/>
    </row>
    <row r="4" spans="1:10" x14ac:dyDescent="0.2">
      <c r="A4" s="29" t="s">
        <v>78</v>
      </c>
      <c r="B4" s="29">
        <v>200</v>
      </c>
      <c r="C4" s="29"/>
    </row>
    <row r="5" spans="1:10" x14ac:dyDescent="0.2">
      <c r="A5" s="29" t="s">
        <v>79</v>
      </c>
      <c r="B5" s="29"/>
      <c r="C5" s="29" t="s">
        <v>80</v>
      </c>
    </row>
    <row r="6" spans="1:10" x14ac:dyDescent="0.2">
      <c r="A6" s="29" t="s">
        <v>81</v>
      </c>
      <c r="B6" s="29">
        <v>50</v>
      </c>
      <c r="C6" s="29"/>
    </row>
    <row r="7" spans="1:10" ht="28.5" x14ac:dyDescent="0.2">
      <c r="A7" s="29" t="s">
        <v>82</v>
      </c>
      <c r="B7" s="29">
        <v>50</v>
      </c>
      <c r="C7" s="29"/>
    </row>
    <row r="8" spans="1:10" x14ac:dyDescent="0.2">
      <c r="A8" s="29"/>
      <c r="B8" s="29"/>
      <c r="C8" s="29"/>
    </row>
    <row r="10" spans="1:10" ht="15" thickBot="1" x14ac:dyDescent="0.25"/>
    <row r="11" spans="1:10" ht="15.75" thickTop="1" thickBot="1" x14ac:dyDescent="0.25">
      <c r="I11" s="13"/>
      <c r="J11" t="s">
        <v>22</v>
      </c>
    </row>
    <row r="12" spans="1:10" ht="15.75" thickTop="1" thickBot="1" x14ac:dyDescent="0.25">
      <c r="I12" s="14"/>
      <c r="J12" t="s">
        <v>23</v>
      </c>
    </row>
    <row r="13" spans="1:10" ht="15" thickTop="1" x14ac:dyDescent="0.2">
      <c r="I13" s="15"/>
      <c r="J13" s="17" t="s">
        <v>24</v>
      </c>
    </row>
    <row r="14" spans="1:10" x14ac:dyDescent="0.2">
      <c r="I14" s="16"/>
      <c r="J14" s="17" t="s">
        <v>25</v>
      </c>
    </row>
    <row r="15" spans="1:10" x14ac:dyDescent="0.2">
      <c r="I15" s="18"/>
      <c r="J15" s="17"/>
    </row>
    <row r="16" spans="1:10" x14ac:dyDescent="0.2">
      <c r="I16" s="19"/>
      <c r="J16" s="17"/>
    </row>
    <row r="17" spans="9:10" x14ac:dyDescent="0.2">
      <c r="I17" s="20"/>
      <c r="J17" s="17" t="s">
        <v>26</v>
      </c>
    </row>
    <row r="18" spans="9:10" x14ac:dyDescent="0.2">
      <c r="I18" s="21"/>
      <c r="J18" s="17"/>
    </row>
    <row r="19" spans="9:10" x14ac:dyDescent="0.2">
      <c r="I19" s="22"/>
      <c r="J19" s="17" t="s">
        <v>27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CCEC-B384-4828-BA48-FDC33E98D2B2}">
  <dimension ref="A1:O20"/>
  <sheetViews>
    <sheetView workbookViewId="0">
      <selection sqref="A1:XFD104857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83</v>
      </c>
      <c r="C1" s="1" t="s">
        <v>84</v>
      </c>
      <c r="D1" s="2" t="s">
        <v>85</v>
      </c>
      <c r="E1" s="1" t="s">
        <v>86</v>
      </c>
      <c r="F1" s="2" t="s">
        <v>87</v>
      </c>
      <c r="G1" s="1" t="s">
        <v>5</v>
      </c>
      <c r="H1" s="1" t="s">
        <v>88</v>
      </c>
      <c r="I1" s="1" t="s">
        <v>89</v>
      </c>
      <c r="J1" s="1" t="s">
        <v>90</v>
      </c>
      <c r="K1" t="s">
        <v>91</v>
      </c>
    </row>
    <row r="2" spans="1:15" ht="15" thickTop="1" x14ac:dyDescent="0.2">
      <c r="A2" s="5" t="s">
        <v>92</v>
      </c>
      <c r="B2" s="5" t="s">
        <v>93</v>
      </c>
      <c r="C2" s="3">
        <v>500</v>
      </c>
      <c r="D2" s="30">
        <v>1</v>
      </c>
      <c r="E2" s="3">
        <v>10</v>
      </c>
      <c r="F2" s="30">
        <v>1</v>
      </c>
      <c r="G2" s="3">
        <v>1</v>
      </c>
      <c r="H2" s="3">
        <v>1</v>
      </c>
      <c r="I2" s="3">
        <v>1</v>
      </c>
      <c r="J2" s="3">
        <v>40</v>
      </c>
      <c r="K2" t="s">
        <v>94</v>
      </c>
    </row>
    <row r="3" spans="1:15" x14ac:dyDescent="0.2">
      <c r="A3" s="5" t="s">
        <v>95</v>
      </c>
      <c r="B3" s="5" t="s">
        <v>58</v>
      </c>
      <c r="C3" s="4">
        <f t="shared" ref="C3:J3" si="0">1*C2</f>
        <v>500</v>
      </c>
      <c r="D3" s="31">
        <v>1</v>
      </c>
      <c r="E3" s="4">
        <f>D3*$E$2</f>
        <v>10</v>
      </c>
      <c r="F3" s="31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 t="s">
        <v>96</v>
      </c>
      <c r="B4" s="5" t="s">
        <v>59</v>
      </c>
      <c r="C4" s="4">
        <f>1*C2</f>
        <v>500</v>
      </c>
      <c r="D4" s="31">
        <v>1.2</v>
      </c>
      <c r="E4" s="4">
        <f t="shared" ref="E4:E16" si="1">D4*$E$2</f>
        <v>12</v>
      </c>
      <c r="F4" s="31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 t="s">
        <v>97</v>
      </c>
      <c r="B5" s="5" t="s">
        <v>60</v>
      </c>
      <c r="C5" s="4">
        <f>0.6*C2</f>
        <v>300</v>
      </c>
      <c r="D5" s="31">
        <v>1</v>
      </c>
      <c r="E5" s="4">
        <f t="shared" si="1"/>
        <v>10</v>
      </c>
      <c r="F5" s="31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 t="s">
        <v>98</v>
      </c>
      <c r="B6" s="5" t="s">
        <v>61</v>
      </c>
      <c r="C6" s="4">
        <f>0.1*C2</f>
        <v>50</v>
      </c>
      <c r="D6" s="31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99</v>
      </c>
    </row>
    <row r="7" spans="1:15" x14ac:dyDescent="0.2">
      <c r="A7" s="5" t="s">
        <v>100</v>
      </c>
      <c r="B7" s="5" t="s">
        <v>62</v>
      </c>
      <c r="C7" s="4">
        <f>3*C2</f>
        <v>1500</v>
      </c>
      <c r="D7" s="31">
        <v>2</v>
      </c>
      <c r="E7" s="4">
        <f t="shared" si="1"/>
        <v>20</v>
      </c>
      <c r="F7" s="31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 t="s">
        <v>101</v>
      </c>
      <c r="B8" s="5" t="s">
        <v>63</v>
      </c>
      <c r="C8" s="4">
        <f>1*C2</f>
        <v>500</v>
      </c>
      <c r="D8" s="31">
        <v>0.3</v>
      </c>
      <c r="E8" s="4">
        <f t="shared" si="1"/>
        <v>3</v>
      </c>
      <c r="F8" s="31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102</v>
      </c>
    </row>
    <row r="9" spans="1:15" x14ac:dyDescent="0.2">
      <c r="A9" s="5" t="s">
        <v>103</v>
      </c>
      <c r="B9" s="5" t="s">
        <v>64</v>
      </c>
      <c r="C9" s="4">
        <f>1*C2</f>
        <v>500</v>
      </c>
      <c r="D9" s="31">
        <v>0.8</v>
      </c>
      <c r="E9" s="4">
        <f t="shared" si="1"/>
        <v>8</v>
      </c>
      <c r="F9" s="31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104</v>
      </c>
    </row>
    <row r="10" spans="1:15" x14ac:dyDescent="0.2">
      <c r="A10" s="5" t="s">
        <v>105</v>
      </c>
      <c r="B10" s="5" t="s">
        <v>65</v>
      </c>
      <c r="C10" s="4">
        <f>10*C2</f>
        <v>5000</v>
      </c>
      <c r="D10" s="31">
        <v>1.5</v>
      </c>
      <c r="E10" s="4">
        <f t="shared" si="1"/>
        <v>15</v>
      </c>
      <c r="F10" s="31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106</v>
      </c>
    </row>
    <row r="11" spans="1:15" ht="15" thickBot="1" x14ac:dyDescent="0.25">
      <c r="A11" s="5" t="s">
        <v>107</v>
      </c>
      <c r="B11" s="5" t="s">
        <v>66</v>
      </c>
      <c r="C11" s="4">
        <f>0.35*C2</f>
        <v>175</v>
      </c>
      <c r="D11" s="31">
        <v>1</v>
      </c>
      <c r="E11" s="4">
        <f t="shared" si="1"/>
        <v>10</v>
      </c>
      <c r="F11" s="31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108</v>
      </c>
    </row>
    <row r="12" spans="1:15" ht="15.75" thickTop="1" thickBot="1" x14ac:dyDescent="0.25">
      <c r="A12" s="5" t="s">
        <v>109</v>
      </c>
      <c r="B12" s="5" t="s">
        <v>67</v>
      </c>
      <c r="C12" s="4">
        <f>2*C2</f>
        <v>1000</v>
      </c>
      <c r="D12" s="31">
        <v>0.8</v>
      </c>
      <c r="E12" s="4">
        <f t="shared" si="1"/>
        <v>8</v>
      </c>
      <c r="F12" s="31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110</v>
      </c>
      <c r="N12" s="13"/>
      <c r="O12" t="s">
        <v>22</v>
      </c>
    </row>
    <row r="13" spans="1:15" ht="15.75" thickTop="1" thickBot="1" x14ac:dyDescent="0.25">
      <c r="A13" s="5" t="s">
        <v>111</v>
      </c>
      <c r="B13" s="5" t="s">
        <v>68</v>
      </c>
      <c r="C13" s="4">
        <f>1*C4</f>
        <v>500</v>
      </c>
      <c r="D13" s="31">
        <v>0.4</v>
      </c>
      <c r="E13" s="4">
        <f t="shared" si="1"/>
        <v>4</v>
      </c>
      <c r="F13" s="31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4"/>
      <c r="O13" t="s">
        <v>23</v>
      </c>
    </row>
    <row r="14" spans="1:15" ht="29.25" thickTop="1" x14ac:dyDescent="0.2">
      <c r="A14" s="5" t="s">
        <v>112</v>
      </c>
      <c r="B14" s="5" t="s">
        <v>69</v>
      </c>
      <c r="C14" s="4">
        <f>0.2*C2</f>
        <v>100</v>
      </c>
      <c r="D14" s="31">
        <v>0.3</v>
      </c>
      <c r="E14" s="4">
        <f t="shared" si="1"/>
        <v>3</v>
      </c>
      <c r="F14" s="31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9" t="s">
        <v>113</v>
      </c>
      <c r="N14" s="15"/>
      <c r="O14" s="17" t="s">
        <v>24</v>
      </c>
    </row>
    <row r="15" spans="1:15" x14ac:dyDescent="0.2">
      <c r="A15" s="5" t="s">
        <v>114</v>
      </c>
      <c r="B15" s="5" t="s">
        <v>70</v>
      </c>
      <c r="C15" s="4">
        <f>1.2*C2</f>
        <v>600</v>
      </c>
      <c r="D15" s="31">
        <v>0.8</v>
      </c>
      <c r="E15" s="4">
        <f t="shared" si="1"/>
        <v>8</v>
      </c>
      <c r="F15" s="31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115</v>
      </c>
      <c r="N15" s="16"/>
      <c r="O15" s="17" t="s">
        <v>25</v>
      </c>
    </row>
    <row r="16" spans="1:15" x14ac:dyDescent="0.2">
      <c r="A16" s="5" t="s">
        <v>116</v>
      </c>
      <c r="B16" s="5" t="s">
        <v>71</v>
      </c>
      <c r="C16" s="4">
        <f>0.3*C2</f>
        <v>150</v>
      </c>
      <c r="D16" s="31">
        <v>1</v>
      </c>
      <c r="E16" s="4">
        <f t="shared" si="1"/>
        <v>10</v>
      </c>
      <c r="F16" s="31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117</v>
      </c>
      <c r="N16" s="18"/>
      <c r="O16" s="17"/>
    </row>
    <row r="17" spans="14:15" x14ac:dyDescent="0.2">
      <c r="N17" s="19"/>
      <c r="O17" s="17"/>
    </row>
    <row r="18" spans="14:15" x14ac:dyDescent="0.2">
      <c r="N18" s="20"/>
      <c r="O18" s="17" t="s">
        <v>26</v>
      </c>
    </row>
    <row r="19" spans="14:15" x14ac:dyDescent="0.2">
      <c r="N19" s="21"/>
      <c r="O19" s="17"/>
    </row>
    <row r="20" spans="14:15" x14ac:dyDescent="0.2">
      <c r="N20" s="22"/>
      <c r="O20" s="17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F5D-AB47-4A02-92D6-ADCD1A841259}">
  <dimension ref="A1:M20"/>
  <sheetViews>
    <sheetView workbookViewId="0">
      <selection activeCell="H24" sqref="H24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9" customWidth="1"/>
    <col min="9" max="9" width="18.625" customWidth="1"/>
  </cols>
  <sheetData>
    <row r="1" spans="1:13" ht="15.75" thickTop="1" thickBot="1" x14ac:dyDescent="0.25">
      <c r="A1" s="14" t="s">
        <v>0</v>
      </c>
      <c r="B1" s="14" t="s">
        <v>1</v>
      </c>
      <c r="C1" s="14" t="s">
        <v>118</v>
      </c>
      <c r="D1" s="13" t="s">
        <v>119</v>
      </c>
      <c r="E1" s="13" t="s">
        <v>120</v>
      </c>
      <c r="F1" s="13" t="s">
        <v>121</v>
      </c>
      <c r="G1" s="14" t="s">
        <v>122</v>
      </c>
      <c r="H1" s="32" t="s">
        <v>123</v>
      </c>
      <c r="I1" s="33" t="s">
        <v>75</v>
      </c>
    </row>
    <row r="2" spans="1:13" ht="15.75" thickTop="1" thickBot="1" x14ac:dyDescent="0.25">
      <c r="A2" s="34" t="s">
        <v>124</v>
      </c>
      <c r="B2" s="34" t="s">
        <v>125</v>
      </c>
      <c r="C2" s="34">
        <v>0</v>
      </c>
      <c r="D2" s="34">
        <v>1</v>
      </c>
      <c r="E2" s="34" t="str">
        <f>IF(D2,"√","×")</f>
        <v>√</v>
      </c>
      <c r="F2" s="34" t="str">
        <f t="shared" ref="F2:F15" si="0">IF(D2,"×","√")</f>
        <v>×</v>
      </c>
      <c r="G2" s="35"/>
      <c r="H2" s="36"/>
      <c r="I2" s="36"/>
    </row>
    <row r="3" spans="1:13" ht="15.75" thickTop="1" thickBot="1" x14ac:dyDescent="0.25">
      <c r="A3" t="s">
        <v>126</v>
      </c>
      <c r="B3" t="s">
        <v>127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9" t="s">
        <v>128</v>
      </c>
      <c r="I3" s="29"/>
      <c r="L3" s="13"/>
      <c r="M3" t="s">
        <v>22</v>
      </c>
    </row>
    <row r="4" spans="1:13" ht="15.75" thickTop="1" thickBot="1" x14ac:dyDescent="0.25">
      <c r="A4" t="s">
        <v>129</v>
      </c>
      <c r="B4" t="s">
        <v>130</v>
      </c>
      <c r="D4">
        <v>0</v>
      </c>
      <c r="E4" t="str">
        <f t="shared" si="1"/>
        <v>×</v>
      </c>
      <c r="F4" t="str">
        <f t="shared" si="0"/>
        <v>√</v>
      </c>
      <c r="H4" s="29" t="s">
        <v>131</v>
      </c>
      <c r="I4" s="37" t="s">
        <v>132</v>
      </c>
      <c r="L4" s="14"/>
      <c r="M4" t="s">
        <v>23</v>
      </c>
    </row>
    <row r="5" spans="1:13" ht="15" thickTop="1" x14ac:dyDescent="0.2">
      <c r="A5" t="s">
        <v>133</v>
      </c>
      <c r="B5" t="s">
        <v>134</v>
      </c>
      <c r="D5">
        <v>0</v>
      </c>
      <c r="E5" t="str">
        <f t="shared" si="1"/>
        <v>×</v>
      </c>
      <c r="F5" t="str">
        <f t="shared" si="0"/>
        <v>√</v>
      </c>
      <c r="H5" s="29" t="s">
        <v>131</v>
      </c>
      <c r="I5" s="37"/>
      <c r="L5" s="38"/>
    </row>
    <row r="6" spans="1:13" ht="28.5" x14ac:dyDescent="0.2">
      <c r="A6" t="s">
        <v>135</v>
      </c>
      <c r="B6" t="s">
        <v>136</v>
      </c>
      <c r="D6">
        <v>0</v>
      </c>
      <c r="E6" t="str">
        <f t="shared" si="1"/>
        <v>×</v>
      </c>
      <c r="F6" t="str">
        <f t="shared" si="0"/>
        <v>√</v>
      </c>
      <c r="H6" s="29" t="s">
        <v>137</v>
      </c>
      <c r="I6" s="29" t="s">
        <v>138</v>
      </c>
      <c r="L6" s="15"/>
      <c r="M6" s="17" t="s">
        <v>24</v>
      </c>
    </row>
    <row r="7" spans="1:13" x14ac:dyDescent="0.2">
      <c r="A7" t="s">
        <v>139</v>
      </c>
      <c r="B7" t="s">
        <v>140</v>
      </c>
      <c r="D7">
        <v>0</v>
      </c>
      <c r="E7" t="str">
        <f t="shared" si="1"/>
        <v>×</v>
      </c>
      <c r="F7" t="str">
        <f t="shared" si="0"/>
        <v>√</v>
      </c>
      <c r="H7" s="29" t="s">
        <v>141</v>
      </c>
      <c r="L7" s="16"/>
      <c r="M7" s="17" t="s">
        <v>25</v>
      </c>
    </row>
    <row r="8" spans="1:13" ht="28.5" x14ac:dyDescent="0.2">
      <c r="A8" t="s">
        <v>142</v>
      </c>
      <c r="B8" t="s">
        <v>143</v>
      </c>
      <c r="D8">
        <v>0</v>
      </c>
      <c r="E8" t="str">
        <f t="shared" si="1"/>
        <v>×</v>
      </c>
      <c r="F8" t="str">
        <f t="shared" si="0"/>
        <v>√</v>
      </c>
      <c r="H8" s="29" t="s">
        <v>144</v>
      </c>
      <c r="I8" s="29" t="s">
        <v>145</v>
      </c>
      <c r="L8" s="18"/>
      <c r="M8" s="17"/>
    </row>
    <row r="9" spans="1:13" x14ac:dyDescent="0.2">
      <c r="A9" t="s">
        <v>146</v>
      </c>
      <c r="B9" t="s">
        <v>147</v>
      </c>
      <c r="D9">
        <v>0</v>
      </c>
      <c r="E9" t="str">
        <f t="shared" si="1"/>
        <v>×</v>
      </c>
      <c r="F9" t="str">
        <f t="shared" si="0"/>
        <v>√</v>
      </c>
      <c r="I9" s="29" t="s">
        <v>148</v>
      </c>
      <c r="L9" s="19"/>
      <c r="M9" s="17"/>
    </row>
    <row r="10" spans="1:13" x14ac:dyDescent="0.2">
      <c r="A10" t="s">
        <v>149</v>
      </c>
      <c r="B10" t="s">
        <v>150</v>
      </c>
      <c r="D10">
        <v>1</v>
      </c>
      <c r="E10" t="str">
        <f t="shared" si="1"/>
        <v>√</v>
      </c>
      <c r="F10" t="str">
        <f t="shared" si="0"/>
        <v>×</v>
      </c>
      <c r="L10" s="20"/>
      <c r="M10" s="17" t="s">
        <v>26</v>
      </c>
    </row>
    <row r="11" spans="1:13" x14ac:dyDescent="0.2">
      <c r="A11" t="s">
        <v>151</v>
      </c>
      <c r="B11" t="s">
        <v>152</v>
      </c>
      <c r="D11">
        <v>0</v>
      </c>
      <c r="E11" t="str">
        <f t="shared" si="1"/>
        <v>×</v>
      </c>
      <c r="F11" t="str">
        <f t="shared" si="0"/>
        <v>√</v>
      </c>
      <c r="H11" s="29" t="s">
        <v>153</v>
      </c>
      <c r="I11" s="29" t="s">
        <v>145</v>
      </c>
      <c r="L11" s="21"/>
      <c r="M11" s="17"/>
    </row>
    <row r="12" spans="1:13" x14ac:dyDescent="0.2">
      <c r="A12" t="s">
        <v>154</v>
      </c>
      <c r="B12" t="s">
        <v>115</v>
      </c>
      <c r="D12">
        <v>1</v>
      </c>
      <c r="E12" t="str">
        <f t="shared" si="1"/>
        <v>√</v>
      </c>
      <c r="F12" t="str">
        <f t="shared" si="0"/>
        <v>×</v>
      </c>
      <c r="H12" s="29" t="s">
        <v>155</v>
      </c>
      <c r="I12" s="29"/>
      <c r="L12" s="34"/>
      <c r="M12" s="17" t="s">
        <v>27</v>
      </c>
    </row>
    <row r="13" spans="1:13" ht="28.5" x14ac:dyDescent="0.2">
      <c r="A13" t="s">
        <v>156</v>
      </c>
      <c r="B13" t="s">
        <v>157</v>
      </c>
      <c r="D13">
        <v>0</v>
      </c>
      <c r="E13" t="str">
        <f t="shared" si="1"/>
        <v>×</v>
      </c>
      <c r="F13" t="str">
        <f t="shared" si="0"/>
        <v>√</v>
      </c>
      <c r="H13" s="29" t="s">
        <v>158</v>
      </c>
      <c r="I13" s="29" t="s">
        <v>159</v>
      </c>
    </row>
    <row r="14" spans="1:13" ht="28.5" x14ac:dyDescent="0.2">
      <c r="A14" t="s">
        <v>160</v>
      </c>
      <c r="B14" t="s">
        <v>161</v>
      </c>
      <c r="D14">
        <v>0</v>
      </c>
      <c r="E14" t="str">
        <f t="shared" si="1"/>
        <v>×</v>
      </c>
      <c r="F14" t="str">
        <f t="shared" si="0"/>
        <v>√</v>
      </c>
      <c r="H14" s="29" t="s">
        <v>162</v>
      </c>
      <c r="I14" s="29" t="s">
        <v>148</v>
      </c>
    </row>
    <row r="15" spans="1:13" x14ac:dyDescent="0.2">
      <c r="A15" t="s">
        <v>163</v>
      </c>
      <c r="B15" t="s">
        <v>164</v>
      </c>
      <c r="D15">
        <v>1</v>
      </c>
      <c r="E15" t="str">
        <f t="shared" si="1"/>
        <v>√</v>
      </c>
      <c r="F15" t="str">
        <f t="shared" si="0"/>
        <v>×</v>
      </c>
      <c r="I15" s="29" t="s">
        <v>159</v>
      </c>
    </row>
    <row r="16" spans="1:13" x14ac:dyDescent="0.2">
      <c r="A16" t="s">
        <v>165</v>
      </c>
    </row>
    <row r="17" spans="1:9" x14ac:dyDescent="0.2">
      <c r="A17" t="s">
        <v>166</v>
      </c>
      <c r="I17" s="29"/>
    </row>
    <row r="18" spans="1:9" x14ac:dyDescent="0.2">
      <c r="A18" t="s">
        <v>167</v>
      </c>
      <c r="I18" s="29"/>
    </row>
    <row r="19" spans="1:9" x14ac:dyDescent="0.2">
      <c r="I19" s="29"/>
    </row>
    <row r="20" spans="1:9" x14ac:dyDescent="0.2">
      <c r="I20" s="29"/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50A4-BA50-4AAD-8EAA-FEC850EF175F}">
  <dimension ref="A1"/>
  <sheetViews>
    <sheetView workbookViewId="0">
      <selection activeCell="G24" sqref="G24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防御塔&amp;陷阱</vt:lpstr>
      <vt:lpstr>仇恨</vt:lpstr>
      <vt:lpstr>怪物</vt:lpstr>
      <vt:lpstr>BUFF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2019-03-22T07:17:22Z</dcterms:modified>
</cp:coreProperties>
</file>