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65998F3-75C1-4C81-8FDF-F1B4BB167A7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E16" i="1"/>
  <c r="C16" i="1"/>
  <c r="J15" i="1"/>
  <c r="I15" i="1"/>
  <c r="H15" i="1"/>
  <c r="G15" i="1"/>
  <c r="E15" i="1"/>
  <c r="C15" i="1"/>
  <c r="J14" i="1"/>
  <c r="I14" i="1"/>
  <c r="H14" i="1"/>
  <c r="G14" i="1"/>
  <c r="E14" i="1"/>
  <c r="C14" i="1"/>
  <c r="J13" i="1"/>
  <c r="I13" i="1"/>
  <c r="G13" i="1"/>
  <c r="E13" i="1"/>
  <c r="I12" i="1"/>
  <c r="H12" i="1"/>
  <c r="G12" i="1"/>
  <c r="E12" i="1"/>
  <c r="C12" i="1"/>
  <c r="J11" i="1"/>
  <c r="I11" i="1"/>
  <c r="H11" i="1"/>
  <c r="G11" i="1"/>
  <c r="E11" i="1"/>
  <c r="C11" i="1"/>
  <c r="J10" i="1"/>
  <c r="I10" i="1"/>
  <c r="H10" i="1"/>
  <c r="G10" i="1"/>
  <c r="E10" i="1"/>
  <c r="C10" i="1"/>
  <c r="J9" i="1"/>
  <c r="I9" i="1"/>
  <c r="H9" i="1"/>
  <c r="G9" i="1"/>
  <c r="E9" i="1"/>
  <c r="C9" i="1"/>
  <c r="J8" i="1"/>
  <c r="I8" i="1"/>
  <c r="H8" i="1"/>
  <c r="G8" i="1"/>
  <c r="E8" i="1"/>
  <c r="C8" i="1"/>
  <c r="J7" i="1"/>
  <c r="I7" i="1"/>
  <c r="H7" i="1"/>
  <c r="G7" i="1"/>
  <c r="E7" i="1"/>
  <c r="C7" i="1"/>
  <c r="J6" i="1"/>
  <c r="H6" i="1"/>
  <c r="E6" i="1"/>
  <c r="C6" i="1"/>
  <c r="J5" i="1"/>
  <c r="I5" i="1"/>
  <c r="H5" i="1"/>
  <c r="G5" i="1"/>
  <c r="E5" i="1"/>
  <c r="C5" i="1"/>
  <c r="J4" i="1"/>
  <c r="I4" i="1"/>
  <c r="H4" i="1"/>
  <c r="H13" i="1" s="1"/>
  <c r="G4" i="1"/>
  <c r="E4" i="1"/>
  <c r="C4" i="1"/>
  <c r="C13" i="1" s="1"/>
  <c r="J3" i="1"/>
  <c r="I3" i="1"/>
  <c r="H3" i="1"/>
  <c r="G3" i="1"/>
  <c r="E3" i="1"/>
  <c r="C3" i="1"/>
</calcChain>
</file>

<file path=xl/sharedStrings.xml><?xml version="1.0" encoding="utf-8"?>
<sst xmlns="http://schemas.openxmlformats.org/spreadsheetml/2006/main" count="51" uniqueCount="51">
  <si>
    <t>ID</t>
    <phoneticPr fontId="2" type="noConversion"/>
  </si>
  <si>
    <t>怪物</t>
  </si>
  <si>
    <t>血量</t>
  </si>
  <si>
    <t>攻击力比例值%</t>
    <phoneticPr fontId="2" type="noConversion"/>
  </si>
  <si>
    <t>攻击力</t>
  </si>
  <si>
    <t>攻击速度比例值%</t>
    <phoneticPr fontId="2" type="noConversion"/>
  </si>
  <si>
    <t>最小攻击间隔（秒）</t>
    <phoneticPr fontId="2" type="noConversion"/>
  </si>
  <si>
    <t>移动速度</t>
  </si>
  <si>
    <t>攻击距离</t>
  </si>
  <si>
    <t>掉落金币</t>
    <phoneticPr fontId="2" type="noConversion"/>
  </si>
  <si>
    <t>备注</t>
  </si>
  <si>
    <t>G0</t>
    <phoneticPr fontId="2" type="noConversion"/>
  </si>
  <si>
    <t>基础怪</t>
  </si>
  <si>
    <t>所有怪物的数据父类</t>
    <phoneticPr fontId="2" type="noConversion"/>
  </si>
  <si>
    <t>G1</t>
    <phoneticPr fontId="2" type="noConversion"/>
  </si>
  <si>
    <t>近战怪</t>
    <phoneticPr fontId="2" type="noConversion"/>
  </si>
  <si>
    <t>G2</t>
  </si>
  <si>
    <t>弓箭手</t>
  </si>
  <si>
    <t>G3</t>
  </si>
  <si>
    <t>迅猛怪</t>
  </si>
  <si>
    <t>G4</t>
  </si>
  <si>
    <t>爆炸怪</t>
  </si>
  <si>
    <t>只攻击基地、可魅惑、不可嘲讽</t>
  </si>
  <si>
    <t>G5</t>
  </si>
  <si>
    <t>巨怪</t>
  </si>
  <si>
    <t>G6</t>
  </si>
  <si>
    <t>治疗怪</t>
  </si>
  <si>
    <t>aoe恢复血量，攻击力变为回血量</t>
  </si>
  <si>
    <t>G7</t>
  </si>
  <si>
    <t>光环怪</t>
  </si>
  <si>
    <t>提高周围怪物的攻击速度20%</t>
  </si>
  <si>
    <t>G8</t>
  </si>
  <si>
    <t>精英怪</t>
  </si>
  <si>
    <t>小boss</t>
  </si>
  <si>
    <t>G9</t>
  </si>
  <si>
    <t>飞行怪</t>
  </si>
  <si>
    <t>空中单位，路线有所不同</t>
  </si>
  <si>
    <t>G10</t>
  </si>
  <si>
    <t>分裂怪</t>
  </si>
  <si>
    <t>打死后分裂为两个怪物</t>
  </si>
  <si>
    <t>G11</t>
  </si>
  <si>
    <t>小分裂怪</t>
    <phoneticPr fontId="2" type="noConversion"/>
  </si>
  <si>
    <t>G12</t>
  </si>
  <si>
    <t>复仇怪</t>
  </si>
  <si>
    <t>被玩家击杀之后会扣除玩家血量，伤害必须完全来自玩家</t>
    <phoneticPr fontId="2" type="noConversion"/>
  </si>
  <si>
    <t>G13</t>
  </si>
  <si>
    <t>坚韧怪</t>
  </si>
  <si>
    <t>免疫控制</t>
    <phoneticPr fontId="2" type="noConversion"/>
  </si>
  <si>
    <t>G14</t>
  </si>
  <si>
    <t>瘟疫鸟</t>
  </si>
  <si>
    <t>被攻击的单位会中毒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</si>
</sst>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9" fontId="0" fillId="4" borderId="2" xfId="0" applyNumberForma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9" fontId="3" fillId="5" borderId="2" xfId="0" applyNumberFormat="1" applyFont="1" applyFill="1" applyBorder="1" applyAlignment="1">
      <alignment horizontal="center" vertical="center" wrapText="1"/>
    </xf>
  </cellXfs>
  <cellStyles count="3">
    <cellStyle name="60% - 着色 1" xfId="1" builtinId="32"/>
    <cellStyle name="60% - 着色 2" xfId="2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O11" sqref="O11"/>
    </sheetView>
  </sheetViews>
  <sheetFormatPr defaultRowHeight="14.25" x14ac:dyDescent="0.2"/>
  <cols>
    <col min="1" max="1" width="4.75" bestFit="1" customWidth="1"/>
    <col min="3" max="3" width="5.25" bestFit="1" customWidth="1"/>
    <col min="5" max="5" width="7.125" bestFit="1" customWidth="1"/>
    <col min="11" max="11" width="24.875" customWidth="1"/>
  </cols>
  <sheetData>
    <row r="1" spans="1:11" ht="44.25" thickTop="1" thickBot="1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</row>
    <row r="2" spans="1:11" ht="15" thickTop="1" x14ac:dyDescent="0.2">
      <c r="A2" s="2" t="s">
        <v>11</v>
      </c>
      <c r="B2" s="2" t="s">
        <v>12</v>
      </c>
      <c r="C2" s="5">
        <v>500</v>
      </c>
      <c r="D2" s="6">
        <v>1</v>
      </c>
      <c r="E2" s="5">
        <v>10</v>
      </c>
      <c r="F2" s="6">
        <v>1</v>
      </c>
      <c r="G2" s="5">
        <v>1</v>
      </c>
      <c r="H2" s="5">
        <v>1</v>
      </c>
      <c r="I2" s="5">
        <v>1</v>
      </c>
      <c r="J2" s="5">
        <v>40</v>
      </c>
      <c r="K2" s="1" t="s">
        <v>13</v>
      </c>
    </row>
    <row r="3" spans="1:11" x14ac:dyDescent="0.2">
      <c r="A3" s="2" t="s">
        <v>14</v>
      </c>
      <c r="B3" s="2" t="s">
        <v>15</v>
      </c>
      <c r="C3" s="7">
        <f t="shared" ref="C3:J3" si="0">1*C2</f>
        <v>500</v>
      </c>
      <c r="D3" s="8">
        <v>1</v>
      </c>
      <c r="E3" s="7">
        <f>D3*$E$2</f>
        <v>10</v>
      </c>
      <c r="F3" s="8">
        <v>1</v>
      </c>
      <c r="G3" s="7">
        <f>1*$G$2</f>
        <v>1</v>
      </c>
      <c r="H3" s="7">
        <f t="shared" si="0"/>
        <v>1</v>
      </c>
      <c r="I3" s="7">
        <f t="shared" si="0"/>
        <v>1</v>
      </c>
      <c r="J3" s="7">
        <f t="shared" si="0"/>
        <v>40</v>
      </c>
      <c r="K3" s="1"/>
    </row>
    <row r="4" spans="1:11" x14ac:dyDescent="0.2">
      <c r="A4" s="2" t="s">
        <v>16</v>
      </c>
      <c r="B4" s="2" t="s">
        <v>17</v>
      </c>
      <c r="C4" s="7">
        <f>1*C2</f>
        <v>500</v>
      </c>
      <c r="D4" s="8">
        <v>1.2</v>
      </c>
      <c r="E4" s="7">
        <f t="shared" ref="E4:E16" si="1">D4*$E$2</f>
        <v>12</v>
      </c>
      <c r="F4" s="8">
        <v>0.8</v>
      </c>
      <c r="G4" s="7">
        <f>0.8*G2</f>
        <v>0.8</v>
      </c>
      <c r="H4" s="7">
        <f>1*H2</f>
        <v>1</v>
      </c>
      <c r="I4" s="7">
        <f>25*I2</f>
        <v>25</v>
      </c>
      <c r="J4" s="7">
        <f>INT(1.3*J2)</f>
        <v>52</v>
      </c>
      <c r="K4" s="1"/>
    </row>
    <row r="5" spans="1:11" x14ac:dyDescent="0.2">
      <c r="A5" s="2" t="s">
        <v>18</v>
      </c>
      <c r="B5" s="2" t="s">
        <v>19</v>
      </c>
      <c r="C5" s="7">
        <f>0.6*C2</f>
        <v>300</v>
      </c>
      <c r="D5" s="8">
        <v>1</v>
      </c>
      <c r="E5" s="7">
        <f t="shared" si="1"/>
        <v>10</v>
      </c>
      <c r="F5" s="8">
        <v>1.5</v>
      </c>
      <c r="G5" s="7">
        <f>1.5*G2</f>
        <v>1.5</v>
      </c>
      <c r="H5" s="7">
        <f>1.3*H2</f>
        <v>1.3</v>
      </c>
      <c r="I5" s="7">
        <f>7*I2</f>
        <v>7</v>
      </c>
      <c r="J5" s="7">
        <f>INT(0.8*J2)</f>
        <v>32</v>
      </c>
      <c r="K5" s="1"/>
    </row>
    <row r="6" spans="1:11" ht="28.5" x14ac:dyDescent="0.2">
      <c r="A6" s="2" t="s">
        <v>20</v>
      </c>
      <c r="B6" s="2" t="s">
        <v>21</v>
      </c>
      <c r="C6" s="7">
        <f>0.1*C2</f>
        <v>50</v>
      </c>
      <c r="D6" s="8">
        <v>0</v>
      </c>
      <c r="E6" s="7">
        <f t="shared" si="1"/>
        <v>0</v>
      </c>
      <c r="F6" s="5">
        <v>0</v>
      </c>
      <c r="G6" s="5">
        <v>0</v>
      </c>
      <c r="H6" s="7">
        <f>2*H2</f>
        <v>2</v>
      </c>
      <c r="I6" s="5">
        <v>0</v>
      </c>
      <c r="J6" s="7">
        <f>INT(0.5*J2)</f>
        <v>20</v>
      </c>
      <c r="K6" s="1" t="s">
        <v>22</v>
      </c>
    </row>
    <row r="7" spans="1:11" x14ac:dyDescent="0.2">
      <c r="A7" s="2" t="s">
        <v>23</v>
      </c>
      <c r="B7" s="2" t="s">
        <v>24</v>
      </c>
      <c r="C7" s="7">
        <f>3*C2</f>
        <v>1500</v>
      </c>
      <c r="D7" s="8">
        <v>2</v>
      </c>
      <c r="E7" s="7">
        <f t="shared" si="1"/>
        <v>20</v>
      </c>
      <c r="F7" s="8">
        <v>0.5</v>
      </c>
      <c r="G7" s="7">
        <f>0.5*G2</f>
        <v>0.5</v>
      </c>
      <c r="H7" s="7">
        <f>0.5*H2</f>
        <v>0.5</v>
      </c>
      <c r="I7" s="7">
        <f>0.5*I2</f>
        <v>0.5</v>
      </c>
      <c r="J7" s="7">
        <f>INT(2.5*J2)</f>
        <v>100</v>
      </c>
      <c r="K7" s="1"/>
    </row>
    <row r="8" spans="1:11" ht="28.5" x14ac:dyDescent="0.2">
      <c r="A8" s="2" t="s">
        <v>25</v>
      </c>
      <c r="B8" s="2" t="s">
        <v>26</v>
      </c>
      <c r="C8" s="7">
        <f>1*C2</f>
        <v>500</v>
      </c>
      <c r="D8" s="8">
        <v>0.3</v>
      </c>
      <c r="E8" s="7">
        <f t="shared" si="1"/>
        <v>3</v>
      </c>
      <c r="F8" s="8">
        <v>0.5</v>
      </c>
      <c r="G8" s="7">
        <f>0.5*G2</f>
        <v>0.5</v>
      </c>
      <c r="H8" s="7">
        <f>1*H2</f>
        <v>1</v>
      </c>
      <c r="I8" s="7">
        <f>5*I2</f>
        <v>5</v>
      </c>
      <c r="J8" s="7">
        <f>INT(1*J2)</f>
        <v>40</v>
      </c>
      <c r="K8" s="1" t="s">
        <v>27</v>
      </c>
    </row>
    <row r="9" spans="1:11" x14ac:dyDescent="0.2">
      <c r="A9" s="2" t="s">
        <v>28</v>
      </c>
      <c r="B9" s="2" t="s">
        <v>29</v>
      </c>
      <c r="C9" s="7">
        <f>1*C2</f>
        <v>500</v>
      </c>
      <c r="D9" s="8">
        <v>0.8</v>
      </c>
      <c r="E9" s="7">
        <f t="shared" si="1"/>
        <v>8</v>
      </c>
      <c r="F9" s="8">
        <v>0.5</v>
      </c>
      <c r="G9" s="7">
        <f>0.5*G2</f>
        <v>0.5</v>
      </c>
      <c r="H9" s="7">
        <f>1*H2</f>
        <v>1</v>
      </c>
      <c r="I9" s="7">
        <f>5*I2</f>
        <v>5</v>
      </c>
      <c r="J9" s="7">
        <f>1*J2</f>
        <v>40</v>
      </c>
      <c r="K9" s="1" t="s">
        <v>30</v>
      </c>
    </row>
    <row r="10" spans="1:11" x14ac:dyDescent="0.2">
      <c r="A10" s="2" t="s">
        <v>31</v>
      </c>
      <c r="B10" s="2" t="s">
        <v>32</v>
      </c>
      <c r="C10" s="7">
        <f>10*C2</f>
        <v>5000</v>
      </c>
      <c r="D10" s="8">
        <v>1.5</v>
      </c>
      <c r="E10" s="7">
        <f t="shared" si="1"/>
        <v>15</v>
      </c>
      <c r="F10" s="8">
        <v>2</v>
      </c>
      <c r="G10" s="7">
        <f>2*G2</f>
        <v>2</v>
      </c>
      <c r="H10" s="7">
        <f>1*H2</f>
        <v>1</v>
      </c>
      <c r="I10" s="7">
        <f>3*I2</f>
        <v>3</v>
      </c>
      <c r="J10" s="7">
        <f>INT(20*J2)</f>
        <v>800</v>
      </c>
      <c r="K10" s="1" t="s">
        <v>33</v>
      </c>
    </row>
    <row r="11" spans="1:11" x14ac:dyDescent="0.2">
      <c r="A11" s="2" t="s">
        <v>34</v>
      </c>
      <c r="B11" s="2" t="s">
        <v>35</v>
      </c>
      <c r="C11" s="7">
        <f>0.35*C2</f>
        <v>175</v>
      </c>
      <c r="D11" s="8">
        <v>1</v>
      </c>
      <c r="E11" s="7">
        <f t="shared" si="1"/>
        <v>10</v>
      </c>
      <c r="F11" s="8">
        <v>1</v>
      </c>
      <c r="G11" s="7">
        <f>1*G2</f>
        <v>1</v>
      </c>
      <c r="H11" s="7">
        <f>1*H2</f>
        <v>1</v>
      </c>
      <c r="I11" s="7">
        <f>10*I2</f>
        <v>10</v>
      </c>
      <c r="J11" s="7">
        <f>INT(1.5*J2)</f>
        <v>60</v>
      </c>
      <c r="K11" s="1" t="s">
        <v>36</v>
      </c>
    </row>
    <row r="12" spans="1:11" x14ac:dyDescent="0.2">
      <c r="A12" s="2" t="s">
        <v>37</v>
      </c>
      <c r="B12" s="2" t="s">
        <v>38</v>
      </c>
      <c r="C12" s="7">
        <f>2*C2</f>
        <v>1000</v>
      </c>
      <c r="D12" s="8">
        <v>0.8</v>
      </c>
      <c r="E12" s="7">
        <f t="shared" si="1"/>
        <v>8</v>
      </c>
      <c r="F12" s="8">
        <v>0.8</v>
      </c>
      <c r="G12" s="7">
        <f>0.8*G2</f>
        <v>0.8</v>
      </c>
      <c r="H12" s="7">
        <f>0.7*H2</f>
        <v>0.7</v>
      </c>
      <c r="I12" s="7">
        <f>1*I2</f>
        <v>1</v>
      </c>
      <c r="J12" s="5">
        <v>0</v>
      </c>
      <c r="K12" s="1" t="s">
        <v>39</v>
      </c>
    </row>
    <row r="13" spans="1:11" x14ac:dyDescent="0.2">
      <c r="A13" s="2" t="s">
        <v>40</v>
      </c>
      <c r="B13" s="2" t="s">
        <v>41</v>
      </c>
      <c r="C13" s="7">
        <f>1*C4</f>
        <v>500</v>
      </c>
      <c r="D13" s="8">
        <v>0.4</v>
      </c>
      <c r="E13" s="7">
        <f t="shared" si="1"/>
        <v>4</v>
      </c>
      <c r="F13" s="8">
        <v>0.64</v>
      </c>
      <c r="G13" s="7">
        <f>0.8*G4</f>
        <v>0.64000000000000012</v>
      </c>
      <c r="H13" s="7">
        <f>0.7*H4</f>
        <v>0.7</v>
      </c>
      <c r="I13" s="7">
        <f>1*I2</f>
        <v>1</v>
      </c>
      <c r="J13" s="7">
        <f>INT(2.5*J2)</f>
        <v>100</v>
      </c>
      <c r="K13" s="1"/>
    </row>
    <row r="14" spans="1:11" ht="42.75" x14ac:dyDescent="0.2">
      <c r="A14" s="2" t="s">
        <v>42</v>
      </c>
      <c r="B14" s="2" t="s">
        <v>43</v>
      </c>
      <c r="C14" s="7">
        <f>0.2*C2</f>
        <v>100</v>
      </c>
      <c r="D14" s="8">
        <v>0.3</v>
      </c>
      <c r="E14" s="7">
        <f t="shared" si="1"/>
        <v>3</v>
      </c>
      <c r="F14" s="8">
        <v>2</v>
      </c>
      <c r="G14" s="7">
        <f>2*G2</f>
        <v>2</v>
      </c>
      <c r="H14" s="7">
        <f>1*H2</f>
        <v>1</v>
      </c>
      <c r="I14" s="7">
        <f>1*I2</f>
        <v>1</v>
      </c>
      <c r="J14" s="7">
        <f>INT(4*J2)</f>
        <v>160</v>
      </c>
      <c r="K14" s="1" t="s">
        <v>44</v>
      </c>
    </row>
    <row r="15" spans="1:11" x14ac:dyDescent="0.2">
      <c r="A15" s="2" t="s">
        <v>45</v>
      </c>
      <c r="B15" s="2" t="s">
        <v>46</v>
      </c>
      <c r="C15" s="7">
        <f>1.2*C2</f>
        <v>600</v>
      </c>
      <c r="D15" s="8">
        <v>0.8</v>
      </c>
      <c r="E15" s="7">
        <f t="shared" si="1"/>
        <v>8</v>
      </c>
      <c r="F15" s="8">
        <v>0.8</v>
      </c>
      <c r="G15" s="7">
        <f>0.8*G2</f>
        <v>0.8</v>
      </c>
      <c r="H15" s="7">
        <f>1.2*H2</f>
        <v>1.2</v>
      </c>
      <c r="I15" s="7">
        <f>1*I2</f>
        <v>1</v>
      </c>
      <c r="J15" s="7">
        <f>INT(4*J2)</f>
        <v>160</v>
      </c>
      <c r="K15" s="1" t="s">
        <v>47</v>
      </c>
    </row>
    <row r="16" spans="1:11" x14ac:dyDescent="0.2">
      <c r="A16" s="2" t="s">
        <v>48</v>
      </c>
      <c r="B16" s="2" t="s">
        <v>49</v>
      </c>
      <c r="C16" s="7">
        <f>0.3*C2</f>
        <v>150</v>
      </c>
      <c r="D16" s="8">
        <v>1</v>
      </c>
      <c r="E16" s="7">
        <f t="shared" si="1"/>
        <v>10</v>
      </c>
      <c r="F16" s="8">
        <v>1</v>
      </c>
      <c r="G16" s="7">
        <f>1*G2</f>
        <v>1</v>
      </c>
      <c r="H16" s="7">
        <f>1*H2</f>
        <v>1</v>
      </c>
      <c r="I16" s="7">
        <f>10*I2</f>
        <v>10</v>
      </c>
      <c r="J16" s="7">
        <f>INT(3*J2)</f>
        <v>120</v>
      </c>
      <c r="K16" s="1" t="s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2019-03-22T06:50:16Z</dcterms:modified>
</cp:coreProperties>
</file>