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Лист 1 - Tаблица 1" sheetId="2" r:id="rId5"/>
    <sheet name="Лист 1 - Tаблица 2" sheetId="3" r:id="rId6"/>
    <sheet name="Лист 1 - Tаблица 3" sheetId="4" r:id="rId7"/>
    <sheet name="Лист 1 - Tаблица 3-1" sheetId="5" r:id="rId8"/>
    <sheet name="Лист 1 - Drawings" sheetId="6" r:id="rId9"/>
  </sheets>
</workbook>
</file>

<file path=xl/sharedStrings.xml><?xml version="1.0" encoding="utf-8"?>
<sst xmlns="http://schemas.openxmlformats.org/spreadsheetml/2006/main" uniqueCount="28">
  <si>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</si>
  <si>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</si>
  <si>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</si>
  <si>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</si>
  <si>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Лист 1</t>
  </si>
  <si>
    <t>Tаблица 1</t>
  </si>
  <si>
    <t>Лист 1 - Tаблица 1</t>
  </si>
  <si>
    <t>№</t>
  </si>
  <si>
    <t>h1, см</t>
  </si>
  <si>
    <t>h2, см</t>
  </si>
  <si>
    <t>∆h</t>
  </si>
  <si>
    <t>t, с</t>
  </si>
  <si>
    <t>Tаблица 2</t>
  </si>
  <si>
    <t>Лист 1 - Tаблица 2</t>
  </si>
  <si>
    <t>~t</t>
  </si>
  <si>
    <t>t, c</t>
  </si>
  <si>
    <t>∆h1</t>
  </si>
  <si>
    <t>∆h2</t>
  </si>
  <si>
    <t>ln(∆h1/∆h2)</t>
  </si>
  <si>
    <t>Tаблица 3</t>
  </si>
  <si>
    <t>Лист 1 - Tаблица 3</t>
  </si>
  <si>
    <t>x</t>
  </si>
  <si>
    <t>y</t>
  </si>
  <si>
    <t>прикидка</t>
  </si>
  <si>
    <t>Tаблица 3-1</t>
  </si>
  <si>
    <t>Лист 1 - Tаблица 3-1</t>
  </si>
  <si>
    <t>“All Drawings from the Sheet”</t>
  </si>
  <si>
    <t>Лист 1 - Drawings</t>
  </si>
</sst>
</file>

<file path=xl/styles.xml><?xml version="1.0" encoding="utf-8"?>
<styleSheet xmlns="http://schemas.openxmlformats.org/spreadsheetml/2006/main">
  <numFmts count="2">
    <numFmt numFmtId="0" formatCode="General"/>
    <numFmt numFmtId="59" formatCode="0.0"/>
  </numFmts>
  <fonts count="8">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hadow val="1"/>
      <sz val="12"/>
      <color indexed="19"/>
      <name val="Helvetica"/>
    </font>
    <font>
      <sz val="11"/>
      <color indexed="8"/>
      <name val="Helvetica"/>
    </font>
    <font>
      <shadow val="1"/>
      <sz val="12"/>
      <color indexed="8"/>
      <name val="Helvetica"/>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0" fontId="0" fillId="6" borderId="4" applyNumberFormat="1" applyFont="1" applyFill="1" applyBorder="1" applyAlignment="1" applyProtection="0">
      <alignment vertical="top" wrapText="1"/>
    </xf>
    <xf numFmtId="0" fontId="0" fillId="7" borderId="4" applyNumberFormat="1" applyFont="1" applyFill="1" applyBorder="1" applyAlignment="1" applyProtection="0">
      <alignment vertical="top" wrapText="1"/>
    </xf>
    <xf numFmtId="1"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borderId="7" applyNumberFormat="0" applyFont="1" applyFill="0" applyBorder="1" applyAlignment="1" applyProtection="0">
      <alignment vertical="top" wrapText="1"/>
    </xf>
    <xf numFmtId="59"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fillId="8" borderId="1" applyNumberFormat="1" applyFont="1" applyFill="1" applyBorder="1" applyAlignment="1" applyProtection="0">
      <alignment horizontal="center" vertical="top" wrapText="1"/>
    </xf>
    <xf numFmtId="0" fontId="0" borderId="1"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fillId="8" borderId="1" applyNumberFormat="0" applyFont="1" applyFill="1" applyBorder="1" applyAlignment="1" applyProtection="0">
      <alignment horizontal="center" vertical="top" wrapText="1"/>
    </xf>
    <xf numFmtId="0" fontId="0" borderId="4"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63b2de"/>
      <rgbColor rgb="ff9ce159"/>
      <rgbColor rgb="ffbfbfbf"/>
      <rgbColor rgb="fffefefe"/>
      <rgbColor rgb="ffb8b8b8"/>
      <rgbColor rgb="ff51a7f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03244"/>
          <c:y val="0.0900274"/>
          <c:w val="0.882662"/>
          <c:h val="0.815737"/>
        </c:manualLayout>
      </c:layout>
      <c:scatterChart>
        <c:scatterStyle val="lineMarker"/>
        <c:varyColors val="0"/>
        <c:ser>
          <c:idx val="0"/>
          <c:order val="0"/>
          <c:tx>
            <c:strRef>
              <c:f>'Лист 1 - Tаблица 2'!$J$2</c:f>
              <c:strCache>
                <c:ptCount val="1"/>
                <c:pt idx="0">
                  <c:v>ln(∆h1/∆h2)</c:v>
                </c:pt>
              </c:strCache>
            </c:strRef>
          </c:tx>
          <c:spPr>
            <a:solidFill>
              <a:srgbClr val="FFFFFF"/>
            </a:solidFill>
            <a:ln w="12700" cap="flat">
              <a:noFill/>
              <a:prstDash val="solid"/>
              <a:miter lim="400000"/>
            </a:ln>
            <a:effectLst/>
          </c:spPr>
          <c:marker>
            <c:symbol val="plus"/>
            <c:size val="10"/>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chemeClr val="accent5"/>
                </a:solidFill>
                <a:prstDash val="solid"/>
                <a:miter lim="400000"/>
              </a:ln>
              <a:effectLst/>
            </c:spPr>
            <c:trendlineType val="linear"/>
            <c:forward val="0"/>
            <c:backward val="0"/>
            <c:dispRSqr val="0"/>
            <c:dispEq val="1"/>
          </c:trendline>
          <c:xVal>
            <c:numRef>
              <c:f>'Лист 1 - Tаблица 2'!$C$3:$C$16</c:f>
              <c:numCache>
                <c:ptCount val="14"/>
                <c:pt idx="0">
                  <c:v>4.990000</c:v>
                </c:pt>
                <c:pt idx="1">
                  <c:v>5.000000</c:v>
                </c:pt>
                <c:pt idx="2">
                  <c:v>8.770000</c:v>
                </c:pt>
                <c:pt idx="3">
                  <c:v>9.110000</c:v>
                </c:pt>
                <c:pt idx="4">
                  <c:v>13.300000</c:v>
                </c:pt>
                <c:pt idx="5">
                  <c:v>13.030000</c:v>
                </c:pt>
                <c:pt idx="6">
                  <c:v>17.020000</c:v>
                </c:pt>
                <c:pt idx="7">
                  <c:v>16.950000</c:v>
                </c:pt>
                <c:pt idx="8">
                  <c:v>21.150000</c:v>
                </c:pt>
                <c:pt idx="9">
                  <c:v>20.930000</c:v>
                </c:pt>
                <c:pt idx="10">
                  <c:v>25.850000</c:v>
                </c:pt>
                <c:pt idx="11">
                  <c:v>26.300000</c:v>
                </c:pt>
                <c:pt idx="12">
                  <c:v>29.850000</c:v>
                </c:pt>
                <c:pt idx="13">
                  <c:v>30.050000</c:v>
                </c:pt>
              </c:numCache>
            </c:numRef>
          </c:xVal>
          <c:yVal>
            <c:numRef>
              <c:f>'Лист 1 - Tаблица 2'!$J$3:$J$16</c:f>
              <c:numCache>
                <c:ptCount val="14"/>
                <c:pt idx="0">
                  <c:v>1.466337</c:v>
                </c:pt>
                <c:pt idx="1">
                  <c:v>1.514773</c:v>
                </c:pt>
                <c:pt idx="2">
                  <c:v>1.648659</c:v>
                </c:pt>
                <c:pt idx="3">
                  <c:v>1.528857</c:v>
                </c:pt>
                <c:pt idx="4">
                  <c:v>1.754855</c:v>
                </c:pt>
                <c:pt idx="5">
                  <c:v>1.774952</c:v>
                </c:pt>
                <c:pt idx="6">
                  <c:v>2.004321</c:v>
                </c:pt>
                <c:pt idx="7">
                  <c:v>1.893889</c:v>
                </c:pt>
                <c:pt idx="8">
                  <c:v>2.151762</c:v>
                </c:pt>
                <c:pt idx="9">
                  <c:v>2.061423</c:v>
                </c:pt>
                <c:pt idx="10">
                  <c:v>2.322388</c:v>
                </c:pt>
                <c:pt idx="11">
                  <c:v>2.445686</c:v>
                </c:pt>
                <c:pt idx="12">
                  <c:v>2.699682</c:v>
                </c:pt>
                <c:pt idx="13">
                  <c:v>2.581899</c:v>
                </c:pt>
              </c:numCache>
            </c:numRef>
          </c:yVal>
          <c:smooth val="0"/>
        </c:ser>
        <c:axId val="2094734552"/>
        <c:axId val="2094734553"/>
      </c:scatterChart>
      <c:valAx>
        <c:axId val="2094734552"/>
        <c:scaling>
          <c:orientation val="minMax"/>
        </c:scaling>
        <c:delete val="0"/>
        <c:axPos val="b"/>
        <c:majorGridlines>
          <c:spPr>
            <a:ln w="12700" cap="flat">
              <a:solidFill>
                <a:srgbClr val="B8B8B8"/>
              </a:solidFill>
              <a:prstDash val="solid"/>
              <a:miter lim="400000"/>
            </a:ln>
          </c:spPr>
        </c:majorGridlines>
        <c:minorGridlines>
          <c:spPr>
            <a:ln w="12700" cap="flat">
              <a:solidFill>
                <a:srgbClr val="B8B8B8"/>
              </a:solidFill>
              <a:prstDash val="solid"/>
              <a:miter lim="400000"/>
            </a:ln>
          </c:spPr>
        </c:min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t, c</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0"/>
        <c:minorUnit val="1.25"/>
      </c:valAx>
      <c:valAx>
        <c:axId val="2094734553"/>
        <c:scaling>
          <c:orientation val="minMax"/>
        </c:scaling>
        <c:delete val="0"/>
        <c:axPos val="l"/>
        <c:majorGridlines>
          <c:spPr>
            <a:ln w="12700" cap="flat">
              <a:solidFill>
                <a:srgbClr val="B8B8B8"/>
              </a:solidFill>
              <a:prstDash val="solid"/>
              <a:miter lim="400000"/>
            </a:ln>
          </c:spPr>
        </c:majorGridlines>
        <c:minorGridlines>
          <c:spPr>
            <a:ln w="12700" cap="flat">
              <a:solidFill>
                <a:srgbClr val="B8B8B8"/>
              </a:solidFill>
              <a:prstDash val="solid"/>
              <a:miter lim="400000"/>
            </a:ln>
          </c:spPr>
        </c:min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ln(∆h1/∆h2)</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7"/>
        <c:minorUnit val="0.0875"/>
      </c:valAx>
      <c:spPr>
        <a:noFill/>
        <a:ln w="12700" cap="flat">
          <a:noFill/>
          <a:miter lim="400000"/>
        </a:ln>
        <a:effectLst/>
      </c:spPr>
    </c:plotArea>
    <c:legend>
      <c:legendPos val="t"/>
      <c:layout>
        <c:manualLayout>
          <c:xMode val="edge"/>
          <c:yMode val="edge"/>
          <c:x val="0.107946"/>
          <c:y val="0"/>
          <c:w val="0.83592"/>
          <c:h val="0.053429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701785</xdr:colOff>
      <xdr:row>28</xdr:row>
      <xdr:rowOff>62229</xdr:rowOff>
    </xdr:from>
    <xdr:to>
      <xdr:col>12</xdr:col>
      <xdr:colOff>67581</xdr:colOff>
      <xdr:row>60</xdr:row>
      <xdr:rowOff>139620</xdr:rowOff>
    </xdr:to>
    <xdr:graphicFrame>
      <xdr:nvGraphicFramePr>
        <xdr:cNvPr id="2" name="Chart 2"/>
        <xdr:cNvGraphicFramePr/>
      </xdr:nvGraphicFramePr>
      <xdr:xfrm>
        <a:off x="3749785" y="4685029"/>
        <a:ext cx="5461797" cy="536059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12</xdr:col>
      <xdr:colOff>392866</xdr:colOff>
      <xdr:row>30</xdr:row>
      <xdr:rowOff>62229</xdr:rowOff>
    </xdr:from>
    <xdr:to>
      <xdr:col>15</xdr:col>
      <xdr:colOff>176966</xdr:colOff>
      <xdr:row>46</xdr:row>
      <xdr:rowOff>113029</xdr:rowOff>
    </xdr:to>
    <xdr:pic>
      <xdr:nvPicPr>
        <xdr:cNvPr id="3" name="MathTypeImage.pdf"/>
        <xdr:cNvPicPr>
          <a:picLocks noChangeAspect="1"/>
        </xdr:cNvPicPr>
      </xdr:nvPicPr>
      <xdr:blipFill>
        <a:blip r:embed="rId2">
          <a:extLst/>
        </a:blip>
        <a:srcRect l="0" t="0" r="0" b="0"/>
        <a:stretch>
          <a:fillRect/>
        </a:stretch>
      </xdr:blipFill>
      <xdr:spPr>
        <a:xfrm>
          <a:off x="9536866" y="5015229"/>
          <a:ext cx="2070101" cy="2692401"/>
        </a:xfrm>
        <a:prstGeom prst="rect">
          <a:avLst/>
        </a:prstGeom>
        <a:ln w="12700" cap="flat">
          <a:noFill/>
          <a:miter lim="400000"/>
        </a:ln>
        <a:effectLst/>
      </xdr:spPr>
    </xdr:pic>
    <xdr:clientData/>
  </xdr:twoCellAnchor>
</xdr:wsDr>
</file>

<file path=xl/theme/_rels/theme1.xml.rels><?xml version="1.0" encoding="UTF-8"?>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6.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12</v>
      </c>
      <c r="D11" t="s" s="5">
        <v>13</v>
      </c>
    </row>
    <row r="12">
      <c r="B12" s="4"/>
      <c r="C12" t="s" s="4">
        <v>19</v>
      </c>
      <c r="D12" t="s" s="5">
        <v>20</v>
      </c>
    </row>
    <row r="13">
      <c r="B13" s="4"/>
      <c r="C13" t="s" s="4">
        <v>24</v>
      </c>
      <c r="D13" t="s" s="5">
        <v>25</v>
      </c>
    </row>
    <row r="14">
      <c r="B14" s="4"/>
      <c r="C14" t="s" s="4">
        <v>26</v>
      </c>
      <c r="D14" t="s" s="5">
        <v>27</v>
      </c>
    </row>
  </sheetData>
  <mergeCells count="1">
    <mergeCell ref="B3:D3"/>
  </mergeCells>
  <hyperlinks>
    <hyperlink ref="D10" location="'Лист 1 - Tаблица 1'!R2C1" tooltip="" display="Лист 1 - Tаблица 1"/>
    <hyperlink ref="D11" location="'Лист 1 - Tаблица 2'!R2C1" tooltip="" display="Лист 1 - Tаблица 2"/>
    <hyperlink ref="D12" location="'Лист 1 - Tаблица 3'!R2C1" tooltip="" display="Лист 1 - Tаблица 3"/>
    <hyperlink ref="D13" location="'Лист 1 - Tаблица 3-1'!R2C1" tooltip="" display="Лист 1 - Tаблица 3-1"/>
    <hyperlink ref="D14" location="'Лист 1 - Drawings'!R1C1" tooltip="" display="Лист 1 - Drawings"/>
  </hyperlinks>
</worksheet>
</file>

<file path=xl/worksheets/sheet2.xml><?xml version="1.0" encoding="utf-8"?>
<worksheet xmlns:r="http://schemas.openxmlformats.org/officeDocument/2006/relationships" xmlns="http://schemas.openxmlformats.org/spreadsheetml/2006/main">
  <sheetPr>
    <pageSetUpPr fitToPage="1"/>
  </sheetPr>
  <dimension ref="A2:E8"/>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3.26562" style="6" customWidth="1"/>
    <col min="2" max="5" width="16.3516" style="6" customWidth="1"/>
    <col min="6" max="256" width="16.3516" style="6" customWidth="1"/>
  </cols>
  <sheetData>
    <row r="1" ht="28" customHeight="1">
      <c r="A1" t="s" s="7">
        <v>5</v>
      </c>
      <c r="B1" s="7"/>
      <c r="C1" s="7"/>
      <c r="D1" s="7"/>
      <c r="E1" s="7"/>
    </row>
    <row r="2" ht="20.55" customHeight="1">
      <c r="A2" t="s" s="8">
        <v>7</v>
      </c>
      <c r="B2" t="s" s="8">
        <v>8</v>
      </c>
      <c r="C2" t="s" s="8">
        <v>9</v>
      </c>
      <c r="D2" t="s" s="8">
        <v>10</v>
      </c>
      <c r="E2" t="s" s="8">
        <v>11</v>
      </c>
    </row>
    <row r="3" ht="20.55" customHeight="1">
      <c r="A3" s="9">
        <v>1</v>
      </c>
      <c r="B3" s="10">
        <v>23.6</v>
      </c>
      <c r="C3" s="11">
        <v>10.4</v>
      </c>
      <c r="D3" s="11">
        <f>B3-C3</f>
        <v>13.2</v>
      </c>
      <c r="E3" s="11">
        <v>0</v>
      </c>
    </row>
    <row r="4" ht="20.35" customHeight="1">
      <c r="A4" s="12">
        <v>2</v>
      </c>
      <c r="B4" s="13">
        <v>25.3</v>
      </c>
      <c r="C4" s="14">
        <v>8.9</v>
      </c>
      <c r="D4" s="14">
        <f>B4-C4</f>
        <v>16.4</v>
      </c>
      <c r="E4" s="14">
        <v>140.28</v>
      </c>
    </row>
    <row r="5" ht="20.35" customHeight="1">
      <c r="A5" s="12">
        <v>3</v>
      </c>
      <c r="B5" s="13">
        <v>24.3</v>
      </c>
      <c r="C5" s="14">
        <v>9.699999999999999</v>
      </c>
      <c r="D5" s="14">
        <f>B5-C5</f>
        <v>14.6</v>
      </c>
      <c r="E5" s="14">
        <v>155.74</v>
      </c>
    </row>
    <row r="6" ht="20.35" customHeight="1">
      <c r="A6" s="12">
        <v>4</v>
      </c>
      <c r="B6" s="13">
        <v>25.4</v>
      </c>
      <c r="C6" s="14">
        <v>8.800000000000001</v>
      </c>
      <c r="D6" s="14">
        <f>B6-C6</f>
        <v>16.6</v>
      </c>
      <c r="E6" s="14">
        <v>161.47</v>
      </c>
    </row>
    <row r="7" ht="20.35" customHeight="1">
      <c r="A7" s="12">
        <v>5</v>
      </c>
      <c r="B7" s="13">
        <v>23.6</v>
      </c>
      <c r="C7" s="14">
        <v>10.4</v>
      </c>
      <c r="D7" s="14">
        <f>B7-C7</f>
        <v>13.2</v>
      </c>
      <c r="E7" s="14">
        <v>137.7</v>
      </c>
    </row>
    <row r="8" ht="20.35" customHeight="1">
      <c r="A8" s="12">
        <v>6</v>
      </c>
      <c r="B8" s="13">
        <v>22.3</v>
      </c>
      <c r="C8" s="14">
        <v>11.7</v>
      </c>
      <c r="D8" s="14">
        <f>B8-C8</f>
        <v>10.6</v>
      </c>
      <c r="E8" s="14">
        <v>161.95</v>
      </c>
    </row>
  </sheetData>
  <mergeCells count="1">
    <mergeCell ref="A1:E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N16"/>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3" width="9.15625" style="15" customWidth="1"/>
    <col min="4" max="5" width="6.57812" style="15" customWidth="1"/>
    <col min="6" max="6" width="4.57812" style="15" customWidth="1"/>
    <col min="7" max="8" width="6.57812" style="15" customWidth="1"/>
    <col min="9" max="9" width="4.625" style="15" customWidth="1"/>
    <col min="10" max="14" width="11.1953" style="15" customWidth="1"/>
    <col min="15" max="256" width="16.3516" style="15" customWidth="1"/>
  </cols>
  <sheetData>
    <row r="1" ht="28" customHeight="1">
      <c r="A1" t="s" s="7">
        <v>12</v>
      </c>
      <c r="B1" s="7"/>
      <c r="C1" s="7"/>
      <c r="D1" s="7"/>
      <c r="E1" s="7"/>
      <c r="F1" s="7"/>
      <c r="G1" s="7"/>
      <c r="H1" s="7"/>
      <c r="I1" s="7"/>
      <c r="J1" s="7"/>
      <c r="K1" s="7"/>
      <c r="L1" s="7"/>
      <c r="M1" s="7"/>
      <c r="N1" s="7"/>
    </row>
    <row r="2" ht="20.55" customHeight="1">
      <c r="A2" t="s" s="8">
        <v>7</v>
      </c>
      <c r="B2" t="s" s="8">
        <v>14</v>
      </c>
      <c r="C2" t="s" s="8">
        <v>15</v>
      </c>
      <c r="D2" t="s" s="8">
        <v>8</v>
      </c>
      <c r="E2" t="s" s="8">
        <v>9</v>
      </c>
      <c r="F2" t="s" s="8">
        <v>16</v>
      </c>
      <c r="G2" t="s" s="8">
        <v>8</v>
      </c>
      <c r="H2" t="s" s="8">
        <v>9</v>
      </c>
      <c r="I2" t="s" s="8">
        <v>17</v>
      </c>
      <c r="J2" t="s" s="8">
        <v>18</v>
      </c>
      <c r="K2" s="16"/>
      <c r="L2" s="16"/>
      <c r="M2" s="16"/>
      <c r="N2" s="16"/>
    </row>
    <row r="3" ht="20.55" customHeight="1">
      <c r="A3" s="11">
        <v>1</v>
      </c>
      <c r="B3" s="11">
        <v>5</v>
      </c>
      <c r="C3" s="17">
        <v>4.99</v>
      </c>
      <c r="D3" s="11">
        <v>24.2</v>
      </c>
      <c r="E3" s="11">
        <v>9.9</v>
      </c>
      <c r="F3" s="18">
        <f>D3-E3</f>
        <v>14.3</v>
      </c>
      <c r="G3" s="11">
        <v>18.7</v>
      </c>
      <c r="H3" s="11">
        <v>15.4</v>
      </c>
      <c r="I3" s="18">
        <f>G3-H3</f>
        <v>3.299999999999999</v>
      </c>
      <c r="J3" s="11">
        <f>LN(F3/I3)</f>
        <v>1.466337068793427</v>
      </c>
      <c r="K3" s="11">
        <f>J3^2</f>
        <v>2.150144399317701</v>
      </c>
      <c r="L3" s="11">
        <f>C3^2</f>
        <v>24.9001</v>
      </c>
      <c r="M3" s="11">
        <f>1/SQRT(24)*SQRT((AVERAGE(K3:K16)-AVERAGE(J3:J16)^2)/(AVERAGE(L3:L16)-AVERAGE(C3:C16)^2)+0.0461^2)</f>
        <v>0.01340739642757869</v>
      </c>
      <c r="N3" s="11">
        <f>M3*SQRT(AVERAGE(L3:L16)-AVERAGE(C3:C16)^2)</f>
        <v>0.1121321436466749</v>
      </c>
    </row>
    <row r="4" ht="20.35" customHeight="1">
      <c r="A4" s="14">
        <v>2</v>
      </c>
      <c r="B4" s="19">
        <v>5</v>
      </c>
      <c r="C4" s="20">
        <v>5</v>
      </c>
      <c r="D4" s="14">
        <v>24.1</v>
      </c>
      <c r="E4" s="14">
        <v>10</v>
      </c>
      <c r="F4" s="21">
        <f>D4-E4</f>
        <v>14.1</v>
      </c>
      <c r="G4" s="14">
        <v>18.6</v>
      </c>
      <c r="H4" s="14">
        <v>15.5</v>
      </c>
      <c r="I4" s="21">
        <f>G4-H4</f>
        <v>3.100000000000001</v>
      </c>
      <c r="J4" s="14">
        <f>LN(F4/I4)</f>
        <v>1.514772685893022</v>
      </c>
      <c r="K4" s="14">
        <f>J4^2</f>
        <v>2.294536289927559</v>
      </c>
      <c r="L4" s="14">
        <f>C4^2</f>
        <v>25</v>
      </c>
      <c r="M4" s="22"/>
      <c r="N4" s="22"/>
    </row>
    <row r="5" ht="20.35" customHeight="1">
      <c r="A5" s="14">
        <v>3</v>
      </c>
      <c r="B5" s="19">
        <v>9</v>
      </c>
      <c r="C5" s="20">
        <v>8.77</v>
      </c>
      <c r="D5" s="14">
        <v>22.2</v>
      </c>
      <c r="E5" s="14">
        <v>11.8</v>
      </c>
      <c r="F5" s="21">
        <f>D5-E5</f>
        <v>10.4</v>
      </c>
      <c r="G5" s="14">
        <v>18.1</v>
      </c>
      <c r="H5" s="14">
        <v>16.1</v>
      </c>
      <c r="I5" s="21">
        <f>G5-H5</f>
        <v>2</v>
      </c>
      <c r="J5" s="14">
        <f>LN(F5/I5)</f>
        <v>1.648658625587382</v>
      </c>
      <c r="K5" s="14">
        <f>J5^2</f>
        <v>2.718075263723674</v>
      </c>
      <c r="L5" s="14">
        <f>C5^2</f>
        <v>76.91289999999999</v>
      </c>
      <c r="M5" s="22"/>
      <c r="N5" s="22"/>
    </row>
    <row r="6" ht="20.35" customHeight="1">
      <c r="A6" s="14">
        <v>4</v>
      </c>
      <c r="B6" s="19">
        <v>9</v>
      </c>
      <c r="C6" s="20">
        <v>9.109999999999999</v>
      </c>
      <c r="D6" s="14">
        <v>24.2</v>
      </c>
      <c r="E6" s="14">
        <v>9.9</v>
      </c>
      <c r="F6" s="21">
        <f>D6-E6</f>
        <v>14.3</v>
      </c>
      <c r="G6" s="14">
        <v>18.6</v>
      </c>
      <c r="H6" s="14">
        <v>15.5</v>
      </c>
      <c r="I6" s="21">
        <f>G6-H6</f>
        <v>3.100000000000001</v>
      </c>
      <c r="J6" s="14">
        <f>LN(F6/I6)</f>
        <v>1.52885742577476</v>
      </c>
      <c r="K6" s="14">
        <f>J6^2</f>
        <v>2.337405028346627</v>
      </c>
      <c r="L6" s="14">
        <f>C6^2</f>
        <v>82.99209999999999</v>
      </c>
      <c r="M6" s="22"/>
      <c r="N6" s="22"/>
    </row>
    <row r="7" ht="20.35" customHeight="1">
      <c r="A7" s="14">
        <v>5</v>
      </c>
      <c r="B7" s="19">
        <v>13</v>
      </c>
      <c r="C7" s="20">
        <v>13.3</v>
      </c>
      <c r="D7" s="14">
        <v>23.7</v>
      </c>
      <c r="E7" s="14">
        <v>10.4</v>
      </c>
      <c r="F7" s="21">
        <f>D7-E7</f>
        <v>13.3</v>
      </c>
      <c r="G7" s="14">
        <v>18.2</v>
      </c>
      <c r="H7" s="14">
        <v>15.9</v>
      </c>
      <c r="I7" s="21">
        <f>G7-H7</f>
        <v>2.299999999999999</v>
      </c>
      <c r="J7" s="14">
        <f>LN(F7/I7)</f>
        <v>1.754854912292604</v>
      </c>
      <c r="K7" s="14">
        <f>J7^2</f>
        <v>3.079515763197485</v>
      </c>
      <c r="L7" s="14">
        <f>C7^2</f>
        <v>176.89</v>
      </c>
      <c r="M7" s="22"/>
      <c r="N7" s="22"/>
    </row>
    <row r="8" ht="20.35" customHeight="1">
      <c r="A8" s="14">
        <v>6</v>
      </c>
      <c r="B8" s="19">
        <v>13</v>
      </c>
      <c r="C8" s="20">
        <v>13.03</v>
      </c>
      <c r="D8" s="14">
        <v>22.9</v>
      </c>
      <c r="E8" s="14">
        <v>11.1</v>
      </c>
      <c r="F8" s="21">
        <f>D8-E8</f>
        <v>11.8</v>
      </c>
      <c r="G8" s="14">
        <v>18.1</v>
      </c>
      <c r="H8" s="14">
        <v>16.1</v>
      </c>
      <c r="I8" s="21">
        <f>G8-H8</f>
        <v>2</v>
      </c>
      <c r="J8" s="14">
        <f>LN(F8/I8)</f>
        <v>1.774952350911674</v>
      </c>
      <c r="K8" s="14">
        <f>J8^2</f>
        <v>3.150455848006877</v>
      </c>
      <c r="L8" s="14">
        <f>C8^2</f>
        <v>169.7809</v>
      </c>
      <c r="M8" s="22"/>
      <c r="N8" s="22"/>
    </row>
    <row r="9" ht="20.35" customHeight="1">
      <c r="A9" s="14">
        <v>7</v>
      </c>
      <c r="B9" s="14">
        <v>17</v>
      </c>
      <c r="C9" s="20">
        <v>17.02</v>
      </c>
      <c r="D9" s="14">
        <v>24.1</v>
      </c>
      <c r="E9" s="14">
        <v>10</v>
      </c>
      <c r="F9" s="21">
        <f>D9-E9</f>
        <v>14.1</v>
      </c>
      <c r="G9" s="14">
        <v>18</v>
      </c>
      <c r="H9" s="14">
        <v>16.1</v>
      </c>
      <c r="I9" s="21">
        <f>G9-H9</f>
        <v>1.899999999999999</v>
      </c>
      <c r="J9" s="14">
        <f>LN(F9/I9)</f>
        <v>2.004320911211729</v>
      </c>
      <c r="K9" s="14">
        <f>J9^2</f>
        <v>4.017302315120614</v>
      </c>
      <c r="L9" s="14">
        <f>C9^2</f>
        <v>289.6804</v>
      </c>
      <c r="M9" s="22"/>
      <c r="N9" s="22"/>
    </row>
    <row r="10" ht="20.35" customHeight="1">
      <c r="A10" s="14">
        <v>8</v>
      </c>
      <c r="B10" s="14">
        <v>17</v>
      </c>
      <c r="C10" s="20">
        <v>16.95</v>
      </c>
      <c r="D10" s="14">
        <v>22.2</v>
      </c>
      <c r="E10" s="14">
        <v>11.9</v>
      </c>
      <c r="F10" s="21">
        <f>D10-E10</f>
        <v>10.3</v>
      </c>
      <c r="G10" s="14">
        <v>17.85</v>
      </c>
      <c r="H10" s="14">
        <v>16.3</v>
      </c>
      <c r="I10" s="21">
        <f>G10-H10</f>
        <v>1.550000000000001</v>
      </c>
      <c r="J10" s="14">
        <f>LN(F10/I10)</f>
        <v>1.893888964304434</v>
      </c>
      <c r="K10" s="14">
        <f>J10^2</f>
        <v>3.586815409114123</v>
      </c>
      <c r="L10" s="14">
        <f>C10^2</f>
        <v>287.3025</v>
      </c>
      <c r="M10" s="22"/>
      <c r="N10" s="22"/>
    </row>
    <row r="11" ht="20.35" customHeight="1">
      <c r="A11" s="14">
        <v>9</v>
      </c>
      <c r="B11" s="14">
        <v>21</v>
      </c>
      <c r="C11" s="20">
        <v>21.15</v>
      </c>
      <c r="D11" s="14">
        <v>23.5</v>
      </c>
      <c r="E11" s="14">
        <v>10.6</v>
      </c>
      <c r="F11" s="21">
        <f>D11-E11</f>
        <v>12.9</v>
      </c>
      <c r="G11" s="14">
        <v>17.8</v>
      </c>
      <c r="H11" s="14">
        <v>16.3</v>
      </c>
      <c r="I11" s="21">
        <f>G11-H11</f>
        <v>1.5</v>
      </c>
      <c r="J11" s="14">
        <f>LN(F11/I11)</f>
        <v>2.151762203259462</v>
      </c>
      <c r="K11" s="14">
        <f>J11^2</f>
        <v>4.630080579376013</v>
      </c>
      <c r="L11" s="14">
        <f>C11^2</f>
        <v>447.3224999999999</v>
      </c>
      <c r="M11" s="22"/>
      <c r="N11" s="22"/>
    </row>
    <row r="12" ht="20.35" customHeight="1">
      <c r="A12" s="14">
        <v>10</v>
      </c>
      <c r="B12" s="14">
        <v>21</v>
      </c>
      <c r="C12" s="20">
        <v>20.93</v>
      </c>
      <c r="D12" s="14">
        <v>22.5</v>
      </c>
      <c r="E12" s="14">
        <v>11.5</v>
      </c>
      <c r="F12" s="21">
        <f>D12-E12</f>
        <v>11</v>
      </c>
      <c r="G12" s="14">
        <v>17.8</v>
      </c>
      <c r="H12" s="14">
        <v>16.4</v>
      </c>
      <c r="I12" s="21">
        <f>G12-H12</f>
        <v>1.400000000000002</v>
      </c>
      <c r="J12" s="14">
        <f>LN(F12/I12)</f>
        <v>2.061423036177156</v>
      </c>
      <c r="K12" s="14">
        <f>J12^2</f>
        <v>4.249464934081844</v>
      </c>
      <c r="L12" s="14">
        <f>C12^2</f>
        <v>438.0649</v>
      </c>
      <c r="M12" s="22"/>
      <c r="N12" s="22"/>
    </row>
    <row r="13" ht="20.35" customHeight="1">
      <c r="A13" s="14">
        <v>11</v>
      </c>
      <c r="B13" s="14">
        <v>26</v>
      </c>
      <c r="C13" s="20">
        <v>25.85</v>
      </c>
      <c r="D13" s="14">
        <v>22.1</v>
      </c>
      <c r="E13" s="14">
        <v>11.9</v>
      </c>
      <c r="F13" s="21">
        <f>D13-E13</f>
        <v>10.2</v>
      </c>
      <c r="G13" s="14">
        <v>17.55</v>
      </c>
      <c r="H13" s="14">
        <v>16.55</v>
      </c>
      <c r="I13" s="21">
        <f>G13-H13</f>
        <v>1</v>
      </c>
      <c r="J13" s="14">
        <f>LN(F13/I13)</f>
        <v>2.322387720290226</v>
      </c>
      <c r="K13" s="14">
        <f>J13^2</f>
        <v>5.393484723354831</v>
      </c>
      <c r="L13" s="14">
        <f>C13^2</f>
        <v>668.2225000000001</v>
      </c>
      <c r="M13" s="22"/>
      <c r="N13" s="22"/>
    </row>
    <row r="14" ht="20.35" customHeight="1">
      <c r="A14" s="14">
        <v>12</v>
      </c>
      <c r="B14" s="14">
        <v>26</v>
      </c>
      <c r="C14" s="20">
        <v>26.3</v>
      </c>
      <c r="D14" s="14">
        <v>24.55</v>
      </c>
      <c r="E14" s="14">
        <v>9.550000000000001</v>
      </c>
      <c r="F14" s="21">
        <f>D14-E14</f>
        <v>15</v>
      </c>
      <c r="G14" s="14">
        <v>17.7</v>
      </c>
      <c r="H14" s="14">
        <v>16.4</v>
      </c>
      <c r="I14" s="21">
        <f>G14-H14</f>
        <v>1.300000000000001</v>
      </c>
      <c r="J14" s="14">
        <f>LN(F14/I14)</f>
        <v>2.445685936634718</v>
      </c>
      <c r="K14" s="14">
        <f>J14^2</f>
        <v>5.981379700652839</v>
      </c>
      <c r="L14" s="14">
        <f>C14^2</f>
        <v>691.6900000000001</v>
      </c>
      <c r="M14" s="22"/>
      <c r="N14" s="22"/>
    </row>
    <row r="15" ht="20.35" customHeight="1">
      <c r="A15" s="14">
        <v>13</v>
      </c>
      <c r="B15" s="14">
        <v>30</v>
      </c>
      <c r="C15" s="20">
        <v>29.85</v>
      </c>
      <c r="D15" s="14">
        <v>23</v>
      </c>
      <c r="E15" s="14">
        <v>11.1</v>
      </c>
      <c r="F15" s="21">
        <f>D15-E15</f>
        <v>11.9</v>
      </c>
      <c r="G15" s="14">
        <v>17.5</v>
      </c>
      <c r="H15" s="14">
        <v>16.7</v>
      </c>
      <c r="I15" s="23">
        <f>G15-H15</f>
        <v>0.8000000000000007</v>
      </c>
      <c r="J15" s="14">
        <f>LN(F15/I15)</f>
        <v>2.699681951431693</v>
      </c>
      <c r="K15" s="14">
        <f>J15^2</f>
        <v>7.288282638886032</v>
      </c>
      <c r="L15" s="14">
        <f>C15^2</f>
        <v>891.0225</v>
      </c>
      <c r="M15" s="22"/>
      <c r="N15" s="22"/>
    </row>
    <row r="16" ht="20.35" customHeight="1">
      <c r="A16" s="14">
        <v>14</v>
      </c>
      <c r="B16" s="14">
        <v>30</v>
      </c>
      <c r="C16" s="20">
        <v>30.05</v>
      </c>
      <c r="D16" s="14">
        <v>23</v>
      </c>
      <c r="E16" s="14">
        <v>11.1</v>
      </c>
      <c r="F16" s="21">
        <f>D16-E16</f>
        <v>11.9</v>
      </c>
      <c r="G16" s="14">
        <v>17.5</v>
      </c>
      <c r="H16" s="14">
        <v>16.6</v>
      </c>
      <c r="I16" s="23">
        <f>G16-H16</f>
        <v>0.8999999999999986</v>
      </c>
      <c r="J16" s="14">
        <f>LN(F16/I16)</f>
        <v>2.581898915775311</v>
      </c>
      <c r="K16" s="14">
        <f>J16^2</f>
        <v>6.666202011281729</v>
      </c>
      <c r="L16" s="14">
        <f>C16^2</f>
        <v>903.0025000000001</v>
      </c>
      <c r="M16" s="22"/>
      <c r="N16" s="22"/>
    </row>
  </sheetData>
  <mergeCells count="3">
    <mergeCell ref="A1:N1"/>
    <mergeCell ref="M3:M16"/>
    <mergeCell ref="N3:N16"/>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B5"/>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2" width="16.3516" style="24" customWidth="1"/>
    <col min="3" max="256" width="16.3516" style="24" customWidth="1"/>
  </cols>
  <sheetData>
    <row r="1" ht="28" customHeight="1">
      <c r="A1" t="s" s="7">
        <v>19</v>
      </c>
      <c r="B1" s="7"/>
    </row>
    <row r="2" ht="20.55" customHeight="1">
      <c r="A2" t="s" s="8">
        <v>21</v>
      </c>
      <c r="B2" t="s" s="8">
        <v>22</v>
      </c>
    </row>
    <row r="3" ht="20.55" customHeight="1">
      <c r="A3" s="11">
        <v>1.1913</v>
      </c>
      <c r="B3" s="11">
        <f>EXP(A3)/(EXP(A3)-1)</f>
        <v>1.436422572440778</v>
      </c>
    </row>
    <row r="4" ht="20.55" customHeight="1">
      <c r="A4" t="s" s="25">
        <v>23</v>
      </c>
      <c r="B4" s="26"/>
    </row>
    <row r="5" ht="20.55" customHeight="1">
      <c r="A5" s="11">
        <v>5</v>
      </c>
      <c r="B5" s="11">
        <f>(A5+2)/A5</f>
        <v>1.4</v>
      </c>
    </row>
  </sheetData>
  <mergeCells count="2">
    <mergeCell ref="A1:B1"/>
    <mergeCell ref="A4:B4"/>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F5"/>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6" width="16.3516" style="27" customWidth="1"/>
    <col min="7" max="256" width="16.3516" style="27" customWidth="1"/>
  </cols>
  <sheetData>
    <row r="1" ht="28" customHeight="1">
      <c r="A1" t="s" s="7">
        <v>24</v>
      </c>
      <c r="B1" s="7"/>
      <c r="C1" s="7"/>
      <c r="D1" s="7"/>
      <c r="E1" s="7"/>
      <c r="F1" s="7"/>
    </row>
    <row r="2" ht="20.55" customHeight="1">
      <c r="A2" t="s" s="8">
        <v>21</v>
      </c>
      <c r="B2" t="s" s="8">
        <v>22</v>
      </c>
      <c r="C2" s="16"/>
      <c r="D2" s="16"/>
      <c r="E2" s="16"/>
      <c r="F2" s="16"/>
    </row>
    <row r="3" ht="20.55" customHeight="1">
      <c r="A3" s="11">
        <f>'Лист 1 - Tаблица 3'!A3</f>
        <v>1.1913</v>
      </c>
      <c r="B3" s="11">
        <f>EXP(A3)/((EXP(A3)-1)^2)</f>
        <v>0.6268872341766044</v>
      </c>
      <c r="C3" s="11">
        <f>B3^2</f>
        <v>0.3929876043735929</v>
      </c>
      <c r="D3" s="11">
        <f>'Лист 1 - Tаблица 2'!N3^2</f>
        <v>0.01257361763879853</v>
      </c>
      <c r="E3" s="11">
        <f>C3*D3</f>
        <v>0.004941275874180987</v>
      </c>
      <c r="F3" s="11">
        <f>SQRT(E3)</f>
        <v>0.07029420939295773</v>
      </c>
    </row>
    <row r="4" ht="20.55" customHeight="1">
      <c r="A4" t="s" s="25">
        <v>23</v>
      </c>
      <c r="B4" s="26"/>
      <c r="C4" s="28"/>
      <c r="D4" s="28"/>
      <c r="E4" s="28"/>
      <c r="F4" s="28"/>
    </row>
    <row r="5" ht="20.55" customHeight="1">
      <c r="A5" s="11">
        <v>5</v>
      </c>
      <c r="B5" s="11">
        <f>(A5+2)/A5</f>
        <v>1.4</v>
      </c>
      <c r="C5" s="29"/>
      <c r="D5" s="29"/>
      <c r="E5" s="29"/>
      <c r="F5" s="29"/>
    </row>
  </sheetData>
  <mergeCells count="2">
    <mergeCell ref="A1:F1"/>
    <mergeCell ref="A4:B4"/>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