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Radiotechnics_Labs\6_sem\Lab28\"/>
    </mc:Choice>
  </mc:AlternateContent>
  <xr:revisionPtr revIDLastSave="301" documentId="13_ncr:1_{C4C57B16-383D-4762-81D3-53F36023FF2A}" xr6:coauthVersionLast="40" xr6:coauthVersionMax="40" xr10:uidLastSave="{A91D2020-14DC-483C-8A52-C0EFD736CFE9}"/>
  <bookViews>
    <workbookView xWindow="-98" yWindow="-98" windowWidth="24496" windowHeight="15796" activeTab="1" xr2:uid="{B5517199-182B-4526-9411-7A2CEC385A30}"/>
  </bookViews>
  <sheets>
    <sheet name="Данные об авторе" sheetId="2" r:id="rId1"/>
    <sheet name="Эксперимент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9" i="1"/>
  <c r="E22" i="1" l="1"/>
  <c r="H23" i="1"/>
  <c r="H22" i="1"/>
  <c r="H21" i="1"/>
  <c r="H15" i="1"/>
  <c r="H4" i="1"/>
  <c r="H3" i="1"/>
  <c r="H14" i="1"/>
  <c r="H13" i="1"/>
  <c r="H5" i="1" l="1"/>
  <c r="D34" i="1"/>
  <c r="B33" i="1"/>
  <c r="H31" i="1" l="1"/>
</calcChain>
</file>

<file path=xl/sharedStrings.xml><?xml version="1.0" encoding="utf-8"?>
<sst xmlns="http://schemas.openxmlformats.org/spreadsheetml/2006/main" count="269" uniqueCount="54">
  <si>
    <t>Uб</t>
  </si>
  <si>
    <t>Eвх</t>
  </si>
  <si>
    <t>fн</t>
  </si>
  <si>
    <t>fв</t>
  </si>
  <si>
    <t>мВ</t>
  </si>
  <si>
    <t>Эксперимент 3</t>
  </si>
  <si>
    <t>В</t>
  </si>
  <si>
    <t>Гц</t>
  </si>
  <si>
    <t>кГц</t>
  </si>
  <si>
    <t>Эксперимент 1</t>
  </si>
  <si>
    <t>Uбэ</t>
  </si>
  <si>
    <t>Uкэ</t>
  </si>
  <si>
    <t>Iк</t>
  </si>
  <si>
    <t>кОм</t>
  </si>
  <si>
    <t>Uп</t>
  </si>
  <si>
    <t>h21e</t>
  </si>
  <si>
    <t>Uк</t>
  </si>
  <si>
    <t>Ku</t>
  </si>
  <si>
    <t>Ke</t>
  </si>
  <si>
    <t>Uвых макс</t>
  </si>
  <si>
    <t>мА</t>
  </si>
  <si>
    <t>Ток РК</t>
  </si>
  <si>
    <t>Ток базы</t>
  </si>
  <si>
    <t>Rк</t>
  </si>
  <si>
    <t>Полученные значения</t>
  </si>
  <si>
    <t>Rб</t>
  </si>
  <si>
    <t>Параметры установки</t>
  </si>
  <si>
    <t>Результаты</t>
  </si>
  <si>
    <t>Rвх</t>
  </si>
  <si>
    <t>Имя</t>
  </si>
  <si>
    <t>Фамилия</t>
  </si>
  <si>
    <t>Нехаев</t>
  </si>
  <si>
    <t>Александр</t>
  </si>
  <si>
    <t>Создание отчета автоматизировано.</t>
  </si>
  <si>
    <t>Рыжие клетки - названия значений. Белые клетки - клетки предусматривающие ввод значений. В бледно-синих клетках содержатся рассчтанные значения.</t>
  </si>
  <si>
    <t>Внимание! Проверяйте размерности в серых клетках (их менять нельзя).</t>
  </si>
  <si>
    <t>Rи</t>
  </si>
  <si>
    <t>Эксперимент 2б</t>
  </si>
  <si>
    <t>Эксперимент 2а</t>
  </si>
  <si>
    <t>Cэ</t>
  </si>
  <si>
    <t>мкФ</t>
  </si>
  <si>
    <t>Cp</t>
  </si>
  <si>
    <t>Uвых</t>
  </si>
  <si>
    <t>Uвх</t>
  </si>
  <si>
    <t>Kе</t>
  </si>
  <si>
    <t>Ri, kOm</t>
  </si>
  <si>
    <t>Rb</t>
  </si>
  <si>
    <t>Rk</t>
  </si>
  <si>
    <t>U, В</t>
  </si>
  <si>
    <t>Теория 2а</t>
  </si>
  <si>
    <t>Теория 2б</t>
  </si>
  <si>
    <t>Теория 3</t>
  </si>
  <si>
    <t>Cн, мкф</t>
  </si>
  <si>
    <t>Rн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</si>
</sst>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" fontId="0" fillId="6" borderId="0" xfId="0" applyNumberForma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3" borderId="4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3" borderId="6" xfId="0" applyFill="1" applyBorder="1"/>
    <xf numFmtId="0" fontId="0" fillId="5" borderId="7" xfId="0" applyFill="1" applyBorder="1"/>
    <xf numFmtId="0" fontId="0" fillId="7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247649</xdr:colOff>
      <xdr:row>0</xdr:row>
      <xdr:rowOff>157162</xdr:rowOff>
    </xdr:from>
    <xdr:to>
      <xdr:col>12</xdr:col>
      <xdr:colOff>95249</xdr:colOff>
      <xdr:row>9</xdr:row>
      <xdr:rowOff>147637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9649E4D-97B5-4FC0-ADD7-78C0B082A5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43787" y="157162"/>
          <a:ext cx="1143000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11</xdr:row>
      <xdr:rowOff>23813</xdr:rowOff>
    </xdr:from>
    <xdr:to>
      <xdr:col>12</xdr:col>
      <xdr:colOff>542925</xdr:colOff>
      <xdr:row>20</xdr:row>
      <xdr:rowOff>14288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951A4B-760A-4740-91DE-C73F9384A081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58038" y="2019301"/>
          <a:ext cx="1876425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623887</xdr:colOff>
      <xdr:row>26</xdr:row>
      <xdr:rowOff>176213</xdr:rowOff>
    </xdr:from>
    <xdr:to>
      <xdr:col>13</xdr:col>
      <xdr:colOff>119062</xdr:colOff>
      <xdr:row>35</xdr:row>
      <xdr:rowOff>166688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5C479AF-1322-49EC-83D2-7EF6143608F9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172325" y="4881563"/>
          <a:ext cx="2085975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F7F-1056-41BE-B881-EF152198F2A2}">
  <dimension ref="A1:B5"/>
  <sheetViews>
    <sheetView workbookViewId="0">
      <selection activeCell="B5" sqref="B5"/>
    </sheetView>
  </sheetViews>
  <sheetFormatPr defaultRowHeight="14.25" x14ac:dyDescent="0.45"/>
  <sheetData>
    <row r="1" spans="1:2" x14ac:dyDescent="0.45">
      <c r="A1" t="s">
        <v>33</v>
      </c>
    </row>
    <row r="2" spans="1:2" x14ac:dyDescent="0.45">
      <c r="A2" t="s">
        <v>34</v>
      </c>
    </row>
    <row r="3" spans="1:2" x14ac:dyDescent="0.45">
      <c r="A3" t="s">
        <v>35</v>
      </c>
    </row>
    <row r="4" spans="1:2" x14ac:dyDescent="0.45">
      <c r="A4" s="1" t="s">
        <v>29</v>
      </c>
      <c r="B4" t="s">
        <v>31</v>
      </c>
    </row>
    <row r="5" spans="1:2" x14ac:dyDescent="0.45">
      <c r="A5" s="1" t="s">
        <v>30</v>
      </c>
      <c r="B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AF-F6C5-44B6-A995-C48304F3FE2E}">
  <dimension ref="A1:W37"/>
  <sheetViews>
    <sheetView tabSelected="1" topLeftCell="F1" workbookViewId="0">
      <selection activeCell="Z36" sqref="Z36"/>
    </sheetView>
  </sheetViews>
  <sheetFormatPr defaultRowHeight="14.25" x14ac:dyDescent="0.45"/>
  <cols>
    <col min="1" max="1" width="13.46484375" customWidth="1"/>
    <col min="2" max="2" width="11.59765625" bestFit="1" customWidth="1"/>
    <col min="8" max="8" width="12.19921875" bestFit="1" customWidth="1"/>
  </cols>
  <sheetData>
    <row r="1" spans="1:23" x14ac:dyDescent="0.45">
      <c r="A1" s="8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23" x14ac:dyDescent="0.45">
      <c r="A2" s="11" t="s">
        <v>24</v>
      </c>
      <c r="B2" s="2"/>
      <c r="C2" s="2"/>
      <c r="D2" s="2" t="s">
        <v>26</v>
      </c>
      <c r="E2" s="2"/>
      <c r="F2" s="2"/>
      <c r="G2" s="5" t="s">
        <v>27</v>
      </c>
      <c r="H2" s="5"/>
      <c r="I2" s="5"/>
      <c r="N2" s="12"/>
      <c r="O2" s="14"/>
    </row>
    <row r="3" spans="1:23" x14ac:dyDescent="0.45">
      <c r="A3" s="13" t="s">
        <v>10</v>
      </c>
      <c r="B3">
        <v>0.66</v>
      </c>
      <c r="C3" s="3" t="s">
        <v>6</v>
      </c>
      <c r="D3" s="1" t="s">
        <v>25</v>
      </c>
      <c r="E3">
        <v>620</v>
      </c>
      <c r="F3" s="3" t="s">
        <v>13</v>
      </c>
      <c r="G3" s="1" t="s">
        <v>21</v>
      </c>
      <c r="H3" s="4">
        <f>(E4-B4)/(E5*1000)</f>
        <v>2E-3</v>
      </c>
      <c r="I3" s="3"/>
      <c r="N3" s="12"/>
      <c r="O3" s="14"/>
    </row>
    <row r="4" spans="1:23" x14ac:dyDescent="0.45">
      <c r="A4" s="13" t="s">
        <v>11</v>
      </c>
      <c r="B4">
        <v>5.2</v>
      </c>
      <c r="C4" s="3" t="s">
        <v>6</v>
      </c>
      <c r="D4" s="1" t="s">
        <v>14</v>
      </c>
      <c r="E4">
        <v>10</v>
      </c>
      <c r="F4" s="3" t="s">
        <v>6</v>
      </c>
      <c r="G4" s="1" t="s">
        <v>22</v>
      </c>
      <c r="H4" s="4">
        <f>(E4-B3)/(E3*1000)</f>
        <v>1.5064516129032257E-5</v>
      </c>
      <c r="I4" s="3"/>
      <c r="N4" s="12"/>
      <c r="O4" s="14"/>
    </row>
    <row r="5" spans="1:23" x14ac:dyDescent="0.45">
      <c r="A5" s="13" t="s">
        <v>12</v>
      </c>
      <c r="B5">
        <v>2</v>
      </c>
      <c r="C5" s="3" t="s">
        <v>20</v>
      </c>
      <c r="D5" s="1" t="s">
        <v>23</v>
      </c>
      <c r="E5">
        <v>2.4</v>
      </c>
      <c r="F5" s="3" t="s">
        <v>13</v>
      </c>
      <c r="G5" s="1" t="s">
        <v>15</v>
      </c>
      <c r="H5" s="7">
        <f>H3/H4</f>
        <v>132.76231263383298</v>
      </c>
      <c r="I5" s="3"/>
      <c r="N5" s="12"/>
    </row>
    <row r="6" spans="1:23" x14ac:dyDescent="0.45">
      <c r="A6" s="14"/>
      <c r="N6" s="12"/>
    </row>
    <row r="7" spans="1:23" x14ac:dyDescent="0.45">
      <c r="A7" s="14"/>
      <c r="N7" s="12"/>
    </row>
    <row r="8" spans="1:23" x14ac:dyDescent="0.45">
      <c r="A8" s="14"/>
      <c r="N8" s="12"/>
    </row>
    <row r="9" spans="1:23" x14ac:dyDescent="0.45">
      <c r="A9" s="14"/>
      <c r="N9" s="12"/>
    </row>
    <row r="10" spans="1:23" ht="14.65" thickBot="1" x14ac:dyDescent="0.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23" x14ac:dyDescent="0.45">
      <c r="A11" s="8" t="s">
        <v>38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8" t="s">
        <v>49</v>
      </c>
      <c r="P11" s="9"/>
      <c r="Q11" s="9"/>
      <c r="R11" s="9"/>
      <c r="S11" s="9"/>
      <c r="T11" s="9"/>
      <c r="U11" s="9"/>
      <c r="V11" s="9"/>
      <c r="W11" s="10"/>
    </row>
    <row r="12" spans="1:23" x14ac:dyDescent="0.45">
      <c r="A12" s="11" t="s">
        <v>24</v>
      </c>
      <c r="B12" s="2"/>
      <c r="C12" s="2"/>
      <c r="D12" s="2" t="s">
        <v>26</v>
      </c>
      <c r="E12" s="2"/>
      <c r="F12" s="2"/>
      <c r="G12" s="5" t="s">
        <v>27</v>
      </c>
      <c r="H12" s="5"/>
      <c r="I12" s="5"/>
      <c r="N12" s="12"/>
      <c r="O12" s="11" t="s">
        <v>24</v>
      </c>
      <c r="P12" s="2"/>
      <c r="Q12" s="2"/>
      <c r="R12" s="2" t="s">
        <v>26</v>
      </c>
      <c r="S12" s="2"/>
      <c r="T12" s="2"/>
      <c r="U12" s="5" t="s">
        <v>27</v>
      </c>
      <c r="V12" s="5"/>
      <c r="W12" s="21"/>
    </row>
    <row r="13" spans="1:23" x14ac:dyDescent="0.45">
      <c r="A13" s="13" t="s">
        <v>16</v>
      </c>
      <c r="B13">
        <v>3.5</v>
      </c>
      <c r="C13" s="3" t="s">
        <v>6</v>
      </c>
      <c r="D13" s="1" t="s">
        <v>1</v>
      </c>
      <c r="E13">
        <v>50</v>
      </c>
      <c r="F13" s="3" t="s">
        <v>4</v>
      </c>
      <c r="G13" s="1" t="s">
        <v>17</v>
      </c>
      <c r="H13" s="7">
        <f>B13/(B14/1000)</f>
        <v>152.17391304347825</v>
      </c>
      <c r="I13" s="3"/>
      <c r="N13" s="12"/>
      <c r="O13" s="14" t="s">
        <v>42</v>
      </c>
      <c r="P13">
        <v>2000</v>
      </c>
      <c r="R13" t="s">
        <v>45</v>
      </c>
      <c r="S13">
        <v>2.4</v>
      </c>
      <c r="U13" t="s">
        <v>17</v>
      </c>
      <c r="V13">
        <v>130</v>
      </c>
      <c r="W13" s="12"/>
    </row>
    <row r="14" spans="1:23" x14ac:dyDescent="0.45">
      <c r="A14" s="13" t="s">
        <v>0</v>
      </c>
      <c r="B14">
        <v>23</v>
      </c>
      <c r="C14" s="3" t="s">
        <v>4</v>
      </c>
      <c r="D14" s="1" t="s">
        <v>25</v>
      </c>
      <c r="E14">
        <v>620</v>
      </c>
      <c r="F14" s="3" t="s">
        <v>13</v>
      </c>
      <c r="G14" s="1" t="s">
        <v>18</v>
      </c>
      <c r="H14" s="4">
        <f>B13/(E13/1000)</f>
        <v>70</v>
      </c>
      <c r="I14" s="3"/>
      <c r="N14" s="12"/>
      <c r="O14" s="14" t="s">
        <v>43</v>
      </c>
      <c r="P14">
        <v>15.38461538</v>
      </c>
      <c r="R14" t="s">
        <v>46</v>
      </c>
      <c r="S14">
        <v>470</v>
      </c>
      <c r="U14" t="s">
        <v>44</v>
      </c>
      <c r="V14">
        <v>60</v>
      </c>
      <c r="W14" s="12"/>
    </row>
    <row r="15" spans="1:23" x14ac:dyDescent="0.45">
      <c r="A15" s="13" t="s">
        <v>2</v>
      </c>
      <c r="B15">
        <v>76</v>
      </c>
      <c r="C15" s="3" t="s">
        <v>7</v>
      </c>
      <c r="G15" s="1" t="s">
        <v>28</v>
      </c>
      <c r="H15" s="7">
        <f>(E5*1000*(B14/1000/((E13/1000)-(B14/1000))))/1000</f>
        <v>2.0444444444444443</v>
      </c>
      <c r="I15" s="3" t="s">
        <v>13</v>
      </c>
      <c r="N15" s="12"/>
      <c r="O15" s="14" t="s">
        <v>2</v>
      </c>
      <c r="P15">
        <v>72</v>
      </c>
      <c r="R15" t="s">
        <v>47</v>
      </c>
      <c r="S15">
        <v>2.4</v>
      </c>
      <c r="U15" t="s">
        <v>28</v>
      </c>
      <c r="V15">
        <v>2</v>
      </c>
      <c r="W15" s="12"/>
    </row>
    <row r="16" spans="1:23" x14ac:dyDescent="0.45">
      <c r="A16" s="13" t="s">
        <v>3</v>
      </c>
      <c r="B16">
        <v>180</v>
      </c>
      <c r="C16" s="3" t="s">
        <v>8</v>
      </c>
      <c r="N16" s="12"/>
      <c r="O16" s="14" t="s">
        <v>3</v>
      </c>
      <c r="P16">
        <v>205000</v>
      </c>
      <c r="R16" t="s">
        <v>48</v>
      </c>
      <c r="S16">
        <v>10</v>
      </c>
      <c r="W16" s="12"/>
    </row>
    <row r="17" spans="1:23" x14ac:dyDescent="0.45">
      <c r="A17" s="13" t="s">
        <v>19</v>
      </c>
      <c r="B17">
        <v>4.5</v>
      </c>
      <c r="C17" s="3" t="s">
        <v>6</v>
      </c>
      <c r="N17" s="12"/>
      <c r="O17" s="14"/>
      <c r="W17" s="12"/>
    </row>
    <row r="18" spans="1:23" x14ac:dyDescent="0.45">
      <c r="A18" s="14"/>
      <c r="N18" s="12"/>
      <c r="O18" s="14"/>
      <c r="W18" s="12"/>
    </row>
    <row r="19" spans="1:23" x14ac:dyDescent="0.45">
      <c r="A19" s="18" t="s">
        <v>37</v>
      </c>
      <c r="N19" s="12"/>
      <c r="O19" s="18" t="s">
        <v>50</v>
      </c>
      <c r="W19" s="12"/>
    </row>
    <row r="20" spans="1:23" x14ac:dyDescent="0.45">
      <c r="A20" s="11" t="s">
        <v>24</v>
      </c>
      <c r="B20" s="2"/>
      <c r="C20" s="2"/>
      <c r="D20" s="2" t="s">
        <v>26</v>
      </c>
      <c r="E20" s="2"/>
      <c r="F20" s="2"/>
      <c r="G20" s="5" t="s">
        <v>27</v>
      </c>
      <c r="H20" s="5"/>
      <c r="I20" s="5"/>
      <c r="N20" s="12"/>
      <c r="O20" s="11" t="s">
        <v>24</v>
      </c>
      <c r="P20" s="2"/>
      <c r="Q20" s="2"/>
      <c r="R20" s="2" t="s">
        <v>26</v>
      </c>
      <c r="S20" s="2"/>
      <c r="T20" s="2"/>
      <c r="U20" s="5" t="s">
        <v>27</v>
      </c>
      <c r="V20" s="5"/>
      <c r="W20" s="21"/>
    </row>
    <row r="21" spans="1:23" x14ac:dyDescent="0.45">
      <c r="A21" s="13" t="s">
        <v>16</v>
      </c>
      <c r="B21">
        <v>5.8</v>
      </c>
      <c r="C21" s="3" t="s">
        <v>6</v>
      </c>
      <c r="D21" s="1" t="s">
        <v>1</v>
      </c>
      <c r="E21">
        <v>50</v>
      </c>
      <c r="F21" s="3" t="s">
        <v>4</v>
      </c>
      <c r="G21" s="1" t="s">
        <v>17</v>
      </c>
      <c r="H21" s="7">
        <f>B21/(B22/1000)</f>
        <v>165.71428571428569</v>
      </c>
      <c r="I21" s="3"/>
      <c r="N21" s="12"/>
      <c r="O21" s="14" t="s">
        <v>42</v>
      </c>
      <c r="P21">
        <v>1330</v>
      </c>
      <c r="R21" t="s">
        <v>46</v>
      </c>
      <c r="S21">
        <v>940</v>
      </c>
      <c r="U21" t="s">
        <v>17</v>
      </c>
      <c r="V21">
        <v>60</v>
      </c>
      <c r="W21" s="12"/>
    </row>
    <row r="22" spans="1:23" x14ac:dyDescent="0.45">
      <c r="A22" s="13" t="s">
        <v>0</v>
      </c>
      <c r="B22">
        <v>35</v>
      </c>
      <c r="C22" s="3" t="s">
        <v>4</v>
      </c>
      <c r="D22" s="1" t="s">
        <v>25</v>
      </c>
      <c r="E22">
        <f>E14*2</f>
        <v>1240</v>
      </c>
      <c r="F22" s="3" t="s">
        <v>13</v>
      </c>
      <c r="G22" s="1" t="s">
        <v>18</v>
      </c>
      <c r="H22" s="4">
        <f>B21/(E21/1000)</f>
        <v>115.99999999999999</v>
      </c>
      <c r="I22" s="3"/>
      <c r="N22" s="12"/>
      <c r="O22" s="14" t="s">
        <v>43</v>
      </c>
      <c r="P22">
        <v>22.166666670000001</v>
      </c>
      <c r="U22" t="s">
        <v>44</v>
      </c>
      <c r="V22">
        <v>38</v>
      </c>
      <c r="W22" s="12"/>
    </row>
    <row r="23" spans="1:23" x14ac:dyDescent="0.45">
      <c r="A23" s="13" t="s">
        <v>2</v>
      </c>
      <c r="B23">
        <v>76</v>
      </c>
      <c r="C23" s="3" t="s">
        <v>7</v>
      </c>
      <c r="G23" s="1" t="s">
        <v>28</v>
      </c>
      <c r="H23" s="7">
        <f>(E5*1000*(B22/1000/((E21/1000)-(B22/1000))))/1000</f>
        <v>5.6</v>
      </c>
      <c r="I23" s="3" t="s">
        <v>13</v>
      </c>
      <c r="N23" s="12"/>
      <c r="O23" s="14" t="s">
        <v>2</v>
      </c>
      <c r="P23">
        <v>50</v>
      </c>
      <c r="U23" t="s">
        <v>28</v>
      </c>
      <c r="V23">
        <v>4</v>
      </c>
      <c r="W23" s="12"/>
    </row>
    <row r="24" spans="1:23" x14ac:dyDescent="0.45">
      <c r="A24" s="13" t="s">
        <v>3</v>
      </c>
      <c r="B24">
        <v>180</v>
      </c>
      <c r="C24" s="3" t="s">
        <v>8</v>
      </c>
      <c r="N24" s="12"/>
      <c r="O24" s="14" t="s">
        <v>3</v>
      </c>
      <c r="P24">
        <v>300000</v>
      </c>
      <c r="W24" s="12"/>
    </row>
    <row r="25" spans="1:23" ht="14.65" thickBot="1" x14ac:dyDescent="0.5">
      <c r="A25" s="19" t="s">
        <v>19</v>
      </c>
      <c r="B25" s="16">
        <v>4.5</v>
      </c>
      <c r="C25" s="20" t="s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</row>
    <row r="26" spans="1:23" ht="14.65" thickBot="1" x14ac:dyDescent="0.5"/>
    <row r="27" spans="1:23" x14ac:dyDescent="0.45">
      <c r="A27" s="8" t="s">
        <v>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8" t="s">
        <v>51</v>
      </c>
      <c r="P27" s="9"/>
      <c r="Q27" s="9"/>
      <c r="R27" s="9"/>
      <c r="S27" s="9"/>
      <c r="T27" s="9"/>
      <c r="U27" s="9"/>
      <c r="V27" s="9"/>
      <c r="W27" s="10"/>
    </row>
    <row r="28" spans="1:23" x14ac:dyDescent="0.45">
      <c r="A28" s="11" t="s">
        <v>24</v>
      </c>
      <c r="B28" s="2"/>
      <c r="C28" s="2"/>
      <c r="D28" s="2" t="s">
        <v>26</v>
      </c>
      <c r="E28" s="2"/>
      <c r="F28" s="2"/>
      <c r="G28" s="5" t="s">
        <v>27</v>
      </c>
      <c r="H28" s="5"/>
      <c r="I28" s="5"/>
      <c r="N28" s="12"/>
      <c r="O28" s="11" t="s">
        <v>24</v>
      </c>
      <c r="P28" s="2"/>
      <c r="Q28" s="2"/>
      <c r="R28" s="2" t="s">
        <v>26</v>
      </c>
      <c r="S28" s="2"/>
      <c r="T28" s="2"/>
      <c r="U28" s="5" t="s">
        <v>27</v>
      </c>
      <c r="V28" s="5"/>
      <c r="W28" s="21"/>
    </row>
    <row r="29" spans="1:23" x14ac:dyDescent="0.45">
      <c r="A29" s="13" t="s">
        <v>16</v>
      </c>
      <c r="B29">
        <v>3</v>
      </c>
      <c r="C29" s="3" t="s">
        <v>6</v>
      </c>
      <c r="D29" s="1" t="s">
        <v>1</v>
      </c>
      <c r="E29">
        <v>50</v>
      </c>
      <c r="F29" s="3" t="s">
        <v>4</v>
      </c>
      <c r="G29" s="1" t="s">
        <v>17</v>
      </c>
      <c r="H29" s="6">
        <f>(B29)/(B30/1000)</f>
        <v>86.956521739130423</v>
      </c>
      <c r="I29" s="3"/>
      <c r="N29" s="12"/>
      <c r="O29" s="14" t="s">
        <v>42</v>
      </c>
      <c r="P29">
        <v>1125</v>
      </c>
      <c r="R29" t="s">
        <v>52</v>
      </c>
      <c r="S29">
        <v>1</v>
      </c>
      <c r="U29" t="s">
        <v>17</v>
      </c>
      <c r="V29">
        <v>67</v>
      </c>
      <c r="W29" s="12"/>
    </row>
    <row r="30" spans="1:23" x14ac:dyDescent="0.45">
      <c r="A30" s="13" t="s">
        <v>0</v>
      </c>
      <c r="B30">
        <v>34.5</v>
      </c>
      <c r="C30" s="3" t="s">
        <v>4</v>
      </c>
      <c r="D30" s="1" t="s">
        <v>25</v>
      </c>
      <c r="E30">
        <v>620</v>
      </c>
      <c r="F30" s="3" t="s">
        <v>13</v>
      </c>
      <c r="G30" s="1" t="s">
        <v>18</v>
      </c>
      <c r="H30" s="6">
        <f>(B29)/(E29/1000)</f>
        <v>60</v>
      </c>
      <c r="I30" s="3"/>
      <c r="N30" s="12"/>
      <c r="O30" s="14" t="s">
        <v>43</v>
      </c>
      <c r="P30">
        <v>16.79104478</v>
      </c>
      <c r="R30" t="s">
        <v>53</v>
      </c>
      <c r="S30">
        <v>2.4</v>
      </c>
      <c r="U30" t="s">
        <v>44</v>
      </c>
      <c r="V30">
        <v>31</v>
      </c>
      <c r="W30" s="12"/>
    </row>
    <row r="31" spans="1:23" x14ac:dyDescent="0.45">
      <c r="A31" s="13" t="s">
        <v>2</v>
      </c>
      <c r="B31">
        <v>85</v>
      </c>
      <c r="C31" s="3" t="s">
        <v>7</v>
      </c>
      <c r="D31" s="1" t="s">
        <v>36</v>
      </c>
      <c r="E31">
        <v>2.4</v>
      </c>
      <c r="F31" s="3" t="s">
        <v>13</v>
      </c>
      <c r="G31" s="1" t="s">
        <v>28</v>
      </c>
      <c r="H31" s="6">
        <f>(E5*1000*(B30/1000/((E29/1000)-(B30/1000))))/1000</f>
        <v>5.3419354838709685</v>
      </c>
      <c r="I31" s="3" t="s">
        <v>13</v>
      </c>
      <c r="N31" s="12"/>
      <c r="O31" s="14" t="s">
        <v>2</v>
      </c>
      <c r="P31">
        <v>30</v>
      </c>
      <c r="U31" t="s">
        <v>28</v>
      </c>
      <c r="V31">
        <v>2</v>
      </c>
      <c r="W31" s="12"/>
    </row>
    <row r="32" spans="1:23" x14ac:dyDescent="0.45">
      <c r="A32" s="13" t="s">
        <v>3</v>
      </c>
      <c r="B32">
        <v>270</v>
      </c>
      <c r="C32" s="3" t="s">
        <v>8</v>
      </c>
      <c r="D32" s="1" t="s">
        <v>41</v>
      </c>
      <c r="E32">
        <v>105</v>
      </c>
      <c r="F32" s="3" t="s">
        <v>40</v>
      </c>
      <c r="N32" s="12"/>
      <c r="O32" s="14" t="s">
        <v>3</v>
      </c>
      <c r="P32">
        <v>335000</v>
      </c>
      <c r="W32" s="12"/>
    </row>
    <row r="33" spans="1:23" x14ac:dyDescent="0.45">
      <c r="A33" s="13" t="s">
        <v>19</v>
      </c>
      <c r="B33">
        <f>330*5</f>
        <v>1650</v>
      </c>
      <c r="C33" s="3" t="s">
        <v>4</v>
      </c>
      <c r="D33" s="1" t="s">
        <v>39</v>
      </c>
      <c r="E33">
        <v>0.47399999999999998</v>
      </c>
      <c r="F33" s="3" t="s">
        <v>40</v>
      </c>
      <c r="N33" s="12"/>
      <c r="O33" s="14"/>
      <c r="W33" s="12"/>
    </row>
    <row r="34" spans="1:23" x14ac:dyDescent="0.45">
      <c r="A34" s="14"/>
      <c r="D34">
        <f>35.5*0.7</f>
        <v>24.849999999999998</v>
      </c>
      <c r="N34" s="12"/>
      <c r="O34" s="14"/>
      <c r="W34" s="12"/>
    </row>
    <row r="35" spans="1:23" x14ac:dyDescent="0.45">
      <c r="A35" s="14"/>
      <c r="N35" s="12"/>
      <c r="O35" s="14"/>
      <c r="W35" s="12"/>
    </row>
    <row r="36" spans="1:23" x14ac:dyDescent="0.45">
      <c r="A36" s="14"/>
      <c r="N36" s="12"/>
      <c r="O36" s="14"/>
      <c r="W36" s="12"/>
    </row>
    <row r="37" spans="1:23" ht="14.65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об авторе</vt:lpstr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2019-02-18T07:24:20Z</dcterms:created>
  <dcterms:modified xsi:type="dcterms:W3CDTF">2019-02-25T08:05:47Z</dcterms:modified>
</cp:coreProperties>
</file>