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DieseArbeitsmappe" defaultThemeVersion="166925"/>
  <mc:AlternateContent xmlns:mc="http://schemas.openxmlformats.org/markup-compatibility/2006">
    <mc:Choice Requires="x15">
      <x15ac:absPath xmlns:x15ac="http://schemas.microsoft.com/office/spreadsheetml/2010/11/ac" url="D:\Masterarbeit\Daten\"/>
    </mc:Choice>
  </mc:AlternateContent>
  <xr:revisionPtr revIDLastSave="0" documentId="13_ncr:1_{26CE743E-0E5A-4E10-990D-A2BF00C0F40D}" xr6:coauthVersionLast="47" xr6:coauthVersionMax="47" xr10:uidLastSave="{00000000-0000-0000-0000-000000000000}"/>
  <bookViews>
    <workbookView xWindow="3015" yWindow="1935" windowWidth="21600" windowHeight="10335" xr2:uid="{00000000-000D-0000-FFFF-FFFF00000000}"/>
  </bookViews>
  <sheets>
    <sheet name="Results" sheetId="8" r:id="rId1"/>
    <sheet name="lab+TOC" sheetId="7" r:id="rId2"/>
    <sheet name="Lab" sheetId="5" r:id="rId3"/>
    <sheet name="TOC" sheetId="6" r:id="rId4"/>
    <sheet name="Flächenauswahl" sheetId="4" r:id="rId5"/>
    <sheet name="Biomarker_Charcoal" sheetId="2" r:id="rId6"/>
    <sheet name="Versuch 1" sheetId="3" r:id="rId7"/>
  </sheets>
  <definedNames>
    <definedName name="_xlnm._FilterDatabase" localSheetId="2" hidden="1">Lab!$A$1:$AW$48</definedName>
    <definedName name="_xlnm._FilterDatabase" localSheetId="0" hidden="1">Results!$A$2:$AI$2</definedName>
    <definedName name="_xlnm._FilterDatabase" localSheetId="3" hidden="1">TOC!$D$2:$D$25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6" l="1"/>
  <c r="J5" i="6"/>
  <c r="J6" i="6"/>
  <c r="J7" i="6"/>
  <c r="J8" i="6"/>
  <c r="J9" i="6"/>
  <c r="J10" i="6"/>
  <c r="J11" i="6"/>
  <c r="J12" i="6"/>
  <c r="J13" i="6"/>
  <c r="J14" i="6"/>
  <c r="J15" i="6"/>
  <c r="I3" i="6"/>
  <c r="I4" i="6"/>
  <c r="I5" i="6"/>
  <c r="I6" i="6"/>
  <c r="I7" i="6"/>
  <c r="I8" i="6"/>
  <c r="I9" i="6"/>
  <c r="I10" i="6"/>
  <c r="I11" i="6"/>
  <c r="I12" i="6"/>
  <c r="I13" i="6"/>
  <c r="I14" i="6"/>
  <c r="I15" i="6"/>
  <c r="I16" i="6"/>
  <c r="I17" i="6"/>
  <c r="H11" i="6"/>
  <c r="H12" i="6"/>
  <c r="H13" i="6"/>
  <c r="H14" i="6"/>
  <c r="J3" i="6" l="1"/>
  <c r="J16" i="6"/>
  <c r="J17" i="6"/>
  <c r="J18" i="6"/>
  <c r="J19" i="6"/>
  <c r="J20" i="6"/>
  <c r="J21" i="6"/>
  <c r="J22" i="6"/>
  <c r="J23" i="6"/>
  <c r="J24" i="6"/>
  <c r="J25" i="6"/>
  <c r="J2" i="6"/>
  <c r="I18" i="6"/>
  <c r="I19" i="6"/>
  <c r="I20" i="6"/>
  <c r="I21" i="6"/>
  <c r="I22" i="6"/>
  <c r="I23" i="6"/>
  <c r="I24" i="6"/>
  <c r="I25" i="6"/>
  <c r="I2" i="6"/>
  <c r="H3" i="6"/>
  <c r="H4" i="6"/>
  <c r="H5" i="6"/>
  <c r="H6" i="6"/>
  <c r="H7" i="6"/>
  <c r="H8" i="6"/>
  <c r="H9" i="6"/>
  <c r="H10" i="6"/>
  <c r="H15" i="6"/>
  <c r="H16" i="6"/>
  <c r="H17" i="6"/>
  <c r="H18" i="6"/>
  <c r="H19" i="6"/>
  <c r="H20" i="6"/>
  <c r="H21" i="6"/>
  <c r="H22" i="6"/>
  <c r="H23" i="6"/>
  <c r="H24" i="6"/>
  <c r="H25" i="6"/>
  <c r="H2" i="6"/>
  <c r="M28" i="5" l="1"/>
  <c r="M4" i="5" l="1"/>
  <c r="M6" i="5"/>
  <c r="M8" i="5"/>
  <c r="M9" i="5"/>
  <c r="M10" i="5"/>
  <c r="M12" i="5"/>
  <c r="M13" i="5"/>
  <c r="M14" i="5"/>
  <c r="M16" i="5"/>
  <c r="M18" i="5"/>
  <c r="M19" i="5"/>
  <c r="M20" i="5"/>
  <c r="M21" i="5"/>
  <c r="M22" i="5"/>
  <c r="M23" i="5"/>
  <c r="M24" i="5"/>
  <c r="M25" i="5"/>
  <c r="M26" i="5"/>
  <c r="M27" i="5"/>
  <c r="M29" i="5"/>
  <c r="M30" i="5"/>
  <c r="M31" i="5"/>
  <c r="I17" i="5"/>
  <c r="M17" i="5" s="1"/>
  <c r="I15" i="5"/>
  <c r="M15" i="5" s="1"/>
  <c r="I11" i="5"/>
  <c r="M11" i="5" s="1"/>
  <c r="I7" i="5"/>
  <c r="M7" i="5" s="1"/>
  <c r="I5" i="5"/>
  <c r="M5" i="5" s="1"/>
  <c r="I2" i="5"/>
  <c r="M2" i="5" s="1"/>
  <c r="I3" i="5"/>
  <c r="M3" i="5" s="1"/>
  <c r="J33" i="5"/>
  <c r="M33" i="5" s="1"/>
  <c r="J34" i="5"/>
  <c r="M34" i="5" s="1"/>
  <c r="J35" i="5"/>
  <c r="M35" i="5" s="1"/>
  <c r="J36" i="5"/>
  <c r="M36" i="5" s="1"/>
  <c r="J37" i="5"/>
  <c r="M37" i="5" s="1"/>
  <c r="J38" i="5"/>
  <c r="M38" i="5" s="1"/>
  <c r="J39" i="5"/>
  <c r="M39" i="5" s="1"/>
  <c r="J40" i="5"/>
  <c r="M40" i="5" s="1"/>
  <c r="J41" i="5"/>
  <c r="M41" i="5" s="1"/>
  <c r="J42" i="5"/>
  <c r="M42" i="5" s="1"/>
  <c r="J43" i="5"/>
  <c r="M43" i="5" s="1"/>
  <c r="J44" i="5"/>
  <c r="M44" i="5" s="1"/>
  <c r="J32" i="5"/>
  <c r="M3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Pia Voitz</author>
    <author>Voitz, Pia</author>
  </authors>
  <commentList>
    <comment ref="G2" authorId="0" shapeId="0" xr:uid="{A403C55E-4400-4DAD-8506-B7864110EC5C}">
      <text>
        <r>
          <rPr>
            <b/>
            <sz val="9"/>
            <color indexed="81"/>
            <rFont val="Tahoma"/>
            <family val="2"/>
          </rPr>
          <t>Pia Voitz:</t>
        </r>
        <r>
          <rPr>
            <sz val="9"/>
            <color indexed="81"/>
            <rFont val="Tahoma"/>
            <family val="2"/>
          </rPr>
          <t xml:space="preserve">
&lt; 5 year 1
6-15 yea  2
&gt; 15 years 3</t>
        </r>
      </text>
    </comment>
    <comment ref="I2" authorId="0" shapeId="0" xr:uid="{643D4C0D-429F-49C6-B1A5-4541C26A657F}">
      <text>
        <r>
          <rPr>
            <b/>
            <sz val="9"/>
            <color indexed="81"/>
            <rFont val="Tahoma"/>
            <family val="2"/>
          </rPr>
          <t>Pia Voitz:</t>
        </r>
        <r>
          <rPr>
            <sz val="9"/>
            <color indexed="81"/>
            <rFont val="Tahoma"/>
            <family val="2"/>
          </rPr>
          <t xml:space="preserve">
&lt;5 km 1
5-15 km 2
&gt; 15 km 3</t>
        </r>
      </text>
    </comment>
    <comment ref="AF2" authorId="1" shapeId="0" xr:uid="{903CE9A3-CE08-4143-940D-BA1853673B62}">
      <text>
        <r>
          <rPr>
            <b/>
            <sz val="9"/>
            <color indexed="81"/>
            <rFont val="Segoe UI"/>
            <family val="2"/>
          </rPr>
          <t>Voitz, Pia:</t>
        </r>
        <r>
          <rPr>
            <sz val="9"/>
            <color indexed="81"/>
            <rFont val="Segoe UI"/>
            <family val="2"/>
          </rPr>
          <t xml:space="preserve">
komma in Reihe Q durch punkt ersetzen? C/N ratio ok?</t>
        </r>
      </text>
    </comment>
    <comment ref="AM2" authorId="1" shapeId="0" xr:uid="{6111295C-8C7F-4233-918C-102AA76426BA}">
      <text>
        <r>
          <rPr>
            <b/>
            <sz val="9"/>
            <color indexed="81"/>
            <rFont val="Segoe UI"/>
            <family val="2"/>
          </rPr>
          <t>Voitz, Pia:</t>
        </r>
        <r>
          <rPr>
            <sz val="9"/>
            <color indexed="81"/>
            <rFont val="Segoe UI"/>
            <family val="2"/>
          </rPr>
          <t xml:space="preserve">
component (ng/g)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BF1" authorId="0" shapeId="0" xr:uid="{A1952F71-E4A3-4B42-9DC2-6B80933D234E}">
      <text>
        <r>
          <rPr>
            <b/>
            <sz val="9"/>
            <color indexed="81"/>
            <rFont val="Segoe UI"/>
            <family val="2"/>
          </rPr>
          <t>Voitz, Pia:</t>
        </r>
        <r>
          <rPr>
            <sz val="9"/>
            <color indexed="81"/>
            <rFont val="Segoe UI"/>
            <family val="2"/>
          </rPr>
          <t xml:space="preserve">
komma in Reihe Q durch punkt ersetzen? C/N ratio 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Voitz, Pia</author>
  </authors>
  <commentList>
    <comment ref="H1" authorId="0" shapeId="0" xr:uid="{E062260B-90BA-43FB-9514-0345C2097AFD}">
      <text>
        <r>
          <rPr>
            <b/>
            <sz val="9"/>
            <color indexed="81"/>
            <rFont val="Segoe UI"/>
            <family val="2"/>
          </rPr>
          <t>Voitz, Pia:</t>
        </r>
        <r>
          <rPr>
            <sz val="9"/>
            <color indexed="81"/>
            <rFont val="Segoe UI"/>
            <family val="2"/>
          </rPr>
          <t xml:space="preserve">
komma in Reihe Q durch punkt ersetzen? C/N ratio ok?</t>
        </r>
      </text>
    </comment>
  </commentList>
</comments>
</file>

<file path=xl/sharedStrings.xml><?xml version="1.0" encoding="utf-8"?>
<sst xmlns="http://schemas.openxmlformats.org/spreadsheetml/2006/main" count="5298" uniqueCount="1159">
  <si>
    <t>Expedition_ID</t>
  </si>
  <si>
    <t>Location_ID</t>
  </si>
  <si>
    <t>Plot_ID</t>
  </si>
  <si>
    <t>Subplot_ID</t>
  </si>
  <si>
    <t>Horizon_ID</t>
  </si>
  <si>
    <t>Sample_Type</t>
  </si>
  <si>
    <t>Date</t>
  </si>
  <si>
    <t>Latitude</t>
  </si>
  <si>
    <t>Longitude</t>
  </si>
  <si>
    <t>Elevation</t>
  </si>
  <si>
    <t>Active_Layer_Depth</t>
  </si>
  <si>
    <t>Soil_Pit_Depth</t>
  </si>
  <si>
    <t>Depth_Top</t>
  </si>
  <si>
    <t>Depth_Bottom</t>
  </si>
  <si>
    <t>Depth_Sample</t>
  </si>
  <si>
    <t>Temperature</t>
  </si>
  <si>
    <t>Moisture</t>
  </si>
  <si>
    <t>Resistivity</t>
  </si>
  <si>
    <t>Weight_Wet</t>
  </si>
  <si>
    <t>Description</t>
  </si>
  <si>
    <t>Comment</t>
  </si>
  <si>
    <t>EN22</t>
  </si>
  <si>
    <t>YK07</t>
  </si>
  <si>
    <t>NWT32</t>
  </si>
  <si>
    <t>NWT34</t>
  </si>
  <si>
    <t>NWT28</t>
  </si>
  <si>
    <t>NWT26</t>
  </si>
  <si>
    <t>NWT23</t>
  </si>
  <si>
    <t>NWT16</t>
  </si>
  <si>
    <t>NWT02</t>
  </si>
  <si>
    <t>NWT13</t>
  </si>
  <si>
    <t>NWT01</t>
  </si>
  <si>
    <t/>
  </si>
  <si>
    <t>003</t>
  </si>
  <si>
    <t>006</t>
  </si>
  <si>
    <t>007</t>
  </si>
  <si>
    <t>008</t>
  </si>
  <si>
    <t>009</t>
  </si>
  <si>
    <t>010</t>
  </si>
  <si>
    <t>012</t>
  </si>
  <si>
    <t>018</t>
  </si>
  <si>
    <t>019</t>
  </si>
  <si>
    <t>020</t>
  </si>
  <si>
    <t>021</t>
  </si>
  <si>
    <t>032</t>
  </si>
  <si>
    <t>033</t>
  </si>
  <si>
    <t>034</t>
  </si>
  <si>
    <t>037</t>
  </si>
  <si>
    <t>039</t>
  </si>
  <si>
    <t>046</t>
  </si>
  <si>
    <t>047</t>
  </si>
  <si>
    <t>052</t>
  </si>
  <si>
    <t>055</t>
  </si>
  <si>
    <t>058</t>
  </si>
  <si>
    <t>060</t>
  </si>
  <si>
    <t>062</t>
  </si>
  <si>
    <t>063</t>
  </si>
  <si>
    <t>065</t>
  </si>
  <si>
    <t>069</t>
  </si>
  <si>
    <t>071</t>
  </si>
  <si>
    <t>VAX</t>
  </si>
  <si>
    <t>VBX</t>
  </si>
  <si>
    <t>VCX</t>
  </si>
  <si>
    <t>L</t>
  </si>
  <si>
    <t>O1</t>
  </si>
  <si>
    <t>O2</t>
  </si>
  <si>
    <t>M1</t>
  </si>
  <si>
    <t>M2</t>
  </si>
  <si>
    <t>M3</t>
  </si>
  <si>
    <t>M4</t>
  </si>
  <si>
    <t>M1/M2</t>
  </si>
  <si>
    <t>CHARCOAL</t>
  </si>
  <si>
    <t>BM</t>
  </si>
  <si>
    <t>19.07.2022</t>
  </si>
  <si>
    <t>20.07.2022</t>
  </si>
  <si>
    <t>21.07.2022</t>
  </si>
  <si>
    <t>22.07.2022</t>
  </si>
  <si>
    <t>23.07.2022</t>
  </si>
  <si>
    <t>24.07.2022</t>
  </si>
  <si>
    <t>?</t>
  </si>
  <si>
    <t>31.07.2022</t>
  </si>
  <si>
    <t>01.08.2022</t>
  </si>
  <si>
    <t>02.08.2022</t>
  </si>
  <si>
    <t>12</t>
  </si>
  <si>
    <t>810</t>
  </si>
  <si>
    <t>73</t>
  </si>
  <si>
    <t>125</t>
  </si>
  <si>
    <t>56</t>
  </si>
  <si>
    <t>93</t>
  </si>
  <si>
    <t>26</t>
  </si>
  <si>
    <t>122</t>
  </si>
  <si>
    <t>101</t>
  </si>
  <si>
    <t>69</t>
  </si>
  <si>
    <t>82</t>
  </si>
  <si>
    <t>408</t>
  </si>
  <si>
    <t>420</t>
  </si>
  <si>
    <t>83</t>
  </si>
  <si>
    <t>688</t>
  </si>
  <si>
    <t>80</t>
  </si>
  <si>
    <t>602</t>
  </si>
  <si>
    <t>601</t>
  </si>
  <si>
    <t>706</t>
  </si>
  <si>
    <t>699</t>
  </si>
  <si>
    <t>679</t>
  </si>
  <si>
    <t>1066</t>
  </si>
  <si>
    <t>1112</t>
  </si>
  <si>
    <t>716</t>
  </si>
  <si>
    <t>586</t>
  </si>
  <si>
    <t>697</t>
  </si>
  <si>
    <t>863</t>
  </si>
  <si>
    <t>929</t>
  </si>
  <si>
    <t>664</t>
  </si>
  <si>
    <t>897</t>
  </si>
  <si>
    <t>473</t>
  </si>
  <si>
    <t>25</t>
  </si>
  <si>
    <t>-35</t>
  </si>
  <si>
    <t>-26</t>
  </si>
  <si>
    <t>-85</t>
  </si>
  <si>
    <t>88</t>
  </si>
  <si>
    <t>-56</t>
  </si>
  <si>
    <t>104</t>
  </si>
  <si>
    <t>-43</t>
  </si>
  <si>
    <t>-45</t>
  </si>
  <si>
    <t>-52</t>
  </si>
  <si>
    <t>24</t>
  </si>
  <si>
    <t>32</t>
  </si>
  <si>
    <t>58</t>
  </si>
  <si>
    <t>37</t>
  </si>
  <si>
    <t>-47</t>
  </si>
  <si>
    <t>-59</t>
  </si>
  <si>
    <t>-50</t>
  </si>
  <si>
    <t>-54</t>
  </si>
  <si>
    <t>-20</t>
  </si>
  <si>
    <t>55</t>
  </si>
  <si>
    <t>0</t>
  </si>
  <si>
    <t>-2</t>
  </si>
  <si>
    <t>-11</t>
  </si>
  <si>
    <t>-2.5</t>
  </si>
  <si>
    <t>-12.5</t>
  </si>
  <si>
    <t>-22.5</t>
  </si>
  <si>
    <t>-3</t>
  </si>
  <si>
    <t>-13</t>
  </si>
  <si>
    <t>-15</t>
  </si>
  <si>
    <t>-23</t>
  </si>
  <si>
    <t>-10</t>
  </si>
  <si>
    <t>-8</t>
  </si>
  <si>
    <t>-5</t>
  </si>
  <si>
    <t>-32</t>
  </si>
  <si>
    <t>-17</t>
  </si>
  <si>
    <t>-25</t>
  </si>
  <si>
    <t>-9</t>
  </si>
  <si>
    <t>-40</t>
  </si>
  <si>
    <t>-31</t>
  </si>
  <si>
    <t>-12</t>
  </si>
  <si>
    <t>-30</t>
  </si>
  <si>
    <t>-41</t>
  </si>
  <si>
    <t>-33</t>
  </si>
  <si>
    <t>-44</t>
  </si>
  <si>
    <t>-18</t>
  </si>
  <si>
    <t>-58</t>
  </si>
  <si>
    <t>-19</t>
  </si>
  <si>
    <t>-37</t>
  </si>
  <si>
    <t>-1</t>
  </si>
  <si>
    <t>-22</t>
  </si>
  <si>
    <t>-42</t>
  </si>
  <si>
    <t>-46</t>
  </si>
  <si>
    <t>-14</t>
  </si>
  <si>
    <t>-28</t>
  </si>
  <si>
    <t>-55</t>
  </si>
  <si>
    <t>-71</t>
  </si>
  <si>
    <t>-16</t>
  </si>
  <si>
    <t>-36</t>
  </si>
  <si>
    <t>-39</t>
  </si>
  <si>
    <t>-24</t>
  </si>
  <si>
    <t>-73</t>
  </si>
  <si>
    <t>-53</t>
  </si>
  <si>
    <t>10</t>
  </si>
  <si>
    <t>0 .. -2</t>
  </si>
  <si>
    <t>-17.5</t>
  </si>
  <si>
    <t>-12.5 .. -22.5</t>
  </si>
  <si>
    <t>0 .. -3</t>
  </si>
  <si>
    <t>-34</t>
  </si>
  <si>
    <t>-10.5</t>
  </si>
  <si>
    <t>-5.5</t>
  </si>
  <si>
    <t>-26.5</t>
  </si>
  <si>
    <t>-18.5</t>
  </si>
  <si>
    <t>-24.5</t>
  </si>
  <si>
    <t>-25.5</t>
  </si>
  <si>
    <t>-35.5</t>
  </si>
  <si>
    <t>0 .. 2</t>
  </si>
  <si>
    <t>-7</t>
  </si>
  <si>
    <t>-21</t>
  </si>
  <si>
    <t>8.5</t>
  </si>
  <si>
    <t>22.5</t>
  </si>
  <si>
    <t>-48.5</t>
  </si>
  <si>
    <t>-38.5</t>
  </si>
  <si>
    <t>-58.5</t>
  </si>
  <si>
    <t>-7.5</t>
  </si>
  <si>
    <t>-6</t>
  </si>
  <si>
    <t>-14.5</t>
  </si>
  <si>
    <t>-9.5</t>
  </si>
  <si>
    <t>-32.5</t>
  </si>
  <si>
    <t>-16 (edge 2)</t>
  </si>
  <si>
    <t>0 .. -1</t>
  </si>
  <si>
    <t>-15.5</t>
  </si>
  <si>
    <t>-50.5</t>
  </si>
  <si>
    <t>-63</t>
  </si>
  <si>
    <t>-29</t>
  </si>
  <si>
    <t>-46.5</t>
  </si>
  <si>
    <t>-36.5</t>
  </si>
  <si>
    <t>15.7</t>
  </si>
  <si>
    <t>11.5</t>
  </si>
  <si>
    <t>7.1</t>
  </si>
  <si>
    <t>19.399999999999999</t>
  </si>
  <si>
    <t>9</t>
  </si>
  <si>
    <t>17.100000000000001</t>
  </si>
  <si>
    <t>7.5</t>
  </si>
  <si>
    <t>16</t>
  </si>
  <si>
    <t>7</t>
  </si>
  <si>
    <t>16.8</t>
  </si>
  <si>
    <t>7.4</t>
  </si>
  <si>
    <t>20.100000000000001</t>
  </si>
  <si>
    <t>16.899999999999999</t>
  </si>
  <si>
    <t>6</t>
  </si>
  <si>
    <t>12.1</t>
  </si>
  <si>
    <t>11.6</t>
  </si>
  <si>
    <t>? Read from WET kit, following the values above. Maybe the order was L, O, M, L becuase the litter values were forgot to write down at first.</t>
  </si>
  <si>
    <t>15.4</t>
  </si>
  <si>
    <t>6.7</t>
  </si>
  <si>
    <t>22.8</t>
  </si>
  <si>
    <t>4.0999999999999996</t>
  </si>
  <si>
    <t>13.6</t>
  </si>
  <si>
    <t>8.6</t>
  </si>
  <si>
    <t>3.8</t>
  </si>
  <si>
    <t>8.3000000000000007</t>
  </si>
  <si>
    <t>2.9</t>
  </si>
  <si>
    <t>10.5</t>
  </si>
  <si>
    <t>9.6</t>
  </si>
  <si>
    <t>14.6</t>
  </si>
  <si>
    <t>8.6999999999999993</t>
  </si>
  <si>
    <t>4.3</t>
  </si>
  <si>
    <t>3.4</t>
  </si>
  <si>
    <t>11.4</t>
  </si>
  <si>
    <t>5.7</t>
  </si>
  <si>
    <t>23.1</t>
  </si>
  <si>
    <t>12.2</t>
  </si>
  <si>
    <t>19.8</t>
  </si>
  <si>
    <t>11.9</t>
  </si>
  <si>
    <t>23.6</t>
  </si>
  <si>
    <t>13.7</t>
  </si>
  <si>
    <t>5</t>
  </si>
  <si>
    <t>4</t>
  </si>
  <si>
    <t>18.399999999999999</t>
  </si>
  <si>
    <t>10.3</t>
  </si>
  <si>
    <t>7.2</t>
  </si>
  <si>
    <t>6.5</t>
  </si>
  <si>
    <t>18.3</t>
  </si>
  <si>
    <t>16.100000000000001</t>
  </si>
  <si>
    <t>6.9</t>
  </si>
  <si>
    <t>13.4</t>
  </si>
  <si>
    <t>9.4</t>
  </si>
  <si>
    <t>21.2</t>
  </si>
  <si>
    <t>12.6</t>
  </si>
  <si>
    <t>9.5</t>
  </si>
  <si>
    <t>7.8</t>
  </si>
  <si>
    <t>16.2</t>
  </si>
  <si>
    <t>13.5</t>
  </si>
  <si>
    <t>10.8</t>
  </si>
  <si>
    <t>10.6</t>
  </si>
  <si>
    <t>9.8000000000000007</t>
  </si>
  <si>
    <t>8.8000000000000007</t>
  </si>
  <si>
    <t>12.8</t>
  </si>
  <si>
    <t>10.9</t>
  </si>
  <si>
    <t>8.1</t>
  </si>
  <si>
    <t>6.2</t>
  </si>
  <si>
    <t>15.5</t>
  </si>
  <si>
    <t>12.3</t>
  </si>
  <si>
    <t>10.1</t>
  </si>
  <si>
    <t>16.6</t>
  </si>
  <si>
    <t>10.2</t>
  </si>
  <si>
    <t>10.0</t>
  </si>
  <si>
    <t>21.3</t>
  </si>
  <si>
    <t>15</t>
  </si>
  <si>
    <t>21.1</t>
  </si>
  <si>
    <t>18</t>
  </si>
  <si>
    <t>14.9</t>
  </si>
  <si>
    <t>11.7</t>
  </si>
  <si>
    <t>11.2</t>
  </si>
  <si>
    <t>19</t>
  </si>
  <si>
    <t>13.9</t>
  </si>
  <si>
    <t>58.6</t>
  </si>
  <si>
    <t>57.4</t>
  </si>
  <si>
    <t>72.8</t>
  </si>
  <si>
    <t>8.4</t>
  </si>
  <si>
    <t>33.200000000000003</t>
  </si>
  <si>
    <t>50.3</t>
  </si>
  <si>
    <t>60.9</t>
  </si>
  <si>
    <t>edge 1: 3.1, edge 2: 2.2</t>
  </si>
  <si>
    <t>edge 1: 9.8, edge 2: 19.3</t>
  </si>
  <si>
    <t>edge 1: -, edge 2: 44</t>
  </si>
  <si>
    <t>21.4</t>
  </si>
  <si>
    <t>15.2</t>
  </si>
  <si>
    <t>32.299999999999997</t>
  </si>
  <si>
    <t>24.3</t>
  </si>
  <si>
    <t>34.1</t>
  </si>
  <si>
    <t>47.4</t>
  </si>
  <si>
    <t>1</t>
  </si>
  <si>
    <t>65.900000000000006</t>
  </si>
  <si>
    <t>48.7</t>
  </si>
  <si>
    <t>38.5</t>
  </si>
  <si>
    <t>32.799999999999997</t>
  </si>
  <si>
    <t>60.3</t>
  </si>
  <si>
    <t>22.4</t>
  </si>
  <si>
    <t>under range</t>
  </si>
  <si>
    <t>5.6</t>
  </si>
  <si>
    <t>13</t>
  </si>
  <si>
    <t>17.7</t>
  </si>
  <si>
    <t>21.8</t>
  </si>
  <si>
    <t>21.9</t>
  </si>
  <si>
    <t>5.8</t>
  </si>
  <si>
    <t>59.7</t>
  </si>
  <si>
    <t>3</t>
  </si>
  <si>
    <t>37.1</t>
  </si>
  <si>
    <t>0.6</t>
  </si>
  <si>
    <t>12.7</t>
  </si>
  <si>
    <t>33.700000000000003</t>
  </si>
  <si>
    <t>45.6</t>
  </si>
  <si>
    <t>41.4</t>
  </si>
  <si>
    <t>too dry</t>
  </si>
  <si>
    <t>31.5</t>
  </si>
  <si>
    <t>24.5</t>
  </si>
  <si>
    <t>42.2</t>
  </si>
  <si>
    <t>56.9</t>
  </si>
  <si>
    <t>30.6</t>
  </si>
  <si>
    <t>2.8</t>
  </si>
  <si>
    <t>30.2</t>
  </si>
  <si>
    <t>9.1999999999999993</t>
  </si>
  <si>
    <t>3.7</t>
  </si>
  <si>
    <t>6.4</t>
  </si>
  <si>
    <t>13.3</t>
  </si>
  <si>
    <t>28.3</t>
  </si>
  <si>
    <t>14.5</t>
  </si>
  <si>
    <t>17.899999999999999</t>
  </si>
  <si>
    <t>18.5</t>
  </si>
  <si>
    <t>15.3</t>
  </si>
  <si>
    <t>51.7</t>
  </si>
  <si>
    <t>37.700000000000003</t>
  </si>
  <si>
    <t>39.1</t>
  </si>
  <si>
    <t>9.6999999999999993</t>
  </si>
  <si>
    <t>20.5</t>
  </si>
  <si>
    <t>13.2</t>
  </si>
  <si>
    <t>0.2</t>
  </si>
  <si>
    <t>8.7</t>
  </si>
  <si>
    <t>19.7</t>
  </si>
  <si>
    <t>14.1</t>
  </si>
  <si>
    <t>20.3</t>
  </si>
  <si>
    <t>0.0</t>
  </si>
  <si>
    <t>5.2</t>
  </si>
  <si>
    <t>15.9</t>
  </si>
  <si>
    <t>23.2</t>
  </si>
  <si>
    <t>14.3</t>
  </si>
  <si>
    <t>4.4000000000000004</t>
  </si>
  <si>
    <t>27.8</t>
  </si>
  <si>
    <t>8.1999999999999993</t>
  </si>
  <si>
    <t>60</t>
  </si>
  <si>
    <t>124</t>
  </si>
  <si>
    <t>54</t>
  </si>
  <si>
    <t>33</t>
  </si>
  <si>
    <t>34</t>
  </si>
  <si>
    <t>59</t>
  </si>
  <si>
    <t>53</t>
  </si>
  <si>
    <t>47</t>
  </si>
  <si>
    <t>1.9</t>
  </si>
  <si>
    <t>edge 1: too dry, edge 2: too dry</t>
  </si>
  <si>
    <t>edge 1: too dry, edge 2: 46</t>
  </si>
  <si>
    <t>edge 1: -, edge 2: 85</t>
  </si>
  <si>
    <t>30</t>
  </si>
  <si>
    <t>63</t>
  </si>
  <si>
    <t>72</t>
  </si>
  <si>
    <t>98</t>
  </si>
  <si>
    <t>65</t>
  </si>
  <si>
    <t>41</t>
  </si>
  <si>
    <t>14</t>
  </si>
  <si>
    <t>22</t>
  </si>
  <si>
    <t>27</t>
  </si>
  <si>
    <t>20</t>
  </si>
  <si>
    <t>2.4</t>
  </si>
  <si>
    <t>112</t>
  </si>
  <si>
    <t>21</t>
  </si>
  <si>
    <t>43</t>
  </si>
  <si>
    <t>48</t>
  </si>
  <si>
    <t>36</t>
  </si>
  <si>
    <t>76</t>
  </si>
  <si>
    <t>62</t>
  </si>
  <si>
    <t>86</t>
  </si>
  <si>
    <t>102</t>
  </si>
  <si>
    <t>79</t>
  </si>
  <si>
    <t>17</t>
  </si>
  <si>
    <t>75</t>
  </si>
  <si>
    <t>-0</t>
  </si>
  <si>
    <t>35</t>
  </si>
  <si>
    <t>33.5</t>
  </si>
  <si>
    <t>51.1</t>
  </si>
  <si>
    <t>96.6</t>
  </si>
  <si>
    <t>21.6</t>
  </si>
  <si>
    <t>64.400000000000006</t>
  </si>
  <si>
    <t>70.7</t>
  </si>
  <si>
    <t>78.400000000000006</t>
  </si>
  <si>
    <t>40.200000000000003</t>
  </si>
  <si>
    <t>68.400000000000006</t>
  </si>
  <si>
    <t>18.600000000000001</t>
  </si>
  <si>
    <t>16.600000000000001</t>
  </si>
  <si>
    <t>111.9</t>
  </si>
  <si>
    <t>15.6</t>
  </si>
  <si>
    <t>27.2</t>
  </si>
  <si>
    <t>29.5</t>
  </si>
  <si>
    <t>40.799999999999997</t>
  </si>
  <si>
    <t>89</t>
  </si>
  <si>
    <t>14.4</t>
  </si>
  <si>
    <t>46.9</t>
  </si>
  <si>
    <t>75.400000000000006</t>
  </si>
  <si>
    <t>6.3</t>
  </si>
  <si>
    <t>57.7</t>
  </si>
  <si>
    <t>7.9</t>
  </si>
  <si>
    <t>20.6</t>
  </si>
  <si>
    <t>59.3</t>
  </si>
  <si>
    <t>23.4</t>
  </si>
  <si>
    <t>57.8</t>
  </si>
  <si>
    <t>30.3</t>
  </si>
  <si>
    <t>42.3</t>
  </si>
  <si>
    <t>86.7</t>
  </si>
  <si>
    <t>24.7</t>
  </si>
  <si>
    <t>59.1</t>
  </si>
  <si>
    <t>61.8</t>
  </si>
  <si>
    <t>51.4</t>
  </si>
  <si>
    <t>54.2</t>
  </si>
  <si>
    <t>7.7</t>
  </si>
  <si>
    <t>30.8</t>
  </si>
  <si>
    <t>68.599999999999994</t>
  </si>
  <si>
    <t>78.8</t>
  </si>
  <si>
    <t>6.1</t>
  </si>
  <si>
    <t>25.5</t>
  </si>
  <si>
    <t>4.5999999999999996</t>
  </si>
  <si>
    <t>5.5</t>
  </si>
  <si>
    <t>73.099999999999994</t>
  </si>
  <si>
    <t>14.2</t>
  </si>
  <si>
    <t>40.299999999999997</t>
  </si>
  <si>
    <t>42.9</t>
  </si>
  <si>
    <t>4.5</t>
  </si>
  <si>
    <t>22.1</t>
  </si>
  <si>
    <t>70.7 CHECK</t>
  </si>
  <si>
    <t>94</t>
  </si>
  <si>
    <t>32.9</t>
  </si>
  <si>
    <t>11.1</t>
  </si>
  <si>
    <t>39.4</t>
  </si>
  <si>
    <t>32.5</t>
  </si>
  <si>
    <t>31.7</t>
  </si>
  <si>
    <t>Pieces of coal found in O2. No clean treatment.</t>
  </si>
  <si>
    <t>dead mosses and only few needles</t>
  </si>
  <si>
    <t>medium to darrk brown, undecomposed plant material, may fine roots. Stone sample in seperate pak called "O1-Stone".</t>
  </si>
  <si>
    <t>homogenous formable loam, the deeper the colder and harder, but still quite wet. Only a few larger roots in the top. Stone sample in seperate pak called "M1-Stone".</t>
  </si>
  <si>
    <t>dead lichens, grasses and wooden parts. Many fine roots.</t>
  </si>
  <si>
    <t>fine and larger roots. darrk brown. In general quite homogenous.  undecomposed plant material. A lot of partly decomposed wood.</t>
  </si>
  <si>
    <t>dead leaves, grasses, wooden pieces, and mosses.</t>
  </si>
  <si>
    <t>brown, roughly decomposed plant meterial, many fine and larger roots, no sharp edge to mineral horizon</t>
  </si>
  <si>
    <t>no sharp edge to organic layer. Fine roots. dark brown, very wet, sandy, quite homogenous horizon until permafrost table. Unclear whether this was loam-like soil or just formable due to its wetness.</t>
  </si>
  <si>
    <t>dominated by lichens. Also mosses, leaves, grass, and herbs.</t>
  </si>
  <si>
    <t>brown, many fine roots, several larger roots, quite homogenous, (partly) undecompositdet plant material.</t>
  </si>
  <si>
    <t>leaves, dead plant material</t>
  </si>
  <si>
    <t>many finer and thicker roots, undecomposed plant material (a lot peat mosses)</t>
  </si>
  <si>
    <t>lighter greyish brown, very homogenous, loamy, no roots.</t>
  </si>
  <si>
    <t>dead mosses, lichens, leaves and grasses. TSM4 burial unit  installed on surface close to edge 1.</t>
  </si>
  <si>
    <t>Many roots, mainly dead lichens and mosses. Installied topsoil nutrient bags directly below peaty O1 horizons, on edge 2 at 14 cm below its litter horizon and on edge 4 at 10 cm below its litter horizon.</t>
  </si>
  <si>
    <t>only few roots, brown, more decomposed and homogenous than O1. Installed subsoil nutrient bags 1-2 above permafrost table. Installed TSM4 burial unit in the corner edge 1 / edge 2, close to where the TSM4 was installed on the surface.</t>
  </si>
  <si>
    <t>dead plant material, mainly leaves, fewer grasses and branches. TSM4 surface logger install in the corner edge 1 / edge 2.</t>
  </si>
  <si>
    <t>fine roots, decomposed plant material from litter horizon. Installed topsoil nutrient bags at edges 2 and 4 at 3-5 cm, which is the transition organic / mineral.</t>
  </si>
  <si>
    <t>loam, formable, but more brown than greish brown this time, and coarser than usual:  still distinct pieces of 1 to few milimeters, not so dense and drier. Many stones with diameter of a few cm found in depths from 15 to 50 cm found. Installed subsoil nutrient bags at edges 2 and 4 at 40 cm, because at 50 cm was too difficult to remove the soil. Installed TSM4 burial unit in the corner edge 1 / edge 2.</t>
  </si>
  <si>
    <t>Dead mosses, liches, wooden pieces and leafs.</t>
  </si>
  <si>
    <t>Darker brown.Many roots. Undecomposed plant materials from litter horizon.</t>
  </si>
  <si>
    <t>Lighter brown, loamy, formable, only few roots, many large roundish rocks with approx. 10-15 cm diameter, few smaller ones. Despite this quite homogenous.</t>
  </si>
  <si>
    <t>Mainly mosses, lichens, and wooden pieces, fewer leafs.</t>
  </si>
  <si>
    <t>Many thicker and finer roots. Very wet, a lot of water drains from the organic horizons into the soil pit (i.e. Water on pictures does not come from rain). Quite homogenous, dark brown. Undecomposed material and overall s#tructures of the soil only visible from close by the naked eye.</t>
  </si>
  <si>
    <t>Loam-like, greyish brown soil. Very wet, but still formable.</t>
  </si>
  <si>
    <t>Mainly from mosses, needles, leafs.</t>
  </si>
  <si>
    <t>Hardly decomposed plant material, mainly dead mosses, grasses, especially on the right side of edge 1. Many roots / horsts, especially from grasses. Clear structure visible by the naked eye. Brown and mixed color tones.</t>
  </si>
  <si>
    <t>Darker brown than O1, wetter, more homogenous, and only some finer roots. Structure only visible when looking close.</t>
  </si>
  <si>
    <t>Mainly mosses, wooden pieces, and leafs. Fewer lichens.</t>
  </si>
  <si>
    <t>Darker brown. Many roots. Undecomposed plant materials from litter horizon.</t>
  </si>
  <si>
    <t>Mainly mosses, lichens, and leafs.</t>
  </si>
  <si>
    <t>The organic layer was quite thin, many roots,  organic structures visible by eye. Soil quite loose, not formable, drier than M1. Many rocks.</t>
  </si>
  <si>
    <t>Sometimes a bit darker, and less formable, sometimes a bit lighter brown and more formable. Only some few thick roots. A lot more homogenous than the organic layer. VBX-SP-M bulk sample to compare with mineral layer from the soil pit of the second vegetation type subplot, where the mineral soil was a bit darker, maybe just due to the black stones being finer or more.</t>
  </si>
  <si>
    <t>Mainly lichens, grass, fewer mosses and shrub and leafs.</t>
  </si>
  <si>
    <t>Partially decomposed plant material. Darker brown. Many finer roots, some thicker.</t>
  </si>
  <si>
    <t>Almost only black rocks with little soil in between. Only some thicker roots</t>
  </si>
  <si>
    <t>Less rocks than in M1, loam-like, lighter brown soil. No roots anymore.</t>
  </si>
  <si>
    <t>Mainly material from grasses, mosses, and lichens, fewer from other ground vegetation.</t>
  </si>
  <si>
    <t>Peat. Only roughly decomposed plant material from grasses, mosses, lichens, and other ground vegetaion. Many roots.</t>
  </si>
  <si>
    <t>More greyish brown loam-like soil. Less roots than in organic layer.</t>
  </si>
  <si>
    <t>leafs and wood from ledum, Blaubeere and betula shrubs.</t>
  </si>
  <si>
    <t>Quite decomposed plant material. Many thinner and a few larger roots. Darker brown.</t>
  </si>
  <si>
    <t>Less roots than in organic horizon. Almost only dark rocks (Schiefer), and a bit grey-brown loam-like soil, at some places more grey at other more brown, but as distinct horizons.</t>
  </si>
  <si>
    <t>leafs and wood from vaccinium, empetrum, fewer lichens.</t>
  </si>
  <si>
    <t>Less roots than in organic horizon. Almost only dark rocks (Schiefer), and a bit grey-breown loam-like soil.</t>
  </si>
  <si>
    <t>burnt plant material (unknown). Dead plant material from ledum, equiseum, and betula leafs.</t>
  </si>
  <si>
    <t>Many roots. Gradient in color from light brown (adjacent to burnt and litter horizon), to darker brown (adjacent to mineral horizon M1). In both cases rather little decomposed plant material.</t>
  </si>
  <si>
    <t>Lighter, greyish-brown loam soil. Homogenous within this color type, but M2, which are rather not a horizon than patches of darker color. Only few rocks.</t>
  </si>
  <si>
    <t>Dark brown / dark grey, almost black at some places. Loam soil. Homogenous within this color type, but alternating within same depths with M1 / M3, which are rather not horizons than patches of different colors. Only few rocks.</t>
  </si>
  <si>
    <t>Ocre brown loam soil. Homogenous within this color type, but alternating with M2, which is rather not a horizon than patches of darker color. A bit more rocks than above.</t>
  </si>
  <si>
    <t>Mainly litter from mosses and equisetum.</t>
  </si>
  <si>
    <t>Not sure if O1 and O2 are different horizons, O1 had many roots and few rocks, which were quite similar and had a blue-grey color tone.The soil in O1 was  between roughly and quite decomposed plant material from mosses and brown.</t>
  </si>
  <si>
    <t>Not sure if O1 and O2 are different horizons, O2 had only few roots, and was a lot wetter, more decomposed, more  dense and darker (almost blackish brown) than O1. Likewise as in O1 only few rocks, which were quite similar and had a blue-grey color tone.</t>
  </si>
  <si>
    <t>Greyish-brown, wet loam, which had orange-light-brown patches. Many rocks which were more diverse.</t>
  </si>
  <si>
    <t>Mainly salix leafs, mosses, and grass. Just a few lichens.</t>
  </si>
  <si>
    <t>Many roots, only roughly decomposed plant material, brown.</t>
  </si>
  <si>
    <t>Mainly lichens, ledum, and grass.</t>
  </si>
  <si>
    <t>Gradient from almost undecomposed to quite decomposed, brown.</t>
  </si>
  <si>
    <t>Extremely grey loam-like soil without the so far usual brown color tone. Also some red-brown patches (everywhere in M) and a horizontal stripe directly below the O horizon.</t>
  </si>
  <si>
    <t>Mainly mosses and betula shrubs.</t>
  </si>
  <si>
    <t>Thin organic horzion, rather undecomposed plant material. Fewer and smaller rocks than in M1 and M2.</t>
  </si>
  <si>
    <t>Greyish brown, sandy soil. Feels drier, less formable and larger grained than loam. Larger rocks than in O1, which are a lot, but are completely surrounded by the soil.</t>
  </si>
  <si>
    <t>Mainly plant material from lichens, mosses, and leafs from Vaccinium uliginosum.</t>
  </si>
  <si>
    <t>Roughly to more decomposed plant material.  Many thicker and thinner roots.</t>
  </si>
  <si>
    <t>Grey Auswaschungshorizont, loamy, sandy. Some smaller rocks throughout M1 and M2.</t>
  </si>
  <si>
    <t>Ocker / brown loamy, sandy. Some smaller rocks throughout M1 and M2.</t>
  </si>
  <si>
    <t>Mainly leafs, needles, small branches, grasses</t>
  </si>
  <si>
    <t>Only roughly decomposed, mainly mosses, brown. Many thicker and thinner roots, one thick root of approx. 2.5 cm. Larger piece of dead woodd.</t>
  </si>
  <si>
    <t>Approx. 70% Ausgewaschen greyish brown, approx. 20 % black organic peat spots. Finer roots.</t>
  </si>
  <si>
    <t>Sandy, not so much formable. Light brown. Finer roots down to 40 cm depth.rocks of 1-5 cm diameter from 35 cm depth downwards.</t>
  </si>
  <si>
    <t>Additional bio marker sample from probably verfaulte root (if not coal from burnt root)</t>
  </si>
  <si>
    <t>Ask Stefan Kruse.</t>
  </si>
  <si>
    <t>Only little ground vegetation and very thin litter horizon. Lots of small branches and pieces of dead wood.</t>
  </si>
  <si>
    <t>Well decomposed organic horizon, dark brown. Many thicker and thinner roots.</t>
  </si>
  <si>
    <t>Coarse grey sand Auswaschungshorizont. Some orange / red spots (Rostflecken).</t>
  </si>
  <si>
    <t>Thin and dense, almost black organic horizon. Frome this horizon downwars was Staunässe, such that the M1 sand wobbled on the lower horizons up and down.</t>
  </si>
  <si>
    <t>Fine, loamy soil. Formable, aber zerfällt beim Rollen. Orange / red spots (Rostflecken). Still fine roots visible.</t>
  </si>
  <si>
    <t>Like M1 but more sandy and bröseliger. Still fine roots- visible.</t>
  </si>
  <si>
    <t>Only roughly decomposed, mainly mosses.</t>
  </si>
  <si>
    <t>Quite decomposed organic horizon.</t>
  </si>
  <si>
    <t>Like M1 in VAX, grey sandy soil, but lot more mixed with other horizons and more wet.</t>
  </si>
  <si>
    <t>M1 mixed with organic layer, that dense and very dark and similar to O2 from VAX-SP profile.</t>
  </si>
  <si>
    <t>Mainly mosses with little branches, leafs and cones.</t>
  </si>
  <si>
    <t>Mainly thick roots in hardly decomposed moss layer. Only shortly before M1/M2 dark brown soil.</t>
  </si>
  <si>
    <t>Mixture of M1, a grey sandy soil (Auswaschungshorizont?), which was on the left side of ege 1, and more on the right side already M2 which is a red / brown loam-like soil. In both a lot of thicker roots present.</t>
  </si>
  <si>
    <t>Red / brown sandy soilwith still thicker, forma ble, aber zerfällt beim Rollen. Still  roots present. At some spots found charcoal, looking like burnt wood (see additional sample below). No clean treatment, biomarker sampling probably not possible as only found later in the soil pile by chance and touched without gloves.</t>
  </si>
  <si>
    <t>Pieces of charcoal, probably burnt wood, found in the M2 horizon.</t>
  </si>
  <si>
    <t>yellowish brown sandy, loam-like soil. Formable, aber zerfällt beim Rollen. Only finer roots present.</t>
  </si>
  <si>
    <t>Now dark grey sandy, loam-like soil. Formable, aber zerfällt beim Rollen.</t>
  </si>
  <si>
    <t>Few meters from VAX. Ask Stefan Kruse.</t>
  </si>
  <si>
    <t>Mainly needles, some leafs, cones and branches on moss.</t>
  </si>
  <si>
    <t>From only roughly decomposed mosses and other ground vegetation down to a thin layer of brown well decomposed soil.</t>
  </si>
  <si>
    <t>Red / brown sandy soil. Not formable. Many thicker and thinner roots.</t>
  </si>
  <si>
    <t>Same as M1 but more yellow / brown.</t>
  </si>
  <si>
    <t>Ocker / brown soil. Finer than M1 and M2 and formable.</t>
  </si>
  <si>
    <t>Not much litter on moss. Mainly leafs, small branches, some cones.</t>
  </si>
  <si>
    <t>Thick layer of mainly hardly decomposed moss, only super thin layer of well decomposed soil, that was already mixed with M1.</t>
  </si>
  <si>
    <t>Light gray sandy soil (Auswaschungshorizont, only on left side of edge 1. O1 mixed in this horizon. On the right side already M2.</t>
  </si>
  <si>
    <t>Red / brown sandy soil, formable, aber zerfällt beim Rollen.</t>
  </si>
  <si>
    <t>Yellowish brown sandy soil. More sandy and looser than M2, not formable.</t>
  </si>
  <si>
    <t>Mainly needles and branches, some cones and leafs on thick moss layer.</t>
  </si>
  <si>
    <t>A lot of thick and thin root (soil pit between three picea).Brown well decomposed in the bottom already mixed with M1, no clear transition between O1 and M1. Some grey spots around the roots, rather Myzel than soil.  Everywhere in O1 large rocks (diameter of up to 15 cm)</t>
  </si>
  <si>
    <t>Ocker / brown loam. Formable and rollbar. Still thicker and finer roots. A lot of smaller rocks (diameter of few cm)</t>
  </si>
  <si>
    <t>Mainly dead leafs, grasses and a lot of branches on moss.</t>
  </si>
  <si>
    <t>Hardly decomposed plant material, mainly moss. A lot of roots from Salix and grasses and some thicker from Picea. Above water.</t>
  </si>
  <si>
    <t>Mainl leafs, needles and dead wood, some cones. Ground vegetation only a it moss, mostly litter and high wood cran berry. Between some picea sp.</t>
  </si>
  <si>
    <t>Dark brown soil, partially decomposed plant material, not very dense. A lot of roots.</t>
  </si>
  <si>
    <t>Grey sandy Auswaschungshorizont, formable aber zerfällt beim rollen.</t>
  </si>
  <si>
    <t>Ocker / brown sandy soil, formable aber zerfällt beim rollen.</t>
  </si>
  <si>
    <t>005</t>
  </si>
  <si>
    <t>Sample_ID</t>
  </si>
  <si>
    <t>Profile_ID</t>
  </si>
  <si>
    <t>E1</t>
  </si>
  <si>
    <t>E3</t>
  </si>
  <si>
    <t>049</t>
  </si>
  <si>
    <t>011</t>
  </si>
  <si>
    <t>Burnt-Ash</t>
  </si>
  <si>
    <t>Burnt-Litter</t>
  </si>
  <si>
    <t>Burnt-Wood</t>
  </si>
  <si>
    <t>Burnt-Charcoal</t>
  </si>
  <si>
    <t>Burnt-Borke</t>
  </si>
  <si>
    <t>Burnt-Treestump-Charcoal</t>
  </si>
  <si>
    <t>M1/O3</t>
  </si>
  <si>
    <t>NWT20/NWT36</t>
  </si>
  <si>
    <t>NWT22/NWT21</t>
  </si>
  <si>
    <t>YK42</t>
  </si>
  <si>
    <t>YK39</t>
  </si>
  <si>
    <t>YK36</t>
  </si>
  <si>
    <t>YK29</t>
  </si>
  <si>
    <t>YK25_2</t>
  </si>
  <si>
    <t>YK22</t>
  </si>
  <si>
    <t>YK18</t>
  </si>
  <si>
    <t>YK13</t>
  </si>
  <si>
    <t>YK11</t>
  </si>
  <si>
    <t>YK02</t>
  </si>
  <si>
    <t>BC15</t>
  </si>
  <si>
    <t>BC08</t>
  </si>
  <si>
    <t>BC18</t>
  </si>
  <si>
    <t>BC01</t>
  </si>
  <si>
    <t>18.07.2022</t>
  </si>
  <si>
    <t>16.07.2022</t>
  </si>
  <si>
    <t>25.07.2022</t>
  </si>
  <si>
    <t>03.08.2022</t>
  </si>
  <si>
    <t>14.08.2022</t>
  </si>
  <si>
    <t>15.08.2022</t>
  </si>
  <si>
    <t>16.08.2022</t>
  </si>
  <si>
    <t>19.08.2022</t>
  </si>
  <si>
    <t>21.08.2022</t>
  </si>
  <si>
    <t>28.08.2022</t>
  </si>
  <si>
    <t>29.08.2022</t>
  </si>
  <si>
    <t>31.08.2022</t>
  </si>
  <si>
    <t>03.09.2022</t>
  </si>
  <si>
    <t>06.09.2022</t>
  </si>
  <si>
    <t>09.09.2022</t>
  </si>
  <si>
    <t>11.09.2022</t>
  </si>
  <si>
    <t>13.09.2022</t>
  </si>
  <si>
    <t>14.09.2022</t>
  </si>
  <si>
    <t>16.09.2022</t>
  </si>
  <si>
    <t>20.09.2022</t>
  </si>
  <si>
    <t>22.09.2022</t>
  </si>
  <si>
    <t>Plot_Type</t>
  </si>
  <si>
    <t>Forest</t>
  </si>
  <si>
    <t>Tundra</t>
  </si>
  <si>
    <t>CHECK bag</t>
  </si>
  <si>
    <t>Plot centre</t>
  </si>
  <si>
    <t>EN22-003-VAX-CHARCOAL</t>
  </si>
  <si>
    <t>EN22-005-VAX-BM</t>
  </si>
  <si>
    <t>EN22-006-VAX-BM</t>
  </si>
  <si>
    <t>EN22-007-VAX-BM</t>
  </si>
  <si>
    <t>EN22-008-VAX-BM</t>
  </si>
  <si>
    <t>EN22-009-VAX-BM</t>
  </si>
  <si>
    <t>EN22-010-VAX-BM</t>
  </si>
  <si>
    <t>EN22-011-VAX-BM</t>
  </si>
  <si>
    <t>EN22-012-VAX-BM</t>
  </si>
  <si>
    <t>EN22-018-VAX-BM</t>
  </si>
  <si>
    <t>EN22-019-VAX-BM</t>
  </si>
  <si>
    <t>EN22-020-VAX-BM</t>
  </si>
  <si>
    <t>EN22-021-VAX-BM</t>
  </si>
  <si>
    <t>EN22-032-VAX-BM</t>
  </si>
  <si>
    <t>EN22-033-VAX-BM</t>
  </si>
  <si>
    <t>EN22-034-VAX-BM</t>
  </si>
  <si>
    <t>EN22-037-VAX-BM</t>
  </si>
  <si>
    <t>EN22-037-VCX-BM</t>
  </si>
  <si>
    <t>EN22-039-VAX-BM</t>
  </si>
  <si>
    <t>EN22-046-VAX-BM</t>
  </si>
  <si>
    <t>EN22-047-VAX-E1-L-BM</t>
  </si>
  <si>
    <t>EN22-047-VAX-E1-O1-BM</t>
  </si>
  <si>
    <t>EN22-047-VAX-E3-L-BM</t>
  </si>
  <si>
    <t>EN22-047-VAX-E3-O1-BM</t>
  </si>
  <si>
    <t>EN22-047-VAX-E3-M1-BM</t>
  </si>
  <si>
    <t>EN22-049-VAX-BM</t>
  </si>
  <si>
    <t>EN22-052-VAX-BM</t>
  </si>
  <si>
    <t>EN22-055-VAX-BM</t>
  </si>
  <si>
    <t>EN22-058-VAX-BM</t>
  </si>
  <si>
    <t>EN22-058-VBX-BM</t>
  </si>
  <si>
    <t>EN22-060-VAX-BM</t>
  </si>
  <si>
    <t>EN22-060-VAX-CHARCOAL</t>
  </si>
  <si>
    <t>EN22-062-VAX-BM</t>
  </si>
  <si>
    <t>EN22-063-VAX-BM</t>
  </si>
  <si>
    <t>EN22-065-VAX-BM</t>
  </si>
  <si>
    <t>EN22-069-VAX-BM</t>
  </si>
  <si>
    <t>EN22-071-VAX-BM</t>
  </si>
  <si>
    <t>Selected plots</t>
  </si>
  <si>
    <t>south</t>
  </si>
  <si>
    <t>middle</t>
  </si>
  <si>
    <t>north</t>
  </si>
  <si>
    <t>-125.6771,58.8280</t>
  </si>
  <si>
    <t>-124.3912,58.6749</t>
  </si>
  <si>
    <t>-127.4975,59.9618</t>
  </si>
  <si>
    <t>2004 &amp; 2015</t>
  </si>
  <si>
    <t>-135.5356,61.3024</t>
  </si>
  <si>
    <t>-136.8718,62.5997</t>
  </si>
  <si>
    <t>-137.4736,65.9367</t>
  </si>
  <si>
    <t>-135.2124,67.2414</t>
  </si>
  <si>
    <t>-134.6813,67.4744</t>
  </si>
  <si>
    <t>-134.2228,67.3912</t>
  </si>
  <si>
    <t>Gebrannt</t>
  </si>
  <si>
    <t>longitude</t>
  </si>
  <si>
    <t>latitue</t>
  </si>
  <si>
    <t>-126.4513,59.5763</t>
  </si>
  <si>
    <t>EN22-064</t>
  </si>
  <si>
    <t>EN22-067</t>
  </si>
  <si>
    <t>Plot</t>
  </si>
  <si>
    <t>EN22-073</t>
  </si>
  <si>
    <t>EN22-063</t>
  </si>
  <si>
    <t>EN22-060</t>
  </si>
  <si>
    <t>EN22-057</t>
  </si>
  <si>
    <t>EN22-039</t>
  </si>
  <si>
    <t>EN22-025</t>
  </si>
  <si>
    <t>EN22-021</t>
  </si>
  <si>
    <t>EN22-015</t>
  </si>
  <si>
    <t>EN22-030</t>
  </si>
  <si>
    <t>EN22-053</t>
  </si>
  <si>
    <t>EN22-052</t>
  </si>
  <si>
    <t>EN22-038</t>
  </si>
  <si>
    <t>EN22-005</t>
  </si>
  <si>
    <t>EN22-065</t>
  </si>
  <si>
    <t>EN22-009</t>
  </si>
  <si>
    <t>1km Radius bis 2020</t>
  </si>
  <si>
    <t>EN22-055</t>
  </si>
  <si>
    <t>EN22-054</t>
  </si>
  <si>
    <t>EN22-043</t>
  </si>
  <si>
    <t>EN22-042</t>
  </si>
  <si>
    <t>EN22-040</t>
  </si>
  <si>
    <t>EN22-027</t>
  </si>
  <si>
    <t>EN22-024</t>
  </si>
  <si>
    <t>EN22-016</t>
  </si>
  <si>
    <t>EN22-012</t>
  </si>
  <si>
    <t>forest, 2 Punkte drüber</t>
  </si>
  <si>
    <t>Vergleich mit</t>
  </si>
  <si>
    <t>schwierig, 37 und 40 , jedoch gleich weit entfernt und Plot type umbekannt, aber 37 und 39 sind beide forest bekannt</t>
  </si>
  <si>
    <t>En22-055</t>
  </si>
  <si>
    <t>EN22-006</t>
  </si>
  <si>
    <t>EN22-049</t>
  </si>
  <si>
    <t>EN22-056</t>
  </si>
  <si>
    <t>EN22-059</t>
  </si>
  <si>
    <t>fehlt?</t>
  </si>
  <si>
    <t>EN22-075</t>
  </si>
  <si>
    <t>EN22-066</t>
  </si>
  <si>
    <t>EN22-037</t>
  </si>
  <si>
    <t>Plot type</t>
  </si>
  <si>
    <t xml:space="preserve">Distanz </t>
  </si>
  <si>
    <t>Gebrannt (5km)</t>
  </si>
  <si>
    <t>Gebrannt (1km)</t>
  </si>
  <si>
    <t>Vergleichsfläche</t>
  </si>
  <si>
    <t>1989, 2004</t>
  </si>
  <si>
    <t>2005, 2007, 2020</t>
  </si>
  <si>
    <t>2012, 2017</t>
  </si>
  <si>
    <t>1994, 2004</t>
  </si>
  <si>
    <t>1998, 2019</t>
  </si>
  <si>
    <t>2007, 2012, 2016</t>
  </si>
  <si>
    <t>EN22-066 oder EN22-068</t>
  </si>
  <si>
    <t>EN22-066 oder EN22-069</t>
  </si>
  <si>
    <t>EN22-016 oder EN22-005</t>
  </si>
  <si>
    <t>-</t>
  </si>
  <si>
    <t>Distanz zum aktuellesten Brand (km)</t>
  </si>
  <si>
    <t>1,1 - 5,0</t>
  </si>
  <si>
    <t>4,9 - 5,0</t>
  </si>
  <si>
    <t>3,8 - 5,0</t>
  </si>
  <si>
    <t>3,7 - 5,0</t>
  </si>
  <si>
    <t>2,0 - 5,0</t>
  </si>
  <si>
    <t>2,2 - 5,0</t>
  </si>
  <si>
    <t>2,7 - 5,0</t>
  </si>
  <si>
    <t>3,4 - 3,9</t>
  </si>
  <si>
    <t>Ausgewählte Flächen:</t>
  </si>
  <si>
    <t>EN22-068</t>
  </si>
  <si>
    <t>EN22-069</t>
  </si>
  <si>
    <t>Flächen (29)</t>
  </si>
  <si>
    <t>Vergleich</t>
  </si>
  <si>
    <t>Brand</t>
  </si>
  <si>
    <t>Umfeld</t>
  </si>
  <si>
    <t>Flächen</t>
  </si>
  <si>
    <t>23LGE0165</t>
  </si>
  <si>
    <t>freezer G2</t>
  </si>
  <si>
    <t>EN22-003-VAX2-SP-L-BM</t>
  </si>
  <si>
    <t>23LGE0166</t>
  </si>
  <si>
    <t>EN22-003-VAX2-SP-O1-BM</t>
  </si>
  <si>
    <t>23LGE0167</t>
  </si>
  <si>
    <t>EN22-003-VAX2-SP-M1-BM</t>
  </si>
  <si>
    <t>23LGE0168</t>
  </si>
  <si>
    <t>EN22-003-VAX2-SP-O2-BM</t>
  </si>
  <si>
    <t>23LGE0169</t>
  </si>
  <si>
    <t>EN22-005-VAX-SP-O1-BM</t>
  </si>
  <si>
    <t>23LGE0170</t>
  </si>
  <si>
    <t>EN22-005-VAX-SP-M1-BM</t>
  </si>
  <si>
    <t>23LGE0171</t>
  </si>
  <si>
    <t>EN22-005-VAX-SP-L-BM</t>
  </si>
  <si>
    <t>23LGE0172</t>
  </si>
  <si>
    <t>EN22-006-VAX-SP-O-BM</t>
  </si>
  <si>
    <t>23LGE0173</t>
  </si>
  <si>
    <t>EN22-006-VAX-SP-L-BM</t>
  </si>
  <si>
    <t>23LGE0174</t>
  </si>
  <si>
    <t>EN22-007-VAX-SP-M1-BM</t>
  </si>
  <si>
    <t>23LGE0175</t>
  </si>
  <si>
    <t>EN22-007-VAX-SP-O1-BM</t>
  </si>
  <si>
    <t>23LGE0176</t>
  </si>
  <si>
    <t>EN22-007-VAX-SP-L-BM</t>
  </si>
  <si>
    <t>23LGE0177</t>
  </si>
  <si>
    <t>EN22-008-VAX-SP-O-BM</t>
  </si>
  <si>
    <t>23LGE0178</t>
  </si>
  <si>
    <t>EN22-008-VAX-SP-L-BM</t>
  </si>
  <si>
    <t>23LGE0179</t>
  </si>
  <si>
    <t>EN22-009-VAX-SP-M-BM</t>
  </si>
  <si>
    <t>23LGE0180</t>
  </si>
  <si>
    <t>EN22-009-VAX-SP-L-BM</t>
  </si>
  <si>
    <t>23LGE0181</t>
  </si>
  <si>
    <t>EN22-009-VAX-SP-O-BM</t>
  </si>
  <si>
    <t>23LGE0182</t>
  </si>
  <si>
    <t>EN22-010-VAX-SP-L-BM</t>
  </si>
  <si>
    <t>23LGE0183</t>
  </si>
  <si>
    <t>EN22-010-VAX-SP-O1-BM</t>
  </si>
  <si>
    <t>23LGE0184</t>
  </si>
  <si>
    <t>EN22-010-VAX-SP-O2-BM</t>
  </si>
  <si>
    <t>23LGE0185</t>
  </si>
  <si>
    <t>EN22-011-VAX-SP-L-BM</t>
  </si>
  <si>
    <t>23LGE0186</t>
  </si>
  <si>
    <t>EN22-011-VAX-SP-O-BM</t>
  </si>
  <si>
    <t>23LGE0187</t>
  </si>
  <si>
    <t>EN22-011-VAX-SP-M-BM</t>
  </si>
  <si>
    <t>23LGE0188</t>
  </si>
  <si>
    <t>EN22-012-VAX-SP-L-BM</t>
  </si>
  <si>
    <t>23LGE0189</t>
  </si>
  <si>
    <t>EN22-012-VAX-SP-O-BM</t>
  </si>
  <si>
    <t>23LGE0190</t>
  </si>
  <si>
    <t>EN22-012-VAX-SP-M-BM</t>
  </si>
  <si>
    <t>23LGE0191</t>
  </si>
  <si>
    <t>EN22-018-VAX-SP-L-BM</t>
  </si>
  <si>
    <t>23LGE0192</t>
  </si>
  <si>
    <t>EN22-018-VAX-SP-O-BM</t>
  </si>
  <si>
    <t>23LGE0193</t>
  </si>
  <si>
    <t>EN22-018-VAX-SP-M-BM</t>
  </si>
  <si>
    <t>23LGE0194</t>
  </si>
  <si>
    <t>EN22-019-VAX-SP-L-BM</t>
  </si>
  <si>
    <t>23LGE0195</t>
  </si>
  <si>
    <t>EN22-019-VAX-SP-O1-BM</t>
  </si>
  <si>
    <t>23LGE0196</t>
  </si>
  <si>
    <t>EN22-019-VAX-SP-O2-BM</t>
  </si>
  <si>
    <t>23LGE0197</t>
  </si>
  <si>
    <t>EN22-020-VAX-SP-L-BM</t>
  </si>
  <si>
    <t>23LGE0198</t>
  </si>
  <si>
    <t>EN22-020-VAX-SP-O-BM</t>
  </si>
  <si>
    <t>23LGE0199</t>
  </si>
  <si>
    <t>EN22-021-VAX-SP-L-BM</t>
  </si>
  <si>
    <t>23LGE0200</t>
  </si>
  <si>
    <t>EN22-021-VAX-SP-O-BM</t>
  </si>
  <si>
    <t>23LGE0201</t>
  </si>
  <si>
    <t>EN22-021-VAX-SP-M-BM</t>
  </si>
  <si>
    <t>23LGE0202</t>
  </si>
  <si>
    <t>EN22-032-VAX-SP-L-BM</t>
  </si>
  <si>
    <t>23LGE0203</t>
  </si>
  <si>
    <t>EN22-032-VAX-SP-O-BM</t>
  </si>
  <si>
    <t>23LGE0204</t>
  </si>
  <si>
    <t>EN22-032-VAX-SP-M-BM</t>
  </si>
  <si>
    <t>23LGE0205</t>
  </si>
  <si>
    <t>EN22-033-VAX-SP-L-BM</t>
  </si>
  <si>
    <t>23LGE0206</t>
  </si>
  <si>
    <t>EN22-033-VAX-SP-O-BM</t>
  </si>
  <si>
    <t>23LGE0207</t>
  </si>
  <si>
    <t>EN22-033-VAX-SP-M1-BM</t>
  </si>
  <si>
    <t>23LGE0208</t>
  </si>
  <si>
    <t>EN22-033-VAX-SP-M2-BM</t>
  </si>
  <si>
    <t>23LGE0209</t>
  </si>
  <si>
    <t>EN22-034-VAX-SP-L-BM</t>
  </si>
  <si>
    <t>23LGE0210</t>
  </si>
  <si>
    <t>EN22-034-VAX-SP-O-BM</t>
  </si>
  <si>
    <t>23LGE0211</t>
  </si>
  <si>
    <t>EN22-034-VAX-SP-M-BM</t>
  </si>
  <si>
    <t>23LGE0212</t>
  </si>
  <si>
    <t>EN22-037-VCX-SP-L-BM</t>
  </si>
  <si>
    <t>23LGE0213</t>
  </si>
  <si>
    <t>EN22-037-VCX-SP-O-BM</t>
  </si>
  <si>
    <t>23LGE0214</t>
  </si>
  <si>
    <t>EN22-037-VCX-SP-M-BM</t>
  </si>
  <si>
    <t>23LGE0215</t>
  </si>
  <si>
    <t>EN22-039-VAX-SP-L-BM</t>
  </si>
  <si>
    <t>23LGE0216</t>
  </si>
  <si>
    <t>EN22-039-VAX-SP-O-BM</t>
  </si>
  <si>
    <t>23LGE0217</t>
  </si>
  <si>
    <t>EN22-039-VAX-SP-M1-BM</t>
  </si>
  <si>
    <t>23LGE0218</t>
  </si>
  <si>
    <t>EN22-039-VAX-SP-M2-BM</t>
  </si>
  <si>
    <t>23LGE0219</t>
  </si>
  <si>
    <t>EN22-039-VAX-SP-M3-BM</t>
  </si>
  <si>
    <t>23LGE0220</t>
  </si>
  <si>
    <t>EN22-039-wood-BM</t>
  </si>
  <si>
    <t>23LGE0221</t>
  </si>
  <si>
    <t>EN22-039-root-BM</t>
  </si>
  <si>
    <t>23LGE0222</t>
  </si>
  <si>
    <t>EN22-039-branch-BM</t>
  </si>
  <si>
    <t>23LGE0223</t>
  </si>
  <si>
    <r>
      <t>EN22-039-</t>
    </r>
    <r>
      <rPr>
        <b/>
        <sz val="11"/>
        <color rgb="FFFF0000"/>
        <rFont val="Calibri"/>
        <family val="2"/>
        <scheme val="minor"/>
      </rPr>
      <t>trunk</t>
    </r>
    <r>
      <rPr>
        <b/>
        <sz val="11"/>
        <color theme="1"/>
        <rFont val="Calibri"/>
        <family val="2"/>
        <scheme val="minor"/>
      </rPr>
      <t>-BM</t>
    </r>
  </si>
  <si>
    <t>23LGE0224</t>
  </si>
  <si>
    <t>EN22-046-VAX-SP-L-BM</t>
  </si>
  <si>
    <t>23LGE0225</t>
  </si>
  <si>
    <t>EN22-046-VAX-SP-O1-BM</t>
  </si>
  <si>
    <t>23LGE0226</t>
  </si>
  <si>
    <t>EN22-046-VAX-SP-O2-BM</t>
  </si>
  <si>
    <t>23LGE0227</t>
  </si>
  <si>
    <t>EN22-046-VAX-SP-M-BM</t>
  </si>
  <si>
    <t>23LGE0228</t>
  </si>
  <si>
    <t>23LGE0229</t>
  </si>
  <si>
    <t>EN22-047-VAX-SP-L-BM-E1</t>
  </si>
  <si>
    <t>23LGE0230</t>
  </si>
  <si>
    <t>EN22-047-VAX-SP-O-BM-E1</t>
  </si>
  <si>
    <t>23LGE0231</t>
  </si>
  <si>
    <t>EN22-047-VAX-SP-L-BM-E3</t>
  </si>
  <si>
    <t>23LGE0232</t>
  </si>
  <si>
    <t>EN22-047-VAX-SP-O-BM-E3</t>
  </si>
  <si>
    <t>23LGE0233</t>
  </si>
  <si>
    <t>EN22-047-VAX-SP-M-BM-E3</t>
  </si>
  <si>
    <t>23LGE0234</t>
  </si>
  <si>
    <t>EN22-049-VAX-SP-L-BM</t>
  </si>
  <si>
    <t>23LGE0235</t>
  </si>
  <si>
    <t>EN22-049-VAX-SP-O-BM</t>
  </si>
  <si>
    <t>23LGE0236</t>
  </si>
  <si>
    <t>EN22-049-VAX-SP-M2-BM</t>
  </si>
  <si>
    <t>23LGE0237</t>
  </si>
  <si>
    <t>EN22-052-VAX-SP-L-BM</t>
  </si>
  <si>
    <t>23LGE0238</t>
  </si>
  <si>
    <t>EN22-052-VAX-SP-O-BM</t>
  </si>
  <si>
    <t>23LGE0239</t>
  </si>
  <si>
    <t>EN22-052-VAX-SP-M1-BM</t>
  </si>
  <si>
    <t>23LGE0240</t>
  </si>
  <si>
    <t>EN22-052-VAX-SP-M2-BM</t>
  </si>
  <si>
    <t>23LGE0241</t>
  </si>
  <si>
    <t>EN22-055-VAX-SP-L-BM</t>
  </si>
  <si>
    <t>23LGE0242</t>
  </si>
  <si>
    <t>EN22-055-VAX-SP-O1-BM</t>
  </si>
  <si>
    <t>23LGE0243</t>
  </si>
  <si>
    <t>EN22-055-VAX-SP-M1-BM</t>
  </si>
  <si>
    <t>23LGE0244</t>
  </si>
  <si>
    <t>EN22-055-VAX-SP-M2-BM</t>
  </si>
  <si>
    <t>23LGE0245</t>
  </si>
  <si>
    <t>EN22-055-VAX-SPII-22cm-BM</t>
  </si>
  <si>
    <t>23LGE0246</t>
  </si>
  <si>
    <t>EN22-055-Litter-BM-burnt</t>
  </si>
  <si>
    <t>23LGE0247</t>
  </si>
  <si>
    <t>EN22-055-bark-BM-burnt</t>
  </si>
  <si>
    <t>23LGE0248</t>
  </si>
  <si>
    <t>EN22-055-ash-BM-burnt</t>
  </si>
  <si>
    <t>23LGE0249</t>
  </si>
  <si>
    <t>EN22-055-wood-BM-burnt (Populus)</t>
  </si>
  <si>
    <t>23LGE0250</t>
  </si>
  <si>
    <t>EN22-055-BM-charcoal-burnt</t>
  </si>
  <si>
    <t>23LGE0251</t>
  </si>
  <si>
    <t>EN22-058-VAX-SP-L-BM</t>
  </si>
  <si>
    <t>23LGE0252</t>
  </si>
  <si>
    <t>EN22-058-VAX-SP-O1-BM</t>
  </si>
  <si>
    <t>23LGE0253</t>
  </si>
  <si>
    <t>EN22-058-VAX-SP-O2-BM</t>
  </si>
  <si>
    <t>23LGE0254</t>
  </si>
  <si>
    <t>EN22-058-VAX-SP-M1-BM</t>
  </si>
  <si>
    <t>23LGE0255</t>
  </si>
  <si>
    <t>EN22-058-VAX-SP-M2-BM</t>
  </si>
  <si>
    <t>23LGE0256</t>
  </si>
  <si>
    <t>EN22-058-VAX-SP-M3-BM</t>
  </si>
  <si>
    <t>23LGE0257</t>
  </si>
  <si>
    <t>EN22-060-VAX-SP-L-BM</t>
  </si>
  <si>
    <t>23LGE0258</t>
  </si>
  <si>
    <t>EN22-060-VAX-SP-O-BM</t>
  </si>
  <si>
    <t>23LGE0259</t>
  </si>
  <si>
    <t>EN22-060-VAX-SP-M1-BM</t>
  </si>
  <si>
    <t>23LGE0260</t>
  </si>
  <si>
    <t>EN22-060-VAX-SP-M2-BM</t>
  </si>
  <si>
    <t>23LGE0261</t>
  </si>
  <si>
    <t>EN22-060-VAX-SP-M3-BM</t>
  </si>
  <si>
    <t>23LGE0262</t>
  </si>
  <si>
    <t>EN22-060-VAX-SP-M4-BM</t>
  </si>
  <si>
    <t>23LGE0263</t>
  </si>
  <si>
    <t>EN22-060-BM-tree stump charcoal</t>
  </si>
  <si>
    <t>23LGE0264</t>
  </si>
  <si>
    <t>EN22-062-VAX-SP-L-BM</t>
  </si>
  <si>
    <t>23LGE0265</t>
  </si>
  <si>
    <t>EN22-062-VAX-SP-O-BM</t>
  </si>
  <si>
    <t>23LGE0266</t>
  </si>
  <si>
    <t>EN22-062-VAX-SP-M1-BM</t>
  </si>
  <si>
    <t>23LGE0267</t>
  </si>
  <si>
    <t>EN22-062-VAX-SP-M2-BM</t>
  </si>
  <si>
    <t>23LGE0268</t>
  </si>
  <si>
    <t>EN22-062-VAX-SP-M3-BM</t>
  </si>
  <si>
    <t>23LGE0269</t>
  </si>
  <si>
    <t>EN22-063-VAX-SP-L-BM</t>
  </si>
  <si>
    <t>23LGE0270</t>
  </si>
  <si>
    <t>EN22-063-VAX-SP-O-BM</t>
  </si>
  <si>
    <t>23LGE0271</t>
  </si>
  <si>
    <t>EN22-063-VAX-SP-M1-BM</t>
  </si>
  <si>
    <t>23LGE0272</t>
  </si>
  <si>
    <t>EN22-063-VAX-SP-M2-BM</t>
  </si>
  <si>
    <t>23LGE0273</t>
  </si>
  <si>
    <t>EN22-063-VAX-SP-M3-BM</t>
  </si>
  <si>
    <t>23LGE0274</t>
  </si>
  <si>
    <t>EN22-065-VAX-SP-L-BM</t>
  </si>
  <si>
    <t>23LGE0275</t>
  </si>
  <si>
    <t>EN22-065-VAX-SP-O-BM</t>
  </si>
  <si>
    <t>23LGE0276</t>
  </si>
  <si>
    <t>EN22-065-VAX-SP-M1-BM</t>
  </si>
  <si>
    <t>23LGE0277</t>
  </si>
  <si>
    <t>EN22-069-VAX-SP-L-BM</t>
  </si>
  <si>
    <t>23LGE0278</t>
  </si>
  <si>
    <t>EN22-069-VAX-SP-O1-BM</t>
  </si>
  <si>
    <t>23LGE0279</t>
  </si>
  <si>
    <t>EN22-071-VAX-SP-L-BM</t>
  </si>
  <si>
    <t>23LGE0280</t>
  </si>
  <si>
    <t>EN22-071-VAX-SP-O1-BM</t>
  </si>
  <si>
    <t>23LGE0281</t>
  </si>
  <si>
    <t>EN22-071-VAX-SP-M1-BM</t>
  </si>
  <si>
    <t>23LGE0282</t>
  </si>
  <si>
    <t>EN22-071-VAX-SP-M2-BM</t>
  </si>
  <si>
    <t>PG Lab ID</t>
  </si>
  <si>
    <t>sample processing</t>
  </si>
  <si>
    <t>sample archive</t>
  </si>
  <si>
    <t>Sample Name</t>
  </si>
  <si>
    <t>wet (g)</t>
  </si>
  <si>
    <t>dry (g)</t>
  </si>
  <si>
    <t>moisture %</t>
  </si>
  <si>
    <t>comment</t>
  </si>
  <si>
    <t>dried at</t>
  </si>
  <si>
    <t>2. Round, Al 0.026</t>
  </si>
  <si>
    <t>0.213 Al</t>
  </si>
  <si>
    <t>2 round, Al 0,008</t>
  </si>
  <si>
    <t>0,364 Al</t>
  </si>
  <si>
    <t>2 round, 0,104 Al</t>
  </si>
  <si>
    <t>quite dry</t>
  </si>
  <si>
    <t>0.010 Al</t>
  </si>
  <si>
    <t>0.003 Al</t>
  </si>
  <si>
    <t>dry weight glass</t>
  </si>
  <si>
    <t>wet weight glass</t>
  </si>
  <si>
    <t>2 round</t>
  </si>
  <si>
    <t>2 round, very mossy, smells fishy</t>
  </si>
  <si>
    <t>Sample</t>
  </si>
  <si>
    <t>Sample use</t>
  </si>
  <si>
    <t>Year of fire</t>
  </si>
  <si>
    <t>Distance to fire</t>
  </si>
  <si>
    <t>Vergleich für 015</t>
  </si>
  <si>
    <t>Vergleich für 009</t>
  </si>
  <si>
    <t>&lt;1km</t>
  </si>
  <si>
    <t>3,8 km</t>
  </si>
  <si>
    <t>Vergleich für 039</t>
  </si>
  <si>
    <t>Vergleich für 052</t>
  </si>
  <si>
    <t>Vergleich für 064</t>
  </si>
  <si>
    <t>73 km</t>
  </si>
  <si>
    <t>12,5 km</t>
  </si>
  <si>
    <t>32,3 km</t>
  </si>
  <si>
    <t>16 km</t>
  </si>
  <si>
    <t>47 km</t>
  </si>
  <si>
    <t>ASE Cell</t>
  </si>
  <si>
    <t>ASE cell space</t>
  </si>
  <si>
    <t>weight</t>
  </si>
  <si>
    <t>ASE vial space</t>
  </si>
  <si>
    <t>2</t>
  </si>
  <si>
    <t>K4237</t>
  </si>
  <si>
    <t>K1413</t>
  </si>
  <si>
    <t>K1207</t>
  </si>
  <si>
    <t>K4263</t>
  </si>
  <si>
    <t>K4239</t>
  </si>
  <si>
    <t>K1283</t>
  </si>
  <si>
    <t>K1205</t>
  </si>
  <si>
    <t>8</t>
  </si>
  <si>
    <t>K4293</t>
  </si>
  <si>
    <t>K4244</t>
  </si>
  <si>
    <t>organische, unzerkleinerte Reste</t>
  </si>
  <si>
    <t>11</t>
  </si>
  <si>
    <t>K1408</t>
  </si>
  <si>
    <t>K6932</t>
  </si>
  <si>
    <t>K4249</t>
  </si>
  <si>
    <t>K4260</t>
  </si>
  <si>
    <t xml:space="preserve">Date of 1. ASE </t>
  </si>
  <si>
    <t>K4283</t>
  </si>
  <si>
    <t>am Tag vorher eingewogen bei allen am 21.11.</t>
  </si>
  <si>
    <t>K1414</t>
  </si>
  <si>
    <t>K1297</t>
  </si>
  <si>
    <t>K4238</t>
  </si>
  <si>
    <t>K1441</t>
  </si>
  <si>
    <t>K1188</t>
  </si>
  <si>
    <t>K4242</t>
  </si>
  <si>
    <t>Horizont</t>
  </si>
  <si>
    <t>O</t>
  </si>
  <si>
    <t>M</t>
  </si>
  <si>
    <t>BURNT</t>
  </si>
  <si>
    <t>A+S GC date</t>
  </si>
  <si>
    <t>Polar GC date</t>
  </si>
  <si>
    <t>Fraktionierung Date</t>
  </si>
  <si>
    <t>Sampling Date</t>
  </si>
  <si>
    <t>Nicolas' office "Canada Proben", new Lab box under table, fridge in new lab lowest shelf</t>
  </si>
  <si>
    <t>comment vaporized</t>
  </si>
  <si>
    <t>Septum eingedrückt</t>
  </si>
  <si>
    <t>Blank 1</t>
  </si>
  <si>
    <t>Beim Abdampfen 6.10. ist beim 2. Durchgang Flüssigkeit zurückgelaufen</t>
  </si>
  <si>
    <t>comment A+S</t>
  </si>
  <si>
    <t>Comment Polar</t>
  </si>
  <si>
    <t>1 T</t>
  </si>
  <si>
    <t>2 T</t>
  </si>
  <si>
    <t>T=tropfen</t>
  </si>
  <si>
    <t>1 T daneben</t>
  </si>
  <si>
    <t>3 T</t>
  </si>
  <si>
    <t>3 T, Alu mit 235 spitze eingestochen</t>
  </si>
  <si>
    <t>1 T am Ende</t>
  </si>
  <si>
    <t>neues Septum, polar leckt 9.11</t>
  </si>
  <si>
    <t>2 T verdünnt</t>
  </si>
  <si>
    <t>A+S trocknet N2 während Mittagspause</t>
  </si>
  <si>
    <t>K4252</t>
  </si>
  <si>
    <t>K1290</t>
  </si>
  <si>
    <t>K4257/K4260</t>
  </si>
  <si>
    <t>6/6</t>
  </si>
  <si>
    <t>21.11.2023/19.3.24</t>
  </si>
  <si>
    <t>1.008/1.0040</t>
  </si>
  <si>
    <t>zweites mal extrahiert aus neuem Material</t>
  </si>
  <si>
    <t>gemahlen</t>
  </si>
  <si>
    <t>nicht gemahlen, Holz drin</t>
  </si>
  <si>
    <t>ungemahlen</t>
  </si>
  <si>
    <t>3 T, weird residue</t>
  </si>
  <si>
    <t>Horizon_thickness_cm</t>
  </si>
  <si>
    <t>bulk_density_g/cm^3</t>
  </si>
  <si>
    <t>N.</t>
  </si>
  <si>
    <t>TiC.</t>
  </si>
  <si>
    <t>TOC.</t>
  </si>
  <si>
    <t>TC.</t>
  </si>
  <si>
    <t>C/N_ratio</t>
  </si>
  <si>
    <t>SOC_horizon_kg/m^2</t>
  </si>
  <si>
    <t>SOC_profile_kg/m^2</t>
  </si>
  <si>
    <t>SOC_&lt;10cm_kg/m^2</t>
  </si>
  <si>
    <t>0,49825</t>
  </si>
  <si>
    <t xml:space="preserve"> &lt;  0,10</t>
  </si>
  <si>
    <t>0,17875</t>
  </si>
  <si>
    <t>2,5675</t>
  </si>
  <si>
    <t>1,16</t>
  </si>
  <si>
    <t>0,15425</t>
  </si>
  <si>
    <t>1,356</t>
  </si>
  <si>
    <t>0,18575</t>
  </si>
  <si>
    <t>0,5355</t>
  </si>
  <si>
    <t>0,18</t>
  </si>
  <si>
    <t>1,933</t>
  </si>
  <si>
    <t>0,9325</t>
  </si>
  <si>
    <t>0,108</t>
  </si>
  <si>
    <t>1,1215</t>
  </si>
  <si>
    <t>0,1325</t>
  </si>
  <si>
    <t>1,3575</t>
  </si>
  <si>
    <t>0,17575</t>
  </si>
  <si>
    <t>0,7465</t>
  </si>
  <si>
    <t>1,2135</t>
  </si>
  <si>
    <t>1,131</t>
  </si>
  <si>
    <t>Nap</t>
  </si>
  <si>
    <t>Acy</t>
  </si>
  <si>
    <t>Ace</t>
  </si>
  <si>
    <t>Fle</t>
  </si>
  <si>
    <t>Phe</t>
  </si>
  <si>
    <t>Ant</t>
  </si>
  <si>
    <t>ID AWI</t>
  </si>
  <si>
    <t>horizon</t>
  </si>
  <si>
    <t>fire (years ago)</t>
  </si>
  <si>
    <t>Distance to fire (km)</t>
  </si>
  <si>
    <t>0,167</t>
  </si>
  <si>
    <t>0,144</t>
  </si>
  <si>
    <t>&lt;1</t>
  </si>
  <si>
    <t>year since fire</t>
  </si>
  <si>
    <t xml:space="preserve"> &lt;  0.10</t>
  </si>
  <si>
    <t>TOC/N</t>
  </si>
  <si>
    <t>TIC</t>
  </si>
  <si>
    <t>age_category</t>
  </si>
  <si>
    <t>distance_category</t>
  </si>
  <si>
    <t>plot</t>
  </si>
  <si>
    <t>Fla_Fla+Py</t>
  </si>
  <si>
    <t>BaA_BaA+Chr</t>
  </si>
  <si>
    <t>LMW_HLW</t>
  </si>
  <si>
    <t>Ant_Ant+Phe</t>
  </si>
  <si>
    <t>Ipy_Ipy+Bpe</t>
  </si>
  <si>
    <t>Northern Boreal Woodland</t>
  </si>
  <si>
    <t>Subarctic Woodland-Tundra/Northern Boreal Woodland</t>
  </si>
  <si>
    <t>Western Boreal Alpine Tundra</t>
  </si>
  <si>
    <t>West-Central Boreal Forest</t>
  </si>
  <si>
    <t>vegetation zone</t>
  </si>
  <si>
    <t>Sum</t>
  </si>
  <si>
    <t>Fla*</t>
  </si>
  <si>
    <t>Py*</t>
  </si>
  <si>
    <t>BaA*</t>
  </si>
  <si>
    <t>Chr*</t>
  </si>
  <si>
    <t>BbF*</t>
  </si>
  <si>
    <t>BaP*</t>
  </si>
  <si>
    <t>Ipy*</t>
  </si>
  <si>
    <t>Bpe*</t>
  </si>
  <si>
    <t>DahA*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</si>
</sst>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32" x14ac:knownFonts="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indexed="8"/>
      <name val="Calibri"/>
      <family val="2"/>
      <scheme val="minor"/>
    </font>
    <font>
      <b/>
      <sz val="11"/>
      <color theme="0"/>
      <name val="Calibri"/>
      <family val="2"/>
      <scheme val="minor"/>
    </font>
    <font>
      <b/>
      <sz val="11"/>
      <color theme="1"/>
      <name val="Calibri"/>
      <family val="2"/>
      <scheme val="minor"/>
    </font>
    <font>
      <sz val="11"/>
      <color indexed="8"/>
      <name val="Calibri"/>
      <family val="2"/>
      <scheme val="minor"/>
    </font>
    <font>
      <sz val="8"/>
      <name val="Calibri"/>
      <family val="2"/>
      <scheme val="minor"/>
    </font>
    <font>
      <sz val="11"/>
      <color theme="1"/>
      <name val="Calibri"/>
      <family val="2"/>
    </font>
    <font>
      <sz val="11"/>
      <color rgb="FF000000"/>
      <name val="Calibri"/>
      <family val="2"/>
      <charset val="1"/>
    </font>
    <font>
      <b/>
      <sz val="11"/>
      <color rgb="FFFF0000"/>
      <name val="Calibri"/>
      <family val="2"/>
      <scheme val="minor"/>
    </font>
    <font>
      <b/>
      <sz val="11"/>
      <name val="Calibri"/>
      <family val="2"/>
      <scheme val="minor"/>
    </font>
    <font>
      <sz val="11"/>
      <color rgb="FF000000"/>
      <name val="Calibri"/>
      <family val="2"/>
      <scheme val="minor"/>
    </font>
    <font>
      <sz val="11"/>
      <color theme="2" tint="-0.249977111117893"/>
      <name val="Calibri"/>
      <family val="2"/>
    </font>
    <font>
      <sz val="11"/>
      <color theme="2" tint="-0.249977111117893"/>
      <name val="Calibri"/>
      <family val="2"/>
      <scheme val="minor"/>
    </font>
    <font>
      <b/>
      <sz val="11"/>
      <color theme="2" tint="-0.249977111117893"/>
      <name val="Calibri"/>
      <family val="2"/>
      <scheme val="minor"/>
    </font>
    <font>
      <sz val="11"/>
      <name val="Calibri"/>
      <family val="2"/>
      <scheme val="minor"/>
    </font>
    <font>
      <b/>
      <sz val="9"/>
      <color indexed="81"/>
      <name val="Segoe UI"/>
      <family val="2"/>
    </font>
    <font>
      <sz val="9"/>
      <color indexed="81"/>
      <name val="Segoe UI"/>
      <family val="2"/>
    </font>
    <font>
      <b/>
      <sz val="11"/>
      <color rgb="FF3F3F3F"/>
      <name val="Calibri"/>
      <family val="2"/>
      <scheme val="minor"/>
    </font>
    <font>
      <b/>
      <u/>
      <sz val="11"/>
      <color theme="1"/>
      <name val="Calibri"/>
      <family val="2"/>
      <scheme val="minor"/>
    </font>
    <font>
      <sz val="9"/>
      <color indexed="81"/>
      <name val="Tahoma"/>
      <family val="2"/>
    </font>
    <font>
      <b/>
      <sz val="9"/>
      <color indexed="81"/>
      <name val="Tahoma"/>
      <family val="2"/>
    </font>
    <font>
      <sz val="12"/>
      <color rgb="FF000000"/>
      <name val="Calibri"/>
      <family val="2"/>
      <scheme val="minor"/>
    </font>
  </fonts>
  <fills count="20">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F2F2F2"/>
      </patternFill>
    </fill>
    <fill>
      <patternFill patternType="solid">
        <fgColor theme="5" tint="0.59999389629810485"/>
        <bgColor indexed="64"/>
      </patternFill>
    </fill>
    <fill>
      <patternFill patternType="solid">
        <fgColor theme="9" tint="-0.249977111117893"/>
        <bgColor indexed="64"/>
      </patternFill>
    </fill>
    <fill>
      <patternFill patternType="solid">
        <fgColor rgb="FFC000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D9E2F3"/>
        <bgColor indexed="64"/>
      </patternFill>
    </fill>
  </fills>
  <borders count="12">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style="medium">
        <color rgb="FFCCCCCC"/>
      </left>
      <right style="medium">
        <color rgb="FFCCCCCC"/>
      </right>
      <top style="medium">
        <color rgb="FFCCCCCC"/>
      </top>
      <bottom style="medium">
        <color rgb="FFCCCCCC"/>
      </bottom>
      <diagonal/>
    </border>
    <border>
      <left/>
      <right style="thin">
        <color theme="1"/>
      </right>
      <top style="thin">
        <color theme="1"/>
      </top>
      <bottom style="thin">
        <color theme="1"/>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1"/>
      </top>
      <bottom/>
      <diagonal/>
    </border>
    <border>
      <left/>
      <right style="thin">
        <color theme="1"/>
      </right>
      <top style="thin">
        <color theme="1"/>
      </top>
      <bottom/>
      <diagonal/>
    </border>
    <border>
      <left style="thin">
        <color rgb="FF3F3F3F"/>
      </left>
      <right style="thin">
        <color rgb="FF3F3F3F"/>
      </right>
      <top style="thin">
        <color rgb="FF3F3F3F"/>
      </top>
      <bottom style="thin">
        <color rgb="FF3F3F3F"/>
      </bottom>
      <diagonal/>
    </border>
    <border>
      <left/>
      <right/>
      <top style="medium">
        <color rgb="FF8EAADB"/>
      </top>
      <bottom/>
      <diagonal/>
    </border>
  </borders>
  <cellStyleXfs count="6">
    <xf numFmtId="0" fontId="0" fillId="0" borderId="0"/>
    <xf numFmtId="9" fontId="14" fillId="0" borderId="0" applyFont="0" applyFill="0" applyBorder="0" applyAlignment="0" applyProtection="0"/>
    <xf numFmtId="0" fontId="8" fillId="0" borderId="0"/>
    <xf numFmtId="0" fontId="17" fillId="0" borderId="0"/>
    <xf numFmtId="0" fontId="27" fillId="13" borderId="10" applyNumberFormat="0" applyAlignment="0" applyProtection="0"/>
    <xf numFmtId="0" fontId="3" fillId="0" borderId="0"/>
  </cellStyleXfs>
  <cellXfs count="102">
    <xf numFmtId="0" fontId="0" fillId="0" borderId="0" xfId="0"/>
    <xf numFmtId="0" fontId="11" fillId="0" borderId="0" xfId="0" applyFont="1"/>
    <xf numFmtId="0" fontId="12" fillId="2" borderId="1" xfId="0" applyFont="1" applyFill="1" applyBorder="1"/>
    <xf numFmtId="0" fontId="12" fillId="2" borderId="2" xfId="0" applyFont="1" applyFill="1" applyBorder="1"/>
    <xf numFmtId="0" fontId="10" fillId="0" borderId="2" xfId="0" applyFont="1" applyBorder="1"/>
    <xf numFmtId="49" fontId="10" fillId="0" borderId="2" xfId="0" applyNumberFormat="1" applyFont="1" applyBorder="1"/>
    <xf numFmtId="0" fontId="10" fillId="3" borderId="1" xfId="0" applyFont="1" applyFill="1" applyBorder="1"/>
    <xf numFmtId="0" fontId="10" fillId="3" borderId="2" xfId="0" applyFont="1" applyFill="1" applyBorder="1"/>
    <xf numFmtId="49" fontId="10" fillId="3" borderId="2" xfId="0" applyNumberFormat="1" applyFont="1" applyFill="1" applyBorder="1"/>
    <xf numFmtId="0" fontId="10" fillId="0" borderId="1" xfId="0" applyFont="1" applyBorder="1"/>
    <xf numFmtId="164" fontId="10" fillId="3" borderId="2" xfId="0" applyNumberFormat="1" applyFont="1" applyFill="1" applyBorder="1"/>
    <xf numFmtId="164" fontId="10" fillId="0" borderId="2" xfId="0" applyNumberFormat="1" applyFont="1" applyBorder="1"/>
    <xf numFmtId="0" fontId="10" fillId="0" borderId="3" xfId="0" applyFont="1" applyBorder="1" applyAlignment="1">
      <alignment wrapText="1"/>
    </xf>
    <xf numFmtId="0" fontId="10" fillId="3" borderId="3" xfId="0" applyFont="1" applyFill="1" applyBorder="1" applyAlignment="1">
      <alignment wrapText="1"/>
    </xf>
    <xf numFmtId="0" fontId="10" fillId="0" borderId="4" xfId="0" applyFont="1" applyBorder="1"/>
    <xf numFmtId="0" fontId="10" fillId="3" borderId="4" xfId="0" applyFont="1" applyFill="1" applyBorder="1"/>
    <xf numFmtId="0" fontId="12" fillId="2" borderId="4" xfId="0" applyFont="1" applyFill="1" applyBorder="1"/>
    <xf numFmtId="0" fontId="13" fillId="3" borderId="2" xfId="0" applyFont="1" applyFill="1" applyBorder="1"/>
    <xf numFmtId="0" fontId="13" fillId="0" borderId="2" xfId="0" applyFont="1" applyBorder="1"/>
    <xf numFmtId="0" fontId="13" fillId="0" borderId="2" xfId="0" quotePrefix="1" applyFont="1" applyBorder="1"/>
    <xf numFmtId="0" fontId="13" fillId="3" borderId="2" xfId="0" quotePrefix="1" applyFont="1" applyFill="1" applyBorder="1"/>
    <xf numFmtId="3" fontId="0" fillId="0" borderId="0" xfId="0" applyNumberFormat="1"/>
    <xf numFmtId="0" fontId="0" fillId="4" borderId="0" xfId="0" applyFill="1"/>
    <xf numFmtId="0" fontId="0" fillId="5" borderId="0" xfId="0" applyFill="1"/>
    <xf numFmtId="9" fontId="0" fillId="0" borderId="0" xfId="1" applyFont="1"/>
    <xf numFmtId="0" fontId="0" fillId="6" borderId="0" xfId="0" applyFill="1"/>
    <xf numFmtId="9" fontId="0" fillId="0" borderId="0" xfId="1" applyFont="1" applyFill="1"/>
    <xf numFmtId="0" fontId="0" fillId="0" borderId="5" xfId="0" applyBorder="1"/>
    <xf numFmtId="9" fontId="11" fillId="0" borderId="0" xfId="1" applyFont="1"/>
    <xf numFmtId="9" fontId="0" fillId="0" borderId="0" xfId="1" applyFont="1" applyAlignment="1">
      <alignment horizontal="right"/>
    </xf>
    <xf numFmtId="0" fontId="0" fillId="0" borderId="0" xfId="0" applyAlignment="1">
      <alignment horizontal="right"/>
    </xf>
    <xf numFmtId="16" fontId="0" fillId="0" borderId="0" xfId="0" applyNumberFormat="1" applyAlignment="1">
      <alignment horizontal="right"/>
    </xf>
    <xf numFmtId="0" fontId="9" fillId="0" borderId="2" xfId="0" applyFont="1" applyBorder="1"/>
    <xf numFmtId="9" fontId="0" fillId="4" borderId="0" xfId="1" applyFont="1" applyFill="1"/>
    <xf numFmtId="0" fontId="13" fillId="7" borderId="7" xfId="2" applyFont="1" applyFill="1" applyBorder="1" applyAlignment="1">
      <alignment horizontal="left" vertical="center" wrapText="1" indent="1" readingOrder="1"/>
    </xf>
    <xf numFmtId="0" fontId="8" fillId="0" borderId="0" xfId="2"/>
    <xf numFmtId="0" fontId="16" fillId="0" borderId="0" xfId="2" applyFont="1" applyAlignment="1" applyProtection="1">
      <alignment horizontal="left" vertical="center" wrapText="1"/>
      <protection locked="0"/>
    </xf>
    <xf numFmtId="0" fontId="13" fillId="0" borderId="0" xfId="2" applyFont="1"/>
    <xf numFmtId="0" fontId="16" fillId="4" borderId="0" xfId="2" applyFont="1" applyFill="1" applyAlignment="1" applyProtection="1">
      <alignment horizontal="left" vertical="center" wrapText="1"/>
      <protection locked="0"/>
    </xf>
    <xf numFmtId="0" fontId="18" fillId="0" borderId="0" xfId="2" applyFont="1"/>
    <xf numFmtId="0" fontId="19" fillId="0" borderId="0" xfId="2" applyFont="1"/>
    <xf numFmtId="0" fontId="13" fillId="7" borderId="6" xfId="2" applyFont="1" applyFill="1" applyBorder="1" applyAlignment="1">
      <alignment horizontal="left" vertical="center" wrapText="1" indent="1" readingOrder="1"/>
    </xf>
    <xf numFmtId="14" fontId="0" fillId="0" borderId="0" xfId="0" applyNumberFormat="1"/>
    <xf numFmtId="0" fontId="7" fillId="0" borderId="0" xfId="2" applyFont="1"/>
    <xf numFmtId="0" fontId="13" fillId="4" borderId="0" xfId="2" applyFont="1" applyFill="1"/>
    <xf numFmtId="0" fontId="20" fillId="0" borderId="0" xfId="0" applyFont="1" applyAlignment="1">
      <alignment horizontal="justify" vertical="center"/>
    </xf>
    <xf numFmtId="0" fontId="20" fillId="0" borderId="0" xfId="0" applyFont="1" applyAlignment="1">
      <alignment horizontal="justify" vertical="center" wrapText="1"/>
    </xf>
    <xf numFmtId="0" fontId="21" fillId="0" borderId="0" xfId="2" applyFont="1" applyAlignment="1" applyProtection="1">
      <alignment horizontal="left" vertical="center" wrapText="1"/>
      <protection locked="0"/>
    </xf>
    <xf numFmtId="0" fontId="22" fillId="0" borderId="0" xfId="2" applyFont="1"/>
    <xf numFmtId="0" fontId="23" fillId="0" borderId="0" xfId="2" applyFont="1"/>
    <xf numFmtId="0" fontId="19" fillId="0" borderId="0" xfId="0" applyFont="1"/>
    <xf numFmtId="0" fontId="24" fillId="0" borderId="0" xfId="0" applyFont="1"/>
    <xf numFmtId="0" fontId="19" fillId="8" borderId="8" xfId="0" applyFont="1" applyFill="1" applyBorder="1"/>
    <xf numFmtId="164" fontId="24" fillId="0" borderId="0" xfId="0" applyNumberFormat="1" applyFont="1"/>
    <xf numFmtId="49" fontId="24" fillId="0" borderId="0" xfId="0" applyNumberFormat="1" applyFont="1"/>
    <xf numFmtId="14" fontId="24" fillId="0" borderId="0" xfId="0" applyNumberFormat="1" applyFont="1"/>
    <xf numFmtId="165" fontId="24" fillId="0" borderId="0" xfId="0" applyNumberFormat="1" applyFont="1"/>
    <xf numFmtId="0" fontId="6" fillId="0" borderId="0" xfId="2" applyFont="1"/>
    <xf numFmtId="0" fontId="19" fillId="9" borderId="0" xfId="0" applyFont="1" applyFill="1"/>
    <xf numFmtId="0" fontId="19" fillId="10" borderId="0" xfId="0" applyFont="1" applyFill="1"/>
    <xf numFmtId="0" fontId="5" fillId="0" borderId="0" xfId="2" applyFont="1"/>
    <xf numFmtId="0" fontId="19" fillId="11" borderId="0" xfId="0" applyFont="1" applyFill="1"/>
    <xf numFmtId="0" fontId="19" fillId="12" borderId="0" xfId="0" applyFont="1" applyFill="1"/>
    <xf numFmtId="0" fontId="4" fillId="0" borderId="0" xfId="2" applyFont="1"/>
    <xf numFmtId="16" fontId="24" fillId="0" borderId="0" xfId="0" applyNumberFormat="1" applyFont="1"/>
    <xf numFmtId="166" fontId="24" fillId="0" borderId="0" xfId="0" applyNumberFormat="1" applyFont="1"/>
    <xf numFmtId="166" fontId="19" fillId="8" borderId="8" xfId="0" applyNumberFormat="1" applyFont="1" applyFill="1" applyBorder="1"/>
    <xf numFmtId="166" fontId="0" fillId="0" borderId="0" xfId="0" applyNumberFormat="1"/>
    <xf numFmtId="0" fontId="13" fillId="0" borderId="0" xfId="0" applyFont="1"/>
    <xf numFmtId="0" fontId="13" fillId="0" borderId="0" xfId="0" applyFont="1" applyAlignment="1">
      <alignment horizontal="center"/>
    </xf>
    <xf numFmtId="0" fontId="0" fillId="0" borderId="0" xfId="0" applyAlignment="1">
      <alignment horizontal="left"/>
    </xf>
    <xf numFmtId="0" fontId="10" fillId="0" borderId="0" xfId="0" applyFont="1"/>
    <xf numFmtId="0" fontId="12" fillId="0" borderId="0" xfId="0" applyFont="1"/>
    <xf numFmtId="0" fontId="12" fillId="2" borderId="8" xfId="0" applyFont="1" applyFill="1" applyBorder="1"/>
    <xf numFmtId="0" fontId="12" fillId="2" borderId="9" xfId="0" applyFont="1" applyFill="1" applyBorder="1"/>
    <xf numFmtId="164" fontId="10" fillId="0" borderId="0" xfId="0" applyNumberFormat="1" applyFont="1"/>
    <xf numFmtId="49" fontId="10" fillId="0" borderId="0" xfId="0" applyNumberFormat="1" applyFont="1"/>
    <xf numFmtId="0" fontId="24" fillId="0" borderId="0" xfId="2" applyFont="1"/>
    <xf numFmtId="0" fontId="3" fillId="0" borderId="0" xfId="2" applyFont="1"/>
    <xf numFmtId="0" fontId="13" fillId="6" borderId="0" xfId="0" applyFont="1" applyFill="1"/>
    <xf numFmtId="0" fontId="13" fillId="6" borderId="0" xfId="0" applyFont="1" applyFill="1" applyAlignment="1">
      <alignment horizontal="center"/>
    </xf>
    <xf numFmtId="0" fontId="11" fillId="6" borderId="0" xfId="0" applyFont="1" applyFill="1"/>
    <xf numFmtId="0" fontId="11" fillId="15" borderId="0" xfId="0" applyFont="1" applyFill="1"/>
    <xf numFmtId="2" fontId="11" fillId="15" borderId="0" xfId="0" applyNumberFormat="1" applyFont="1" applyFill="1"/>
    <xf numFmtId="0" fontId="11" fillId="14" borderId="0" xfId="0" applyFont="1" applyFill="1"/>
    <xf numFmtId="0" fontId="27" fillId="6" borderId="0" xfId="4" applyFill="1" applyBorder="1"/>
    <xf numFmtId="0" fontId="16" fillId="16" borderId="0" xfId="2" applyFont="1" applyFill="1" applyAlignment="1" applyProtection="1">
      <alignment horizontal="left" vertical="center" wrapText="1"/>
      <protection locked="0"/>
    </xf>
    <xf numFmtId="2" fontId="13" fillId="0" borderId="0" xfId="0" applyNumberFormat="1" applyFont="1" applyAlignment="1">
      <alignment horizontal="right"/>
    </xf>
    <xf numFmtId="2" fontId="0" fillId="0" borderId="0" xfId="0" applyNumberFormat="1" applyAlignment="1">
      <alignment horizontal="right"/>
    </xf>
    <xf numFmtId="0" fontId="28" fillId="6" borderId="0" xfId="0" applyFont="1" applyFill="1" applyAlignment="1">
      <alignment horizontal="center"/>
    </xf>
    <xf numFmtId="2" fontId="0" fillId="0" borderId="0" xfId="0" applyNumberFormat="1"/>
    <xf numFmtId="0" fontId="20" fillId="0" borderId="0" xfId="0" applyFont="1" applyAlignment="1">
      <alignment horizontal="right" vertical="center"/>
    </xf>
    <xf numFmtId="0" fontId="2" fillId="0" borderId="0" xfId="2" applyFont="1"/>
    <xf numFmtId="0" fontId="11" fillId="17" borderId="0" xfId="0" applyFont="1" applyFill="1"/>
    <xf numFmtId="0" fontId="11" fillId="18" borderId="0" xfId="0" applyFont="1" applyFill="1"/>
    <xf numFmtId="0" fontId="31" fillId="19" borderId="11" xfId="0" applyFont="1" applyFill="1" applyBorder="1" applyAlignment="1">
      <alignment vertical="center" wrapText="1"/>
    </xf>
    <xf numFmtId="0" fontId="31" fillId="0" borderId="0" xfId="0" applyFont="1" applyAlignment="1">
      <alignment vertical="center" wrapText="1"/>
    </xf>
    <xf numFmtId="0" fontId="31" fillId="19" borderId="0" xfId="0" applyFont="1" applyFill="1" applyAlignment="1">
      <alignment vertical="center" wrapText="1"/>
    </xf>
    <xf numFmtId="0" fontId="31" fillId="19" borderId="0" xfId="0" applyFont="1" applyFill="1" applyAlignment="1">
      <alignment vertical="center"/>
    </xf>
    <xf numFmtId="0" fontId="31" fillId="0" borderId="0" xfId="0" applyFont="1" applyAlignment="1">
      <alignment vertical="center"/>
    </xf>
    <xf numFmtId="0" fontId="1" fillId="0" borderId="0" xfId="2" applyFont="1"/>
    <xf numFmtId="0" fontId="0" fillId="0" borderId="0" xfId="0" applyAlignment="1">
      <alignment vertical="center"/>
    </xf>
  </cellXfs>
  <cellStyles count="6">
    <cellStyle name="Ausgabe" xfId="4" builtinId="21"/>
    <cellStyle name="Normal 2" xfId="2" xr:uid="{7F34ECB9-A2FD-4426-98F0-AD2768B2023F}"/>
    <cellStyle name="Prozent" xfId="1" builtinId="5"/>
    <cellStyle name="Standard" xfId="0" builtinId="0"/>
    <cellStyle name="Standard 2" xfId="3" xr:uid="{8B981F9F-96C0-43E3-98D2-4D88FFADFD64}"/>
    <cellStyle name="Standard 3" xfId="5" xr:uid="{00000000-0005-0000-0000-000031000000}"/>
  </cellStyles>
  <dxfs count="21">
    <dxf>
      <font>
        <color theme="9" tint="-0.24994659260841701"/>
      </font>
    </dxf>
    <dxf>
      <font>
        <color theme="1"/>
      </font>
    </dxf>
    <dxf>
      <fill>
        <patternFill>
          <bgColor rgb="FFFFC7CE"/>
        </patternFill>
      </fill>
    </dxf>
    <dxf>
      <font>
        <color rgb="FF9C0006"/>
      </font>
    </dxf>
    <dxf>
      <font>
        <color theme="3" tint="-0.24994659260841701"/>
      </font>
    </dxf>
    <dxf>
      <font>
        <color theme="9" tint="-0.24994659260841701"/>
      </font>
    </dxf>
    <dxf>
      <font>
        <color theme="5"/>
      </font>
    </dxf>
    <dxf>
      <font>
        <color theme="1"/>
      </font>
    </dxf>
    <dxf>
      <fill>
        <patternFill>
          <bgColor rgb="FFFFC7CE"/>
        </patternFill>
      </fill>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
      <font>
        <color rgb="FF9C0006"/>
      </font>
    </dxf>
    <dxf>
      <font>
        <color theme="3" tint="-0.24994659260841701"/>
      </font>
    </dxf>
    <dxf>
      <font>
        <color theme="9" tint="-0.24994659260841701"/>
      </font>
    </dxf>
    <dxf>
      <font>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79015-E2AA-4BBF-AD20-A904CC57F05F}">
  <sheetPr codeName="Tabelle1"/>
  <dimension ref="A1:BH35"/>
  <sheetViews>
    <sheetView tabSelected="1" zoomScale="90" zoomScaleNormal="90" workbookViewId="0">
      <pane xSplit="1" topLeftCell="AR1" activePane="topRight" state="frozen"/>
      <selection pane="topRight" activeCell="AZ2" sqref="AZ2"/>
    </sheetView>
  </sheetViews>
  <sheetFormatPr baseColWidth="10" defaultColWidth="11" defaultRowHeight="15" x14ac:dyDescent="0.25"/>
  <cols>
    <col min="1" max="1" width="12.85546875" bestFit="1" customWidth="1"/>
    <col min="2" max="3" width="22.42578125" customWidth="1"/>
    <col min="32" max="33" width="19" customWidth="1"/>
    <col min="34" max="35" width="11.42578125" customWidth="1"/>
    <col min="60" max="60" width="27.7109375" customWidth="1"/>
  </cols>
  <sheetData>
    <row r="1" spans="1:60" s="1" customFormat="1" x14ac:dyDescent="0.25">
      <c r="A1" s="81"/>
      <c r="B1" s="81"/>
      <c r="C1" s="81"/>
      <c r="D1" s="81"/>
      <c r="E1" s="81"/>
      <c r="F1" s="81"/>
      <c r="G1" s="81"/>
      <c r="H1" s="81"/>
      <c r="I1" s="81"/>
      <c r="J1" s="82"/>
      <c r="K1" s="82"/>
      <c r="L1" s="82"/>
      <c r="M1" s="83"/>
      <c r="N1" s="82"/>
      <c r="O1" s="82"/>
      <c r="P1" s="82"/>
      <c r="Q1" s="82"/>
      <c r="R1" s="82"/>
      <c r="S1" s="82"/>
      <c r="T1" s="82"/>
      <c r="U1" s="82"/>
      <c r="V1" s="82"/>
      <c r="W1" s="82"/>
      <c r="X1" s="82"/>
      <c r="Y1" s="82"/>
      <c r="Z1" s="81"/>
      <c r="AA1" s="81"/>
      <c r="AB1" s="81"/>
      <c r="AC1" s="81"/>
      <c r="AD1" s="81"/>
      <c r="AE1" s="81"/>
      <c r="AF1" s="81"/>
      <c r="AG1" s="81"/>
      <c r="AH1" s="81"/>
      <c r="AI1" s="81"/>
      <c r="AJ1" s="81"/>
      <c r="AK1" s="81"/>
      <c r="AL1" s="81"/>
      <c r="AM1" s="84"/>
      <c r="AN1" s="84"/>
      <c r="AO1" s="84"/>
      <c r="AP1" s="84"/>
      <c r="AQ1" s="84"/>
      <c r="AR1" s="84"/>
      <c r="AS1" s="84"/>
      <c r="AT1" s="84"/>
      <c r="AU1" s="84"/>
      <c r="AV1" s="84"/>
      <c r="AW1" s="84"/>
      <c r="AX1" s="84"/>
      <c r="AY1" s="84"/>
      <c r="AZ1" s="84"/>
      <c r="BA1" s="84"/>
      <c r="BB1" s="93"/>
      <c r="BC1" s="93"/>
      <c r="BD1" s="93"/>
      <c r="BE1" s="93"/>
      <c r="BF1" s="93"/>
    </row>
    <row r="2" spans="1:60" s="1" customFormat="1" ht="15.75" thickBot="1" x14ac:dyDescent="0.3">
      <c r="A2" s="85" t="s">
        <v>1007</v>
      </c>
      <c r="B2" s="85" t="s">
        <v>1125</v>
      </c>
      <c r="C2" s="85" t="s">
        <v>1138</v>
      </c>
      <c r="D2" s="85" t="s">
        <v>1126</v>
      </c>
      <c r="E2" s="85" t="s">
        <v>1127</v>
      </c>
      <c r="F2" s="85" t="s">
        <v>1132</v>
      </c>
      <c r="G2" s="85" t="s">
        <v>1136</v>
      </c>
      <c r="H2" s="85" t="s">
        <v>1128</v>
      </c>
      <c r="I2" s="85" t="s">
        <v>1137</v>
      </c>
      <c r="J2" s="82" t="s">
        <v>1060</v>
      </c>
      <c r="K2" s="82" t="s">
        <v>7</v>
      </c>
      <c r="L2" s="82" t="s">
        <v>8</v>
      </c>
      <c r="M2" s="82" t="s">
        <v>9</v>
      </c>
      <c r="N2" s="82" t="s">
        <v>10</v>
      </c>
      <c r="O2" s="82" t="s">
        <v>11</v>
      </c>
      <c r="P2" s="82" t="s">
        <v>12</v>
      </c>
      <c r="Q2" s="82" t="s">
        <v>13</v>
      </c>
      <c r="R2" s="82" t="s">
        <v>14</v>
      </c>
      <c r="S2" s="82" t="s">
        <v>15</v>
      </c>
      <c r="T2" s="82" t="s">
        <v>16</v>
      </c>
      <c r="U2" s="82" t="s">
        <v>17</v>
      </c>
      <c r="V2" s="82" t="s">
        <v>18</v>
      </c>
      <c r="W2" s="82" t="s">
        <v>19</v>
      </c>
      <c r="X2" s="82" t="s">
        <v>20</v>
      </c>
      <c r="Y2" s="82" t="s">
        <v>618</v>
      </c>
      <c r="Z2" s="79" t="s">
        <v>1089</v>
      </c>
      <c r="AA2" s="80" t="s">
        <v>1090</v>
      </c>
      <c r="AB2" s="80" t="s">
        <v>1091</v>
      </c>
      <c r="AC2" s="80" t="s">
        <v>1092</v>
      </c>
      <c r="AD2" s="80" t="s">
        <v>1093</v>
      </c>
      <c r="AE2" s="80" t="s">
        <v>1094</v>
      </c>
      <c r="AF2" s="80" t="s">
        <v>1095</v>
      </c>
      <c r="AG2" s="89" t="s">
        <v>1134</v>
      </c>
      <c r="AH2" s="80" t="s">
        <v>1135</v>
      </c>
      <c r="AI2" s="80" t="s">
        <v>1096</v>
      </c>
      <c r="AJ2" s="80"/>
      <c r="AK2" s="80" t="s">
        <v>1097</v>
      </c>
      <c r="AL2" s="80" t="s">
        <v>1098</v>
      </c>
      <c r="AM2" s="84" t="s">
        <v>1119</v>
      </c>
      <c r="AN2" s="84" t="s">
        <v>1120</v>
      </c>
      <c r="AO2" s="84" t="s">
        <v>1121</v>
      </c>
      <c r="AP2" s="84" t="s">
        <v>1122</v>
      </c>
      <c r="AQ2" s="84" t="s">
        <v>1123</v>
      </c>
      <c r="AR2" s="84" t="s">
        <v>1124</v>
      </c>
      <c r="AS2" s="84" t="s">
        <v>1150</v>
      </c>
      <c r="AT2" s="84" t="s">
        <v>1151</v>
      </c>
      <c r="AU2" s="84" t="s">
        <v>1152</v>
      </c>
      <c r="AV2" s="84" t="s">
        <v>1153</v>
      </c>
      <c r="AW2" s="84" t="s">
        <v>1154</v>
      </c>
      <c r="AX2" s="84" t="s">
        <v>1155</v>
      </c>
      <c r="AY2" s="84" t="s">
        <v>1156</v>
      </c>
      <c r="AZ2" s="84" t="s">
        <v>1157</v>
      </c>
      <c r="BA2" s="84" t="s">
        <v>1158</v>
      </c>
      <c r="BB2" s="93" t="s">
        <v>1141</v>
      </c>
      <c r="BC2" s="93" t="s">
        <v>1142</v>
      </c>
      <c r="BD2" s="93" t="s">
        <v>1143</v>
      </c>
      <c r="BE2" s="93" t="s">
        <v>1139</v>
      </c>
      <c r="BF2" s="93" t="s">
        <v>1140</v>
      </c>
      <c r="BG2" s="94" t="s">
        <v>1149</v>
      </c>
      <c r="BH2" s="1" t="s">
        <v>1148</v>
      </c>
    </row>
    <row r="3" spans="1:60" ht="15.75" x14ac:dyDescent="0.25">
      <c r="A3" s="36" t="s">
        <v>761</v>
      </c>
      <c r="B3" s="77" t="s">
        <v>762</v>
      </c>
      <c r="C3" s="77">
        <v>5</v>
      </c>
      <c r="D3" s="77" t="s">
        <v>1055</v>
      </c>
      <c r="E3" s="40">
        <v>1999</v>
      </c>
      <c r="F3" s="92">
        <v>23</v>
      </c>
      <c r="G3" s="77">
        <v>3</v>
      </c>
      <c r="H3" s="77">
        <v>12.5</v>
      </c>
      <c r="I3" s="77">
        <v>2</v>
      </c>
      <c r="J3" t="s">
        <v>597</v>
      </c>
      <c r="K3">
        <v>67.912000000000006</v>
      </c>
      <c r="L3">
        <v>-133.56339</v>
      </c>
      <c r="M3">
        <v>73</v>
      </c>
      <c r="N3">
        <v>73.5</v>
      </c>
      <c r="O3">
        <v>43</v>
      </c>
      <c r="P3">
        <v>-13</v>
      </c>
      <c r="Q3">
        <v>-43</v>
      </c>
      <c r="R3">
        <v>-30</v>
      </c>
      <c r="S3">
        <v>7.1</v>
      </c>
      <c r="T3">
        <v>32</v>
      </c>
      <c r="U3">
        <v>124</v>
      </c>
      <c r="V3">
        <v>96.6</v>
      </c>
      <c r="W3" t="s">
        <v>460</v>
      </c>
      <c r="X3" t="s">
        <v>32</v>
      </c>
      <c r="Y3" t="s">
        <v>619</v>
      </c>
      <c r="Z3">
        <v>30</v>
      </c>
      <c r="AA3">
        <v>1.454689984</v>
      </c>
      <c r="AB3" t="s">
        <v>1101</v>
      </c>
      <c r="AC3" t="s">
        <v>1100</v>
      </c>
      <c r="AD3">
        <v>2.5670000000000002</v>
      </c>
      <c r="AE3">
        <v>2.5939999999999999</v>
      </c>
      <c r="AF3">
        <v>14.511888111888112</v>
      </c>
      <c r="AG3">
        <v>14.360839160839163</v>
      </c>
      <c r="AH3">
        <v>2.6999999999999691E-2</v>
      </c>
      <c r="AI3">
        <v>11.202567566784001</v>
      </c>
      <c r="AK3">
        <v>15.595121941430101</v>
      </c>
      <c r="AM3">
        <v>0</v>
      </c>
      <c r="AN3">
        <v>0</v>
      </c>
      <c r="AO3">
        <v>0</v>
      </c>
      <c r="AP3">
        <v>0</v>
      </c>
      <c r="AQ3">
        <v>51.999169781256469</v>
      </c>
      <c r="AR3">
        <v>0</v>
      </c>
      <c r="AS3">
        <v>38.253978195786381</v>
      </c>
      <c r="AT3">
        <v>117.81235248254757</v>
      </c>
      <c r="AU3">
        <v>6.3733007093005476</v>
      </c>
      <c r="AV3">
        <v>11.148904122289446</v>
      </c>
      <c r="AW3">
        <v>2.8149027370913808</v>
      </c>
      <c r="AX3">
        <v>5.0114535041774495</v>
      </c>
      <c r="AY3">
        <v>0</v>
      </c>
      <c r="AZ3">
        <v>0</v>
      </c>
      <c r="BA3">
        <v>0</v>
      </c>
      <c r="BB3">
        <v>0.63043148954279993</v>
      </c>
      <c r="BC3">
        <v>0</v>
      </c>
      <c r="BE3">
        <v>0.24511358746961959</v>
      </c>
      <c r="BF3">
        <v>0.36372709773432221</v>
      </c>
      <c r="BG3">
        <v>233.41406153244924</v>
      </c>
      <c r="BH3" s="95" t="s">
        <v>1144</v>
      </c>
    </row>
    <row r="4" spans="1:60" ht="15.75" x14ac:dyDescent="0.25">
      <c r="A4" s="36" t="s">
        <v>779</v>
      </c>
      <c r="B4" s="78" t="s">
        <v>780</v>
      </c>
      <c r="C4" s="78">
        <v>9</v>
      </c>
      <c r="D4" s="78" t="s">
        <v>1055</v>
      </c>
      <c r="E4" s="37">
        <v>2007</v>
      </c>
      <c r="F4" s="92">
        <v>15</v>
      </c>
      <c r="G4" s="77">
        <v>2</v>
      </c>
      <c r="H4" s="92" t="s">
        <v>1131</v>
      </c>
      <c r="I4" s="92">
        <v>1</v>
      </c>
      <c r="J4" t="s">
        <v>76</v>
      </c>
      <c r="K4">
        <v>68.435329999999993</v>
      </c>
      <c r="L4">
        <v>-133.75649999999999</v>
      </c>
      <c r="M4">
        <v>26</v>
      </c>
      <c r="N4">
        <v>50</v>
      </c>
      <c r="O4">
        <v>43</v>
      </c>
      <c r="P4">
        <v>-30</v>
      </c>
      <c r="Q4">
        <v>-50</v>
      </c>
      <c r="R4">
        <v>-40</v>
      </c>
      <c r="S4">
        <v>5.9</v>
      </c>
      <c r="T4" t="s">
        <v>299</v>
      </c>
      <c r="U4" t="s">
        <v>375</v>
      </c>
      <c r="V4">
        <v>111.9</v>
      </c>
      <c r="W4" t="s">
        <v>470</v>
      </c>
      <c r="X4" t="s">
        <v>32</v>
      </c>
      <c r="Y4" t="s">
        <v>619</v>
      </c>
      <c r="Z4">
        <v>20</v>
      </c>
      <c r="AA4">
        <v>1.34399841</v>
      </c>
      <c r="AB4" t="s">
        <v>1104</v>
      </c>
      <c r="AC4" t="s">
        <v>1100</v>
      </c>
      <c r="AD4">
        <v>2.1880000000000002</v>
      </c>
      <c r="AE4">
        <v>2.222</v>
      </c>
      <c r="AF4">
        <v>41.697413793103451</v>
      </c>
      <c r="AG4">
        <v>41.623275862068972</v>
      </c>
      <c r="AH4">
        <v>8.5999999999998522E-2</v>
      </c>
      <c r="AI4">
        <v>5.8813370421600002</v>
      </c>
      <c r="AK4">
        <v>21.853670503057501</v>
      </c>
      <c r="AM4">
        <v>0</v>
      </c>
      <c r="AN4">
        <v>0</v>
      </c>
      <c r="AO4">
        <v>0</v>
      </c>
      <c r="AP4">
        <v>0</v>
      </c>
      <c r="AQ4">
        <v>0.12446175136272918</v>
      </c>
      <c r="AR4">
        <v>0</v>
      </c>
      <c r="AS4">
        <v>0</v>
      </c>
      <c r="AT4">
        <v>0</v>
      </c>
      <c r="AU4">
        <v>0</v>
      </c>
      <c r="AV4">
        <v>0.30750883078605795</v>
      </c>
      <c r="AW4">
        <v>0.26104314219532793</v>
      </c>
      <c r="AX4">
        <v>0</v>
      </c>
      <c r="AY4">
        <v>0</v>
      </c>
      <c r="AZ4">
        <v>0</v>
      </c>
      <c r="BA4">
        <v>0</v>
      </c>
      <c r="BB4">
        <v>0.21891006852033909</v>
      </c>
      <c r="BC4">
        <v>0</v>
      </c>
      <c r="BE4" t="e">
        <v>#DIV/0!</v>
      </c>
      <c r="BF4">
        <v>0</v>
      </c>
      <c r="BG4">
        <v>0.69301372434411501</v>
      </c>
      <c r="BH4" s="99" t="s">
        <v>1145</v>
      </c>
    </row>
    <row r="5" spans="1:60" ht="15.75" x14ac:dyDescent="0.25">
      <c r="A5" s="36" t="s">
        <v>801</v>
      </c>
      <c r="B5" s="78" t="s">
        <v>802</v>
      </c>
      <c r="C5" s="78">
        <v>12</v>
      </c>
      <c r="D5" s="78" t="s">
        <v>1055</v>
      </c>
      <c r="E5" s="37">
        <v>2011</v>
      </c>
      <c r="F5" s="92">
        <v>11</v>
      </c>
      <c r="G5" s="77">
        <v>2</v>
      </c>
      <c r="H5" s="92">
        <v>3.8</v>
      </c>
      <c r="I5" s="92">
        <v>2</v>
      </c>
      <c r="J5" t="s">
        <v>599</v>
      </c>
      <c r="K5">
        <v>68.04213</v>
      </c>
      <c r="L5">
        <v>-133.48858999999999</v>
      </c>
      <c r="M5">
        <v>69</v>
      </c>
      <c r="N5">
        <v>85</v>
      </c>
      <c r="O5">
        <v>52</v>
      </c>
      <c r="P5">
        <v>-20</v>
      </c>
      <c r="Q5">
        <v>-85</v>
      </c>
      <c r="R5">
        <v>-36</v>
      </c>
      <c r="S5">
        <v>6.7</v>
      </c>
      <c r="T5">
        <v>47.4</v>
      </c>
      <c r="U5">
        <v>98</v>
      </c>
      <c r="V5">
        <v>75.400000000000006</v>
      </c>
      <c r="W5" t="s">
        <v>479</v>
      </c>
      <c r="X5" t="s">
        <v>32</v>
      </c>
      <c r="Y5" t="s">
        <v>619</v>
      </c>
      <c r="Z5">
        <v>65</v>
      </c>
      <c r="AA5">
        <v>1.7923290940000001</v>
      </c>
      <c r="AB5" t="s">
        <v>1106</v>
      </c>
      <c r="AC5" t="s">
        <v>1100</v>
      </c>
      <c r="AD5">
        <v>2.6909999999999998</v>
      </c>
      <c r="AE5">
        <v>2.7210000000000001</v>
      </c>
      <c r="AF5">
        <v>14.648721399730821</v>
      </c>
      <c r="AG5">
        <v>14.48721399730821</v>
      </c>
      <c r="AH5">
        <v>3.0000000000000249E-2</v>
      </c>
      <c r="AI5">
        <v>31.350524347700997</v>
      </c>
      <c r="AK5">
        <v>44.5119316197692</v>
      </c>
      <c r="AM5">
        <v>0</v>
      </c>
      <c r="AN5">
        <v>0</v>
      </c>
      <c r="AO5">
        <v>0</v>
      </c>
      <c r="AP5">
        <v>0</v>
      </c>
      <c r="AQ5">
        <v>0.3720328712447652</v>
      </c>
      <c r="AR5">
        <v>0</v>
      </c>
      <c r="AS5">
        <v>21.397451658841895</v>
      </c>
      <c r="AT5">
        <v>40.149519812330531</v>
      </c>
      <c r="AU5">
        <v>8.9667947560901524</v>
      </c>
      <c r="AV5">
        <v>45.272818415134559</v>
      </c>
      <c r="AW5">
        <v>149.81894792755855</v>
      </c>
      <c r="AX5">
        <v>11.307804721060986</v>
      </c>
      <c r="AY5">
        <v>17.799466654941419</v>
      </c>
      <c r="AZ5">
        <v>34.617736813212773</v>
      </c>
      <c r="BA5">
        <v>11.315556967953205</v>
      </c>
      <c r="BB5">
        <v>6.818974739028498E-2</v>
      </c>
      <c r="BC5">
        <v>0</v>
      </c>
      <c r="BE5">
        <v>0.34766051273317494</v>
      </c>
      <c r="BF5">
        <v>0.16531819148089411</v>
      </c>
      <c r="BG5">
        <v>341.01813059836883</v>
      </c>
      <c r="BH5" s="96" t="s">
        <v>1144</v>
      </c>
    </row>
    <row r="6" spans="1:60" ht="15.75" x14ac:dyDescent="0.25">
      <c r="A6" s="36" t="s">
        <v>849</v>
      </c>
      <c r="B6" s="100" t="s">
        <v>850</v>
      </c>
      <c r="C6" s="78">
        <v>37</v>
      </c>
      <c r="D6" s="78" t="s">
        <v>1055</v>
      </c>
      <c r="E6" s="37">
        <v>2007</v>
      </c>
      <c r="F6" s="92">
        <v>15</v>
      </c>
      <c r="G6" s="77">
        <v>2</v>
      </c>
      <c r="H6" s="92">
        <v>32.299999999999997</v>
      </c>
      <c r="I6" s="92">
        <v>3</v>
      </c>
      <c r="J6" t="s">
        <v>604</v>
      </c>
      <c r="K6">
        <v>66.627880000000005</v>
      </c>
      <c r="L6">
        <v>-136.29924</v>
      </c>
      <c r="M6">
        <v>699</v>
      </c>
      <c r="N6" t="s">
        <v>79</v>
      </c>
      <c r="O6">
        <v>40</v>
      </c>
      <c r="P6">
        <v>-15</v>
      </c>
      <c r="Q6">
        <v>-40</v>
      </c>
      <c r="R6">
        <v>22.5</v>
      </c>
      <c r="S6">
        <v>11.9</v>
      </c>
      <c r="T6">
        <v>8.5</v>
      </c>
      <c r="U6" t="s">
        <v>328</v>
      </c>
      <c r="V6">
        <v>54.2</v>
      </c>
      <c r="W6" t="s">
        <v>502</v>
      </c>
      <c r="X6" t="s">
        <v>32</v>
      </c>
      <c r="Y6" t="s">
        <v>619</v>
      </c>
      <c r="Z6">
        <v>25</v>
      </c>
      <c r="AA6">
        <v>1.2783187600000001</v>
      </c>
      <c r="AB6" t="s">
        <v>1108</v>
      </c>
      <c r="AC6" t="s">
        <v>1100</v>
      </c>
      <c r="AD6">
        <v>2.927</v>
      </c>
      <c r="AE6">
        <v>2.9489999999999998</v>
      </c>
      <c r="AF6">
        <v>16.383333333333333</v>
      </c>
      <c r="AG6">
        <v>16.261111111111113</v>
      </c>
      <c r="AH6">
        <v>2.1999999999999797E-2</v>
      </c>
      <c r="AI6">
        <v>9.3540975263000004</v>
      </c>
      <c r="AK6">
        <v>17.5271016008526</v>
      </c>
      <c r="AM6">
        <v>0</v>
      </c>
      <c r="AN6">
        <v>0</v>
      </c>
      <c r="AO6">
        <v>0</v>
      </c>
      <c r="AP6">
        <v>0</v>
      </c>
      <c r="AQ6">
        <v>4.2518870320787432</v>
      </c>
      <c r="AR6">
        <v>23.922148523380063</v>
      </c>
      <c r="AS6">
        <v>54.105325472498215</v>
      </c>
      <c r="AT6">
        <v>0</v>
      </c>
      <c r="AU6">
        <v>0</v>
      </c>
      <c r="AV6">
        <v>2.1131510970404381</v>
      </c>
      <c r="AW6">
        <v>0.31241873487943939</v>
      </c>
      <c r="AX6">
        <v>0</v>
      </c>
      <c r="AY6">
        <v>0</v>
      </c>
      <c r="AZ6">
        <v>0</v>
      </c>
      <c r="BA6">
        <v>0</v>
      </c>
      <c r="BB6">
        <v>33.921662425538827</v>
      </c>
      <c r="BC6">
        <v>0.84908491281949383</v>
      </c>
      <c r="BE6">
        <v>1</v>
      </c>
      <c r="BF6">
        <v>0</v>
      </c>
      <c r="BG6">
        <v>84.70493085987691</v>
      </c>
      <c r="BH6" s="97" t="s">
        <v>1144</v>
      </c>
    </row>
    <row r="7" spans="1:60" ht="15.75" x14ac:dyDescent="0.25">
      <c r="A7" s="36" t="s">
        <v>855</v>
      </c>
      <c r="B7" s="78" t="s">
        <v>856</v>
      </c>
      <c r="C7" s="78">
        <v>39</v>
      </c>
      <c r="D7" s="78" t="s">
        <v>1055</v>
      </c>
      <c r="E7" s="37">
        <v>2017</v>
      </c>
      <c r="F7" s="92">
        <v>5</v>
      </c>
      <c r="G7" s="77">
        <v>1</v>
      </c>
      <c r="H7" s="92" t="s">
        <v>1131</v>
      </c>
      <c r="I7" s="92">
        <v>1</v>
      </c>
      <c r="J7" t="s">
        <v>605</v>
      </c>
      <c r="K7">
        <v>65.926010000000005</v>
      </c>
      <c r="L7">
        <v>-137.47167999999999</v>
      </c>
      <c r="M7">
        <v>679</v>
      </c>
      <c r="N7">
        <v>56</v>
      </c>
      <c r="O7">
        <v>56</v>
      </c>
      <c r="P7">
        <v>-20</v>
      </c>
      <c r="Q7">
        <v>-31</v>
      </c>
      <c r="R7">
        <v>-25.5</v>
      </c>
      <c r="S7">
        <v>7.1</v>
      </c>
      <c r="T7">
        <v>33.700000000000003</v>
      </c>
      <c r="U7">
        <v>20</v>
      </c>
      <c r="V7">
        <v>68.599999999999895</v>
      </c>
      <c r="W7" t="s">
        <v>505</v>
      </c>
      <c r="X7" t="s">
        <v>32</v>
      </c>
      <c r="Y7" t="s">
        <v>619</v>
      </c>
      <c r="Z7">
        <v>11</v>
      </c>
      <c r="AA7">
        <v>1.642189984</v>
      </c>
      <c r="AB7" s="70" t="s">
        <v>1130</v>
      </c>
      <c r="AC7" t="s">
        <v>1100</v>
      </c>
      <c r="AD7" s="30">
        <v>2.6219999999999999</v>
      </c>
      <c r="AE7" s="30">
        <v>2.657</v>
      </c>
      <c r="AF7">
        <v>18.451388888888889</v>
      </c>
      <c r="AG7">
        <v>18.208333333333332</v>
      </c>
      <c r="AH7">
        <v>3.5000000000000142E-2</v>
      </c>
      <c r="AI7">
        <v>4.7364043518528005</v>
      </c>
      <c r="AM7">
        <v>0</v>
      </c>
      <c r="AN7">
        <v>0</v>
      </c>
      <c r="AO7">
        <v>0</v>
      </c>
      <c r="AP7">
        <v>0.45451740758425946</v>
      </c>
      <c r="AQ7">
        <v>57.214323348678569</v>
      </c>
      <c r="AR7">
        <v>278.33595379508915</v>
      </c>
      <c r="AS7">
        <v>35.953704409147129</v>
      </c>
      <c r="AT7">
        <v>56.697833953606811</v>
      </c>
      <c r="AU7">
        <v>3.732648392764951</v>
      </c>
      <c r="AV7">
        <v>13.320419003544334</v>
      </c>
      <c r="AW7">
        <v>80.438675201396322</v>
      </c>
      <c r="AX7">
        <v>9.0911915516042008</v>
      </c>
      <c r="AY7">
        <v>9.1464862845326174</v>
      </c>
      <c r="AZ7">
        <v>24.948872721476853</v>
      </c>
      <c r="BA7">
        <v>0.92579700301802204</v>
      </c>
      <c r="BB7">
        <v>1.8757180527936961</v>
      </c>
      <c r="BC7">
        <v>0.82949105619672936</v>
      </c>
      <c r="BE7">
        <v>0.38805296754360824</v>
      </c>
      <c r="BF7">
        <v>0.21888428081699779</v>
      </c>
      <c r="BG7">
        <v>570.26042307244325</v>
      </c>
      <c r="BH7" s="96" t="s">
        <v>1144</v>
      </c>
    </row>
    <row r="8" spans="1:60" ht="15.75" x14ac:dyDescent="0.25">
      <c r="A8" s="36" t="s">
        <v>892</v>
      </c>
      <c r="B8" s="78" t="s">
        <v>893</v>
      </c>
      <c r="C8" s="78">
        <v>49</v>
      </c>
      <c r="D8" s="78" t="s">
        <v>1055</v>
      </c>
      <c r="E8" s="37">
        <v>2009</v>
      </c>
      <c r="F8" s="92">
        <v>13</v>
      </c>
      <c r="G8" s="77">
        <v>2</v>
      </c>
      <c r="H8" s="92">
        <v>47</v>
      </c>
      <c r="I8" s="92">
        <v>3</v>
      </c>
      <c r="J8" t="s">
        <v>608</v>
      </c>
      <c r="K8">
        <v>64.436790000000002</v>
      </c>
      <c r="L8">
        <v>-138.27916999999999</v>
      </c>
      <c r="M8">
        <v>1112</v>
      </c>
      <c r="N8" t="s">
        <v>79</v>
      </c>
      <c r="O8">
        <v>58</v>
      </c>
      <c r="P8">
        <v>-50</v>
      </c>
      <c r="Q8">
        <v>-58</v>
      </c>
      <c r="R8" t="s">
        <v>177</v>
      </c>
      <c r="S8">
        <v>6.9</v>
      </c>
      <c r="T8">
        <v>9.1999999999999904</v>
      </c>
      <c r="U8">
        <v>13</v>
      </c>
      <c r="V8">
        <v>6.4</v>
      </c>
      <c r="W8" t="s">
        <v>519</v>
      </c>
      <c r="X8" t="s">
        <v>32</v>
      </c>
      <c r="Y8" t="s">
        <v>619</v>
      </c>
      <c r="Z8">
        <v>8</v>
      </c>
      <c r="AA8">
        <v>0.93322734500000004</v>
      </c>
      <c r="AB8" s="70" t="s">
        <v>1129</v>
      </c>
      <c r="AC8" s="70" t="s">
        <v>1100</v>
      </c>
      <c r="AD8" s="30">
        <v>1.94</v>
      </c>
      <c r="AE8" s="30">
        <v>1.982</v>
      </c>
      <c r="AF8">
        <v>11.868263473053892</v>
      </c>
      <c r="AG8">
        <v>11.616766467065867</v>
      </c>
      <c r="AH8">
        <v>4.2000000000000037E-2</v>
      </c>
      <c r="AI8">
        <v>1.4483688394400001</v>
      </c>
      <c r="AK8">
        <v>8.1167950167442484</v>
      </c>
      <c r="AM8">
        <v>0</v>
      </c>
      <c r="AN8">
        <v>0</v>
      </c>
      <c r="AO8">
        <v>0</v>
      </c>
      <c r="AP8">
        <v>0</v>
      </c>
      <c r="AQ8">
        <v>0.11208134995343728</v>
      </c>
      <c r="AR8">
        <v>1.7041096098650943</v>
      </c>
      <c r="AS8">
        <v>12.831904733402025</v>
      </c>
      <c r="AT8">
        <v>40.22987242941776</v>
      </c>
      <c r="AU8">
        <v>0</v>
      </c>
      <c r="AV8">
        <v>0.50149578829371555</v>
      </c>
      <c r="AW8">
        <v>0.85478628484690411</v>
      </c>
      <c r="AX8">
        <v>0</v>
      </c>
      <c r="AY8">
        <v>0</v>
      </c>
      <c r="AZ8">
        <v>0</v>
      </c>
      <c r="BA8">
        <v>0</v>
      </c>
      <c r="BB8">
        <v>0.35223491732854034</v>
      </c>
      <c r="BC8">
        <v>0.93828768426166154</v>
      </c>
      <c r="BE8">
        <v>0.24182953190631729</v>
      </c>
      <c r="BF8">
        <v>0</v>
      </c>
      <c r="BG8">
        <v>56.234250195778934</v>
      </c>
      <c r="BH8" s="98" t="s">
        <v>1146</v>
      </c>
    </row>
    <row r="9" spans="1:60" ht="15.75" x14ac:dyDescent="0.25">
      <c r="A9" s="36" t="s">
        <v>898</v>
      </c>
      <c r="B9" s="78" t="s">
        <v>899</v>
      </c>
      <c r="C9" s="78">
        <v>52</v>
      </c>
      <c r="D9" s="78" t="s">
        <v>1055</v>
      </c>
      <c r="E9" s="37">
        <v>2004</v>
      </c>
      <c r="F9" s="92">
        <v>18</v>
      </c>
      <c r="G9" s="77">
        <v>3</v>
      </c>
      <c r="H9" s="92" t="s">
        <v>1131</v>
      </c>
      <c r="I9" s="92">
        <v>1</v>
      </c>
      <c r="J9" t="s">
        <v>609</v>
      </c>
      <c r="K9">
        <v>63.937449999999998</v>
      </c>
      <c r="L9">
        <v>-138.45166</v>
      </c>
      <c r="M9">
        <v>716</v>
      </c>
      <c r="N9">
        <v>104</v>
      </c>
      <c r="O9">
        <v>37</v>
      </c>
      <c r="P9">
        <v>-10</v>
      </c>
      <c r="Q9">
        <v>-19</v>
      </c>
      <c r="R9">
        <v>-14.5</v>
      </c>
      <c r="S9">
        <v>9.4</v>
      </c>
      <c r="T9">
        <v>13.3</v>
      </c>
      <c r="U9">
        <v>36</v>
      </c>
      <c r="V9">
        <v>40.299999999999898</v>
      </c>
      <c r="W9" t="s">
        <v>522</v>
      </c>
      <c r="X9" t="s">
        <v>32</v>
      </c>
      <c r="Y9" t="s">
        <v>619</v>
      </c>
      <c r="Z9">
        <v>9</v>
      </c>
      <c r="AA9">
        <v>1.0607114470000001</v>
      </c>
      <c r="AB9" s="70" t="s">
        <v>1111</v>
      </c>
      <c r="AC9" s="70" t="s">
        <v>1100</v>
      </c>
      <c r="AD9" s="30">
        <v>1.4450000000000001</v>
      </c>
      <c r="AE9" s="30">
        <v>1.4810000000000001</v>
      </c>
      <c r="AF9">
        <v>13.712962962962964</v>
      </c>
      <c r="AG9">
        <v>13.37962962962963</v>
      </c>
      <c r="AH9">
        <v>3.6000000000000032E-2</v>
      </c>
      <c r="AI9">
        <v>1.3794552368235002</v>
      </c>
      <c r="AM9">
        <v>0</v>
      </c>
      <c r="AN9">
        <v>0</v>
      </c>
      <c r="AO9">
        <v>0</v>
      </c>
      <c r="AP9">
        <v>0</v>
      </c>
      <c r="AQ9">
        <v>0.15648619155060056</v>
      </c>
      <c r="AR9">
        <v>0</v>
      </c>
      <c r="AS9">
        <v>0</v>
      </c>
      <c r="AT9">
        <v>0</v>
      </c>
      <c r="AU9">
        <v>105.09140507084236</v>
      </c>
      <c r="AV9">
        <v>0</v>
      </c>
      <c r="AW9">
        <v>0</v>
      </c>
      <c r="AX9">
        <v>0</v>
      </c>
      <c r="AY9">
        <v>0</v>
      </c>
      <c r="AZ9">
        <v>0</v>
      </c>
      <c r="BA9">
        <v>0</v>
      </c>
      <c r="BB9">
        <v>1.4890484283192605E-3</v>
      </c>
      <c r="BC9">
        <v>0</v>
      </c>
      <c r="BE9" t="e">
        <v>#DIV/0!</v>
      </c>
      <c r="BF9">
        <v>1</v>
      </c>
      <c r="BG9">
        <v>105.24789126239295</v>
      </c>
      <c r="BH9" s="99" t="s">
        <v>1146</v>
      </c>
    </row>
    <row r="10" spans="1:60" ht="15.75" x14ac:dyDescent="0.25">
      <c r="A10" s="36" t="s">
        <v>906</v>
      </c>
      <c r="B10" s="78" t="s">
        <v>907</v>
      </c>
      <c r="C10" s="78">
        <v>55</v>
      </c>
      <c r="D10" s="78" t="s">
        <v>1055</v>
      </c>
      <c r="E10" s="37">
        <v>2022</v>
      </c>
      <c r="F10" s="92">
        <v>0</v>
      </c>
      <c r="G10" s="77">
        <v>1</v>
      </c>
      <c r="H10" s="92" t="s">
        <v>1131</v>
      </c>
      <c r="I10" s="92">
        <v>1</v>
      </c>
      <c r="J10" t="s">
        <v>610</v>
      </c>
      <c r="K10">
        <v>63.26773</v>
      </c>
      <c r="L10">
        <v>-136.56897000000001</v>
      </c>
      <c r="M10">
        <v>586</v>
      </c>
      <c r="N10" t="s">
        <v>79</v>
      </c>
      <c r="O10">
        <v>47</v>
      </c>
      <c r="P10">
        <v>-13</v>
      </c>
      <c r="Q10">
        <v>-18</v>
      </c>
      <c r="R10">
        <v>-17.5</v>
      </c>
      <c r="S10">
        <v>9.5</v>
      </c>
      <c r="T10">
        <v>17.899999999999899</v>
      </c>
      <c r="U10">
        <v>24</v>
      </c>
      <c r="V10">
        <v>38.5</v>
      </c>
      <c r="W10" t="s">
        <v>526</v>
      </c>
      <c r="X10" t="s">
        <v>32</v>
      </c>
      <c r="Y10" t="s">
        <v>619</v>
      </c>
      <c r="Z10">
        <v>5</v>
      </c>
      <c r="AA10">
        <v>0.72327106500000005</v>
      </c>
      <c r="AB10" s="70" t="s">
        <v>1113</v>
      </c>
      <c r="AC10" s="70" t="s">
        <v>1100</v>
      </c>
      <c r="AD10" s="30">
        <v>2.629</v>
      </c>
      <c r="AE10" s="30">
        <v>2.6669999999999998</v>
      </c>
      <c r="AF10">
        <v>20.12830188679245</v>
      </c>
      <c r="AG10">
        <v>19.841509433962262</v>
      </c>
      <c r="AH10">
        <v>3.7999999999999812E-2</v>
      </c>
      <c r="AI10">
        <v>0.95073981494250004</v>
      </c>
      <c r="AM10">
        <v>0</v>
      </c>
      <c r="AN10">
        <v>0</v>
      </c>
      <c r="AO10">
        <v>0</v>
      </c>
      <c r="AP10">
        <v>0</v>
      </c>
      <c r="AQ10">
        <v>0</v>
      </c>
      <c r="AR10">
        <v>0</v>
      </c>
      <c r="AS10">
        <v>0</v>
      </c>
      <c r="AT10">
        <v>0</v>
      </c>
      <c r="AU10">
        <v>0.98799723789301597</v>
      </c>
      <c r="AV10">
        <v>4.037156730201005</v>
      </c>
      <c r="AW10">
        <v>0</v>
      </c>
      <c r="AX10">
        <v>0</v>
      </c>
      <c r="AY10">
        <v>0</v>
      </c>
      <c r="AZ10">
        <v>0</v>
      </c>
      <c r="BA10">
        <v>0</v>
      </c>
      <c r="BB10">
        <v>0</v>
      </c>
      <c r="BC10" t="e">
        <v>#DIV/0!</v>
      </c>
      <c r="BE10" t="e">
        <v>#DIV/0!</v>
      </c>
      <c r="BF10">
        <v>0.19661034152705797</v>
      </c>
      <c r="BG10">
        <v>5.0251539680940205</v>
      </c>
      <c r="BH10" s="98" t="s">
        <v>1146</v>
      </c>
    </row>
    <row r="11" spans="1:60" ht="15.75" x14ac:dyDescent="0.25">
      <c r="A11" s="36" t="s">
        <v>938</v>
      </c>
      <c r="B11" s="78" t="s">
        <v>939</v>
      </c>
      <c r="C11" s="78">
        <v>60</v>
      </c>
      <c r="D11" s="78" t="s">
        <v>1055</v>
      </c>
      <c r="E11" s="37">
        <v>1998</v>
      </c>
      <c r="F11" s="92">
        <v>24</v>
      </c>
      <c r="G11" s="77">
        <v>3</v>
      </c>
      <c r="H11" s="92" t="s">
        <v>1131</v>
      </c>
      <c r="I11" s="92">
        <v>1</v>
      </c>
      <c r="J11" t="s">
        <v>612</v>
      </c>
      <c r="K11">
        <v>61.290779999999998</v>
      </c>
      <c r="L11">
        <v>-135.52422999999999</v>
      </c>
      <c r="M11">
        <v>863</v>
      </c>
      <c r="N11" t="s">
        <v>79</v>
      </c>
      <c r="O11">
        <v>71</v>
      </c>
      <c r="P11">
        <v>-14</v>
      </c>
      <c r="Q11">
        <v>-28</v>
      </c>
      <c r="R11">
        <v>-21</v>
      </c>
      <c r="S11">
        <v>10.9</v>
      </c>
      <c r="T11">
        <v>17.899999999999899</v>
      </c>
      <c r="U11">
        <v>12</v>
      </c>
      <c r="V11">
        <v>22.1</v>
      </c>
      <c r="W11" t="s">
        <v>542</v>
      </c>
      <c r="X11" t="s">
        <v>32</v>
      </c>
      <c r="Y11" t="s">
        <v>619</v>
      </c>
      <c r="Z11">
        <v>14</v>
      </c>
      <c r="AA11">
        <v>0.756756757</v>
      </c>
      <c r="AB11" t="s">
        <v>1115</v>
      </c>
      <c r="AC11" t="s">
        <v>1100</v>
      </c>
      <c r="AD11">
        <v>3.5129999999999999</v>
      </c>
      <c r="AE11">
        <v>3.5489999999999999</v>
      </c>
      <c r="AF11">
        <v>20.193456614509248</v>
      </c>
      <c r="AG11">
        <v>19.988620199146517</v>
      </c>
      <c r="AH11">
        <v>3.6000000000000032E-2</v>
      </c>
      <c r="AI11">
        <v>3.7218810822774002</v>
      </c>
      <c r="AM11">
        <v>0</v>
      </c>
      <c r="AN11">
        <v>0</v>
      </c>
      <c r="AO11">
        <v>0</v>
      </c>
      <c r="AP11">
        <v>0</v>
      </c>
      <c r="AQ11">
        <v>12.496356563239699</v>
      </c>
      <c r="AR11">
        <v>1.3135947902297513</v>
      </c>
      <c r="AS11">
        <v>49.216612861441511</v>
      </c>
      <c r="AT11">
        <v>52.392941973367734</v>
      </c>
      <c r="AU11">
        <v>0</v>
      </c>
      <c r="AV11">
        <v>0.70923124443922947</v>
      </c>
      <c r="AW11">
        <v>0</v>
      </c>
      <c r="AX11">
        <v>0</v>
      </c>
      <c r="AY11">
        <v>0</v>
      </c>
      <c r="AZ11">
        <v>0</v>
      </c>
      <c r="BA11">
        <v>0</v>
      </c>
      <c r="BB11">
        <v>1.1868923698545732</v>
      </c>
      <c r="BC11">
        <v>9.511943645621454E-2</v>
      </c>
      <c r="BE11">
        <v>0.48436992900377279</v>
      </c>
      <c r="BF11">
        <v>0</v>
      </c>
      <c r="BG11">
        <v>116.12873743271791</v>
      </c>
      <c r="BH11" s="99" t="s">
        <v>1146</v>
      </c>
    </row>
    <row r="12" spans="1:60" ht="15.75" x14ac:dyDescent="0.25">
      <c r="A12" s="36" t="s">
        <v>962</v>
      </c>
      <c r="B12" s="78" t="s">
        <v>963</v>
      </c>
      <c r="C12" s="78">
        <v>63</v>
      </c>
      <c r="D12" s="78" t="s">
        <v>1055</v>
      </c>
      <c r="E12" s="37">
        <v>2004</v>
      </c>
      <c r="F12" s="92">
        <v>18</v>
      </c>
      <c r="G12" s="77">
        <v>3</v>
      </c>
      <c r="H12" s="92" t="s">
        <v>1131</v>
      </c>
      <c r="I12" s="92">
        <v>1</v>
      </c>
      <c r="J12" t="s">
        <v>614</v>
      </c>
      <c r="K12">
        <v>59.969439999999999</v>
      </c>
      <c r="L12">
        <v>-127.49657999999999</v>
      </c>
      <c r="M12">
        <v>664</v>
      </c>
      <c r="N12" t="s">
        <v>79</v>
      </c>
      <c r="O12">
        <v>54</v>
      </c>
      <c r="P12">
        <v>-16</v>
      </c>
      <c r="Q12">
        <v>-19</v>
      </c>
      <c r="R12">
        <v>-17.5</v>
      </c>
      <c r="S12">
        <v>10.5</v>
      </c>
      <c r="T12">
        <v>15.9</v>
      </c>
      <c r="U12">
        <v>0</v>
      </c>
      <c r="V12">
        <v>11.1</v>
      </c>
      <c r="W12" t="s">
        <v>555</v>
      </c>
      <c r="X12" t="s">
        <v>32</v>
      </c>
      <c r="Y12" t="s">
        <v>619</v>
      </c>
      <c r="Z12">
        <v>3</v>
      </c>
      <c r="AA12">
        <v>0.60900238500000003</v>
      </c>
      <c r="AB12" t="s">
        <v>1100</v>
      </c>
      <c r="AC12" t="s">
        <v>1100</v>
      </c>
      <c r="AD12">
        <v>2.2160000000000002</v>
      </c>
      <c r="AE12">
        <v>2.2509999999999999</v>
      </c>
      <c r="AF12" t="e">
        <v>#VALUE!</v>
      </c>
      <c r="AG12" t="e">
        <v>#VALUE!</v>
      </c>
      <c r="AH12">
        <v>3.4999999999999698E-2</v>
      </c>
      <c r="AI12">
        <v>0.40486478554800004</v>
      </c>
      <c r="AM12">
        <v>0</v>
      </c>
      <c r="AN12">
        <v>0</v>
      </c>
      <c r="AO12">
        <v>0</v>
      </c>
      <c r="AP12">
        <v>0</v>
      </c>
      <c r="AQ12">
        <v>30.392515658371387</v>
      </c>
      <c r="AR12">
        <v>1.4167197898643475</v>
      </c>
      <c r="AS12">
        <v>50.736012296095865</v>
      </c>
      <c r="AT12">
        <v>31.550651735017443</v>
      </c>
      <c r="AU12">
        <v>0</v>
      </c>
      <c r="AV12">
        <v>0</v>
      </c>
      <c r="AW12">
        <v>0</v>
      </c>
      <c r="AX12">
        <v>0</v>
      </c>
      <c r="AY12">
        <v>0</v>
      </c>
      <c r="AZ12">
        <v>0</v>
      </c>
      <c r="BA12">
        <v>0</v>
      </c>
      <c r="BB12">
        <v>2.6162771038011958</v>
      </c>
      <c r="BC12">
        <v>4.4538001932483556E-2</v>
      </c>
      <c r="BE12">
        <v>0.61657636621302492</v>
      </c>
      <c r="BF12" t="e">
        <v>#DIV/0!</v>
      </c>
      <c r="BG12">
        <v>114.09589947934904</v>
      </c>
      <c r="BH12" s="98" t="s">
        <v>1147</v>
      </c>
    </row>
    <row r="13" spans="1:60" ht="15.75" x14ac:dyDescent="0.25">
      <c r="A13" s="36" t="s">
        <v>972</v>
      </c>
      <c r="B13" s="78" t="s">
        <v>973</v>
      </c>
      <c r="C13" s="78">
        <v>65</v>
      </c>
      <c r="D13" s="78" t="s">
        <v>1055</v>
      </c>
      <c r="E13" s="37">
        <v>1989</v>
      </c>
      <c r="F13" s="92">
        <v>33</v>
      </c>
      <c r="G13" s="77">
        <v>3</v>
      </c>
      <c r="H13" s="92" t="s">
        <v>1131</v>
      </c>
      <c r="I13" s="92">
        <v>1</v>
      </c>
      <c r="J13" t="s">
        <v>615</v>
      </c>
      <c r="K13">
        <v>59.04522</v>
      </c>
      <c r="L13">
        <v>-125.77607</v>
      </c>
      <c r="M13">
        <v>897</v>
      </c>
      <c r="N13" t="s">
        <v>79</v>
      </c>
      <c r="O13">
        <v>52</v>
      </c>
      <c r="P13">
        <v>-19</v>
      </c>
      <c r="Q13">
        <v>-52</v>
      </c>
      <c r="R13">
        <v>-35.5</v>
      </c>
      <c r="S13">
        <v>13.7</v>
      </c>
      <c r="T13">
        <v>14.3</v>
      </c>
      <c r="U13">
        <v>34</v>
      </c>
      <c r="V13">
        <v>32.5</v>
      </c>
      <c r="W13" t="s">
        <v>560</v>
      </c>
      <c r="X13" t="s">
        <v>32</v>
      </c>
      <c r="Y13" t="s">
        <v>619</v>
      </c>
      <c r="Z13">
        <v>33</v>
      </c>
      <c r="AA13">
        <v>1.5668720190000001</v>
      </c>
      <c r="AB13" t="s">
        <v>1100</v>
      </c>
      <c r="AC13" t="s">
        <v>1100</v>
      </c>
      <c r="AD13">
        <v>0.29199999999999998</v>
      </c>
      <c r="AE13">
        <v>0.309</v>
      </c>
      <c r="AF13" t="e">
        <v>#VALUE!</v>
      </c>
      <c r="AG13" t="e">
        <v>#VALUE!</v>
      </c>
      <c r="AH13">
        <v>1.7000000000000015E-2</v>
      </c>
      <c r="AI13">
        <v>1.5098378775083998</v>
      </c>
      <c r="AK13">
        <v>13.661193990620399</v>
      </c>
      <c r="AM13">
        <v>0</v>
      </c>
      <c r="AN13">
        <v>0</v>
      </c>
      <c r="AO13">
        <v>0</v>
      </c>
      <c r="AP13">
        <v>0</v>
      </c>
      <c r="AQ13">
        <v>9.8438977037774222</v>
      </c>
      <c r="AR13">
        <v>0.95251073878085213</v>
      </c>
      <c r="AS13">
        <v>15.534580948220698</v>
      </c>
      <c r="AT13">
        <v>0</v>
      </c>
      <c r="AU13">
        <v>0</v>
      </c>
      <c r="AV13">
        <v>0</v>
      </c>
      <c r="AW13">
        <v>0</v>
      </c>
      <c r="AX13">
        <v>0</v>
      </c>
      <c r="AY13">
        <v>0</v>
      </c>
      <c r="AZ13">
        <v>0</v>
      </c>
      <c r="BA13">
        <v>0</v>
      </c>
      <c r="BB13" t="e">
        <v>#DIV/0!</v>
      </c>
      <c r="BC13">
        <v>8.8224778068432264E-2</v>
      </c>
      <c r="BE13">
        <v>1</v>
      </c>
      <c r="BF13" t="e">
        <v>#DIV/0!</v>
      </c>
      <c r="BG13">
        <v>26.330989390778974</v>
      </c>
      <c r="BH13" s="99" t="s">
        <v>1147</v>
      </c>
    </row>
    <row r="14" spans="1:60" x14ac:dyDescent="0.25">
      <c r="A14" s="36"/>
      <c r="B14" s="36"/>
      <c r="C14" s="36"/>
      <c r="D14" s="91"/>
      <c r="E14" s="91"/>
      <c r="F14" s="91"/>
      <c r="G14" s="91"/>
      <c r="H14" s="46"/>
      <c r="I14" s="46"/>
      <c r="J14" s="46"/>
    </row>
    <row r="15" spans="1:60" x14ac:dyDescent="0.25">
      <c r="A15" s="36"/>
      <c r="B15" s="36"/>
      <c r="C15" s="36"/>
      <c r="D15" s="91"/>
      <c r="E15" s="91"/>
      <c r="F15" s="91"/>
      <c r="G15" s="91"/>
      <c r="H15" s="46"/>
      <c r="I15" s="46"/>
      <c r="J15" s="46"/>
    </row>
    <row r="16" spans="1:60" x14ac:dyDescent="0.25">
      <c r="A16" s="36"/>
    </row>
    <row r="17" spans="1:7" x14ac:dyDescent="0.25">
      <c r="A17" s="36"/>
      <c r="B17" s="36"/>
      <c r="C17" s="36"/>
      <c r="D17" s="91"/>
      <c r="E17" s="91"/>
      <c r="F17" s="91"/>
      <c r="G17" s="91"/>
    </row>
    <row r="18" spans="1:7" x14ac:dyDescent="0.25">
      <c r="A18" s="36"/>
      <c r="B18" s="36"/>
      <c r="C18" s="36"/>
      <c r="D18" s="30"/>
      <c r="E18" s="30"/>
      <c r="F18" s="30"/>
      <c r="G18" s="30"/>
    </row>
    <row r="19" spans="1:7" x14ac:dyDescent="0.25">
      <c r="A19" s="36"/>
    </row>
    <row r="20" spans="1:7" x14ac:dyDescent="0.25">
      <c r="A20" s="36"/>
      <c r="B20" s="36"/>
      <c r="C20" s="36"/>
      <c r="D20" s="30"/>
      <c r="E20" s="30"/>
      <c r="F20" s="30"/>
      <c r="G20" s="30"/>
    </row>
    <row r="21" spans="1:7" x14ac:dyDescent="0.25">
      <c r="A21" s="36"/>
      <c r="B21" s="36"/>
      <c r="C21" s="36"/>
      <c r="D21" s="30"/>
      <c r="E21" s="30"/>
      <c r="F21" s="30"/>
      <c r="G21" s="30"/>
    </row>
    <row r="22" spans="1:7" x14ac:dyDescent="0.25">
      <c r="A22" s="36"/>
      <c r="B22" s="36"/>
      <c r="C22" s="36"/>
      <c r="D22" s="30"/>
      <c r="E22" s="30"/>
      <c r="F22" s="30"/>
      <c r="G22" s="30"/>
    </row>
    <row r="23" spans="1:7" x14ac:dyDescent="0.25">
      <c r="A23" s="36"/>
      <c r="B23" s="36"/>
      <c r="C23" s="36"/>
      <c r="D23" s="30"/>
      <c r="E23" s="30"/>
      <c r="F23" s="30"/>
      <c r="G23" s="30"/>
    </row>
    <row r="24" spans="1:7" x14ac:dyDescent="0.25">
      <c r="A24" s="36"/>
    </row>
    <row r="25" spans="1:7" x14ac:dyDescent="0.25">
      <c r="A25" s="36"/>
    </row>
    <row r="26" spans="1:7" x14ac:dyDescent="0.25">
      <c r="A26" s="36"/>
    </row>
    <row r="27" spans="1:7" x14ac:dyDescent="0.25">
      <c r="A27" s="36"/>
    </row>
    <row r="28" spans="1:7" x14ac:dyDescent="0.25">
      <c r="A28" s="36"/>
    </row>
    <row r="29" spans="1:7" x14ac:dyDescent="0.25">
      <c r="A29" s="36"/>
      <c r="B29" s="36"/>
      <c r="C29" s="36"/>
      <c r="D29" s="30"/>
      <c r="E29" s="30"/>
      <c r="F29" s="30"/>
      <c r="G29" s="30"/>
    </row>
    <row r="30" spans="1:7" x14ac:dyDescent="0.25">
      <c r="A30" s="36"/>
      <c r="B30" s="36"/>
      <c r="C30" s="36"/>
      <c r="D30" s="30"/>
      <c r="E30" s="30"/>
      <c r="F30" s="30"/>
      <c r="G30" s="30"/>
    </row>
    <row r="31" spans="1:7" x14ac:dyDescent="0.25">
      <c r="A31" s="36"/>
      <c r="B31" s="36"/>
      <c r="C31" s="36"/>
      <c r="D31" s="30"/>
      <c r="E31" s="30"/>
      <c r="F31" s="30"/>
      <c r="G31" s="30"/>
    </row>
    <row r="32" spans="1:7" x14ac:dyDescent="0.25">
      <c r="A32" s="36"/>
      <c r="B32" s="36"/>
      <c r="C32" s="36"/>
      <c r="D32" s="30"/>
      <c r="E32" s="30"/>
      <c r="F32" s="30"/>
      <c r="G32" s="30"/>
    </row>
    <row r="33" spans="1:7" x14ac:dyDescent="0.25">
      <c r="A33" s="36"/>
      <c r="B33" s="36"/>
      <c r="C33" s="36"/>
      <c r="D33" s="30"/>
      <c r="E33" s="30"/>
      <c r="F33" s="30"/>
      <c r="G33" s="30"/>
    </row>
    <row r="34" spans="1:7" x14ac:dyDescent="0.25">
      <c r="A34" s="36"/>
      <c r="B34" s="36"/>
      <c r="C34" s="36"/>
      <c r="D34" s="30"/>
      <c r="E34" s="30"/>
      <c r="F34" s="30"/>
      <c r="G34" s="30"/>
    </row>
    <row r="35" spans="1:7" x14ac:dyDescent="0.25">
      <c r="A35" s="36"/>
      <c r="B35" s="36"/>
      <c r="C35" s="36"/>
      <c r="D35" s="30"/>
      <c r="E35" s="30"/>
      <c r="F35" s="30"/>
      <c r="G35" s="30"/>
    </row>
  </sheetData>
  <autoFilter ref="A2:AI2" xr:uid="{9AE91A9A-5187-4239-B8B5-72E675FB06B7}"/>
  <conditionalFormatting sqref="F1:G2 F14:G15">
    <cfRule type="cellIs" dxfId="20" priority="10" operator="between">
      <formula>10</formula>
      <formula>14</formula>
    </cfRule>
    <cfRule type="cellIs" dxfId="19" priority="11" operator="between">
      <formula>9</formula>
      <formula>20</formula>
    </cfRule>
    <cfRule type="cellIs" dxfId="18" priority="12" operator="lessThan">
      <formula>6</formula>
    </cfRule>
    <cfRule type="cellIs" dxfId="17" priority="13" operator="greaterThan">
      <formula>20</formula>
    </cfRule>
  </conditionalFormatting>
  <conditionalFormatting sqref="F17:G18">
    <cfRule type="cellIs" dxfId="16" priority="14" operator="between">
      <formula>10</formula>
      <formula>14</formula>
    </cfRule>
    <cfRule type="cellIs" dxfId="15" priority="15" operator="between">
      <formula>9</formula>
      <formula>20</formula>
    </cfRule>
    <cfRule type="cellIs" dxfId="14" priority="16" operator="lessThan">
      <formula>6</formula>
    </cfRule>
    <cfRule type="cellIs" dxfId="13" priority="17" operator="greaterThan">
      <formula>20</formula>
    </cfRule>
  </conditionalFormatting>
  <conditionalFormatting sqref="F20:G23 F28:G1048576">
    <cfRule type="cellIs" dxfId="12" priority="18" operator="between">
      <formula>10</formula>
      <formula>14</formula>
    </cfRule>
    <cfRule type="cellIs" dxfId="11" priority="19" operator="between">
      <formula>9</formula>
      <formula>20</formula>
    </cfRule>
    <cfRule type="cellIs" dxfId="10" priority="21" operator="lessThan">
      <formula>6</formula>
    </cfRule>
    <cfRule type="cellIs" dxfId="9" priority="22" operator="greaterThan">
      <formula>20</formula>
    </cfRule>
  </conditionalFormatting>
  <conditionalFormatting sqref="AM1:BA2">
    <cfRule type="cellIs" dxfId="8" priority="9" operator="lessThan">
      <formula>0</formula>
    </cfRule>
  </conditionalFormatting>
  <conditionalFormatting sqref="F1:F2 F14:F1048576">
    <cfRule type="cellIs" dxfId="7" priority="8" operator="lessThan">
      <formula>100</formula>
    </cfRule>
  </conditionalFormatting>
  <conditionalFormatting sqref="F3:G13">
    <cfRule type="cellIs" dxfId="6" priority="4" operator="between">
      <formula>10</formula>
      <formula>14</formula>
    </cfRule>
    <cfRule type="cellIs" dxfId="5" priority="5" operator="between">
      <formula>9</formula>
      <formula>20</formula>
    </cfRule>
    <cfRule type="cellIs" dxfId="4" priority="6" operator="lessThan">
      <formula>6</formula>
    </cfRule>
    <cfRule type="cellIs" dxfId="3" priority="7" operator="greaterThan">
      <formula>20</formula>
    </cfRule>
  </conditionalFormatting>
  <conditionalFormatting sqref="AM3:BA13">
    <cfRule type="cellIs" dxfId="2" priority="3" operator="lessThan">
      <formula>0</formula>
    </cfRule>
  </conditionalFormatting>
  <conditionalFormatting sqref="F3:F13">
    <cfRule type="cellIs" dxfId="1" priority="2" operator="lessThan">
      <formula>100</formula>
    </cfRule>
  </conditionalFormatting>
  <conditionalFormatting sqref="H13:I13">
    <cfRule type="cellIs" dxfId="0" priority="1" operator="between">
      <formula>10</formula>
      <formula>20</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DE69-AA43-4AB2-90E9-D9ECF9AFEC13}">
  <sheetPr codeName="Tabelle2"/>
  <dimension ref="A1:BK32"/>
  <sheetViews>
    <sheetView workbookViewId="0">
      <pane xSplit="1" topLeftCell="B1" activePane="topRight" state="frozen"/>
      <selection pane="topRight" activeCell="G12" sqref="G12"/>
    </sheetView>
  </sheetViews>
  <sheetFormatPr baseColWidth="10" defaultColWidth="11" defaultRowHeight="15" x14ac:dyDescent="0.25"/>
  <cols>
    <col min="50" max="50" width="11.42578125"/>
  </cols>
  <sheetData>
    <row r="1" spans="1:63" ht="45"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73" t="s">
        <v>1060</v>
      </c>
      <c r="AI1" s="73" t="s">
        <v>7</v>
      </c>
      <c r="AJ1" s="73" t="s">
        <v>8</v>
      </c>
      <c r="AK1" s="73" t="s">
        <v>9</v>
      </c>
      <c r="AL1" s="73" t="s">
        <v>10</v>
      </c>
      <c r="AM1" s="73" t="s">
        <v>11</v>
      </c>
      <c r="AN1" s="73" t="s">
        <v>12</v>
      </c>
      <c r="AO1" s="73" t="s">
        <v>13</v>
      </c>
      <c r="AP1" s="73" t="s">
        <v>14</v>
      </c>
      <c r="AQ1" s="73" t="s">
        <v>15</v>
      </c>
      <c r="AR1" s="73" t="s">
        <v>16</v>
      </c>
      <c r="AS1" s="73" t="s">
        <v>17</v>
      </c>
      <c r="AT1" s="73" t="s">
        <v>18</v>
      </c>
      <c r="AU1" s="73" t="s">
        <v>19</v>
      </c>
      <c r="AV1" s="73" t="s">
        <v>20</v>
      </c>
      <c r="AW1" s="74" t="s">
        <v>618</v>
      </c>
      <c r="AX1" s="72"/>
      <c r="AY1" s="41" t="s">
        <v>986</v>
      </c>
      <c r="AZ1" s="68" t="s">
        <v>1089</v>
      </c>
      <c r="BA1" s="69" t="s">
        <v>1090</v>
      </c>
      <c r="BB1" s="69" t="s">
        <v>1091</v>
      </c>
      <c r="BC1" s="69" t="s">
        <v>1092</v>
      </c>
      <c r="BD1" s="69" t="s">
        <v>1093</v>
      </c>
      <c r="BE1" s="69" t="s">
        <v>1094</v>
      </c>
      <c r="BF1" s="69" t="s">
        <v>1095</v>
      </c>
      <c r="BG1" s="69"/>
      <c r="BH1" s="69" t="s">
        <v>1096</v>
      </c>
      <c r="BI1" s="69"/>
      <c r="BJ1" s="69" t="s">
        <v>1097</v>
      </c>
      <c r="BK1" s="69" t="s">
        <v>1098</v>
      </c>
    </row>
    <row r="2" spans="1:63" x14ac:dyDescent="0.25">
      <c r="A2" s="36" t="s">
        <v>759</v>
      </c>
      <c r="B2" s="35"/>
      <c r="C2" s="60" t="s">
        <v>1061</v>
      </c>
      <c r="D2" s="43">
        <v>5</v>
      </c>
      <c r="E2" s="57" t="s">
        <v>1054</v>
      </c>
      <c r="F2" s="40" t="s">
        <v>760</v>
      </c>
      <c r="G2" s="40"/>
      <c r="H2" s="42">
        <v>45119</v>
      </c>
      <c r="I2" s="25">
        <v>37.765999999999998</v>
      </c>
      <c r="J2">
        <v>13.907</v>
      </c>
      <c r="M2">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71" t="s">
        <v>597</v>
      </c>
      <c r="AI2" s="75">
        <v>67.912000000000006</v>
      </c>
      <c r="AJ2" s="76">
        <v>-133.56339</v>
      </c>
      <c r="AK2" s="71" t="s">
        <v>85</v>
      </c>
      <c r="AL2" s="71">
        <v>73.5</v>
      </c>
      <c r="AM2" s="71">
        <v>43</v>
      </c>
      <c r="AN2" s="71" t="s">
        <v>140</v>
      </c>
      <c r="AO2" s="71" t="s">
        <v>141</v>
      </c>
      <c r="AP2" s="68" t="s">
        <v>144</v>
      </c>
      <c r="AQ2" s="71" t="s">
        <v>211</v>
      </c>
      <c r="AR2" s="71" t="s">
        <v>290</v>
      </c>
      <c r="AS2" s="71" t="s">
        <v>364</v>
      </c>
      <c r="AT2" s="71" t="s">
        <v>402</v>
      </c>
      <c r="AU2" s="71" t="s">
        <v>459</v>
      </c>
      <c r="AV2" s="71" t="s">
        <v>32</v>
      </c>
      <c r="AW2" s="71" t="s">
        <v>619</v>
      </c>
      <c r="AX2" s="71"/>
      <c r="AY2" s="36" t="s">
        <v>759</v>
      </c>
      <c r="AZ2">
        <v>10</v>
      </c>
      <c r="BA2">
        <v>0.299185215</v>
      </c>
      <c r="BB2" t="s">
        <v>1099</v>
      </c>
      <c r="BC2" t="s">
        <v>1100</v>
      </c>
      <c r="BD2">
        <v>10.583</v>
      </c>
      <c r="BE2">
        <v>10.673999999999999</v>
      </c>
      <c r="BF2" t="e">
        <v>#VALUE!</v>
      </c>
      <c r="BH2">
        <v>3.1662771303449997</v>
      </c>
      <c r="BK2">
        <v>3.4426712355425995</v>
      </c>
    </row>
    <row r="3" spans="1:63" x14ac:dyDescent="0.25">
      <c r="A3" s="36" t="s">
        <v>761</v>
      </c>
      <c r="B3" s="35"/>
      <c r="C3" s="60" t="s">
        <v>1061</v>
      </c>
      <c r="D3" s="43">
        <v>5</v>
      </c>
      <c r="E3" s="57" t="s">
        <v>1055</v>
      </c>
      <c r="F3" s="40" t="s">
        <v>762</v>
      </c>
      <c r="G3" s="40"/>
      <c r="H3" s="42">
        <v>45119</v>
      </c>
      <c r="I3" s="25">
        <v>86.748000000000005</v>
      </c>
      <c r="J3">
        <v>63.698999999999998</v>
      </c>
      <c r="M3">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71" t="s">
        <v>597</v>
      </c>
      <c r="AI3" s="75">
        <v>67.912000000000006</v>
      </c>
      <c r="AJ3" s="76">
        <v>-133.56339</v>
      </c>
      <c r="AK3" s="71" t="s">
        <v>85</v>
      </c>
      <c r="AL3" s="71">
        <v>73.5</v>
      </c>
      <c r="AM3" s="71">
        <v>43</v>
      </c>
      <c r="AN3" s="71" t="s">
        <v>141</v>
      </c>
      <c r="AO3" s="71" t="s">
        <v>121</v>
      </c>
      <c r="AP3" s="68" t="s">
        <v>154</v>
      </c>
      <c r="AQ3" s="71" t="s">
        <v>212</v>
      </c>
      <c r="AR3" s="71" t="s">
        <v>125</v>
      </c>
      <c r="AS3" s="71" t="s">
        <v>365</v>
      </c>
      <c r="AT3" s="71" t="s">
        <v>403</v>
      </c>
      <c r="AU3" s="71" t="s">
        <v>460</v>
      </c>
      <c r="AV3" s="71" t="s">
        <v>32</v>
      </c>
      <c r="AW3" s="71" t="s">
        <v>619</v>
      </c>
      <c r="AX3" s="71"/>
      <c r="AY3" s="36" t="s">
        <v>761</v>
      </c>
      <c r="AZ3">
        <v>30</v>
      </c>
      <c r="BA3">
        <v>1.454689984</v>
      </c>
      <c r="BB3" t="s">
        <v>1101</v>
      </c>
      <c r="BC3" t="s">
        <v>1100</v>
      </c>
      <c r="BD3">
        <v>2.5670000000000002</v>
      </c>
      <c r="BE3">
        <v>2.5939999999999999</v>
      </c>
      <c r="BF3" t="e">
        <v>#VALUE!</v>
      </c>
      <c r="BH3">
        <v>11.202567566784001</v>
      </c>
      <c r="BJ3">
        <v>15.595121941430101</v>
      </c>
    </row>
    <row r="4" spans="1:63" x14ac:dyDescent="0.25">
      <c r="A4" s="36" t="s">
        <v>765</v>
      </c>
      <c r="B4" s="35"/>
      <c r="C4" s="60" t="s">
        <v>1061</v>
      </c>
      <c r="D4" s="43">
        <v>6</v>
      </c>
      <c r="E4" s="57" t="s">
        <v>1054</v>
      </c>
      <c r="F4" s="37" t="s">
        <v>766</v>
      </c>
      <c r="G4" s="37"/>
      <c r="H4" s="42">
        <v>45119</v>
      </c>
      <c r="I4" s="25">
        <v>58.106999999999999</v>
      </c>
      <c r="J4">
        <v>11.717000000000001</v>
      </c>
      <c r="M4">
        <v>79.835475932331732</v>
      </c>
      <c r="N4" t="s">
        <v>997</v>
      </c>
      <c r="P4" s="51" t="s">
        <v>1029</v>
      </c>
      <c r="Q4" s="54" t="s">
        <v>321</v>
      </c>
      <c r="R4" s="55">
        <v>45196</v>
      </c>
      <c r="S4" s="65">
        <v>1</v>
      </c>
      <c r="T4" s="51">
        <v>3</v>
      </c>
      <c r="U4" s="51"/>
      <c r="V4" s="51"/>
      <c r="W4" s="51"/>
      <c r="X4" s="51"/>
      <c r="Y4" s="55">
        <v>45233</v>
      </c>
      <c r="Z4" s="51" t="s">
        <v>1071</v>
      </c>
      <c r="AA4" s="51"/>
      <c r="AB4" s="51"/>
      <c r="AC4" s="55">
        <v>45369</v>
      </c>
      <c r="AD4" s="51"/>
      <c r="AE4" s="55"/>
      <c r="AF4" s="51"/>
      <c r="AH4" s="71" t="s">
        <v>73</v>
      </c>
      <c r="AI4" s="71">
        <v>68.725620000000006</v>
      </c>
      <c r="AJ4" s="76">
        <v>-133.53305</v>
      </c>
      <c r="AK4" s="71" t="s">
        <v>86</v>
      </c>
      <c r="AL4" s="71">
        <v>35</v>
      </c>
      <c r="AM4" s="71">
        <v>35</v>
      </c>
      <c r="AN4" s="71" t="s">
        <v>135</v>
      </c>
      <c r="AO4" s="71" t="s">
        <v>115</v>
      </c>
      <c r="AP4" s="68" t="s">
        <v>160</v>
      </c>
      <c r="AQ4" s="71" t="s">
        <v>214</v>
      </c>
      <c r="AR4" s="71" t="s">
        <v>291</v>
      </c>
      <c r="AS4" s="71" t="s">
        <v>367</v>
      </c>
      <c r="AT4" s="71" t="s">
        <v>405</v>
      </c>
      <c r="AU4" s="71" t="s">
        <v>462</v>
      </c>
      <c r="AV4" s="71" t="s">
        <v>32</v>
      </c>
      <c r="AW4" s="71" t="s">
        <v>619</v>
      </c>
      <c r="AX4" s="71"/>
      <c r="AY4" s="36" t="s">
        <v>765</v>
      </c>
      <c r="AZ4">
        <v>33</v>
      </c>
      <c r="BA4">
        <v>0.211049285</v>
      </c>
      <c r="BB4" t="s">
        <v>1102</v>
      </c>
      <c r="BC4" t="s">
        <v>1100</v>
      </c>
      <c r="BD4">
        <v>44.500999999999998</v>
      </c>
      <c r="BE4">
        <v>44.573</v>
      </c>
      <c r="BF4">
        <v>1.7360467380720546E-3</v>
      </c>
      <c r="BH4">
        <v>30.993283964890498</v>
      </c>
      <c r="BJ4">
        <v>31.984079574280496</v>
      </c>
      <c r="BK4">
        <v>8.504318994818</v>
      </c>
    </row>
    <row r="5" spans="1:63" x14ac:dyDescent="0.25">
      <c r="A5" s="36" t="s">
        <v>779</v>
      </c>
      <c r="B5" s="35"/>
      <c r="C5" s="60" t="s">
        <v>1061</v>
      </c>
      <c r="D5" s="43">
        <v>9</v>
      </c>
      <c r="E5" s="57" t="s">
        <v>1055</v>
      </c>
      <c r="F5" s="37" t="s">
        <v>780</v>
      </c>
      <c r="G5" s="37"/>
      <c r="H5" s="42">
        <v>45120</v>
      </c>
      <c r="I5" s="25">
        <v>105.422</v>
      </c>
      <c r="J5">
        <v>80.927000000000007</v>
      </c>
      <c r="M5">
        <v>23.235188101155348</v>
      </c>
      <c r="N5" t="s">
        <v>998</v>
      </c>
      <c r="P5" s="51" t="s">
        <v>1045</v>
      </c>
      <c r="Q5" s="54" t="s">
        <v>321</v>
      </c>
      <c r="R5" s="55">
        <v>45251</v>
      </c>
      <c r="S5" s="65">
        <v>1.012</v>
      </c>
      <c r="T5" s="51">
        <v>3</v>
      </c>
      <c r="U5" s="51"/>
      <c r="V5" s="51"/>
      <c r="W5" s="51"/>
      <c r="X5" s="51"/>
      <c r="Y5" s="55">
        <v>45271</v>
      </c>
      <c r="Z5" s="51"/>
      <c r="AA5" s="51"/>
      <c r="AB5" s="51"/>
      <c r="AC5" s="55">
        <v>45369</v>
      </c>
      <c r="AD5" s="51"/>
      <c r="AE5" s="55"/>
      <c r="AF5" s="51"/>
      <c r="AH5" s="71" t="s">
        <v>76</v>
      </c>
      <c r="AI5" s="71">
        <v>68.435329999999993</v>
      </c>
      <c r="AJ5" s="76">
        <v>-133.75649999999999</v>
      </c>
      <c r="AK5" s="71" t="s">
        <v>89</v>
      </c>
      <c r="AL5" s="71">
        <v>50</v>
      </c>
      <c r="AM5" s="71">
        <v>43</v>
      </c>
      <c r="AN5" s="71">
        <v>-30</v>
      </c>
      <c r="AO5" s="71">
        <v>-50</v>
      </c>
      <c r="AP5" s="68">
        <v>-40</v>
      </c>
      <c r="AQ5" s="71">
        <v>5.9</v>
      </c>
      <c r="AR5" s="71" t="s">
        <v>299</v>
      </c>
      <c r="AS5" s="71" t="s">
        <v>375</v>
      </c>
      <c r="AT5" s="71" t="s">
        <v>412</v>
      </c>
      <c r="AU5" s="71" t="s">
        <v>470</v>
      </c>
      <c r="AV5" s="71" t="s">
        <v>32</v>
      </c>
      <c r="AW5" s="71" t="s">
        <v>619</v>
      </c>
      <c r="AX5" s="71"/>
      <c r="AY5" s="36" t="s">
        <v>779</v>
      </c>
      <c r="AZ5">
        <v>20</v>
      </c>
      <c r="BA5">
        <v>1.34399841</v>
      </c>
      <c r="BB5" t="s">
        <v>1104</v>
      </c>
      <c r="BC5" t="s">
        <v>1100</v>
      </c>
      <c r="BD5">
        <v>2.1880000000000002</v>
      </c>
      <c r="BE5">
        <v>2.222</v>
      </c>
      <c r="BF5" t="e">
        <v>#VALUE!</v>
      </c>
      <c r="BH5">
        <v>5.8813370421600002</v>
      </c>
      <c r="BJ5">
        <v>21.853670503057501</v>
      </c>
    </row>
    <row r="6" spans="1:63" x14ac:dyDescent="0.25">
      <c r="A6" s="36" t="s">
        <v>783</v>
      </c>
      <c r="B6" s="35"/>
      <c r="C6" s="60" t="s">
        <v>1061</v>
      </c>
      <c r="D6" s="43">
        <v>9</v>
      </c>
      <c r="E6" s="57" t="s">
        <v>1054</v>
      </c>
      <c r="F6" s="37" t="s">
        <v>784</v>
      </c>
      <c r="G6" s="37"/>
      <c r="H6" s="42">
        <v>45120</v>
      </c>
      <c r="I6">
        <v>11.797000000000001</v>
      </c>
      <c r="J6">
        <v>3.8740000000000001</v>
      </c>
      <c r="M6">
        <v>67.161142663389001</v>
      </c>
      <c r="P6" s="51" t="s">
        <v>1030</v>
      </c>
      <c r="Q6" s="54" t="s">
        <v>251</v>
      </c>
      <c r="R6" s="55">
        <v>45196</v>
      </c>
      <c r="S6" s="65">
        <v>0.53200000000000003</v>
      </c>
      <c r="T6" s="51">
        <v>4</v>
      </c>
      <c r="U6" s="51"/>
      <c r="V6" s="51"/>
      <c r="W6" s="51"/>
      <c r="X6" s="51"/>
      <c r="Y6" s="55">
        <v>45233</v>
      </c>
      <c r="Z6" s="51"/>
      <c r="AA6" s="51"/>
      <c r="AB6" s="51"/>
      <c r="AC6" s="55">
        <v>45369</v>
      </c>
      <c r="AD6" s="51"/>
      <c r="AE6" s="55"/>
      <c r="AF6" s="51"/>
      <c r="AH6" s="71" t="s">
        <v>76</v>
      </c>
      <c r="AI6" s="71">
        <v>68.435329999999993</v>
      </c>
      <c r="AJ6" s="76">
        <v>-133.75649999999999</v>
      </c>
      <c r="AK6" s="71" t="s">
        <v>89</v>
      </c>
      <c r="AL6" s="71">
        <v>50</v>
      </c>
      <c r="AM6" s="71">
        <v>43</v>
      </c>
      <c r="AN6" s="71">
        <v>-3</v>
      </c>
      <c r="AO6" s="71">
        <v>-30</v>
      </c>
      <c r="AP6" s="68">
        <v>-11.5</v>
      </c>
      <c r="AQ6" s="71">
        <v>13.3</v>
      </c>
      <c r="AR6" s="71" t="s">
        <v>298</v>
      </c>
      <c r="AS6" s="71" t="s">
        <v>374</v>
      </c>
      <c r="AT6" s="71" t="s">
        <v>411</v>
      </c>
      <c r="AU6" s="71" t="s">
        <v>469</v>
      </c>
      <c r="AV6" s="71" t="s">
        <v>32</v>
      </c>
      <c r="AW6" s="71" t="s">
        <v>619</v>
      </c>
      <c r="AX6" s="71"/>
      <c r="AY6" s="36" t="s">
        <v>783</v>
      </c>
      <c r="AZ6">
        <v>27</v>
      </c>
      <c r="BA6">
        <v>0.111983307</v>
      </c>
      <c r="BB6" t="s">
        <v>1103</v>
      </c>
      <c r="BC6" t="s">
        <v>1100</v>
      </c>
      <c r="BD6">
        <v>48.283000000000001</v>
      </c>
      <c r="BE6">
        <v>48.369</v>
      </c>
      <c r="BF6" t="e">
        <v>#VALUE!</v>
      </c>
      <c r="BH6">
        <v>14.598603032078701</v>
      </c>
      <c r="BK6">
        <v>5.1585534371355006</v>
      </c>
    </row>
    <row r="7" spans="1:63" x14ac:dyDescent="0.25">
      <c r="A7" s="36" t="s">
        <v>799</v>
      </c>
      <c r="B7" s="35"/>
      <c r="C7" s="60" t="s">
        <v>1061</v>
      </c>
      <c r="D7" s="43">
        <v>12</v>
      </c>
      <c r="E7" s="57" t="s">
        <v>1054</v>
      </c>
      <c r="F7" s="37" t="s">
        <v>800</v>
      </c>
      <c r="G7" s="37"/>
      <c r="H7" s="42">
        <v>45145</v>
      </c>
      <c r="I7" s="25">
        <v>47.264000000000003</v>
      </c>
      <c r="J7">
        <v>8.2949999999999999</v>
      </c>
      <c r="M7">
        <v>82.449644549763036</v>
      </c>
      <c r="N7" t="s">
        <v>999</v>
      </c>
      <c r="P7" s="51" t="s">
        <v>1031</v>
      </c>
      <c r="Q7" s="54" t="s">
        <v>250</v>
      </c>
      <c r="R7" s="55">
        <v>45196</v>
      </c>
      <c r="S7" s="65">
        <v>0.52200000000000002</v>
      </c>
      <c r="T7" s="51">
        <v>5</v>
      </c>
      <c r="U7" s="51"/>
      <c r="V7" s="51"/>
      <c r="W7" s="51"/>
      <c r="X7" s="51"/>
      <c r="Y7" s="55">
        <v>45236</v>
      </c>
      <c r="Z7" s="51"/>
      <c r="AA7" s="51"/>
      <c r="AB7" s="51"/>
      <c r="AC7" s="55">
        <v>45369</v>
      </c>
      <c r="AD7" s="51"/>
      <c r="AE7" s="55"/>
      <c r="AF7" s="51"/>
      <c r="AH7" s="71" t="s">
        <v>599</v>
      </c>
      <c r="AI7" s="71">
        <v>68.04213</v>
      </c>
      <c r="AJ7" s="76">
        <v>-133.48858999999999</v>
      </c>
      <c r="AK7" s="71" t="s">
        <v>92</v>
      </c>
      <c r="AL7" s="71">
        <v>85</v>
      </c>
      <c r="AM7" s="71">
        <v>52</v>
      </c>
      <c r="AN7" s="71" t="s">
        <v>135</v>
      </c>
      <c r="AO7" s="71" t="s">
        <v>132</v>
      </c>
      <c r="AP7" s="68" t="s">
        <v>136</v>
      </c>
      <c r="AQ7" s="71" t="s">
        <v>225</v>
      </c>
      <c r="AR7" s="71" t="s">
        <v>304</v>
      </c>
      <c r="AS7" s="71" t="s">
        <v>288</v>
      </c>
      <c r="AT7" s="71" t="s">
        <v>419</v>
      </c>
      <c r="AU7" s="71" t="s">
        <v>478</v>
      </c>
      <c r="AV7" s="71" t="s">
        <v>32</v>
      </c>
      <c r="AW7" s="71" t="s">
        <v>619</v>
      </c>
      <c r="AX7" s="71"/>
      <c r="AY7" s="36" t="s">
        <v>799</v>
      </c>
      <c r="AZ7">
        <v>18</v>
      </c>
      <c r="BA7">
        <v>0.18561208300000001</v>
      </c>
      <c r="BB7" t="s">
        <v>1105</v>
      </c>
      <c r="BC7" t="s">
        <v>1100</v>
      </c>
      <c r="BD7">
        <v>37.435000000000002</v>
      </c>
      <c r="BE7">
        <v>37.523000000000003</v>
      </c>
      <c r="BF7">
        <v>2.7671828908554574E-2</v>
      </c>
      <c r="BH7">
        <v>12.507098988789004</v>
      </c>
      <c r="BK7">
        <v>6.2130189449632018</v>
      </c>
    </row>
    <row r="8" spans="1:63" x14ac:dyDescent="0.25">
      <c r="A8" s="36" t="s">
        <v>801</v>
      </c>
      <c r="B8" s="35"/>
      <c r="C8" s="60" t="s">
        <v>1061</v>
      </c>
      <c r="D8" s="43">
        <v>12</v>
      </c>
      <c r="E8" s="57" t="s">
        <v>1055</v>
      </c>
      <c r="F8" s="37" t="s">
        <v>802</v>
      </c>
      <c r="G8" s="37"/>
      <c r="H8" s="42">
        <v>45145</v>
      </c>
      <c r="I8">
        <v>68.02</v>
      </c>
      <c r="J8">
        <v>52.604999999999997</v>
      </c>
      <c r="M8">
        <v>22.662452219935314</v>
      </c>
      <c r="P8" s="51" t="s">
        <v>1040</v>
      </c>
      <c r="Q8" s="54" t="s">
        <v>251</v>
      </c>
      <c r="R8" s="55">
        <v>45251</v>
      </c>
      <c r="S8" s="65">
        <v>1.0049999999999999</v>
      </c>
      <c r="T8" s="51">
        <v>4</v>
      </c>
      <c r="U8" s="51"/>
      <c r="V8" s="51"/>
      <c r="W8" s="51"/>
      <c r="X8" s="51"/>
      <c r="Y8" s="55">
        <v>45271</v>
      </c>
      <c r="Z8" s="51"/>
      <c r="AA8" s="51"/>
      <c r="AB8" s="51"/>
      <c r="AC8" s="55">
        <v>45369</v>
      </c>
      <c r="AD8" s="51"/>
      <c r="AE8" s="55"/>
      <c r="AF8" s="51"/>
      <c r="AH8" s="71" t="s">
        <v>599</v>
      </c>
      <c r="AI8" s="71">
        <v>68.04213</v>
      </c>
      <c r="AJ8" s="76">
        <v>-133.48858999999999</v>
      </c>
      <c r="AK8" s="71" t="s">
        <v>92</v>
      </c>
      <c r="AL8" s="71">
        <v>85</v>
      </c>
      <c r="AM8" s="71">
        <v>52</v>
      </c>
      <c r="AN8" s="71" t="s">
        <v>132</v>
      </c>
      <c r="AO8" s="71" t="s">
        <v>117</v>
      </c>
      <c r="AP8" s="68" t="s">
        <v>171</v>
      </c>
      <c r="AQ8" s="71" t="s">
        <v>228</v>
      </c>
      <c r="AR8" s="71" t="s">
        <v>305</v>
      </c>
      <c r="AS8" s="71" t="s">
        <v>379</v>
      </c>
      <c r="AT8" s="71" t="s">
        <v>420</v>
      </c>
      <c r="AU8" s="71" t="s">
        <v>479</v>
      </c>
      <c r="AV8" s="71" t="s">
        <v>32</v>
      </c>
      <c r="AW8" s="71" t="s">
        <v>619</v>
      </c>
      <c r="AX8" s="71"/>
      <c r="AY8" s="36" t="s">
        <v>801</v>
      </c>
      <c r="AZ8">
        <v>65</v>
      </c>
      <c r="BA8">
        <v>1.7923290940000001</v>
      </c>
      <c r="BB8" t="s">
        <v>1106</v>
      </c>
      <c r="BC8" t="s">
        <v>1100</v>
      </c>
      <c r="BD8">
        <v>2.6909999999999998</v>
      </c>
      <c r="BE8">
        <v>2.7210000000000001</v>
      </c>
      <c r="BF8" t="e">
        <v>#VALUE!</v>
      </c>
      <c r="BH8">
        <v>31.350524347700997</v>
      </c>
      <c r="BJ8">
        <v>44.5119316197692</v>
      </c>
    </row>
    <row r="9" spans="1:63" x14ac:dyDescent="0.25">
      <c r="A9" s="36" t="s">
        <v>847</v>
      </c>
      <c r="B9" s="35"/>
      <c r="C9" s="60" t="s">
        <v>1061</v>
      </c>
      <c r="D9" s="43">
        <v>37</v>
      </c>
      <c r="E9" s="57" t="s">
        <v>1054</v>
      </c>
      <c r="F9" s="37" t="s">
        <v>848</v>
      </c>
      <c r="G9" s="37"/>
      <c r="H9" s="42">
        <v>45145</v>
      </c>
      <c r="I9">
        <v>19.864999999999998</v>
      </c>
      <c r="J9">
        <v>12.635999999999999</v>
      </c>
      <c r="M9">
        <v>36.390636798389124</v>
      </c>
      <c r="N9" t="s">
        <v>1000</v>
      </c>
      <c r="P9" s="51" t="s">
        <v>1032</v>
      </c>
      <c r="Q9" s="54" t="s">
        <v>223</v>
      </c>
      <c r="R9" s="55">
        <v>45196</v>
      </c>
      <c r="S9" s="65">
        <v>1.032</v>
      </c>
      <c r="T9" s="51">
        <v>6</v>
      </c>
      <c r="U9" s="51"/>
      <c r="V9" s="51"/>
      <c r="W9" s="51" t="s">
        <v>1075</v>
      </c>
      <c r="X9" s="51"/>
      <c r="Y9" s="55">
        <v>45236</v>
      </c>
      <c r="Z9" s="51"/>
      <c r="AA9" s="51"/>
      <c r="AB9" s="51"/>
      <c r="AC9" s="55">
        <v>45369</v>
      </c>
      <c r="AD9" s="51"/>
      <c r="AE9" s="55"/>
      <c r="AF9" s="51"/>
      <c r="AH9" s="71" t="s">
        <v>604</v>
      </c>
      <c r="AI9" s="71">
        <v>66.627880000000005</v>
      </c>
      <c r="AJ9" s="76">
        <v>-136.29924</v>
      </c>
      <c r="AK9" s="71" t="s">
        <v>102</v>
      </c>
      <c r="AL9" s="71" t="s">
        <v>79</v>
      </c>
      <c r="AM9" s="71">
        <v>40</v>
      </c>
      <c r="AN9" s="71" t="s">
        <v>135</v>
      </c>
      <c r="AO9" s="71" t="s">
        <v>142</v>
      </c>
      <c r="AP9" s="68" t="s">
        <v>192</v>
      </c>
      <c r="AQ9" s="71" t="s">
        <v>225</v>
      </c>
      <c r="AR9" s="71" t="s">
        <v>244</v>
      </c>
      <c r="AS9" s="71" t="s">
        <v>385</v>
      </c>
      <c r="AT9" s="71" t="s">
        <v>124</v>
      </c>
      <c r="AU9" s="71" t="s">
        <v>499</v>
      </c>
      <c r="AV9" s="71" t="s">
        <v>32</v>
      </c>
      <c r="AW9" s="71" t="s">
        <v>619</v>
      </c>
      <c r="AX9" s="71"/>
      <c r="AY9" s="36" t="s">
        <v>847</v>
      </c>
      <c r="AZ9">
        <v>13</v>
      </c>
      <c r="BA9">
        <v>0.397356916</v>
      </c>
      <c r="BB9" t="s">
        <v>1107</v>
      </c>
      <c r="BC9" t="s">
        <v>1100</v>
      </c>
      <c r="BD9">
        <v>14.054</v>
      </c>
      <c r="BE9">
        <v>14.128</v>
      </c>
      <c r="BF9" t="e">
        <v>#VALUE!</v>
      </c>
      <c r="BH9">
        <v>7.2597903267031993</v>
      </c>
      <c r="BK9">
        <v>5.3807770258206</v>
      </c>
    </row>
    <row r="10" spans="1:63" x14ac:dyDescent="0.25">
      <c r="A10" s="36" t="s">
        <v>849</v>
      </c>
      <c r="B10" s="35"/>
      <c r="C10" s="60" t="s">
        <v>1061</v>
      </c>
      <c r="D10" s="43">
        <v>37</v>
      </c>
      <c r="E10" s="57" t="s">
        <v>1055</v>
      </c>
      <c r="F10" s="37" t="s">
        <v>850</v>
      </c>
      <c r="G10" s="37"/>
      <c r="H10" s="42">
        <v>45146</v>
      </c>
      <c r="I10" s="25">
        <v>48.305</v>
      </c>
      <c r="J10">
        <v>42.26</v>
      </c>
      <c r="M10">
        <v>12.514232481109619</v>
      </c>
      <c r="N10" t="s">
        <v>1001</v>
      </c>
      <c r="P10" s="51" t="s">
        <v>1047</v>
      </c>
      <c r="Q10" s="54" t="s">
        <v>250</v>
      </c>
      <c r="R10" s="55">
        <v>45251</v>
      </c>
      <c r="S10" s="65">
        <v>1.0029999999999999</v>
      </c>
      <c r="T10" s="51">
        <v>5</v>
      </c>
      <c r="U10" s="51"/>
      <c r="V10" s="51"/>
      <c r="W10" s="51"/>
      <c r="X10" s="51"/>
      <c r="Y10" s="55">
        <v>45271</v>
      </c>
      <c r="Z10" s="51"/>
      <c r="AA10" s="51"/>
      <c r="AB10" s="51"/>
      <c r="AC10" s="55">
        <v>45369</v>
      </c>
      <c r="AD10" s="51"/>
      <c r="AE10" s="55"/>
      <c r="AF10" s="51"/>
      <c r="AH10" s="71" t="s">
        <v>604</v>
      </c>
      <c r="AI10" s="71">
        <v>66.627880000000005</v>
      </c>
      <c r="AJ10" s="76">
        <v>-136.29924</v>
      </c>
      <c r="AK10" s="71" t="s">
        <v>102</v>
      </c>
      <c r="AL10" s="71" t="s">
        <v>79</v>
      </c>
      <c r="AM10" s="71">
        <v>40</v>
      </c>
      <c r="AN10" s="71" t="s">
        <v>142</v>
      </c>
      <c r="AO10" s="71" t="s">
        <v>151</v>
      </c>
      <c r="AP10" s="68" t="s">
        <v>193</v>
      </c>
      <c r="AQ10" s="71" t="s">
        <v>247</v>
      </c>
      <c r="AR10" s="71" t="s">
        <v>192</v>
      </c>
      <c r="AS10" s="71" t="s">
        <v>328</v>
      </c>
      <c r="AT10" s="71" t="s">
        <v>435</v>
      </c>
      <c r="AU10" s="71" t="s">
        <v>502</v>
      </c>
      <c r="AV10" s="71" t="s">
        <v>32</v>
      </c>
      <c r="AW10" s="71" t="s">
        <v>619</v>
      </c>
      <c r="AX10" s="71"/>
      <c r="AY10" s="36" t="s">
        <v>849</v>
      </c>
      <c r="AZ10">
        <v>25</v>
      </c>
      <c r="BA10">
        <v>1.2783187600000001</v>
      </c>
      <c r="BB10" t="s">
        <v>1108</v>
      </c>
      <c r="BC10" t="s">
        <v>1100</v>
      </c>
      <c r="BD10">
        <v>2.927</v>
      </c>
      <c r="BE10">
        <v>2.9489999999999998</v>
      </c>
      <c r="BF10" t="e">
        <v>#VALUE!</v>
      </c>
      <c r="BH10">
        <v>9.3540975263000004</v>
      </c>
      <c r="BJ10">
        <v>17.5271016008526</v>
      </c>
    </row>
    <row r="11" spans="1:63" x14ac:dyDescent="0.25">
      <c r="A11" s="36" t="s">
        <v>853</v>
      </c>
      <c r="B11" s="35"/>
      <c r="C11" s="60" t="s">
        <v>1061</v>
      </c>
      <c r="D11" s="43">
        <v>39</v>
      </c>
      <c r="E11" s="57" t="s">
        <v>1054</v>
      </c>
      <c r="F11" s="37" t="s">
        <v>854</v>
      </c>
      <c r="G11" s="37"/>
      <c r="H11" s="42">
        <v>45146</v>
      </c>
      <c r="I11" s="25">
        <v>25.645999999999997</v>
      </c>
      <c r="J11">
        <v>8.0969999999999995</v>
      </c>
      <c r="M11">
        <v>68.427825001949628</v>
      </c>
      <c r="N11" t="s">
        <v>1002</v>
      </c>
      <c r="P11" s="51" t="s">
        <v>1033</v>
      </c>
      <c r="Q11" s="54" t="s">
        <v>218</v>
      </c>
      <c r="R11" s="55">
        <v>45196</v>
      </c>
      <c r="S11" s="65">
        <v>0.52</v>
      </c>
      <c r="T11" s="51">
        <v>7</v>
      </c>
      <c r="U11" s="51" t="s">
        <v>1038</v>
      </c>
      <c r="V11" s="51"/>
      <c r="W11" s="51"/>
      <c r="X11" s="51"/>
      <c r="Y11" s="55">
        <v>45236</v>
      </c>
      <c r="Z11" s="51"/>
      <c r="AA11" s="51" t="s">
        <v>1073</v>
      </c>
      <c r="AB11" s="51"/>
      <c r="AC11" s="55">
        <v>45369</v>
      </c>
      <c r="AD11" s="55">
        <v>45265</v>
      </c>
      <c r="AE11" s="55"/>
      <c r="AF11" s="51"/>
      <c r="AH11" s="71" t="s">
        <v>605</v>
      </c>
      <c r="AI11" s="71">
        <v>65.926010000000005</v>
      </c>
      <c r="AJ11" s="76">
        <v>-137.47167999999999</v>
      </c>
      <c r="AK11" s="71" t="s">
        <v>103</v>
      </c>
      <c r="AL11" s="71">
        <v>56</v>
      </c>
      <c r="AM11" s="71">
        <v>56</v>
      </c>
      <c r="AN11" s="71" t="s">
        <v>135</v>
      </c>
      <c r="AO11" s="71" t="s">
        <v>132</v>
      </c>
      <c r="AP11" s="68" t="s">
        <v>136</v>
      </c>
      <c r="AQ11" s="71" t="s">
        <v>249</v>
      </c>
      <c r="AR11" s="71" t="s">
        <v>324</v>
      </c>
      <c r="AS11" s="71" t="s">
        <v>328</v>
      </c>
      <c r="AT11" s="71" t="s">
        <v>437</v>
      </c>
      <c r="AU11" s="71" t="s">
        <v>504</v>
      </c>
      <c r="AV11" s="71" t="s">
        <v>32</v>
      </c>
      <c r="AW11" s="71" t="s">
        <v>619</v>
      </c>
      <c r="AX11" s="71"/>
      <c r="AY11" s="36">
        <v>216</v>
      </c>
      <c r="BB11" s="70"/>
      <c r="BC11" s="70"/>
      <c r="BD11" s="30"/>
      <c r="BE11" s="30"/>
    </row>
    <row r="12" spans="1:63" x14ac:dyDescent="0.25">
      <c r="A12" s="36" t="s">
        <v>855</v>
      </c>
      <c r="B12" s="35"/>
      <c r="C12" s="60" t="s">
        <v>1061</v>
      </c>
      <c r="D12" s="43">
        <v>39</v>
      </c>
      <c r="E12" s="57" t="s">
        <v>1055</v>
      </c>
      <c r="F12" s="37" t="s">
        <v>856</v>
      </c>
      <c r="G12" s="37"/>
      <c r="H12" s="42">
        <v>45146</v>
      </c>
      <c r="I12">
        <v>67.488</v>
      </c>
      <c r="J12">
        <v>49.466999999999999</v>
      </c>
      <c r="M12">
        <v>26.702524893314365</v>
      </c>
      <c r="P12" s="51" t="s">
        <v>1080</v>
      </c>
      <c r="Q12" s="54" t="s">
        <v>1081</v>
      </c>
      <c r="R12" s="55" t="s">
        <v>1082</v>
      </c>
      <c r="S12" s="65" t="s">
        <v>1083</v>
      </c>
      <c r="T12" s="64">
        <v>45510</v>
      </c>
      <c r="U12" s="51" t="s">
        <v>1084</v>
      </c>
      <c r="V12" s="51"/>
      <c r="W12" s="51"/>
      <c r="X12" s="51"/>
      <c r="Y12" s="55">
        <v>45271</v>
      </c>
      <c r="Z12" s="51" t="s">
        <v>1069</v>
      </c>
      <c r="AA12" s="51"/>
      <c r="AB12" s="51"/>
      <c r="AC12" s="55">
        <v>45400</v>
      </c>
      <c r="AD12" s="51"/>
      <c r="AE12" s="55"/>
      <c r="AF12" s="51"/>
      <c r="AH12" s="71" t="s">
        <v>605</v>
      </c>
      <c r="AI12" s="71">
        <v>65.926010000000005</v>
      </c>
      <c r="AJ12" s="76">
        <v>-137.47167999999999</v>
      </c>
      <c r="AK12" s="71" t="s">
        <v>103</v>
      </c>
      <c r="AL12" s="71">
        <v>56</v>
      </c>
      <c r="AM12" s="71">
        <v>56</v>
      </c>
      <c r="AN12" s="71" t="s">
        <v>132</v>
      </c>
      <c r="AO12" s="71" t="s">
        <v>152</v>
      </c>
      <c r="AP12" s="68" t="s">
        <v>187</v>
      </c>
      <c r="AQ12" s="71" t="s">
        <v>212</v>
      </c>
      <c r="AR12" s="71" t="s">
        <v>325</v>
      </c>
      <c r="AS12" s="71" t="s">
        <v>385</v>
      </c>
      <c r="AT12" s="71" t="s">
        <v>438</v>
      </c>
      <c r="AU12" s="71" t="s">
        <v>505</v>
      </c>
      <c r="AV12" s="71" t="s">
        <v>32</v>
      </c>
      <c r="AW12" s="71" t="s">
        <v>619</v>
      </c>
      <c r="AX12" s="71"/>
      <c r="AY12" s="36">
        <v>217</v>
      </c>
      <c r="BB12" s="70"/>
      <c r="BC12" s="70"/>
      <c r="BD12" s="30"/>
      <c r="BE12" s="30"/>
    </row>
    <row r="13" spans="1:63" x14ac:dyDescent="0.25">
      <c r="A13" s="36" t="s">
        <v>890</v>
      </c>
      <c r="B13" s="35"/>
      <c r="C13" s="60" t="s">
        <v>1061</v>
      </c>
      <c r="D13" s="43">
        <v>49</v>
      </c>
      <c r="E13" s="57" t="s">
        <v>1054</v>
      </c>
      <c r="F13" s="37" t="s">
        <v>891</v>
      </c>
      <c r="G13" s="37"/>
      <c r="H13" s="42">
        <v>45147</v>
      </c>
      <c r="I13">
        <v>2.8690000000000002</v>
      </c>
      <c r="J13">
        <v>1.0209999999999999</v>
      </c>
      <c r="M13">
        <v>64.412687347507841</v>
      </c>
      <c r="P13" s="51" t="s">
        <v>1034</v>
      </c>
      <c r="Q13" s="54" t="s">
        <v>1035</v>
      </c>
      <c r="R13" s="55">
        <v>45196</v>
      </c>
      <c r="S13" s="65">
        <v>0.502</v>
      </c>
      <c r="T13" s="51">
        <v>8</v>
      </c>
      <c r="U13" s="51" t="s">
        <v>1038</v>
      </c>
      <c r="V13" s="51"/>
      <c r="W13" s="51"/>
      <c r="X13" s="51"/>
      <c r="Y13" s="55">
        <v>45236</v>
      </c>
      <c r="Z13" s="51"/>
      <c r="AA13" s="51" t="s">
        <v>1072</v>
      </c>
      <c r="AB13" s="51"/>
      <c r="AC13" s="55">
        <v>45369</v>
      </c>
      <c r="AD13" s="55">
        <v>45265</v>
      </c>
      <c r="AE13" s="55"/>
      <c r="AF13" s="51"/>
      <c r="AH13" s="71" t="s">
        <v>608</v>
      </c>
      <c r="AI13" s="71">
        <v>64.436790000000002</v>
      </c>
      <c r="AJ13" s="76">
        <v>-138.27916999999999</v>
      </c>
      <c r="AK13" s="71" t="s">
        <v>105</v>
      </c>
      <c r="AL13" s="71" t="s">
        <v>79</v>
      </c>
      <c r="AM13" s="71" t="s">
        <v>126</v>
      </c>
      <c r="AN13" s="71" t="s">
        <v>135</v>
      </c>
      <c r="AO13" s="71" t="s">
        <v>141</v>
      </c>
      <c r="AP13" s="68" t="s">
        <v>197</v>
      </c>
      <c r="AQ13" s="71" t="s">
        <v>231</v>
      </c>
      <c r="AR13" s="71" t="s">
        <v>335</v>
      </c>
      <c r="AS13" s="71" t="s">
        <v>390</v>
      </c>
      <c r="AT13" s="71" t="s">
        <v>436</v>
      </c>
      <c r="AU13" s="71" t="s">
        <v>518</v>
      </c>
      <c r="AV13" s="71" t="s">
        <v>32</v>
      </c>
      <c r="AW13" s="71" t="s">
        <v>619</v>
      </c>
      <c r="AX13" s="71"/>
      <c r="AY13" s="36" t="s">
        <v>890</v>
      </c>
      <c r="AZ13">
        <v>11</v>
      </c>
      <c r="BA13">
        <v>0.10562400600000001</v>
      </c>
      <c r="BB13" s="70" t="s">
        <v>1109</v>
      </c>
      <c r="BC13" s="70" t="s">
        <v>1100</v>
      </c>
      <c r="BD13" s="30">
        <v>49.246000000000002</v>
      </c>
      <c r="BE13" s="30">
        <v>49.314999999999998</v>
      </c>
      <c r="BF13">
        <v>2.5512157268494567E-2</v>
      </c>
      <c r="BH13">
        <v>5.7217157794236009</v>
      </c>
      <c r="BK13">
        <v>5.1079582374614478</v>
      </c>
    </row>
    <row r="14" spans="1:63" x14ac:dyDescent="0.25">
      <c r="A14" s="36" t="s">
        <v>892</v>
      </c>
      <c r="B14" s="35"/>
      <c r="C14" s="60" t="s">
        <v>1061</v>
      </c>
      <c r="D14" s="43">
        <v>49</v>
      </c>
      <c r="E14" s="57" t="s">
        <v>1055</v>
      </c>
      <c r="F14" s="37" t="s">
        <v>893</v>
      </c>
      <c r="G14" s="37"/>
      <c r="H14" s="42">
        <v>45147</v>
      </c>
      <c r="I14">
        <v>2.1469999999999998</v>
      </c>
      <c r="J14">
        <v>1.75</v>
      </c>
      <c r="M14">
        <v>18.490917559385181</v>
      </c>
      <c r="P14" s="51" t="s">
        <v>1037</v>
      </c>
      <c r="Q14" s="54" t="s">
        <v>218</v>
      </c>
      <c r="R14" s="55">
        <v>45251</v>
      </c>
      <c r="S14" s="65">
        <v>0.999</v>
      </c>
      <c r="T14" s="51">
        <v>7</v>
      </c>
      <c r="U14" s="51"/>
      <c r="V14" s="51"/>
      <c r="W14" s="51"/>
      <c r="X14" s="51"/>
      <c r="Y14" s="55">
        <v>45271</v>
      </c>
      <c r="Z14" s="51"/>
      <c r="AA14" s="51" t="s">
        <v>1068</v>
      </c>
      <c r="AB14" s="51"/>
      <c r="AC14" s="55">
        <v>45369</v>
      </c>
      <c r="AD14" s="51"/>
      <c r="AE14" s="55"/>
      <c r="AF14" s="51"/>
      <c r="AH14" s="71" t="s">
        <v>608</v>
      </c>
      <c r="AI14" s="71">
        <v>64.436790000000002</v>
      </c>
      <c r="AJ14" s="76">
        <v>-138.27916999999999</v>
      </c>
      <c r="AK14" s="71" t="s">
        <v>105</v>
      </c>
      <c r="AL14" s="71" t="s">
        <v>79</v>
      </c>
      <c r="AM14" s="71" t="s">
        <v>126</v>
      </c>
      <c r="AN14" s="71" t="s">
        <v>130</v>
      </c>
      <c r="AO14" s="71" t="s">
        <v>159</v>
      </c>
      <c r="AP14" s="68" t="s">
        <v>177</v>
      </c>
      <c r="AQ14" s="71" t="s">
        <v>258</v>
      </c>
      <c r="AR14" s="71" t="s">
        <v>336</v>
      </c>
      <c r="AS14" s="71" t="s">
        <v>315</v>
      </c>
      <c r="AT14" s="71" t="s">
        <v>338</v>
      </c>
      <c r="AU14" s="71" t="s">
        <v>519</v>
      </c>
      <c r="AV14" s="71" t="s">
        <v>32</v>
      </c>
      <c r="AW14" s="71" t="s">
        <v>619</v>
      </c>
      <c r="AX14" s="71"/>
      <c r="AY14" s="86" t="s">
        <v>896</v>
      </c>
      <c r="AZ14">
        <v>8</v>
      </c>
      <c r="BA14">
        <v>0.15222575499999999</v>
      </c>
      <c r="BB14" s="70" t="s">
        <v>1110</v>
      </c>
      <c r="BC14" s="70" t="s">
        <v>1100</v>
      </c>
      <c r="BD14" s="30">
        <v>45.92</v>
      </c>
      <c r="BE14" s="30">
        <v>45.975000000000001</v>
      </c>
      <c r="BF14" t="e">
        <v>#VALUE!</v>
      </c>
      <c r="BH14">
        <v>5.592165335679999</v>
      </c>
      <c r="BK14">
        <v>6.2086256336333987</v>
      </c>
    </row>
    <row r="15" spans="1:63" x14ac:dyDescent="0.25">
      <c r="A15" s="36" t="s">
        <v>896</v>
      </c>
      <c r="B15" s="35"/>
      <c r="C15" s="60" t="s">
        <v>1061</v>
      </c>
      <c r="D15" s="43">
        <v>52</v>
      </c>
      <c r="E15" s="57" t="s">
        <v>1054</v>
      </c>
      <c r="F15" s="37" t="s">
        <v>897</v>
      </c>
      <c r="G15" s="37"/>
      <c r="H15" s="42">
        <v>45147</v>
      </c>
      <c r="I15">
        <v>2</v>
      </c>
      <c r="J15">
        <v>1.0980000000000001</v>
      </c>
      <c r="M15">
        <v>45.099999999999994</v>
      </c>
      <c r="P15" s="51" t="s">
        <v>1036</v>
      </c>
      <c r="Q15" s="54" t="s">
        <v>214</v>
      </c>
      <c r="R15" s="55">
        <v>45196</v>
      </c>
      <c r="S15" s="65">
        <v>0.5</v>
      </c>
      <c r="T15" s="51">
        <v>9</v>
      </c>
      <c r="U15" s="51"/>
      <c r="V15" s="51"/>
      <c r="W15" s="51"/>
      <c r="X15" s="51"/>
      <c r="Y15" s="55">
        <v>45236</v>
      </c>
      <c r="Z15" s="51" t="s">
        <v>1074</v>
      </c>
      <c r="AA15" s="51"/>
      <c r="AB15" s="51"/>
      <c r="AC15" s="55">
        <v>45369</v>
      </c>
      <c r="AD15" s="51"/>
      <c r="AE15" s="55"/>
      <c r="AF15" s="51"/>
      <c r="AH15" s="71" t="s">
        <v>609</v>
      </c>
      <c r="AI15" s="71">
        <v>63.937449999999998</v>
      </c>
      <c r="AJ15" s="76">
        <v>-138.45166</v>
      </c>
      <c r="AK15" s="71" t="s">
        <v>106</v>
      </c>
      <c r="AL15" s="71" t="s">
        <v>120</v>
      </c>
      <c r="AM15" s="71" t="s">
        <v>127</v>
      </c>
      <c r="AN15" s="71" t="s">
        <v>135</v>
      </c>
      <c r="AO15" s="71" t="s">
        <v>144</v>
      </c>
      <c r="AP15" s="68" t="s">
        <v>198</v>
      </c>
      <c r="AQ15" s="71" t="s">
        <v>259</v>
      </c>
      <c r="AR15" s="71" t="s">
        <v>338</v>
      </c>
      <c r="AS15" s="71" t="s">
        <v>328</v>
      </c>
      <c r="AT15" s="71" t="s">
        <v>243</v>
      </c>
      <c r="AU15" s="71" t="s">
        <v>521</v>
      </c>
      <c r="AV15" s="71" t="s">
        <v>32</v>
      </c>
      <c r="AW15" s="71" t="s">
        <v>619</v>
      </c>
      <c r="AX15" s="71"/>
      <c r="AY15" s="86" t="s">
        <v>896</v>
      </c>
      <c r="AZ15">
        <v>8</v>
      </c>
      <c r="BA15">
        <v>0.15222575499999999</v>
      </c>
      <c r="BB15" s="70" t="s">
        <v>1110</v>
      </c>
      <c r="BC15" s="70" t="s">
        <v>1100</v>
      </c>
      <c r="BD15" s="30">
        <v>45.92</v>
      </c>
      <c r="BE15" s="30">
        <v>45.975000000000001</v>
      </c>
      <c r="BF15" t="e">
        <v>#VALUE!</v>
      </c>
      <c r="BH15">
        <v>5.592165335679999</v>
      </c>
      <c r="BK15">
        <v>6.2086256336333987</v>
      </c>
    </row>
    <row r="16" spans="1:63" x14ac:dyDescent="0.25">
      <c r="A16" s="36" t="s">
        <v>898</v>
      </c>
      <c r="B16" s="35"/>
      <c r="C16" s="60" t="s">
        <v>1061</v>
      </c>
      <c r="D16" s="43">
        <v>52</v>
      </c>
      <c r="E16" s="57" t="s">
        <v>1055</v>
      </c>
      <c r="F16" s="37" t="s">
        <v>899</v>
      </c>
      <c r="G16" s="37"/>
      <c r="H16" s="42">
        <v>45148</v>
      </c>
      <c r="I16">
        <v>36.494</v>
      </c>
      <c r="J16">
        <v>30.893999999999998</v>
      </c>
      <c r="M16">
        <v>15.344988217241195</v>
      </c>
      <c r="N16" t="s">
        <v>1000</v>
      </c>
      <c r="P16" s="51" t="s">
        <v>1048</v>
      </c>
      <c r="Q16" s="54" t="s">
        <v>1035</v>
      </c>
      <c r="R16" s="55">
        <v>45251</v>
      </c>
      <c r="S16" s="65">
        <v>1.0289999999999999</v>
      </c>
      <c r="T16" s="51">
        <v>8</v>
      </c>
      <c r="U16" s="51"/>
      <c r="V16" s="51"/>
      <c r="W16" s="51"/>
      <c r="X16" s="51"/>
      <c r="Y16" s="55">
        <v>45271</v>
      </c>
      <c r="Z16" s="51"/>
      <c r="AA16" s="51" t="s">
        <v>1076</v>
      </c>
      <c r="AB16" s="51"/>
      <c r="AC16" s="42">
        <v>45376</v>
      </c>
      <c r="AD16" s="51"/>
      <c r="AE16" s="51"/>
      <c r="AF16" s="51"/>
      <c r="AH16" s="71" t="s">
        <v>609</v>
      </c>
      <c r="AI16" s="71">
        <v>63.937449999999998</v>
      </c>
      <c r="AJ16" s="76">
        <v>-138.45166</v>
      </c>
      <c r="AK16" s="71" t="s">
        <v>106</v>
      </c>
      <c r="AL16" s="71" t="s">
        <v>120</v>
      </c>
      <c r="AM16" s="71" t="s">
        <v>127</v>
      </c>
      <c r="AN16" s="71" t="s">
        <v>144</v>
      </c>
      <c r="AO16" s="71" t="s">
        <v>160</v>
      </c>
      <c r="AP16" s="68" t="s">
        <v>199</v>
      </c>
      <c r="AQ16" s="71" t="s">
        <v>260</v>
      </c>
      <c r="AR16" s="71" t="s">
        <v>339</v>
      </c>
      <c r="AS16" s="71" t="s">
        <v>391</v>
      </c>
      <c r="AT16" s="71" t="s">
        <v>446</v>
      </c>
      <c r="AU16" s="71" t="s">
        <v>522</v>
      </c>
      <c r="AV16" s="71" t="s">
        <v>32</v>
      </c>
      <c r="AW16" s="71" t="s">
        <v>619</v>
      </c>
      <c r="AX16" s="71"/>
      <c r="AY16" s="36" t="s">
        <v>898</v>
      </c>
      <c r="AZ16">
        <v>9</v>
      </c>
      <c r="BA16">
        <v>1.0607114470000001</v>
      </c>
      <c r="BB16" s="70" t="s">
        <v>1111</v>
      </c>
      <c r="BC16" s="70" t="s">
        <v>1100</v>
      </c>
      <c r="BD16" s="30">
        <v>1.4450000000000001</v>
      </c>
      <c r="BE16" s="30">
        <v>1.4810000000000001</v>
      </c>
      <c r="BF16" t="e">
        <v>#VALUE!</v>
      </c>
      <c r="BH16">
        <v>1.3794552368235002</v>
      </c>
    </row>
    <row r="17" spans="1:63" x14ac:dyDescent="0.25">
      <c r="A17" s="36" t="s">
        <v>904</v>
      </c>
      <c r="B17" s="35"/>
      <c r="C17" s="60" t="s">
        <v>1061</v>
      </c>
      <c r="D17" s="43">
        <v>55</v>
      </c>
      <c r="E17" s="57" t="s">
        <v>1054</v>
      </c>
      <c r="F17" s="37" t="s">
        <v>905</v>
      </c>
      <c r="G17" s="37"/>
      <c r="H17" s="42">
        <v>45118</v>
      </c>
      <c r="I17">
        <v>8.9049999999999994</v>
      </c>
      <c r="J17">
        <v>4.5890000000000004</v>
      </c>
      <c r="M17">
        <v>48.467153284671525</v>
      </c>
      <c r="P17" s="51" t="s">
        <v>1037</v>
      </c>
      <c r="Q17" s="54" t="s">
        <v>176</v>
      </c>
      <c r="R17" s="55">
        <v>45196</v>
      </c>
      <c r="S17" s="65">
        <v>0.52</v>
      </c>
      <c r="T17" s="51">
        <v>10</v>
      </c>
      <c r="U17" s="51"/>
      <c r="V17" s="51"/>
      <c r="W17" s="51" t="s">
        <v>1063</v>
      </c>
      <c r="X17" s="51"/>
      <c r="Y17" s="55">
        <v>45237</v>
      </c>
      <c r="Z17" s="51"/>
      <c r="AA17" s="51"/>
      <c r="AB17" s="51"/>
      <c r="AC17" s="42">
        <v>45376</v>
      </c>
      <c r="AD17" s="55">
        <v>45265</v>
      </c>
      <c r="AE17" s="51"/>
      <c r="AF17" s="51"/>
      <c r="AH17" s="71" t="s">
        <v>610</v>
      </c>
      <c r="AI17" s="71">
        <v>63.26773</v>
      </c>
      <c r="AJ17" s="76">
        <v>-136.56897000000001</v>
      </c>
      <c r="AK17" s="71" t="s">
        <v>107</v>
      </c>
      <c r="AL17" s="71" t="s">
        <v>79</v>
      </c>
      <c r="AM17" s="71">
        <v>47</v>
      </c>
      <c r="AN17" s="71" t="s">
        <v>135</v>
      </c>
      <c r="AO17" s="71" t="s">
        <v>141</v>
      </c>
      <c r="AP17" s="68" t="s">
        <v>200</v>
      </c>
      <c r="AQ17" s="71" t="s">
        <v>262</v>
      </c>
      <c r="AR17" s="71" t="s">
        <v>341</v>
      </c>
      <c r="AS17" s="71" t="s">
        <v>328</v>
      </c>
      <c r="AT17" s="71" t="s">
        <v>271</v>
      </c>
      <c r="AU17" s="71" t="s">
        <v>525</v>
      </c>
      <c r="AV17" s="71" t="s">
        <v>32</v>
      </c>
      <c r="AW17" s="71" t="s">
        <v>619</v>
      </c>
      <c r="AX17" s="71"/>
      <c r="AY17" s="36" t="s">
        <v>904</v>
      </c>
      <c r="AZ17">
        <v>11</v>
      </c>
      <c r="BA17">
        <v>0.15461049299999999</v>
      </c>
      <c r="BB17" s="70" t="s">
        <v>1112</v>
      </c>
      <c r="BC17" s="70" t="s">
        <v>1100</v>
      </c>
      <c r="BD17" s="30">
        <v>43.335000000000001</v>
      </c>
      <c r="BE17" s="30">
        <v>43.392000000000003</v>
      </c>
      <c r="BF17">
        <v>3.8691038787338388E-3</v>
      </c>
      <c r="BH17">
        <v>7.3700502855704997</v>
      </c>
      <c r="BK17">
        <v>6.0157620472701998</v>
      </c>
    </row>
    <row r="18" spans="1:63" x14ac:dyDescent="0.25">
      <c r="A18" s="36" t="s">
        <v>906</v>
      </c>
      <c r="B18" s="35"/>
      <c r="C18" s="60" t="s">
        <v>1061</v>
      </c>
      <c r="D18" s="43">
        <v>55</v>
      </c>
      <c r="E18" s="57" t="s">
        <v>1055</v>
      </c>
      <c r="F18" s="37" t="s">
        <v>907</v>
      </c>
      <c r="G18" s="37"/>
      <c r="H18" s="42">
        <v>45148</v>
      </c>
      <c r="I18">
        <v>34.582000000000001</v>
      </c>
      <c r="J18">
        <v>27.14</v>
      </c>
      <c r="M18">
        <v>21.519865826152333</v>
      </c>
      <c r="P18" s="51" t="s">
        <v>1049</v>
      </c>
      <c r="Q18" s="54" t="s">
        <v>214</v>
      </c>
      <c r="R18" s="55">
        <v>45251</v>
      </c>
      <c r="S18" s="65">
        <v>1.0089999999999999</v>
      </c>
      <c r="T18" s="51">
        <v>9</v>
      </c>
      <c r="U18" s="51"/>
      <c r="V18" s="51"/>
      <c r="W18" s="51"/>
      <c r="X18" s="51"/>
      <c r="Y18" s="55">
        <v>45271</v>
      </c>
      <c r="Z18" s="51"/>
      <c r="AA18" s="51"/>
      <c r="AB18" s="51"/>
      <c r="AC18" s="42">
        <v>45376</v>
      </c>
      <c r="AD18" s="51"/>
      <c r="AE18" s="51"/>
      <c r="AF18" s="51"/>
      <c r="AH18" s="71" t="s">
        <v>610</v>
      </c>
      <c r="AI18" s="71">
        <v>63.26773</v>
      </c>
      <c r="AJ18" s="76">
        <v>-136.56897000000001</v>
      </c>
      <c r="AK18" s="71" t="s">
        <v>107</v>
      </c>
      <c r="AL18" s="71" t="s">
        <v>79</v>
      </c>
      <c r="AM18" s="71">
        <v>47</v>
      </c>
      <c r="AN18" s="71" t="s">
        <v>141</v>
      </c>
      <c r="AO18" s="71" t="s">
        <v>158</v>
      </c>
      <c r="AP18" s="68" t="s">
        <v>178</v>
      </c>
      <c r="AQ18" s="71" t="s">
        <v>263</v>
      </c>
      <c r="AR18" s="71" t="s">
        <v>342</v>
      </c>
      <c r="AS18" s="71" t="s">
        <v>124</v>
      </c>
      <c r="AT18" s="71" t="s">
        <v>309</v>
      </c>
      <c r="AU18" s="71" t="s">
        <v>526</v>
      </c>
      <c r="AV18" s="71" t="s">
        <v>32</v>
      </c>
      <c r="AW18" s="71" t="s">
        <v>619</v>
      </c>
      <c r="AX18" s="71"/>
      <c r="AY18" s="36" t="s">
        <v>906</v>
      </c>
      <c r="AZ18">
        <v>5</v>
      </c>
      <c r="BA18">
        <v>0.72327106500000005</v>
      </c>
      <c r="BB18" s="70" t="s">
        <v>1113</v>
      </c>
      <c r="BC18" s="70" t="s">
        <v>1100</v>
      </c>
      <c r="BD18" s="30">
        <v>2.629</v>
      </c>
      <c r="BE18" s="30">
        <v>2.6669999999999998</v>
      </c>
      <c r="BF18" t="e">
        <v>#VALUE!</v>
      </c>
      <c r="BH18">
        <v>0.95073981494250004</v>
      </c>
    </row>
    <row r="19" spans="1:63" x14ac:dyDescent="0.25">
      <c r="A19" s="47" t="s">
        <v>908</v>
      </c>
      <c r="B19" s="48"/>
      <c r="C19" s="60" t="s">
        <v>1061</v>
      </c>
      <c r="D19" s="43">
        <v>55</v>
      </c>
      <c r="E19" s="57" t="s">
        <v>1055</v>
      </c>
      <c r="F19" s="49" t="s">
        <v>909</v>
      </c>
      <c r="G19" s="49"/>
      <c r="H19" s="42">
        <v>45118</v>
      </c>
      <c r="I19">
        <v>38.713999999999999</v>
      </c>
      <c r="J19">
        <v>31.919</v>
      </c>
      <c r="M19">
        <v>17.551790050111066</v>
      </c>
      <c r="P19" s="51"/>
      <c r="Q19" s="54"/>
      <c r="R19" s="55"/>
      <c r="S19" s="65"/>
      <c r="T19" s="51"/>
      <c r="U19" s="51"/>
      <c r="V19" s="51"/>
      <c r="W19" s="51"/>
      <c r="X19" s="51"/>
      <c r="Y19" s="51" t="s">
        <v>732</v>
      </c>
      <c r="Z19" s="51"/>
      <c r="AA19" s="51"/>
      <c r="AB19" s="51"/>
      <c r="AC19" s="50"/>
      <c r="AD19" s="51"/>
      <c r="AE19" s="51"/>
      <c r="AF19" s="51"/>
      <c r="AH19" s="71" t="s">
        <v>610</v>
      </c>
      <c r="AI19" s="71">
        <v>63.26773</v>
      </c>
      <c r="AJ19" s="76">
        <v>-136.56897000000001</v>
      </c>
      <c r="AK19" s="71" t="s">
        <v>107</v>
      </c>
      <c r="AL19" s="71" t="s">
        <v>79</v>
      </c>
      <c r="AM19" s="71">
        <v>47</v>
      </c>
      <c r="AN19" s="71" t="s">
        <v>158</v>
      </c>
      <c r="AO19" s="71" t="s">
        <v>128</v>
      </c>
      <c r="AP19" s="68" t="s">
        <v>201</v>
      </c>
      <c r="AQ19" s="71" t="s">
        <v>264</v>
      </c>
      <c r="AR19" s="71" t="s">
        <v>125</v>
      </c>
      <c r="AS19" s="71" t="s">
        <v>133</v>
      </c>
      <c r="AT19" s="71" t="s">
        <v>447</v>
      </c>
      <c r="AU19" s="71" t="s">
        <v>527</v>
      </c>
      <c r="AV19" s="71" t="s">
        <v>32</v>
      </c>
      <c r="AW19" s="71" t="s">
        <v>619</v>
      </c>
      <c r="AX19" s="71"/>
      <c r="AY19" s="36"/>
    </row>
    <row r="20" spans="1:63" x14ac:dyDescent="0.25">
      <c r="A20" s="36" t="s">
        <v>912</v>
      </c>
      <c r="B20" s="35"/>
      <c r="C20" s="60" t="s">
        <v>1061</v>
      </c>
      <c r="D20" s="43">
        <v>55</v>
      </c>
      <c r="E20" s="57" t="s">
        <v>1056</v>
      </c>
      <c r="F20" s="37" t="s">
        <v>913</v>
      </c>
      <c r="G20" s="37"/>
      <c r="H20" s="42">
        <v>45148</v>
      </c>
      <c r="I20">
        <v>1.33</v>
      </c>
      <c r="J20">
        <v>1.1419999999999999</v>
      </c>
      <c r="M20">
        <v>14.135338345864673</v>
      </c>
      <c r="P20" s="51" t="s">
        <v>1078</v>
      </c>
      <c r="Q20" s="54" t="s">
        <v>306</v>
      </c>
      <c r="R20" s="55">
        <v>45369</v>
      </c>
      <c r="S20" s="65">
        <v>0.49959999999999999</v>
      </c>
      <c r="T20" s="51">
        <v>2</v>
      </c>
      <c r="U20" s="51" t="s">
        <v>1085</v>
      </c>
      <c r="V20" s="51"/>
      <c r="W20" s="51"/>
      <c r="X20" s="51"/>
      <c r="Y20" s="55">
        <v>45393</v>
      </c>
      <c r="Z20" s="51"/>
      <c r="AA20" s="51" t="s">
        <v>1072</v>
      </c>
      <c r="AB20" s="51"/>
      <c r="AC20" s="55">
        <v>45400</v>
      </c>
      <c r="AD20" s="51"/>
      <c r="AE20" s="51"/>
      <c r="AF20" s="51"/>
      <c r="AH20" s="71" t="s">
        <v>610</v>
      </c>
      <c r="AI20" s="71">
        <v>63.26773</v>
      </c>
      <c r="AJ20" s="76">
        <v>-136.56897000000001</v>
      </c>
      <c r="AK20" s="71" t="s">
        <v>107</v>
      </c>
      <c r="AL20" s="71" t="s">
        <v>79</v>
      </c>
      <c r="AM20" s="71">
        <v>47</v>
      </c>
      <c r="AN20" s="71" t="s">
        <v>32</v>
      </c>
      <c r="AO20" s="71" t="s">
        <v>32</v>
      </c>
      <c r="AP20" s="68" t="s">
        <v>32</v>
      </c>
      <c r="AQ20" s="71" t="s">
        <v>32</v>
      </c>
      <c r="AR20" s="71" t="s">
        <v>32</v>
      </c>
      <c r="AS20" s="71" t="s">
        <v>32</v>
      </c>
      <c r="AT20" s="71" t="s">
        <v>314</v>
      </c>
      <c r="AU20" s="71" t="s">
        <v>529</v>
      </c>
      <c r="AV20" s="71" t="s">
        <v>32</v>
      </c>
      <c r="AW20" s="71" t="s">
        <v>619</v>
      </c>
      <c r="AX20" s="71"/>
      <c r="AY20" s="36"/>
    </row>
    <row r="21" spans="1:63" x14ac:dyDescent="0.25">
      <c r="A21" s="36" t="s">
        <v>914</v>
      </c>
      <c r="B21" s="35"/>
      <c r="C21" s="60" t="s">
        <v>1061</v>
      </c>
      <c r="D21" s="43">
        <v>55</v>
      </c>
      <c r="E21" s="57" t="s">
        <v>1056</v>
      </c>
      <c r="F21" s="37" t="s">
        <v>915</v>
      </c>
      <c r="G21" s="37"/>
      <c r="H21" s="42">
        <v>45148</v>
      </c>
      <c r="I21">
        <v>0.56699999999999995</v>
      </c>
      <c r="J21">
        <v>0.51900000000000002</v>
      </c>
      <c r="M21">
        <v>8.4656084656084545</v>
      </c>
      <c r="P21" s="51" t="s">
        <v>1033</v>
      </c>
      <c r="Q21" s="54" t="s">
        <v>1027</v>
      </c>
      <c r="R21" s="55">
        <v>45369</v>
      </c>
      <c r="S21" s="65">
        <v>0.14779999999999999</v>
      </c>
      <c r="T21" s="51">
        <v>3</v>
      </c>
      <c r="U21" s="51" t="s">
        <v>1086</v>
      </c>
      <c r="V21" s="51"/>
      <c r="W21" s="51"/>
      <c r="X21" s="51"/>
      <c r="Y21" s="55">
        <v>45393</v>
      </c>
      <c r="Z21" s="51"/>
      <c r="AA21" s="51"/>
      <c r="AB21" s="51"/>
      <c r="AC21" s="55">
        <v>45400</v>
      </c>
      <c r="AD21" s="51"/>
      <c r="AE21" s="51"/>
      <c r="AF21" s="51"/>
      <c r="AH21" s="71" t="s">
        <v>610</v>
      </c>
      <c r="AI21" s="71">
        <v>63.26773</v>
      </c>
      <c r="AJ21" s="76">
        <v>-136.56897000000001</v>
      </c>
      <c r="AK21" s="71" t="s">
        <v>107</v>
      </c>
      <c r="AL21" s="71" t="s">
        <v>79</v>
      </c>
      <c r="AM21" s="71">
        <v>47</v>
      </c>
      <c r="AN21" s="71" t="s">
        <v>32</v>
      </c>
      <c r="AO21" s="71" t="s">
        <v>32</v>
      </c>
      <c r="AP21" s="68" t="s">
        <v>32</v>
      </c>
      <c r="AQ21" s="71" t="s">
        <v>32</v>
      </c>
      <c r="AR21" s="71" t="s">
        <v>32</v>
      </c>
      <c r="AS21" s="71" t="s">
        <v>32</v>
      </c>
      <c r="AT21" s="71" t="s">
        <v>240</v>
      </c>
      <c r="AU21" s="71" t="s">
        <v>529</v>
      </c>
      <c r="AV21" s="71" t="s">
        <v>32</v>
      </c>
      <c r="AW21" s="71" t="s">
        <v>619</v>
      </c>
      <c r="AX21" s="71"/>
      <c r="AY21" s="36"/>
    </row>
    <row r="22" spans="1:63" x14ac:dyDescent="0.25">
      <c r="A22" s="36" t="s">
        <v>916</v>
      </c>
      <c r="B22" s="35"/>
      <c r="C22" s="60" t="s">
        <v>1061</v>
      </c>
      <c r="D22" s="43">
        <v>55</v>
      </c>
      <c r="E22" s="57" t="s">
        <v>1056</v>
      </c>
      <c r="F22" s="37" t="s">
        <v>917</v>
      </c>
      <c r="G22" s="37"/>
      <c r="H22" s="42">
        <v>45148</v>
      </c>
      <c r="I22">
        <v>0.72899999999999998</v>
      </c>
      <c r="J22">
        <v>0.68100000000000005</v>
      </c>
      <c r="M22">
        <v>6.5843621399176859</v>
      </c>
      <c r="P22" s="51" t="s">
        <v>1031</v>
      </c>
      <c r="Q22" s="54" t="s">
        <v>321</v>
      </c>
      <c r="R22" s="55">
        <v>45369</v>
      </c>
      <c r="S22" s="65">
        <v>0.21079999999999999</v>
      </c>
      <c r="T22" s="51">
        <v>4</v>
      </c>
      <c r="U22" s="51" t="s">
        <v>1087</v>
      </c>
      <c r="V22" s="51"/>
      <c r="W22" s="51"/>
      <c r="X22" s="51"/>
      <c r="Y22" s="55">
        <v>45393</v>
      </c>
      <c r="Z22" s="51"/>
      <c r="AA22" s="51" t="s">
        <v>1072</v>
      </c>
      <c r="AB22" s="51"/>
      <c r="AC22" s="55">
        <v>45400</v>
      </c>
      <c r="AD22" s="51"/>
      <c r="AE22" s="51"/>
      <c r="AF22" s="51"/>
      <c r="AH22" s="71" t="s">
        <v>610</v>
      </c>
      <c r="AI22" s="71">
        <v>63.26773</v>
      </c>
      <c r="AJ22" s="76">
        <v>-136.56897000000001</v>
      </c>
      <c r="AK22" s="71" t="s">
        <v>107</v>
      </c>
      <c r="AL22" s="71" t="s">
        <v>79</v>
      </c>
      <c r="AM22" s="71">
        <v>47</v>
      </c>
      <c r="AN22" s="71" t="s">
        <v>32</v>
      </c>
      <c r="AO22" s="71" t="s">
        <v>32</v>
      </c>
      <c r="AP22" s="68" t="s">
        <v>32</v>
      </c>
      <c r="AQ22" s="71" t="s">
        <v>32</v>
      </c>
      <c r="AR22" s="71" t="s">
        <v>32</v>
      </c>
      <c r="AS22" s="71" t="s">
        <v>32</v>
      </c>
      <c r="AT22" s="71" t="s">
        <v>442</v>
      </c>
      <c r="AU22" s="71" t="s">
        <v>529</v>
      </c>
      <c r="AV22" s="71" t="s">
        <v>32</v>
      </c>
      <c r="AW22" s="71" t="s">
        <v>619</v>
      </c>
      <c r="AX22" s="71"/>
      <c r="AY22" s="36"/>
    </row>
    <row r="23" spans="1:63" x14ac:dyDescent="0.25">
      <c r="A23" s="36" t="s">
        <v>918</v>
      </c>
      <c r="B23" s="35"/>
      <c r="C23" s="60" t="s">
        <v>1061</v>
      </c>
      <c r="D23" s="43">
        <v>55</v>
      </c>
      <c r="E23" s="57" t="s">
        <v>1056</v>
      </c>
      <c r="F23" s="37" t="s">
        <v>919</v>
      </c>
      <c r="G23" s="37"/>
      <c r="H23" s="42">
        <v>45152</v>
      </c>
      <c r="I23">
        <v>0.74</v>
      </c>
      <c r="J23">
        <v>0.72500000000000853</v>
      </c>
      <c r="K23">
        <v>103.014</v>
      </c>
      <c r="L23">
        <v>103.739</v>
      </c>
      <c r="M23">
        <v>2.0270270270258735</v>
      </c>
      <c r="P23" s="51" t="s">
        <v>1079</v>
      </c>
      <c r="Q23" s="54" t="s">
        <v>251</v>
      </c>
      <c r="R23" s="55">
        <v>45369</v>
      </c>
      <c r="S23" s="65">
        <v>0.20569999999999999</v>
      </c>
      <c r="T23" s="51">
        <v>5</v>
      </c>
      <c r="U23" s="51" t="s">
        <v>1087</v>
      </c>
      <c r="V23" s="51"/>
      <c r="W23" s="51"/>
      <c r="X23" s="51"/>
      <c r="Y23" s="55">
        <v>45393</v>
      </c>
      <c r="Z23" s="51"/>
      <c r="AA23" s="51" t="s">
        <v>1088</v>
      </c>
      <c r="AB23" s="51"/>
      <c r="AC23" s="55">
        <v>45400</v>
      </c>
      <c r="AD23" s="51"/>
      <c r="AE23" s="51"/>
      <c r="AF23" s="51"/>
      <c r="AH23" s="71" t="s">
        <v>610</v>
      </c>
      <c r="AI23" s="71">
        <v>63.26773</v>
      </c>
      <c r="AJ23" s="76">
        <v>-136.56897000000001</v>
      </c>
      <c r="AK23" s="71" t="s">
        <v>107</v>
      </c>
      <c r="AL23" s="71" t="s">
        <v>79</v>
      </c>
      <c r="AM23" s="71">
        <v>47</v>
      </c>
      <c r="AN23" s="71" t="s">
        <v>32</v>
      </c>
      <c r="AO23" s="71" t="s">
        <v>32</v>
      </c>
      <c r="AP23" s="68" t="s">
        <v>32</v>
      </c>
      <c r="AQ23" s="71" t="s">
        <v>32</v>
      </c>
      <c r="AR23" s="71" t="s">
        <v>32</v>
      </c>
      <c r="AS23" s="71" t="s">
        <v>32</v>
      </c>
      <c r="AT23" s="71" t="s">
        <v>361</v>
      </c>
      <c r="AU23" s="71" t="s">
        <v>529</v>
      </c>
      <c r="AV23" s="71" t="s">
        <v>32</v>
      </c>
      <c r="AW23" s="71" t="s">
        <v>619</v>
      </c>
      <c r="AX23" s="71"/>
      <c r="AY23" s="36"/>
    </row>
    <row r="24" spans="1:63" x14ac:dyDescent="0.25">
      <c r="A24" s="36" t="s">
        <v>920</v>
      </c>
      <c r="B24" s="35"/>
      <c r="C24" s="60" t="s">
        <v>1061</v>
      </c>
      <c r="D24" s="43">
        <v>55</v>
      </c>
      <c r="E24" s="57" t="s">
        <v>1056</v>
      </c>
      <c r="F24" s="37" t="s">
        <v>921</v>
      </c>
      <c r="G24" s="37"/>
      <c r="H24" s="42">
        <v>45152</v>
      </c>
      <c r="I24">
        <v>0.70499999999999996</v>
      </c>
      <c r="J24">
        <v>0.68899999999999295</v>
      </c>
      <c r="K24">
        <v>102.98</v>
      </c>
      <c r="L24">
        <v>103.669</v>
      </c>
      <c r="M24">
        <v>2.2695035461002848</v>
      </c>
      <c r="P24" s="51" t="s">
        <v>1041</v>
      </c>
      <c r="Q24" s="54" t="s">
        <v>250</v>
      </c>
      <c r="R24" s="55">
        <v>45369</v>
      </c>
      <c r="S24" s="65">
        <v>0.2006</v>
      </c>
      <c r="T24" s="51">
        <v>6</v>
      </c>
      <c r="U24" s="51" t="s">
        <v>1087</v>
      </c>
      <c r="V24" s="51"/>
      <c r="W24" s="51"/>
      <c r="X24" s="51"/>
      <c r="Y24" s="55">
        <v>45393</v>
      </c>
      <c r="Z24" s="51"/>
      <c r="AA24" s="51"/>
      <c r="AB24" s="51"/>
      <c r="AC24" s="55">
        <v>45400</v>
      </c>
      <c r="AD24" s="51"/>
      <c r="AE24" s="51"/>
      <c r="AF24" s="51"/>
      <c r="AH24" s="71" t="s">
        <v>610</v>
      </c>
      <c r="AI24" s="71">
        <v>63.26773</v>
      </c>
      <c r="AJ24" s="76">
        <v>-136.56897000000001</v>
      </c>
      <c r="AK24" s="71" t="s">
        <v>107</v>
      </c>
      <c r="AL24" s="71" t="s">
        <v>79</v>
      </c>
      <c r="AM24" s="71">
        <v>47</v>
      </c>
      <c r="AN24" s="71" t="s">
        <v>32</v>
      </c>
      <c r="AO24" s="71" t="s">
        <v>32</v>
      </c>
      <c r="AP24" s="68" t="s">
        <v>32</v>
      </c>
      <c r="AQ24" s="71" t="s">
        <v>32</v>
      </c>
      <c r="AR24" s="71" t="s">
        <v>32</v>
      </c>
      <c r="AS24" s="71" t="s">
        <v>32</v>
      </c>
      <c r="AT24" s="71" t="s">
        <v>448</v>
      </c>
      <c r="AU24" s="71" t="s">
        <v>529</v>
      </c>
      <c r="AV24" s="71" t="s">
        <v>32</v>
      </c>
      <c r="AW24" s="71" t="s">
        <v>619</v>
      </c>
      <c r="AX24" s="71"/>
      <c r="AY24" s="36"/>
    </row>
    <row r="25" spans="1:63" x14ac:dyDescent="0.25">
      <c r="A25" s="36" t="s">
        <v>936</v>
      </c>
      <c r="B25" s="35"/>
      <c r="C25" s="60" t="s">
        <v>1061</v>
      </c>
      <c r="D25" s="43">
        <v>60</v>
      </c>
      <c r="E25" s="57" t="s">
        <v>1054</v>
      </c>
      <c r="F25" s="37" t="s">
        <v>937</v>
      </c>
      <c r="G25" s="37"/>
      <c r="H25" s="42">
        <v>45152</v>
      </c>
      <c r="I25">
        <v>4.5369999999999999</v>
      </c>
      <c r="J25">
        <v>1.9050000000000011</v>
      </c>
      <c r="K25">
        <v>103.012</v>
      </c>
      <c r="L25">
        <v>104.917</v>
      </c>
      <c r="M25">
        <v>58.011902137976612</v>
      </c>
      <c r="N25" t="s">
        <v>1005</v>
      </c>
      <c r="P25" s="51" t="s">
        <v>1040</v>
      </c>
      <c r="Q25" s="54" t="s">
        <v>1039</v>
      </c>
      <c r="R25" s="55">
        <v>45196</v>
      </c>
      <c r="S25" s="65">
        <v>0.50800000000000001</v>
      </c>
      <c r="T25" s="51">
        <v>11</v>
      </c>
      <c r="U25" s="51"/>
      <c r="V25" s="51"/>
      <c r="W25" s="51"/>
      <c r="X25" s="51"/>
      <c r="Y25" s="55">
        <v>45237</v>
      </c>
      <c r="Z25" s="51"/>
      <c r="AA25" s="51"/>
      <c r="AB25" s="51"/>
      <c r="AC25" s="42">
        <v>45376</v>
      </c>
      <c r="AD25" s="51"/>
      <c r="AE25" s="51"/>
      <c r="AF25" s="51"/>
      <c r="AH25" s="71" t="s">
        <v>612</v>
      </c>
      <c r="AI25" s="71">
        <v>61.290779999999998</v>
      </c>
      <c r="AJ25" s="76">
        <v>-135.52422999999999</v>
      </c>
      <c r="AK25" s="71" t="s">
        <v>109</v>
      </c>
      <c r="AL25" s="71" t="s">
        <v>79</v>
      </c>
      <c r="AM25" s="71">
        <v>71</v>
      </c>
      <c r="AN25" s="71" t="s">
        <v>135</v>
      </c>
      <c r="AO25" s="71" t="s">
        <v>166</v>
      </c>
      <c r="AP25" s="68" t="s">
        <v>145</v>
      </c>
      <c r="AQ25" s="71" t="s">
        <v>271</v>
      </c>
      <c r="AR25" s="71" t="s">
        <v>348</v>
      </c>
      <c r="AS25" s="71" t="s">
        <v>328</v>
      </c>
      <c r="AT25" s="71" t="s">
        <v>239</v>
      </c>
      <c r="AU25" s="71" t="s">
        <v>541</v>
      </c>
      <c r="AV25" s="71" t="s">
        <v>32</v>
      </c>
      <c r="AW25" s="71" t="s">
        <v>619</v>
      </c>
      <c r="AX25" s="71"/>
      <c r="AY25" s="36" t="s">
        <v>936</v>
      </c>
      <c r="AZ25">
        <v>12</v>
      </c>
      <c r="BA25">
        <v>9.8469793E-2</v>
      </c>
      <c r="BB25" t="s">
        <v>1114</v>
      </c>
      <c r="BC25" t="s">
        <v>1100</v>
      </c>
      <c r="BD25">
        <v>47.302999999999997</v>
      </c>
      <c r="BE25">
        <v>47.356999999999999</v>
      </c>
      <c r="BF25">
        <v>3.4885451197053407E-3</v>
      </c>
      <c r="BH25">
        <v>5.5894999419347986</v>
      </c>
      <c r="BK25">
        <v>4.4817569813793989</v>
      </c>
    </row>
    <row r="26" spans="1:63" x14ac:dyDescent="0.25">
      <c r="A26" s="36" t="s">
        <v>938</v>
      </c>
      <c r="B26" s="35"/>
      <c r="C26" s="60" t="s">
        <v>1061</v>
      </c>
      <c r="D26" s="43">
        <v>60</v>
      </c>
      <c r="E26" s="57" t="s">
        <v>1055</v>
      </c>
      <c r="F26" s="44" t="s">
        <v>939</v>
      </c>
      <c r="G26" s="37"/>
      <c r="H26" s="42">
        <v>45152</v>
      </c>
      <c r="I26">
        <v>17.009</v>
      </c>
      <c r="J26">
        <v>11.323000000000008</v>
      </c>
      <c r="K26">
        <v>102.961</v>
      </c>
      <c r="L26">
        <v>114.28400000000001</v>
      </c>
      <c r="M26">
        <v>33.429360926568243</v>
      </c>
      <c r="N26" t="s">
        <v>1005</v>
      </c>
      <c r="P26" s="51" t="s">
        <v>1050</v>
      </c>
      <c r="Q26" s="54" t="s">
        <v>176</v>
      </c>
      <c r="R26" s="55">
        <v>45251</v>
      </c>
      <c r="S26" s="65">
        <v>1.0269999999999999</v>
      </c>
      <c r="T26" s="51">
        <v>10</v>
      </c>
      <c r="U26" s="51"/>
      <c r="V26" s="51"/>
      <c r="W26" s="51" t="s">
        <v>1077</v>
      </c>
      <c r="X26" s="51"/>
      <c r="Y26" s="55">
        <v>45271</v>
      </c>
      <c r="Z26" s="51"/>
      <c r="AA26" s="51" t="s">
        <v>1068</v>
      </c>
      <c r="AB26" s="51"/>
      <c r="AC26" s="42">
        <v>45376</v>
      </c>
      <c r="AD26" s="51"/>
      <c r="AE26" s="51"/>
      <c r="AF26" s="51"/>
      <c r="AH26" s="71" t="s">
        <v>612</v>
      </c>
      <c r="AI26" s="71">
        <v>61.290779999999998</v>
      </c>
      <c r="AJ26" s="76">
        <v>-135.52422999999999</v>
      </c>
      <c r="AK26" s="71" t="s">
        <v>109</v>
      </c>
      <c r="AL26" s="71" t="s">
        <v>79</v>
      </c>
      <c r="AM26" s="71">
        <v>71</v>
      </c>
      <c r="AN26" s="71" t="s">
        <v>166</v>
      </c>
      <c r="AO26" s="71" t="s">
        <v>167</v>
      </c>
      <c r="AP26" s="68" t="s">
        <v>191</v>
      </c>
      <c r="AQ26" s="71" t="s">
        <v>272</v>
      </c>
      <c r="AR26" s="71" t="s">
        <v>342</v>
      </c>
      <c r="AS26" s="71" t="s">
        <v>83</v>
      </c>
      <c r="AT26" s="71" t="s">
        <v>449</v>
      </c>
      <c r="AU26" s="71" t="s">
        <v>542</v>
      </c>
      <c r="AV26" s="71" t="s">
        <v>32</v>
      </c>
      <c r="AW26" s="71" t="s">
        <v>619</v>
      </c>
      <c r="AX26" s="71"/>
      <c r="AY26" s="36" t="s">
        <v>938</v>
      </c>
      <c r="AZ26">
        <v>14</v>
      </c>
      <c r="BA26">
        <v>0.756756757</v>
      </c>
      <c r="BB26" t="s">
        <v>1115</v>
      </c>
      <c r="BC26" t="s">
        <v>1100</v>
      </c>
      <c r="BD26">
        <v>3.5129999999999999</v>
      </c>
      <c r="BE26">
        <v>3.5489999999999999</v>
      </c>
      <c r="BF26" t="e">
        <v>#VALUE!</v>
      </c>
      <c r="BH26">
        <v>3.7218810822774002</v>
      </c>
    </row>
    <row r="27" spans="1:63" x14ac:dyDescent="0.25">
      <c r="A27" s="36" t="s">
        <v>960</v>
      </c>
      <c r="B27" s="35"/>
      <c r="C27" s="60" t="s">
        <v>1061</v>
      </c>
      <c r="D27" s="43">
        <v>63</v>
      </c>
      <c r="E27" s="57" t="s">
        <v>1054</v>
      </c>
      <c r="F27" s="37" t="s">
        <v>961</v>
      </c>
      <c r="G27" s="37"/>
      <c r="H27" s="42">
        <v>45152</v>
      </c>
      <c r="I27">
        <v>1.7</v>
      </c>
      <c r="J27">
        <v>1.1650000000000063</v>
      </c>
      <c r="K27">
        <v>103.33</v>
      </c>
      <c r="L27">
        <v>104.495</v>
      </c>
      <c r="M27">
        <v>31.47058823529375</v>
      </c>
      <c r="P27" s="51" t="s">
        <v>1041</v>
      </c>
      <c r="Q27" s="54" t="s">
        <v>83</v>
      </c>
      <c r="R27" s="55">
        <v>45196</v>
      </c>
      <c r="S27" s="65">
        <v>0.52600000000000002</v>
      </c>
      <c r="T27" s="51">
        <v>12</v>
      </c>
      <c r="U27" s="51" t="s">
        <v>1038</v>
      </c>
      <c r="V27" s="51"/>
      <c r="W27" s="51"/>
      <c r="X27" s="51"/>
      <c r="Y27" s="55">
        <v>45237</v>
      </c>
      <c r="Z27" s="51"/>
      <c r="AA27" s="51"/>
      <c r="AB27" s="51"/>
      <c r="AC27" s="42">
        <v>45376</v>
      </c>
      <c r="AD27" s="51"/>
      <c r="AE27" s="51"/>
      <c r="AF27" s="51"/>
      <c r="AH27" s="71" t="s">
        <v>614</v>
      </c>
      <c r="AI27" s="71">
        <v>59.969439999999999</v>
      </c>
      <c r="AJ27" s="76">
        <v>-127.49657999999999</v>
      </c>
      <c r="AK27" s="71" t="s">
        <v>111</v>
      </c>
      <c r="AL27" s="71" t="s">
        <v>79</v>
      </c>
      <c r="AM27" s="71">
        <v>54</v>
      </c>
      <c r="AN27" s="71" t="s">
        <v>135</v>
      </c>
      <c r="AO27" s="71" t="s">
        <v>170</v>
      </c>
      <c r="AP27" s="68" t="s">
        <v>150</v>
      </c>
      <c r="AQ27" s="71" t="s">
        <v>249</v>
      </c>
      <c r="AR27" s="71" t="s">
        <v>357</v>
      </c>
      <c r="AS27" s="71" t="s">
        <v>328</v>
      </c>
      <c r="AT27" s="71" t="s">
        <v>443</v>
      </c>
      <c r="AU27" s="71" t="s">
        <v>554</v>
      </c>
      <c r="AV27" s="71" t="s">
        <v>32</v>
      </c>
      <c r="AW27" s="71" t="s">
        <v>619</v>
      </c>
      <c r="AX27" s="71"/>
      <c r="AY27" s="36" t="s">
        <v>960</v>
      </c>
      <c r="AZ27">
        <v>14</v>
      </c>
      <c r="BA27">
        <v>0.118938792</v>
      </c>
      <c r="BB27" t="s">
        <v>1116</v>
      </c>
      <c r="BC27" t="s">
        <v>1100</v>
      </c>
      <c r="BD27">
        <v>49.146999999999998</v>
      </c>
      <c r="BE27">
        <v>49.237000000000002</v>
      </c>
      <c r="BF27" t="e">
        <v>#VALUE!</v>
      </c>
      <c r="BH27">
        <v>8.1836787345935988</v>
      </c>
      <c r="BK27">
        <v>5.9514721054751991</v>
      </c>
    </row>
    <row r="28" spans="1:63" x14ac:dyDescent="0.25">
      <c r="A28" s="36" t="s">
        <v>962</v>
      </c>
      <c r="B28" s="35"/>
      <c r="C28" s="60" t="s">
        <v>1061</v>
      </c>
      <c r="D28" s="43">
        <v>63</v>
      </c>
      <c r="E28" s="57" t="s">
        <v>1055</v>
      </c>
      <c r="F28" s="37" t="s">
        <v>963</v>
      </c>
      <c r="G28" s="37"/>
      <c r="H28" s="42">
        <v>45152</v>
      </c>
      <c r="I28">
        <v>6.9390000000000001</v>
      </c>
      <c r="J28">
        <v>4.3149999999999977</v>
      </c>
      <c r="K28">
        <v>103.04</v>
      </c>
      <c r="L28">
        <v>107.355</v>
      </c>
      <c r="M28">
        <v>37.815247153768588</v>
      </c>
      <c r="N28" t="s">
        <v>1005</v>
      </c>
      <c r="P28" s="51" t="s">
        <v>1051</v>
      </c>
      <c r="Q28" s="54" t="s">
        <v>1039</v>
      </c>
      <c r="R28" s="55">
        <v>45251</v>
      </c>
      <c r="S28" s="65">
        <v>1.002</v>
      </c>
      <c r="T28" s="51">
        <v>11</v>
      </c>
      <c r="U28" s="51"/>
      <c r="V28" s="51"/>
      <c r="W28" s="51"/>
      <c r="X28" s="51"/>
      <c r="Y28" s="55">
        <v>45271</v>
      </c>
      <c r="Z28" s="51"/>
      <c r="AA28" s="51"/>
      <c r="AB28" s="51"/>
      <c r="AC28" s="42">
        <v>45376</v>
      </c>
      <c r="AD28" s="51"/>
      <c r="AE28" s="51"/>
      <c r="AF28" s="51"/>
      <c r="AH28" s="71" t="s">
        <v>614</v>
      </c>
      <c r="AI28" s="71">
        <v>59.969439999999999</v>
      </c>
      <c r="AJ28" s="76">
        <v>-127.49657999999999</v>
      </c>
      <c r="AK28" s="71" t="s">
        <v>111</v>
      </c>
      <c r="AL28" s="71" t="s">
        <v>79</v>
      </c>
      <c r="AM28" s="71">
        <v>54</v>
      </c>
      <c r="AN28" s="71" t="s">
        <v>170</v>
      </c>
      <c r="AO28" s="71" t="s">
        <v>160</v>
      </c>
      <c r="AP28" s="68" t="s">
        <v>178</v>
      </c>
      <c r="AQ28" s="71" t="s">
        <v>236</v>
      </c>
      <c r="AR28" s="71" t="s">
        <v>358</v>
      </c>
      <c r="AS28" s="71" t="s">
        <v>399</v>
      </c>
      <c r="AT28" s="71" t="s">
        <v>453</v>
      </c>
      <c r="AU28" s="71" t="s">
        <v>555</v>
      </c>
      <c r="AV28" s="71" t="s">
        <v>32</v>
      </c>
      <c r="AW28" s="71" t="s">
        <v>619</v>
      </c>
      <c r="AX28" s="71"/>
      <c r="AY28" s="36" t="s">
        <v>962</v>
      </c>
      <c r="AZ28">
        <v>3</v>
      </c>
      <c r="BA28">
        <v>0.60900238500000003</v>
      </c>
      <c r="BB28" t="s">
        <v>1100</v>
      </c>
      <c r="BC28" t="s">
        <v>1100</v>
      </c>
      <c r="BD28">
        <v>2.2160000000000002</v>
      </c>
      <c r="BE28">
        <v>2.2509999999999999</v>
      </c>
      <c r="BF28" t="e">
        <v>#VALUE!</v>
      </c>
      <c r="BH28">
        <v>0.40486478554800004</v>
      </c>
    </row>
    <row r="29" spans="1:63" x14ac:dyDescent="0.25">
      <c r="A29" s="36" t="s">
        <v>970</v>
      </c>
      <c r="B29" s="35"/>
      <c r="C29" s="60" t="s">
        <v>1061</v>
      </c>
      <c r="D29" s="43">
        <v>65</v>
      </c>
      <c r="E29" s="57" t="s">
        <v>1054</v>
      </c>
      <c r="F29" s="37" t="s">
        <v>971</v>
      </c>
      <c r="G29" s="37"/>
      <c r="H29" s="42">
        <v>45152</v>
      </c>
      <c r="I29">
        <v>9.2159999999999993</v>
      </c>
      <c r="J29">
        <v>4.1089999999999947</v>
      </c>
      <c r="K29">
        <v>103.149</v>
      </c>
      <c r="L29">
        <v>107.258</v>
      </c>
      <c r="M29">
        <v>55.414496527777835</v>
      </c>
      <c r="N29" t="s">
        <v>1005</v>
      </c>
      <c r="P29" s="51" t="s">
        <v>1042</v>
      </c>
      <c r="Q29" s="54" t="s">
        <v>315</v>
      </c>
      <c r="R29" s="55">
        <v>45196</v>
      </c>
      <c r="S29" s="65">
        <v>0.51200000000000001</v>
      </c>
      <c r="T29" s="51">
        <v>13</v>
      </c>
      <c r="U29" s="51"/>
      <c r="V29" s="51"/>
      <c r="W29" s="51"/>
      <c r="X29" s="51"/>
      <c r="Y29" s="55">
        <v>45237</v>
      </c>
      <c r="Z29" s="51"/>
      <c r="AA29" s="51" t="s">
        <v>1068</v>
      </c>
      <c r="AB29" s="51"/>
      <c r="AC29" s="42">
        <v>45376</v>
      </c>
      <c r="AD29" s="55">
        <v>45265</v>
      </c>
      <c r="AE29" s="51"/>
      <c r="AF29" s="51"/>
      <c r="AH29" s="71" t="s">
        <v>615</v>
      </c>
      <c r="AI29" s="71">
        <v>59.04522</v>
      </c>
      <c r="AJ29" s="76">
        <v>-125.77607</v>
      </c>
      <c r="AK29" s="71" t="s">
        <v>112</v>
      </c>
      <c r="AL29" s="71" t="s">
        <v>79</v>
      </c>
      <c r="AM29" s="71">
        <v>52</v>
      </c>
      <c r="AN29" s="71" t="s">
        <v>135</v>
      </c>
      <c r="AO29" s="71" t="s">
        <v>160</v>
      </c>
      <c r="AP29" s="68" t="s">
        <v>182</v>
      </c>
      <c r="AQ29" s="71" t="s">
        <v>282</v>
      </c>
      <c r="AR29" s="71" t="s">
        <v>222</v>
      </c>
      <c r="AS29" s="71" t="s">
        <v>127</v>
      </c>
      <c r="AT29" s="71" t="s">
        <v>266</v>
      </c>
      <c r="AU29" s="71" t="s">
        <v>559</v>
      </c>
      <c r="AV29" s="71" t="s">
        <v>32</v>
      </c>
      <c r="AW29" s="71" t="s">
        <v>619</v>
      </c>
      <c r="AX29" s="71"/>
      <c r="AY29" s="36" t="s">
        <v>970</v>
      </c>
      <c r="AZ29">
        <v>17</v>
      </c>
      <c r="BA29">
        <v>0.17905405399999999</v>
      </c>
      <c r="BB29" t="s">
        <v>1117</v>
      </c>
      <c r="BC29" t="s">
        <v>1100</v>
      </c>
      <c r="BD29">
        <v>36.96</v>
      </c>
      <c r="BE29">
        <v>37.027000000000001</v>
      </c>
      <c r="BF29">
        <v>3.0512566955088589E-3</v>
      </c>
      <c r="BH29">
        <v>11.250324320928</v>
      </c>
      <c r="BK29">
        <v>6.1953020608560001</v>
      </c>
    </row>
    <row r="30" spans="1:63" x14ac:dyDescent="0.25">
      <c r="A30" s="36" t="s">
        <v>972</v>
      </c>
      <c r="B30" s="35"/>
      <c r="C30" s="60" t="s">
        <v>1061</v>
      </c>
      <c r="D30" s="43">
        <v>65</v>
      </c>
      <c r="E30" s="57" t="s">
        <v>1055</v>
      </c>
      <c r="F30" s="37" t="s">
        <v>973</v>
      </c>
      <c r="G30" s="37"/>
      <c r="H30" s="42">
        <v>45152</v>
      </c>
      <c r="I30">
        <v>27.084</v>
      </c>
      <c r="J30">
        <v>23.820999999999998</v>
      </c>
      <c r="K30">
        <v>102.66</v>
      </c>
      <c r="L30">
        <v>126.48099999999999</v>
      </c>
      <c r="M30">
        <v>12.047703441146071</v>
      </c>
      <c r="N30" t="s">
        <v>1005</v>
      </c>
      <c r="P30" s="51" t="s">
        <v>1052</v>
      </c>
      <c r="Q30" s="54" t="s">
        <v>83</v>
      </c>
      <c r="R30" s="55">
        <v>45251</v>
      </c>
      <c r="S30" s="65">
        <v>1.0029999999999999</v>
      </c>
      <c r="T30" s="51">
        <v>12</v>
      </c>
      <c r="U30" s="51"/>
      <c r="V30" s="51"/>
      <c r="W30" s="51"/>
      <c r="X30" s="51"/>
      <c r="Y30" s="55">
        <v>45274</v>
      </c>
      <c r="Z30" s="51"/>
      <c r="AA30" s="51"/>
      <c r="AB30" s="51"/>
      <c r="AC30" s="42">
        <v>45376</v>
      </c>
      <c r="AD30" s="51"/>
      <c r="AE30" s="51"/>
      <c r="AF30" s="51"/>
      <c r="AH30" s="71" t="s">
        <v>615</v>
      </c>
      <c r="AI30" s="71">
        <v>59.04522</v>
      </c>
      <c r="AJ30" s="76">
        <v>-125.77607</v>
      </c>
      <c r="AK30" s="71" t="s">
        <v>112</v>
      </c>
      <c r="AL30" s="71" t="s">
        <v>79</v>
      </c>
      <c r="AM30" s="71">
        <v>52</v>
      </c>
      <c r="AN30" s="71" t="s">
        <v>160</v>
      </c>
      <c r="AO30" s="71" t="s">
        <v>123</v>
      </c>
      <c r="AP30" s="68" t="s">
        <v>188</v>
      </c>
      <c r="AQ30" s="71" t="s">
        <v>249</v>
      </c>
      <c r="AR30" s="71" t="s">
        <v>360</v>
      </c>
      <c r="AS30" s="71" t="s">
        <v>368</v>
      </c>
      <c r="AT30" s="71" t="s">
        <v>455</v>
      </c>
      <c r="AU30" s="71" t="s">
        <v>560</v>
      </c>
      <c r="AV30" s="71" t="s">
        <v>32</v>
      </c>
      <c r="AW30" s="71" t="s">
        <v>619</v>
      </c>
      <c r="AX30" s="71"/>
      <c r="AY30" s="36" t="s">
        <v>972</v>
      </c>
      <c r="AZ30">
        <v>33</v>
      </c>
      <c r="BA30">
        <v>1.5668720190000001</v>
      </c>
      <c r="BB30" t="s">
        <v>1100</v>
      </c>
      <c r="BC30" t="s">
        <v>1100</v>
      </c>
      <c r="BD30">
        <v>0.29199999999999998</v>
      </c>
      <c r="BE30">
        <v>0.309</v>
      </c>
      <c r="BF30" t="e">
        <v>#VALUE!</v>
      </c>
      <c r="BH30">
        <v>1.5098378775083998</v>
      </c>
      <c r="BJ30">
        <v>13.661193990620399</v>
      </c>
    </row>
    <row r="31" spans="1:63" x14ac:dyDescent="0.25">
      <c r="A31" s="36" t="s">
        <v>976</v>
      </c>
      <c r="B31" s="35"/>
      <c r="C31" s="60" t="s">
        <v>1061</v>
      </c>
      <c r="D31" s="43">
        <v>69</v>
      </c>
      <c r="E31" s="57" t="s">
        <v>1054</v>
      </c>
      <c r="F31" s="37" t="s">
        <v>977</v>
      </c>
      <c r="G31" s="37"/>
      <c r="H31" s="42">
        <v>45152</v>
      </c>
      <c r="I31">
        <v>22.356000000000002</v>
      </c>
      <c r="J31">
        <v>1.813999999999993</v>
      </c>
      <c r="K31">
        <v>102.703</v>
      </c>
      <c r="L31">
        <v>104.517</v>
      </c>
      <c r="M31">
        <v>91.885847199856897</v>
      </c>
      <c r="N31" t="s">
        <v>1006</v>
      </c>
      <c r="P31" s="51" t="s">
        <v>1043</v>
      </c>
      <c r="Q31" s="54" t="s">
        <v>382</v>
      </c>
      <c r="R31" s="55">
        <v>45196</v>
      </c>
      <c r="S31" s="65">
        <v>0.47899999999999998</v>
      </c>
      <c r="T31" s="51">
        <v>14</v>
      </c>
      <c r="U31" s="51" t="s">
        <v>1038</v>
      </c>
      <c r="V31" s="51"/>
      <c r="W31" s="51"/>
      <c r="X31" s="51"/>
      <c r="Y31" s="55">
        <v>45237</v>
      </c>
      <c r="Z31" s="51"/>
      <c r="AA31" s="51"/>
      <c r="AB31" s="51"/>
      <c r="AC31" s="42">
        <v>45376</v>
      </c>
      <c r="AD31" s="51"/>
      <c r="AE31" s="51"/>
      <c r="AF31" s="51"/>
      <c r="AH31" s="71" t="s">
        <v>616</v>
      </c>
      <c r="AI31" s="71">
        <v>58.750439999999998</v>
      </c>
      <c r="AJ31" s="76">
        <v>-121.83291</v>
      </c>
      <c r="AK31" s="71" t="s">
        <v>113</v>
      </c>
      <c r="AL31" s="71" t="s">
        <v>79</v>
      </c>
      <c r="AM31" s="71">
        <v>20</v>
      </c>
      <c r="AN31" s="71" t="s">
        <v>135</v>
      </c>
      <c r="AO31" s="71" t="s">
        <v>132</v>
      </c>
      <c r="AP31" s="68" t="s">
        <v>136</v>
      </c>
      <c r="AQ31" s="71" t="s">
        <v>259</v>
      </c>
      <c r="AR31" s="71" t="s">
        <v>362</v>
      </c>
      <c r="AS31" s="71" t="s">
        <v>383</v>
      </c>
      <c r="AT31" s="71" t="s">
        <v>456</v>
      </c>
      <c r="AU31" s="71" t="s">
        <v>562</v>
      </c>
      <c r="AV31" s="71" t="s">
        <v>32</v>
      </c>
      <c r="AW31" s="71" t="s">
        <v>619</v>
      </c>
      <c r="AX31" s="71"/>
      <c r="AY31" s="36" t="s">
        <v>976</v>
      </c>
      <c r="AZ31">
        <v>18</v>
      </c>
      <c r="BA31">
        <v>9.9761526000000003E-2</v>
      </c>
      <c r="BB31" t="s">
        <v>1118</v>
      </c>
      <c r="BC31" t="s">
        <v>1100</v>
      </c>
      <c r="BD31">
        <v>47.188000000000002</v>
      </c>
      <c r="BE31">
        <v>47.261000000000003</v>
      </c>
      <c r="BF31">
        <v>4.1786914235190098E-2</v>
      </c>
      <c r="BH31">
        <v>8.4735843999984013</v>
      </c>
      <c r="BJ31">
        <v>9.2761538719632011</v>
      </c>
      <c r="BK31">
        <v>4.5686069830752007</v>
      </c>
    </row>
    <row r="32" spans="1:63" x14ac:dyDescent="0.25">
      <c r="A32" s="36"/>
      <c r="B32" s="35"/>
      <c r="C32" s="35"/>
      <c r="D32" s="35"/>
      <c r="E32" s="35"/>
      <c r="F32" s="37"/>
      <c r="G32" s="37"/>
      <c r="S32" s="67"/>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2FCA1-7AD0-4418-85ED-6F62A58C2FDB}">
  <sheetPr codeName="Tabelle3" filterMode="1"/>
  <dimension ref="A1:BP62"/>
  <sheetViews>
    <sheetView zoomScaleNormal="100" workbookViewId="0">
      <pane xSplit="1" topLeftCell="AG1" activePane="topRight" state="frozen"/>
      <selection pane="topRight" activeCell="AW44" sqref="AH1:AW44"/>
    </sheetView>
  </sheetViews>
  <sheetFormatPr baseColWidth="10" defaultColWidth="13.28515625" defaultRowHeight="15" x14ac:dyDescent="0.25"/>
  <cols>
    <col min="19" max="19" width="13.28515625" style="67"/>
    <col min="25" max="25" width="16.85546875" customWidth="1"/>
  </cols>
  <sheetData>
    <row r="1" spans="1:68" ht="30" x14ac:dyDescent="0.25">
      <c r="A1" s="41" t="s">
        <v>986</v>
      </c>
      <c r="B1" s="41" t="s">
        <v>987</v>
      </c>
      <c r="C1" s="41" t="s">
        <v>988</v>
      </c>
      <c r="D1" s="41" t="s">
        <v>680</v>
      </c>
      <c r="E1" s="41" t="s">
        <v>1053</v>
      </c>
      <c r="F1" s="41" t="s">
        <v>989</v>
      </c>
      <c r="G1" s="34"/>
      <c r="H1" s="34" t="s">
        <v>994</v>
      </c>
      <c r="I1" s="34" t="s">
        <v>990</v>
      </c>
      <c r="J1" s="34" t="s">
        <v>991</v>
      </c>
      <c r="K1" s="34" t="s">
        <v>1003</v>
      </c>
      <c r="L1" s="34" t="s">
        <v>1004</v>
      </c>
      <c r="M1" s="34" t="s">
        <v>992</v>
      </c>
      <c r="N1" s="34" t="s">
        <v>993</v>
      </c>
      <c r="P1" s="52" t="s">
        <v>1023</v>
      </c>
      <c r="Q1" s="52" t="s">
        <v>1024</v>
      </c>
      <c r="R1" s="52" t="s">
        <v>1044</v>
      </c>
      <c r="S1" s="66" t="s">
        <v>1025</v>
      </c>
      <c r="T1" s="52" t="s">
        <v>1026</v>
      </c>
      <c r="U1" s="52" t="s">
        <v>993</v>
      </c>
      <c r="V1" s="61"/>
      <c r="W1" s="62" t="s">
        <v>1062</v>
      </c>
      <c r="X1" s="50"/>
      <c r="Y1" s="59" t="s">
        <v>1059</v>
      </c>
      <c r="Z1" s="59" t="s">
        <v>1066</v>
      </c>
      <c r="AA1" s="59" t="s">
        <v>1067</v>
      </c>
      <c r="AB1" s="61"/>
      <c r="AC1" s="58" t="s">
        <v>1057</v>
      </c>
      <c r="AD1" s="58" t="s">
        <v>1058</v>
      </c>
      <c r="AE1" s="58" t="s">
        <v>993</v>
      </c>
      <c r="AF1" s="50"/>
      <c r="AH1" s="3" t="s">
        <v>1060</v>
      </c>
      <c r="AI1" s="3" t="s">
        <v>7</v>
      </c>
      <c r="AJ1" s="3" t="s">
        <v>8</v>
      </c>
      <c r="AK1" s="3" t="s">
        <v>9</v>
      </c>
      <c r="AL1" s="3" t="s">
        <v>10</v>
      </c>
      <c r="AM1" s="3" t="s">
        <v>11</v>
      </c>
      <c r="AN1" s="3" t="s">
        <v>12</v>
      </c>
      <c r="AO1" s="3" t="s">
        <v>13</v>
      </c>
      <c r="AP1" s="3" t="s">
        <v>14</v>
      </c>
      <c r="AQ1" s="3" t="s">
        <v>15</v>
      </c>
      <c r="AR1" s="3" t="s">
        <v>16</v>
      </c>
      <c r="AS1" s="3" t="s">
        <v>17</v>
      </c>
      <c r="AT1" s="3" t="s">
        <v>18</v>
      </c>
      <c r="AU1" s="3" t="s">
        <v>19</v>
      </c>
      <c r="AV1" s="3" t="s">
        <v>20</v>
      </c>
      <c r="AW1" s="16" t="s">
        <v>618</v>
      </c>
      <c r="AY1" s="68"/>
      <c r="AZ1" s="69"/>
      <c r="BA1" s="69"/>
      <c r="BB1" s="69"/>
      <c r="BC1" s="69"/>
      <c r="BD1" s="69"/>
      <c r="BE1" s="69"/>
      <c r="BF1" s="69"/>
      <c r="BG1" s="69"/>
      <c r="BH1" s="69"/>
      <c r="BI1" s="69"/>
      <c r="BJ1" s="69"/>
      <c r="BK1" s="69"/>
      <c r="BL1" s="69"/>
      <c r="BM1" s="69"/>
      <c r="BN1" s="69"/>
      <c r="BO1" s="69"/>
      <c r="BP1" s="69"/>
    </row>
    <row r="2" spans="1:68" x14ac:dyDescent="0.25">
      <c r="A2" s="36" t="s">
        <v>759</v>
      </c>
      <c r="B2" s="35"/>
      <c r="C2" s="60" t="s">
        <v>1061</v>
      </c>
      <c r="D2" s="43">
        <v>5</v>
      </c>
      <c r="E2" s="57" t="s">
        <v>1054</v>
      </c>
      <c r="F2" s="40" t="s">
        <v>760</v>
      </c>
      <c r="G2" s="40"/>
      <c r="H2" s="42">
        <v>45119</v>
      </c>
      <c r="I2" s="25">
        <f>37.792-0.026</f>
        <v>37.765999999999998</v>
      </c>
      <c r="J2">
        <v>13.907</v>
      </c>
      <c r="M2">
        <f>((I2-J2)/I2)*100</f>
        <v>63.175872477890159</v>
      </c>
      <c r="N2" t="s">
        <v>995</v>
      </c>
      <c r="P2" s="53" t="s">
        <v>1028</v>
      </c>
      <c r="Q2" s="54" t="s">
        <v>1027</v>
      </c>
      <c r="R2" s="55">
        <v>45196</v>
      </c>
      <c r="S2" s="65">
        <v>1.0649999999999999</v>
      </c>
      <c r="T2" s="51">
        <v>2</v>
      </c>
      <c r="U2" s="51"/>
      <c r="V2" s="51"/>
      <c r="W2" s="51"/>
      <c r="X2" s="51"/>
      <c r="Y2" s="55">
        <v>45233</v>
      </c>
      <c r="Z2" s="51"/>
      <c r="AA2" s="51"/>
      <c r="AB2" s="51"/>
      <c r="AC2" s="55">
        <v>45369</v>
      </c>
      <c r="AD2" s="55">
        <v>45265</v>
      </c>
      <c r="AE2" s="55"/>
      <c r="AF2" s="51"/>
      <c r="AH2" s="4" t="s">
        <v>597</v>
      </c>
      <c r="AI2" s="11">
        <v>67.912000000000006</v>
      </c>
      <c r="AJ2" s="5">
        <v>-133.56339</v>
      </c>
      <c r="AK2" s="4" t="s">
        <v>85</v>
      </c>
      <c r="AL2" s="4">
        <v>73.5</v>
      </c>
      <c r="AM2" s="4">
        <v>43</v>
      </c>
      <c r="AN2" s="4" t="s">
        <v>140</v>
      </c>
      <c r="AO2" s="4" t="s">
        <v>141</v>
      </c>
      <c r="AP2" s="18" t="s">
        <v>144</v>
      </c>
      <c r="AQ2" s="4" t="s">
        <v>211</v>
      </c>
      <c r="AR2" s="4" t="s">
        <v>290</v>
      </c>
      <c r="AS2" s="4" t="s">
        <v>364</v>
      </c>
      <c r="AT2" s="4" t="s">
        <v>402</v>
      </c>
      <c r="AU2" s="4" t="s">
        <v>459</v>
      </c>
      <c r="AV2" s="4" t="s">
        <v>32</v>
      </c>
      <c r="AW2" s="14" t="s">
        <v>619</v>
      </c>
    </row>
    <row r="3" spans="1:68" x14ac:dyDescent="0.25">
      <c r="A3" s="36" t="s">
        <v>761</v>
      </c>
      <c r="B3" s="35"/>
      <c r="C3" s="60" t="s">
        <v>1061</v>
      </c>
      <c r="D3" s="43">
        <v>5</v>
      </c>
      <c r="E3" s="57" t="s">
        <v>1055</v>
      </c>
      <c r="F3" s="40" t="s">
        <v>762</v>
      </c>
      <c r="G3" s="40"/>
      <c r="H3" s="42">
        <v>45119</v>
      </c>
      <c r="I3" s="25">
        <f>86.961-0.213</f>
        <v>86.748000000000005</v>
      </c>
      <c r="J3">
        <v>63.698999999999998</v>
      </c>
      <c r="M3">
        <f t="shared" ref="M3:M44" si="0">((I3-J3)/I3)*100</f>
        <v>26.570065015908156</v>
      </c>
      <c r="N3" t="s">
        <v>996</v>
      </c>
      <c r="P3" s="53" t="s">
        <v>1029</v>
      </c>
      <c r="Q3" s="54" t="s">
        <v>1027</v>
      </c>
      <c r="R3" s="55">
        <v>45251</v>
      </c>
      <c r="S3" s="65">
        <v>1.002</v>
      </c>
      <c r="T3" s="51">
        <v>2</v>
      </c>
      <c r="U3" s="51" t="s">
        <v>1046</v>
      </c>
      <c r="V3" s="51"/>
      <c r="W3" s="51" t="s">
        <v>1077</v>
      </c>
      <c r="X3" s="51"/>
      <c r="Y3" s="55">
        <v>45271</v>
      </c>
      <c r="Z3" s="51"/>
      <c r="AA3" s="51"/>
      <c r="AB3" s="51"/>
      <c r="AC3" s="55">
        <v>45369</v>
      </c>
      <c r="AD3" s="51"/>
      <c r="AE3" s="55"/>
      <c r="AF3" s="51"/>
      <c r="AH3" s="4" t="s">
        <v>597</v>
      </c>
      <c r="AI3" s="11">
        <v>67.912000000000006</v>
      </c>
      <c r="AJ3" s="5">
        <v>-133.56339</v>
      </c>
      <c r="AK3" s="4" t="s">
        <v>85</v>
      </c>
      <c r="AL3" s="4">
        <v>73.5</v>
      </c>
      <c r="AM3" s="4">
        <v>43</v>
      </c>
      <c r="AN3" s="4" t="s">
        <v>141</v>
      </c>
      <c r="AO3" s="4" t="s">
        <v>121</v>
      </c>
      <c r="AP3" s="18" t="s">
        <v>154</v>
      </c>
      <c r="AQ3" s="4" t="s">
        <v>212</v>
      </c>
      <c r="AR3" s="4" t="s">
        <v>125</v>
      </c>
      <c r="AS3" s="4" t="s">
        <v>365</v>
      </c>
      <c r="AT3" s="4" t="s">
        <v>403</v>
      </c>
      <c r="AU3" s="4" t="s">
        <v>460</v>
      </c>
      <c r="AV3" s="4" t="s">
        <v>32</v>
      </c>
      <c r="AW3" s="14" t="s">
        <v>619</v>
      </c>
    </row>
    <row r="4" spans="1:68" hidden="1" x14ac:dyDescent="0.25">
      <c r="A4" s="36" t="s">
        <v>763</v>
      </c>
      <c r="B4" s="35"/>
      <c r="C4" s="60" t="s">
        <v>1061</v>
      </c>
      <c r="D4" s="43">
        <v>5</v>
      </c>
      <c r="E4" s="57" t="s">
        <v>63</v>
      </c>
      <c r="F4" s="40" t="s">
        <v>764</v>
      </c>
      <c r="G4" s="40"/>
      <c r="H4" s="42">
        <v>45119</v>
      </c>
      <c r="I4">
        <v>14.5</v>
      </c>
      <c r="J4">
        <v>2.3980000000000001</v>
      </c>
      <c r="M4">
        <f t="shared" si="0"/>
        <v>83.462068965517247</v>
      </c>
      <c r="P4" s="53"/>
      <c r="Q4" s="54"/>
      <c r="R4" s="51"/>
      <c r="S4" s="56"/>
      <c r="T4" s="51"/>
      <c r="U4" s="51"/>
      <c r="V4" s="51"/>
      <c r="W4" s="51"/>
      <c r="X4" s="51"/>
      <c r="Y4" s="51"/>
      <c r="Z4" s="51"/>
      <c r="AA4" s="51"/>
      <c r="AB4" s="51"/>
      <c r="AC4" s="50"/>
      <c r="AD4" s="51"/>
      <c r="AE4" s="51"/>
      <c r="AF4" s="51"/>
      <c r="AH4" s="4" t="s">
        <v>597</v>
      </c>
      <c r="AI4" s="11">
        <v>67.912000000000006</v>
      </c>
      <c r="AJ4" s="5">
        <v>-133.56339</v>
      </c>
      <c r="AK4" s="4" t="s">
        <v>85</v>
      </c>
      <c r="AL4" s="4">
        <v>73.5</v>
      </c>
      <c r="AM4" s="4">
        <v>43</v>
      </c>
      <c r="AN4" s="4" t="s">
        <v>134</v>
      </c>
      <c r="AO4" s="4" t="s">
        <v>140</v>
      </c>
      <c r="AP4" s="18" t="s">
        <v>180</v>
      </c>
      <c r="AQ4" s="4" t="s">
        <v>210</v>
      </c>
      <c r="AR4" s="4" t="s">
        <v>289</v>
      </c>
      <c r="AS4" s="4" t="s">
        <v>328</v>
      </c>
      <c r="AT4" s="4" t="s">
        <v>341</v>
      </c>
      <c r="AU4" s="4" t="s">
        <v>458</v>
      </c>
      <c r="AV4" s="4" t="s">
        <v>32</v>
      </c>
      <c r="AW4" s="14" t="s">
        <v>619</v>
      </c>
    </row>
    <row r="5" spans="1:68" x14ac:dyDescent="0.25">
      <c r="A5" s="36" t="s">
        <v>765</v>
      </c>
      <c r="B5" s="35"/>
      <c r="C5" s="60" t="s">
        <v>1061</v>
      </c>
      <c r="D5" s="43">
        <v>6</v>
      </c>
      <c r="E5" s="57" t="s">
        <v>1054</v>
      </c>
      <c r="F5" s="37" t="s">
        <v>766</v>
      </c>
      <c r="G5" s="37"/>
      <c r="H5" s="42">
        <v>45119</v>
      </c>
      <c r="I5" s="25">
        <f>58.115-0.008</f>
        <v>58.106999999999999</v>
      </c>
      <c r="J5">
        <v>11.717000000000001</v>
      </c>
      <c r="M5">
        <f t="shared" si="0"/>
        <v>79.835475932331732</v>
      </c>
      <c r="N5" t="s">
        <v>997</v>
      </c>
      <c r="P5" s="51" t="s">
        <v>1029</v>
      </c>
      <c r="Q5" s="54" t="s">
        <v>321</v>
      </c>
      <c r="R5" s="55">
        <v>45196</v>
      </c>
      <c r="S5" s="65">
        <v>1</v>
      </c>
      <c r="T5" s="51">
        <v>3</v>
      </c>
      <c r="U5" s="51"/>
      <c r="V5" s="51"/>
      <c r="W5" s="51"/>
      <c r="X5" s="51"/>
      <c r="Y5" s="55">
        <v>45233</v>
      </c>
      <c r="Z5" s="51" t="s">
        <v>1071</v>
      </c>
      <c r="AA5" s="51"/>
      <c r="AB5" s="51"/>
      <c r="AC5" s="55">
        <v>45369</v>
      </c>
      <c r="AD5" s="51"/>
      <c r="AE5" s="55"/>
      <c r="AF5" s="51"/>
      <c r="AH5" s="4" t="s">
        <v>73</v>
      </c>
      <c r="AI5" s="4">
        <v>68.725620000000006</v>
      </c>
      <c r="AJ5" s="5">
        <v>-133.53305</v>
      </c>
      <c r="AK5" s="4" t="s">
        <v>86</v>
      </c>
      <c r="AL5" s="4">
        <v>35</v>
      </c>
      <c r="AM5" s="4">
        <v>35</v>
      </c>
      <c r="AN5" s="4" t="s">
        <v>135</v>
      </c>
      <c r="AO5" s="4" t="s">
        <v>115</v>
      </c>
      <c r="AP5" s="18" t="s">
        <v>160</v>
      </c>
      <c r="AQ5" s="4" t="s">
        <v>214</v>
      </c>
      <c r="AR5" s="4" t="s">
        <v>291</v>
      </c>
      <c r="AS5" s="4" t="s">
        <v>367</v>
      </c>
      <c r="AT5" s="4" t="s">
        <v>405</v>
      </c>
      <c r="AU5" s="4" t="s">
        <v>462</v>
      </c>
      <c r="AV5" s="4" t="s">
        <v>32</v>
      </c>
      <c r="AW5" s="14" t="s">
        <v>619</v>
      </c>
    </row>
    <row r="6" spans="1:68" hidden="1" x14ac:dyDescent="0.25">
      <c r="A6" s="36" t="s">
        <v>767</v>
      </c>
      <c r="B6" s="35"/>
      <c r="C6" s="60" t="s">
        <v>1061</v>
      </c>
      <c r="D6" s="43">
        <v>6</v>
      </c>
      <c r="E6" s="57" t="s">
        <v>63</v>
      </c>
      <c r="F6" s="37" t="s">
        <v>768</v>
      </c>
      <c r="G6" s="37"/>
      <c r="H6" s="42">
        <v>45119</v>
      </c>
      <c r="I6">
        <v>14.845000000000001</v>
      </c>
      <c r="J6">
        <v>5.4260000000000002</v>
      </c>
      <c r="M6">
        <f t="shared" si="0"/>
        <v>63.448972718086893</v>
      </c>
      <c r="P6" s="51"/>
      <c r="Q6" s="54"/>
      <c r="R6" s="51"/>
      <c r="S6" s="56"/>
      <c r="T6" s="51"/>
      <c r="U6" s="51"/>
      <c r="V6" s="51"/>
      <c r="W6" s="51"/>
      <c r="X6" s="51"/>
      <c r="Y6" s="51"/>
      <c r="Z6" s="51"/>
      <c r="AA6" s="51"/>
      <c r="AB6" s="51"/>
      <c r="AC6" s="50"/>
      <c r="AD6" s="51"/>
      <c r="AE6" s="51"/>
      <c r="AF6" s="51"/>
      <c r="AH6" s="4" t="s">
        <v>73</v>
      </c>
      <c r="AI6" s="4">
        <v>68.725620000000006</v>
      </c>
      <c r="AJ6" s="5">
        <v>-133.53305</v>
      </c>
      <c r="AK6" s="4" t="s">
        <v>86</v>
      </c>
      <c r="AL6" s="4">
        <v>35</v>
      </c>
      <c r="AM6" s="4">
        <v>35</v>
      </c>
      <c r="AN6" s="4" t="s">
        <v>134</v>
      </c>
      <c r="AO6" s="4" t="s">
        <v>135</v>
      </c>
      <c r="AP6" s="18" t="s">
        <v>177</v>
      </c>
      <c r="AQ6" s="4" t="s">
        <v>213</v>
      </c>
      <c r="AR6" s="4" t="s">
        <v>217</v>
      </c>
      <c r="AS6" s="4" t="s">
        <v>366</v>
      </c>
      <c r="AT6" s="4" t="s">
        <v>404</v>
      </c>
      <c r="AU6" s="4" t="s">
        <v>461</v>
      </c>
      <c r="AV6" s="4" t="s">
        <v>32</v>
      </c>
      <c r="AW6" s="14" t="s">
        <v>619</v>
      </c>
    </row>
    <row r="7" spans="1:68" x14ac:dyDescent="0.25">
      <c r="A7" s="36" t="s">
        <v>779</v>
      </c>
      <c r="B7" s="35"/>
      <c r="C7" s="60" t="s">
        <v>1061</v>
      </c>
      <c r="D7" s="43">
        <v>9</v>
      </c>
      <c r="E7" s="57" t="s">
        <v>1055</v>
      </c>
      <c r="F7" s="37" t="s">
        <v>780</v>
      </c>
      <c r="G7" s="37"/>
      <c r="H7" s="42">
        <v>45120</v>
      </c>
      <c r="I7" s="25">
        <f>105.786-0.364</f>
        <v>105.422</v>
      </c>
      <c r="J7">
        <v>80.927000000000007</v>
      </c>
      <c r="M7">
        <f t="shared" si="0"/>
        <v>23.235188101155348</v>
      </c>
      <c r="N7" t="s">
        <v>998</v>
      </c>
      <c r="P7" s="51" t="s">
        <v>1045</v>
      </c>
      <c r="Q7" s="54" t="s">
        <v>321</v>
      </c>
      <c r="R7" s="55">
        <v>45251</v>
      </c>
      <c r="S7" s="65">
        <v>1.012</v>
      </c>
      <c r="T7" s="51">
        <v>3</v>
      </c>
      <c r="U7" s="51"/>
      <c r="V7" s="51"/>
      <c r="W7" s="51"/>
      <c r="X7" s="51"/>
      <c r="Y7" s="55">
        <v>45271</v>
      </c>
      <c r="Z7" s="51"/>
      <c r="AA7" s="51"/>
      <c r="AB7" s="51"/>
      <c r="AC7" s="55">
        <v>45369</v>
      </c>
      <c r="AD7" s="51"/>
      <c r="AE7" s="55"/>
      <c r="AF7" s="51"/>
      <c r="AH7" s="4" t="s">
        <v>76</v>
      </c>
      <c r="AI7" s="4">
        <v>68.435329999999993</v>
      </c>
      <c r="AJ7" s="5">
        <v>-133.75649999999999</v>
      </c>
      <c r="AK7" s="4" t="s">
        <v>89</v>
      </c>
      <c r="AL7" s="4">
        <v>50</v>
      </c>
      <c r="AM7" s="4">
        <v>43</v>
      </c>
      <c r="AN7" s="4">
        <v>-30</v>
      </c>
      <c r="AO7" s="4">
        <v>-50</v>
      </c>
      <c r="AP7" s="18">
        <v>-40</v>
      </c>
      <c r="AQ7" s="4">
        <v>5.9</v>
      </c>
      <c r="AR7" s="4" t="s">
        <v>299</v>
      </c>
      <c r="AS7" s="4" t="s">
        <v>375</v>
      </c>
      <c r="AT7" s="4" t="s">
        <v>412</v>
      </c>
      <c r="AU7" s="4" t="s">
        <v>470</v>
      </c>
      <c r="AV7" s="4" t="s">
        <v>32</v>
      </c>
      <c r="AW7" s="14" t="s">
        <v>619</v>
      </c>
    </row>
    <row r="8" spans="1:68" hidden="1" x14ac:dyDescent="0.25">
      <c r="A8" s="36" t="s">
        <v>781</v>
      </c>
      <c r="B8" s="35"/>
      <c r="C8" s="60" t="s">
        <v>1061</v>
      </c>
      <c r="D8" s="43">
        <v>9</v>
      </c>
      <c r="E8" s="57" t="s">
        <v>63</v>
      </c>
      <c r="F8" s="37" t="s">
        <v>782</v>
      </c>
      <c r="G8" s="37"/>
      <c r="H8" s="42">
        <v>45120</v>
      </c>
      <c r="I8">
        <v>14.108000000000001</v>
      </c>
      <c r="J8">
        <v>6.25</v>
      </c>
      <c r="M8">
        <f t="shared" si="0"/>
        <v>55.698894244400343</v>
      </c>
      <c r="P8" s="51"/>
      <c r="Q8" s="54"/>
      <c r="R8" s="51"/>
      <c r="S8" s="56"/>
      <c r="T8" s="51"/>
      <c r="U8" s="51"/>
      <c r="V8" s="51"/>
      <c r="W8" s="51"/>
      <c r="X8" s="51"/>
      <c r="Y8" s="51"/>
      <c r="Z8" s="51"/>
      <c r="AA8" s="51"/>
      <c r="AB8" s="51"/>
      <c r="AC8" s="50"/>
      <c r="AD8" s="51"/>
      <c r="AE8" s="51"/>
      <c r="AF8" s="51"/>
      <c r="AH8" s="4" t="s">
        <v>76</v>
      </c>
      <c r="AI8" s="4">
        <v>68.435329999999993</v>
      </c>
      <c r="AJ8" s="5">
        <v>-133.75649999999999</v>
      </c>
      <c r="AK8" s="4" t="s">
        <v>89</v>
      </c>
      <c r="AL8" s="4">
        <v>50</v>
      </c>
      <c r="AM8" s="4">
        <v>43</v>
      </c>
      <c r="AN8" s="4">
        <v>0</v>
      </c>
      <c r="AO8" s="4">
        <v>-3</v>
      </c>
      <c r="AP8" s="18" t="s">
        <v>180</v>
      </c>
      <c r="AQ8" s="4">
        <v>21.9</v>
      </c>
      <c r="AR8" s="4" t="s">
        <v>297</v>
      </c>
      <c r="AS8" s="4" t="s">
        <v>373</v>
      </c>
      <c r="AT8" s="4" t="s">
        <v>410</v>
      </c>
      <c r="AU8" s="4" t="s">
        <v>468</v>
      </c>
      <c r="AV8" s="4" t="s">
        <v>32</v>
      </c>
      <c r="AW8" s="14" t="s">
        <v>619</v>
      </c>
    </row>
    <row r="9" spans="1:68" x14ac:dyDescent="0.25">
      <c r="A9" s="36" t="s">
        <v>783</v>
      </c>
      <c r="B9" s="35"/>
      <c r="C9" s="60" t="s">
        <v>1061</v>
      </c>
      <c r="D9" s="43">
        <v>9</v>
      </c>
      <c r="E9" s="57" t="s">
        <v>1054</v>
      </c>
      <c r="F9" s="37" t="s">
        <v>784</v>
      </c>
      <c r="G9" s="37"/>
      <c r="H9" s="42">
        <v>45120</v>
      </c>
      <c r="I9">
        <v>11.797000000000001</v>
      </c>
      <c r="J9">
        <v>3.8740000000000001</v>
      </c>
      <c r="M9">
        <f t="shared" si="0"/>
        <v>67.161142663389001</v>
      </c>
      <c r="P9" s="51" t="s">
        <v>1030</v>
      </c>
      <c r="Q9" s="54" t="s">
        <v>251</v>
      </c>
      <c r="R9" s="55">
        <v>45196</v>
      </c>
      <c r="S9" s="65">
        <v>0.53200000000000003</v>
      </c>
      <c r="T9" s="51">
        <v>4</v>
      </c>
      <c r="U9" s="51"/>
      <c r="V9" s="51"/>
      <c r="W9" s="51"/>
      <c r="X9" s="51"/>
      <c r="Y9" s="55">
        <v>45233</v>
      </c>
      <c r="Z9" s="51"/>
      <c r="AA9" s="51"/>
      <c r="AB9" s="51"/>
      <c r="AC9" s="55">
        <v>45369</v>
      </c>
      <c r="AD9" s="51"/>
      <c r="AE9" s="55"/>
      <c r="AF9" s="51"/>
      <c r="AH9" s="4" t="s">
        <v>76</v>
      </c>
      <c r="AI9" s="4">
        <v>68.435329999999993</v>
      </c>
      <c r="AJ9" s="5">
        <v>-133.75649999999999</v>
      </c>
      <c r="AK9" s="4" t="s">
        <v>89</v>
      </c>
      <c r="AL9" s="4">
        <v>50</v>
      </c>
      <c r="AM9" s="4">
        <v>43</v>
      </c>
      <c r="AN9" s="4">
        <v>-3</v>
      </c>
      <c r="AO9" s="4">
        <v>-30</v>
      </c>
      <c r="AP9" s="18">
        <v>-11.5</v>
      </c>
      <c r="AQ9" s="4">
        <v>13.3</v>
      </c>
      <c r="AR9" s="4" t="s">
        <v>298</v>
      </c>
      <c r="AS9" s="4" t="s">
        <v>374</v>
      </c>
      <c r="AT9" s="4" t="s">
        <v>411</v>
      </c>
      <c r="AU9" s="4" t="s">
        <v>469</v>
      </c>
      <c r="AV9" s="4" t="s">
        <v>32</v>
      </c>
      <c r="AW9" s="14" t="s">
        <v>619</v>
      </c>
    </row>
    <row r="10" spans="1:68" hidden="1" x14ac:dyDescent="0.25">
      <c r="A10" s="36" t="s">
        <v>797</v>
      </c>
      <c r="B10" s="35"/>
      <c r="C10" s="60" t="s">
        <v>1061</v>
      </c>
      <c r="D10" s="43">
        <v>12</v>
      </c>
      <c r="E10" s="57" t="s">
        <v>63</v>
      </c>
      <c r="F10" s="37" t="s">
        <v>798</v>
      </c>
      <c r="G10" s="37"/>
      <c r="H10" s="42">
        <v>45145</v>
      </c>
      <c r="I10">
        <v>8.8659999999999997</v>
      </c>
      <c r="J10">
        <v>3.8540000000000001</v>
      </c>
      <c r="M10">
        <f t="shared" si="0"/>
        <v>56.530566207985558</v>
      </c>
      <c r="P10" s="51"/>
      <c r="Q10" s="54"/>
      <c r="R10" s="51"/>
      <c r="S10" s="56"/>
      <c r="T10" s="51"/>
      <c r="U10" s="51"/>
      <c r="V10" s="51"/>
      <c r="W10" s="51"/>
      <c r="X10" s="51"/>
      <c r="Y10" s="51"/>
      <c r="Z10" s="51"/>
      <c r="AA10" s="51"/>
      <c r="AB10" s="51"/>
      <c r="AC10" s="50"/>
      <c r="AD10" s="51"/>
      <c r="AE10" s="51"/>
      <c r="AF10" s="51"/>
      <c r="AH10" s="4" t="s">
        <v>599</v>
      </c>
      <c r="AI10" s="4">
        <v>68.04213</v>
      </c>
      <c r="AJ10" s="5">
        <v>-133.48858999999999</v>
      </c>
      <c r="AK10" s="4" t="s">
        <v>92</v>
      </c>
      <c r="AL10" s="4">
        <v>85</v>
      </c>
      <c r="AM10" s="4">
        <v>52</v>
      </c>
      <c r="AN10" s="4" t="s">
        <v>134</v>
      </c>
      <c r="AO10" s="4" t="s">
        <v>135</v>
      </c>
      <c r="AP10" s="18" t="s">
        <v>177</v>
      </c>
      <c r="AQ10" s="4" t="s">
        <v>227</v>
      </c>
      <c r="AR10" s="4" t="s">
        <v>303</v>
      </c>
      <c r="AS10" s="4" t="s">
        <v>378</v>
      </c>
      <c r="AT10" s="4" t="s">
        <v>418</v>
      </c>
      <c r="AU10" s="4" t="s">
        <v>477</v>
      </c>
      <c r="AV10" s="4" t="s">
        <v>32</v>
      </c>
      <c r="AW10" s="14" t="s">
        <v>619</v>
      </c>
    </row>
    <row r="11" spans="1:68" x14ac:dyDescent="0.25">
      <c r="A11" s="36" t="s">
        <v>799</v>
      </c>
      <c r="B11" s="35"/>
      <c r="C11" s="60" t="s">
        <v>1061</v>
      </c>
      <c r="D11" s="43">
        <v>12</v>
      </c>
      <c r="E11" s="57" t="s">
        <v>1054</v>
      </c>
      <c r="F11" s="37" t="s">
        <v>800</v>
      </c>
      <c r="G11" s="37"/>
      <c r="H11" s="42">
        <v>45145</v>
      </c>
      <c r="I11" s="25">
        <f>47.368-0.104</f>
        <v>47.264000000000003</v>
      </c>
      <c r="J11">
        <v>8.2949999999999999</v>
      </c>
      <c r="M11">
        <f t="shared" si="0"/>
        <v>82.449644549763036</v>
      </c>
      <c r="N11" t="s">
        <v>999</v>
      </c>
      <c r="P11" s="51" t="s">
        <v>1031</v>
      </c>
      <c r="Q11" s="54" t="s">
        <v>250</v>
      </c>
      <c r="R11" s="55">
        <v>45196</v>
      </c>
      <c r="S11" s="65">
        <v>0.52200000000000002</v>
      </c>
      <c r="T11" s="51">
        <v>5</v>
      </c>
      <c r="U11" s="51"/>
      <c r="V11" s="51"/>
      <c r="W11" s="51"/>
      <c r="X11" s="51"/>
      <c r="Y11" s="55">
        <v>45236</v>
      </c>
      <c r="Z11" s="51"/>
      <c r="AA11" s="51"/>
      <c r="AB11" s="51"/>
      <c r="AC11" s="55">
        <v>45369</v>
      </c>
      <c r="AD11" s="51"/>
      <c r="AE11" s="55"/>
      <c r="AF11" s="51"/>
      <c r="AH11" s="4" t="s">
        <v>599</v>
      </c>
      <c r="AI11" s="4">
        <v>68.04213</v>
      </c>
      <c r="AJ11" s="5">
        <v>-133.48858999999999</v>
      </c>
      <c r="AK11" s="4" t="s">
        <v>92</v>
      </c>
      <c r="AL11" s="4">
        <v>85</v>
      </c>
      <c r="AM11" s="4">
        <v>52</v>
      </c>
      <c r="AN11" s="4" t="s">
        <v>135</v>
      </c>
      <c r="AO11" s="4" t="s">
        <v>132</v>
      </c>
      <c r="AP11" s="18" t="s">
        <v>136</v>
      </c>
      <c r="AQ11" s="4" t="s">
        <v>225</v>
      </c>
      <c r="AR11" s="4" t="s">
        <v>304</v>
      </c>
      <c r="AS11" s="4" t="s">
        <v>288</v>
      </c>
      <c r="AT11" s="4" t="s">
        <v>419</v>
      </c>
      <c r="AU11" s="4" t="s">
        <v>478</v>
      </c>
      <c r="AV11" s="4" t="s">
        <v>32</v>
      </c>
      <c r="AW11" s="14" t="s">
        <v>619</v>
      </c>
    </row>
    <row r="12" spans="1:68" x14ac:dyDescent="0.25">
      <c r="A12" s="36" t="s">
        <v>801</v>
      </c>
      <c r="B12" s="35"/>
      <c r="C12" s="60" t="s">
        <v>1061</v>
      </c>
      <c r="D12" s="43">
        <v>12</v>
      </c>
      <c r="E12" s="57" t="s">
        <v>1055</v>
      </c>
      <c r="F12" s="37" t="s">
        <v>802</v>
      </c>
      <c r="G12" s="37"/>
      <c r="H12" s="42">
        <v>45145</v>
      </c>
      <c r="I12">
        <v>68.02</v>
      </c>
      <c r="J12">
        <v>52.604999999999997</v>
      </c>
      <c r="M12">
        <f t="shared" si="0"/>
        <v>22.662452219935314</v>
      </c>
      <c r="P12" s="51" t="s">
        <v>1040</v>
      </c>
      <c r="Q12" s="54" t="s">
        <v>251</v>
      </c>
      <c r="R12" s="55">
        <v>45251</v>
      </c>
      <c r="S12" s="65">
        <v>1.0049999999999999</v>
      </c>
      <c r="T12" s="51">
        <v>4</v>
      </c>
      <c r="U12" s="51"/>
      <c r="V12" s="51"/>
      <c r="W12" s="51"/>
      <c r="X12" s="51"/>
      <c r="Y12" s="55">
        <v>45271</v>
      </c>
      <c r="Z12" s="51"/>
      <c r="AA12" s="51"/>
      <c r="AB12" s="51"/>
      <c r="AC12" s="55">
        <v>45369</v>
      </c>
      <c r="AD12" s="51"/>
      <c r="AE12" s="55"/>
      <c r="AF12" s="51"/>
      <c r="AH12" s="4" t="s">
        <v>599</v>
      </c>
      <c r="AI12" s="4">
        <v>68.04213</v>
      </c>
      <c r="AJ12" s="5">
        <v>-133.48858999999999</v>
      </c>
      <c r="AK12" s="4" t="s">
        <v>92</v>
      </c>
      <c r="AL12" s="4">
        <v>85</v>
      </c>
      <c r="AM12" s="4">
        <v>52</v>
      </c>
      <c r="AN12" s="4" t="s">
        <v>132</v>
      </c>
      <c r="AO12" s="4" t="s">
        <v>117</v>
      </c>
      <c r="AP12" s="18" t="s">
        <v>171</v>
      </c>
      <c r="AQ12" s="4" t="s">
        <v>228</v>
      </c>
      <c r="AR12" s="4" t="s">
        <v>305</v>
      </c>
      <c r="AS12" s="4" t="s">
        <v>379</v>
      </c>
      <c r="AT12" s="4" t="s">
        <v>420</v>
      </c>
      <c r="AU12" s="4" t="s">
        <v>479</v>
      </c>
      <c r="AV12" s="4" t="s">
        <v>32</v>
      </c>
      <c r="AW12" s="14" t="s">
        <v>619</v>
      </c>
    </row>
    <row r="13" spans="1:68" hidden="1" x14ac:dyDescent="0.25">
      <c r="A13" s="36" t="s">
        <v>845</v>
      </c>
      <c r="B13" s="35"/>
      <c r="C13" s="60" t="s">
        <v>1061</v>
      </c>
      <c r="D13" s="43">
        <v>37</v>
      </c>
      <c r="E13" s="57" t="s">
        <v>63</v>
      </c>
      <c r="F13" s="37" t="s">
        <v>846</v>
      </c>
      <c r="G13" s="37"/>
      <c r="H13" s="42">
        <v>45145</v>
      </c>
      <c r="I13">
        <v>2.1779999999999999</v>
      </c>
      <c r="J13">
        <v>1.768</v>
      </c>
      <c r="M13">
        <f t="shared" si="0"/>
        <v>18.82460973370064</v>
      </c>
      <c r="N13" t="s">
        <v>1000</v>
      </c>
      <c r="P13" s="51"/>
      <c r="Q13" s="54"/>
      <c r="R13" s="51"/>
      <c r="S13" s="56"/>
      <c r="T13" s="51"/>
      <c r="U13" s="51"/>
      <c r="V13" s="51"/>
      <c r="W13" s="51"/>
      <c r="X13" s="51"/>
      <c r="Y13" s="51"/>
      <c r="Z13" s="51"/>
      <c r="AA13" s="51"/>
      <c r="AB13" s="51"/>
      <c r="AC13" s="50"/>
      <c r="AD13" s="51"/>
      <c r="AE13" s="51"/>
      <c r="AF13" s="51"/>
      <c r="AH13" s="4" t="s">
        <v>604</v>
      </c>
      <c r="AI13" s="4">
        <v>66.627880000000005</v>
      </c>
      <c r="AJ13" s="5">
        <v>-136.29924</v>
      </c>
      <c r="AK13" s="4" t="s">
        <v>102</v>
      </c>
      <c r="AL13" s="4" t="s">
        <v>79</v>
      </c>
      <c r="AM13" s="4">
        <v>40</v>
      </c>
      <c r="AN13" s="4" t="s">
        <v>134</v>
      </c>
      <c r="AO13" s="4" t="s">
        <v>135</v>
      </c>
      <c r="AP13" s="18" t="s">
        <v>189</v>
      </c>
      <c r="AQ13" s="4" t="s">
        <v>246</v>
      </c>
      <c r="AR13" s="4" t="s">
        <v>313</v>
      </c>
      <c r="AS13" s="4" t="s">
        <v>328</v>
      </c>
      <c r="AT13" s="4" t="s">
        <v>212</v>
      </c>
      <c r="AU13" s="4" t="s">
        <v>501</v>
      </c>
      <c r="AV13" s="4" t="s">
        <v>32</v>
      </c>
      <c r="AW13" s="14" t="s">
        <v>619</v>
      </c>
    </row>
    <row r="14" spans="1:68" x14ac:dyDescent="0.25">
      <c r="A14" s="36" t="s">
        <v>847</v>
      </c>
      <c r="B14" s="35"/>
      <c r="C14" s="60" t="s">
        <v>1061</v>
      </c>
      <c r="D14" s="43">
        <v>37</v>
      </c>
      <c r="E14" s="57" t="s">
        <v>1054</v>
      </c>
      <c r="F14" s="37" t="s">
        <v>848</v>
      </c>
      <c r="G14" s="37"/>
      <c r="H14" s="42">
        <v>45145</v>
      </c>
      <c r="I14">
        <v>19.864999999999998</v>
      </c>
      <c r="J14">
        <v>12.635999999999999</v>
      </c>
      <c r="M14">
        <f t="shared" si="0"/>
        <v>36.390636798389124</v>
      </c>
      <c r="N14" t="s">
        <v>1000</v>
      </c>
      <c r="P14" s="51" t="s">
        <v>1032</v>
      </c>
      <c r="Q14" s="54" t="s">
        <v>223</v>
      </c>
      <c r="R14" s="55">
        <v>45196</v>
      </c>
      <c r="S14" s="65">
        <v>1.032</v>
      </c>
      <c r="T14" s="51">
        <v>6</v>
      </c>
      <c r="U14" s="51"/>
      <c r="V14" s="51"/>
      <c r="W14" s="51" t="s">
        <v>1075</v>
      </c>
      <c r="X14" s="51"/>
      <c r="Y14" s="55">
        <v>45236</v>
      </c>
      <c r="Z14" s="51"/>
      <c r="AA14" s="51"/>
      <c r="AB14" s="51"/>
      <c r="AC14" s="55">
        <v>45369</v>
      </c>
      <c r="AD14" s="51"/>
      <c r="AE14" s="55"/>
      <c r="AF14" s="51"/>
      <c r="AH14" s="4" t="s">
        <v>604</v>
      </c>
      <c r="AI14" s="4">
        <v>66.627880000000005</v>
      </c>
      <c r="AJ14" s="5">
        <v>-136.29924</v>
      </c>
      <c r="AK14" s="4" t="s">
        <v>102</v>
      </c>
      <c r="AL14" s="4" t="s">
        <v>79</v>
      </c>
      <c r="AM14" s="4">
        <v>40</v>
      </c>
      <c r="AN14" s="4" t="s">
        <v>135</v>
      </c>
      <c r="AO14" s="4" t="s">
        <v>142</v>
      </c>
      <c r="AP14" s="18" t="s">
        <v>192</v>
      </c>
      <c r="AQ14" s="4" t="s">
        <v>225</v>
      </c>
      <c r="AR14" s="4" t="s">
        <v>244</v>
      </c>
      <c r="AS14" s="4" t="s">
        <v>385</v>
      </c>
      <c r="AT14" s="4" t="s">
        <v>124</v>
      </c>
      <c r="AU14" s="4" t="s">
        <v>499</v>
      </c>
      <c r="AV14" s="4" t="s">
        <v>32</v>
      </c>
      <c r="AW14" s="14" t="s">
        <v>619</v>
      </c>
    </row>
    <row r="15" spans="1:68" x14ac:dyDescent="0.25">
      <c r="A15" s="36" t="s">
        <v>849</v>
      </c>
      <c r="B15" s="35"/>
      <c r="C15" s="60" t="s">
        <v>1061</v>
      </c>
      <c r="D15" s="43">
        <v>37</v>
      </c>
      <c r="E15" s="57" t="s">
        <v>1055</v>
      </c>
      <c r="F15" s="37" t="s">
        <v>850</v>
      </c>
      <c r="G15" s="37"/>
      <c r="H15" s="42">
        <v>45146</v>
      </c>
      <c r="I15" s="25">
        <f>48.405-0.1</f>
        <v>48.305</v>
      </c>
      <c r="J15">
        <v>42.26</v>
      </c>
      <c r="M15">
        <f t="shared" si="0"/>
        <v>12.514232481109619</v>
      </c>
      <c r="N15" t="s">
        <v>1001</v>
      </c>
      <c r="P15" s="51" t="s">
        <v>1047</v>
      </c>
      <c r="Q15" s="54" t="s">
        <v>250</v>
      </c>
      <c r="R15" s="55">
        <v>45251</v>
      </c>
      <c r="S15" s="65">
        <v>1.0029999999999999</v>
      </c>
      <c r="T15" s="51">
        <v>5</v>
      </c>
      <c r="U15" s="51"/>
      <c r="V15" s="51"/>
      <c r="W15" s="51"/>
      <c r="X15" s="51"/>
      <c r="Y15" s="55">
        <v>45271</v>
      </c>
      <c r="Z15" s="51"/>
      <c r="AA15" s="51"/>
      <c r="AB15" s="51"/>
      <c r="AC15" s="55">
        <v>45369</v>
      </c>
      <c r="AD15" s="51"/>
      <c r="AE15" s="55"/>
      <c r="AF15" s="51"/>
      <c r="AH15" s="4" t="s">
        <v>604</v>
      </c>
      <c r="AI15" s="4">
        <v>66.627880000000005</v>
      </c>
      <c r="AJ15" s="5">
        <v>-136.29924</v>
      </c>
      <c r="AK15" s="4" t="s">
        <v>102</v>
      </c>
      <c r="AL15" s="4" t="s">
        <v>79</v>
      </c>
      <c r="AM15" s="4">
        <v>40</v>
      </c>
      <c r="AN15" s="4" t="s">
        <v>142</v>
      </c>
      <c r="AO15" s="4" t="s">
        <v>151</v>
      </c>
      <c r="AP15" s="18" t="s">
        <v>193</v>
      </c>
      <c r="AQ15" s="4" t="s">
        <v>247</v>
      </c>
      <c r="AR15" s="4" t="s">
        <v>192</v>
      </c>
      <c r="AS15" s="4" t="s">
        <v>328</v>
      </c>
      <c r="AT15" s="4" t="s">
        <v>435</v>
      </c>
      <c r="AU15" s="4" t="s">
        <v>502</v>
      </c>
      <c r="AV15" s="4" t="s">
        <v>32</v>
      </c>
      <c r="AW15" s="14" t="s">
        <v>619</v>
      </c>
    </row>
    <row r="16" spans="1:68" hidden="1" x14ac:dyDescent="0.25">
      <c r="A16" s="36" t="s">
        <v>851</v>
      </c>
      <c r="B16" s="35"/>
      <c r="C16" s="60" t="s">
        <v>1061</v>
      </c>
      <c r="D16" s="43">
        <v>39</v>
      </c>
      <c r="E16" s="57" t="s">
        <v>63</v>
      </c>
      <c r="F16" s="37" t="s">
        <v>852</v>
      </c>
      <c r="G16" s="37"/>
      <c r="H16" s="42">
        <v>45146</v>
      </c>
      <c r="I16">
        <v>4.4809999999999999</v>
      </c>
      <c r="J16">
        <v>3.9689999999999999</v>
      </c>
      <c r="M16">
        <f t="shared" si="0"/>
        <v>11.426020977460388</v>
      </c>
      <c r="P16" s="51"/>
      <c r="Q16" s="54"/>
      <c r="R16" s="51"/>
      <c r="S16" s="56"/>
      <c r="T16" s="51"/>
      <c r="U16" s="51"/>
      <c r="V16" s="51"/>
      <c r="W16" s="51"/>
      <c r="X16" s="51"/>
      <c r="Y16" s="51"/>
      <c r="Z16" s="51"/>
      <c r="AA16" s="51"/>
      <c r="AB16" s="51"/>
      <c r="AC16" s="50"/>
      <c r="AD16" s="51"/>
      <c r="AE16" s="51"/>
      <c r="AF16" s="51"/>
      <c r="AH16" s="4" t="s">
        <v>605</v>
      </c>
      <c r="AI16" s="4">
        <v>65.926010000000005</v>
      </c>
      <c r="AJ16" s="5">
        <v>-137.47167999999999</v>
      </c>
      <c r="AK16" s="4" t="s">
        <v>103</v>
      </c>
      <c r="AL16" s="4">
        <v>56</v>
      </c>
      <c r="AM16" s="4">
        <v>56</v>
      </c>
      <c r="AN16" s="4" t="s">
        <v>134</v>
      </c>
      <c r="AO16" s="4" t="s">
        <v>135</v>
      </c>
      <c r="AP16" s="18" t="s">
        <v>177</v>
      </c>
      <c r="AQ16" s="4" t="s">
        <v>248</v>
      </c>
      <c r="AR16" s="4" t="s">
        <v>313</v>
      </c>
      <c r="AS16" s="4" t="s">
        <v>328</v>
      </c>
      <c r="AT16" s="4" t="s">
        <v>270</v>
      </c>
      <c r="AU16" s="4" t="s">
        <v>503</v>
      </c>
      <c r="AV16" s="4" t="s">
        <v>32</v>
      </c>
      <c r="AW16" s="14" t="s">
        <v>619</v>
      </c>
    </row>
    <row r="17" spans="1:49" x14ac:dyDescent="0.25">
      <c r="A17" s="36" t="s">
        <v>853</v>
      </c>
      <c r="B17" s="35"/>
      <c r="C17" s="60" t="s">
        <v>1061</v>
      </c>
      <c r="D17" s="43">
        <v>39</v>
      </c>
      <c r="E17" s="57" t="s">
        <v>1054</v>
      </c>
      <c r="F17" s="37" t="s">
        <v>854</v>
      </c>
      <c r="G17" s="37"/>
      <c r="H17" s="42">
        <v>45146</v>
      </c>
      <c r="I17" s="25">
        <f>25.676-0.03</f>
        <v>25.645999999999997</v>
      </c>
      <c r="J17">
        <v>8.0969999999999995</v>
      </c>
      <c r="M17">
        <f t="shared" si="0"/>
        <v>68.427825001949628</v>
      </c>
      <c r="N17" t="s">
        <v>1002</v>
      </c>
      <c r="P17" s="51" t="s">
        <v>1033</v>
      </c>
      <c r="Q17" s="54" t="s">
        <v>218</v>
      </c>
      <c r="R17" s="55">
        <v>45196</v>
      </c>
      <c r="S17" s="65">
        <v>0.52</v>
      </c>
      <c r="T17" s="51">
        <v>7</v>
      </c>
      <c r="U17" s="51" t="s">
        <v>1038</v>
      </c>
      <c r="V17" s="51"/>
      <c r="W17" s="51"/>
      <c r="X17" s="51"/>
      <c r="Y17" s="55">
        <v>45236</v>
      </c>
      <c r="Z17" s="51"/>
      <c r="AA17" s="51" t="s">
        <v>1073</v>
      </c>
      <c r="AB17" s="51"/>
      <c r="AC17" s="55">
        <v>45369</v>
      </c>
      <c r="AD17" s="55">
        <v>45265</v>
      </c>
      <c r="AE17" s="55"/>
      <c r="AF17" s="51"/>
      <c r="AH17" s="4" t="s">
        <v>605</v>
      </c>
      <c r="AI17" s="4">
        <v>65.926010000000005</v>
      </c>
      <c r="AJ17" s="5">
        <v>-137.47167999999999</v>
      </c>
      <c r="AK17" s="4" t="s">
        <v>103</v>
      </c>
      <c r="AL17" s="4">
        <v>56</v>
      </c>
      <c r="AM17" s="4">
        <v>56</v>
      </c>
      <c r="AN17" s="4" t="s">
        <v>135</v>
      </c>
      <c r="AO17" s="4" t="s">
        <v>132</v>
      </c>
      <c r="AP17" s="18" t="s">
        <v>136</v>
      </c>
      <c r="AQ17" s="4" t="s">
        <v>249</v>
      </c>
      <c r="AR17" s="4" t="s">
        <v>324</v>
      </c>
      <c r="AS17" s="4" t="s">
        <v>328</v>
      </c>
      <c r="AT17" s="4" t="s">
        <v>437</v>
      </c>
      <c r="AU17" s="4" t="s">
        <v>504</v>
      </c>
      <c r="AV17" s="4" t="s">
        <v>32</v>
      </c>
      <c r="AW17" s="14" t="s">
        <v>619</v>
      </c>
    </row>
    <row r="18" spans="1:49" x14ac:dyDescent="0.25">
      <c r="A18" s="36" t="s">
        <v>855</v>
      </c>
      <c r="B18" s="35"/>
      <c r="C18" s="60" t="s">
        <v>1061</v>
      </c>
      <c r="D18" s="43">
        <v>39</v>
      </c>
      <c r="E18" s="57" t="s">
        <v>1055</v>
      </c>
      <c r="F18" s="37" t="s">
        <v>856</v>
      </c>
      <c r="G18" s="37"/>
      <c r="H18" s="42">
        <v>45146</v>
      </c>
      <c r="I18">
        <v>67.488</v>
      </c>
      <c r="J18">
        <v>49.466999999999999</v>
      </c>
      <c r="M18">
        <f t="shared" si="0"/>
        <v>26.702524893314365</v>
      </c>
      <c r="P18" s="51" t="s">
        <v>1080</v>
      </c>
      <c r="Q18" s="54" t="s">
        <v>1081</v>
      </c>
      <c r="R18" s="55" t="s">
        <v>1082</v>
      </c>
      <c r="S18" s="65" t="s">
        <v>1083</v>
      </c>
      <c r="T18" s="64">
        <v>45510</v>
      </c>
      <c r="U18" s="51" t="s">
        <v>1084</v>
      </c>
      <c r="V18" s="51"/>
      <c r="W18" s="51"/>
      <c r="X18" s="51"/>
      <c r="Y18" s="55">
        <v>45271</v>
      </c>
      <c r="Z18" s="51" t="s">
        <v>1069</v>
      </c>
      <c r="AA18" s="51"/>
      <c r="AB18" s="51"/>
      <c r="AC18" s="55">
        <v>45400</v>
      </c>
      <c r="AD18" s="51"/>
      <c r="AE18" s="55"/>
      <c r="AF18" s="51"/>
      <c r="AH18" s="4" t="s">
        <v>605</v>
      </c>
      <c r="AI18" s="4">
        <v>65.926010000000005</v>
      </c>
      <c r="AJ18" s="5">
        <v>-137.47167999999999</v>
      </c>
      <c r="AK18" s="4" t="s">
        <v>103</v>
      </c>
      <c r="AL18" s="4">
        <v>56</v>
      </c>
      <c r="AM18" s="4">
        <v>56</v>
      </c>
      <c r="AN18" s="4" t="s">
        <v>132</v>
      </c>
      <c r="AO18" s="4" t="s">
        <v>152</v>
      </c>
      <c r="AP18" s="18" t="s">
        <v>187</v>
      </c>
      <c r="AQ18" s="4" t="s">
        <v>212</v>
      </c>
      <c r="AR18" s="4" t="s">
        <v>325</v>
      </c>
      <c r="AS18" s="4" t="s">
        <v>385</v>
      </c>
      <c r="AT18" s="4" t="s">
        <v>438</v>
      </c>
      <c r="AU18" s="4" t="s">
        <v>505</v>
      </c>
      <c r="AV18" s="4" t="s">
        <v>32</v>
      </c>
      <c r="AW18" s="14" t="s">
        <v>619</v>
      </c>
    </row>
    <row r="19" spans="1:49" hidden="1" x14ac:dyDescent="0.25">
      <c r="A19" s="36" t="s">
        <v>888</v>
      </c>
      <c r="B19" s="35"/>
      <c r="C19" s="60" t="s">
        <v>1061</v>
      </c>
      <c r="D19" s="43">
        <v>49</v>
      </c>
      <c r="E19" s="57" t="s">
        <v>63</v>
      </c>
      <c r="F19" s="37" t="s">
        <v>889</v>
      </c>
      <c r="G19" s="37"/>
      <c r="H19" s="42">
        <v>45147</v>
      </c>
      <c r="I19">
        <v>2.5579999999999998</v>
      </c>
      <c r="J19">
        <v>0.80100000000000005</v>
      </c>
      <c r="M19">
        <f t="shared" si="0"/>
        <v>68.686473807662225</v>
      </c>
      <c r="P19" s="51"/>
      <c r="Q19" s="54"/>
      <c r="R19" s="51"/>
      <c r="S19" s="56"/>
      <c r="T19" s="51"/>
      <c r="U19" s="51"/>
      <c r="V19" s="51"/>
      <c r="W19" s="51"/>
      <c r="X19" s="51"/>
      <c r="Y19" s="51"/>
      <c r="Z19" s="51"/>
      <c r="AA19" s="51"/>
      <c r="AB19" s="51"/>
      <c r="AC19" s="50"/>
      <c r="AD19" s="51"/>
      <c r="AE19" s="51"/>
      <c r="AF19" s="51"/>
      <c r="AH19" s="4" t="s">
        <v>608</v>
      </c>
      <c r="AI19" s="4">
        <v>64.436790000000002</v>
      </c>
      <c r="AJ19" s="5">
        <v>-138.27916999999999</v>
      </c>
      <c r="AK19" s="4" t="s">
        <v>105</v>
      </c>
      <c r="AL19" s="4" t="s">
        <v>79</v>
      </c>
      <c r="AM19" s="4" t="s">
        <v>126</v>
      </c>
      <c r="AN19" s="4" t="s">
        <v>134</v>
      </c>
      <c r="AO19" s="4" t="s">
        <v>135</v>
      </c>
      <c r="AP19" s="18" t="s">
        <v>177</v>
      </c>
      <c r="AQ19" s="4" t="s">
        <v>257</v>
      </c>
      <c r="AR19" s="4" t="s">
        <v>334</v>
      </c>
      <c r="AS19" s="4" t="s">
        <v>328</v>
      </c>
      <c r="AT19" s="4" t="s">
        <v>228</v>
      </c>
      <c r="AU19" s="4" t="s">
        <v>517</v>
      </c>
      <c r="AV19" s="4" t="s">
        <v>32</v>
      </c>
      <c r="AW19" s="14" t="s">
        <v>619</v>
      </c>
    </row>
    <row r="20" spans="1:49" x14ac:dyDescent="0.25">
      <c r="A20" s="36" t="s">
        <v>890</v>
      </c>
      <c r="B20" s="35"/>
      <c r="C20" s="60" t="s">
        <v>1061</v>
      </c>
      <c r="D20" s="43">
        <v>49</v>
      </c>
      <c r="E20" s="57" t="s">
        <v>1054</v>
      </c>
      <c r="F20" s="37" t="s">
        <v>891</v>
      </c>
      <c r="G20" s="37"/>
      <c r="H20" s="42">
        <v>45147</v>
      </c>
      <c r="I20">
        <v>2.8690000000000002</v>
      </c>
      <c r="J20">
        <v>1.0209999999999999</v>
      </c>
      <c r="M20">
        <f t="shared" si="0"/>
        <v>64.412687347507841</v>
      </c>
      <c r="P20" s="51" t="s">
        <v>1034</v>
      </c>
      <c r="Q20" s="54" t="s">
        <v>1035</v>
      </c>
      <c r="R20" s="55">
        <v>45196</v>
      </c>
      <c r="S20" s="65">
        <v>0.502</v>
      </c>
      <c r="T20" s="51">
        <v>8</v>
      </c>
      <c r="U20" s="51" t="s">
        <v>1038</v>
      </c>
      <c r="V20" s="51"/>
      <c r="W20" s="51"/>
      <c r="X20" s="51"/>
      <c r="Y20" s="55">
        <v>45236</v>
      </c>
      <c r="Z20" s="51"/>
      <c r="AA20" s="51" t="s">
        <v>1072</v>
      </c>
      <c r="AB20" s="51"/>
      <c r="AC20" s="55">
        <v>45369</v>
      </c>
      <c r="AD20" s="55">
        <v>45265</v>
      </c>
      <c r="AE20" s="55"/>
      <c r="AF20" s="51"/>
      <c r="AH20" s="4" t="s">
        <v>608</v>
      </c>
      <c r="AI20" s="4">
        <v>64.436790000000002</v>
      </c>
      <c r="AJ20" s="5">
        <v>-138.27916999999999</v>
      </c>
      <c r="AK20" s="4" t="s">
        <v>105</v>
      </c>
      <c r="AL20" s="4" t="s">
        <v>79</v>
      </c>
      <c r="AM20" s="4" t="s">
        <v>126</v>
      </c>
      <c r="AN20" s="4" t="s">
        <v>135</v>
      </c>
      <c r="AO20" s="4" t="s">
        <v>141</v>
      </c>
      <c r="AP20" s="18" t="s">
        <v>197</v>
      </c>
      <c r="AQ20" s="4" t="s">
        <v>231</v>
      </c>
      <c r="AR20" s="4" t="s">
        <v>335</v>
      </c>
      <c r="AS20" s="4" t="s">
        <v>390</v>
      </c>
      <c r="AT20" s="4" t="s">
        <v>436</v>
      </c>
      <c r="AU20" s="4" t="s">
        <v>518</v>
      </c>
      <c r="AV20" s="4" t="s">
        <v>32</v>
      </c>
      <c r="AW20" s="14" t="s">
        <v>619</v>
      </c>
    </row>
    <row r="21" spans="1:49" x14ac:dyDescent="0.25">
      <c r="A21" s="36" t="s">
        <v>892</v>
      </c>
      <c r="B21" s="35"/>
      <c r="C21" s="60" t="s">
        <v>1061</v>
      </c>
      <c r="D21" s="43">
        <v>49</v>
      </c>
      <c r="E21" s="57" t="s">
        <v>1055</v>
      </c>
      <c r="F21" s="37" t="s">
        <v>893</v>
      </c>
      <c r="G21" s="37"/>
      <c r="H21" s="42">
        <v>45147</v>
      </c>
      <c r="I21">
        <v>2.1469999999999998</v>
      </c>
      <c r="J21">
        <v>1.75</v>
      </c>
      <c r="M21">
        <f t="shared" si="0"/>
        <v>18.490917559385181</v>
      </c>
      <c r="P21" s="51" t="s">
        <v>1037</v>
      </c>
      <c r="Q21" s="54" t="s">
        <v>218</v>
      </c>
      <c r="R21" s="55">
        <v>45251</v>
      </c>
      <c r="S21" s="65">
        <v>0.999</v>
      </c>
      <c r="T21" s="51">
        <v>7</v>
      </c>
      <c r="U21" s="51"/>
      <c r="V21" s="51"/>
      <c r="W21" s="51"/>
      <c r="X21" s="51"/>
      <c r="Y21" s="55">
        <v>45271</v>
      </c>
      <c r="Z21" s="51"/>
      <c r="AA21" s="51" t="s">
        <v>1068</v>
      </c>
      <c r="AB21" s="51"/>
      <c r="AC21" s="55">
        <v>45369</v>
      </c>
      <c r="AD21" s="51"/>
      <c r="AE21" s="55"/>
      <c r="AF21" s="51"/>
      <c r="AH21" s="4" t="s">
        <v>608</v>
      </c>
      <c r="AI21" s="4">
        <v>64.436790000000002</v>
      </c>
      <c r="AJ21" s="5">
        <v>-138.27916999999999</v>
      </c>
      <c r="AK21" s="4" t="s">
        <v>105</v>
      </c>
      <c r="AL21" s="4" t="s">
        <v>79</v>
      </c>
      <c r="AM21" s="4" t="s">
        <v>126</v>
      </c>
      <c r="AN21" s="4" t="s">
        <v>130</v>
      </c>
      <c r="AO21" s="4" t="s">
        <v>159</v>
      </c>
      <c r="AP21" s="18" t="s">
        <v>177</v>
      </c>
      <c r="AQ21" s="4" t="s">
        <v>258</v>
      </c>
      <c r="AR21" s="4" t="s">
        <v>336</v>
      </c>
      <c r="AS21" s="4" t="s">
        <v>315</v>
      </c>
      <c r="AT21" s="4" t="s">
        <v>338</v>
      </c>
      <c r="AU21" s="4" t="s">
        <v>519</v>
      </c>
      <c r="AV21" s="4" t="s">
        <v>32</v>
      </c>
      <c r="AW21" s="14" t="s">
        <v>619</v>
      </c>
    </row>
    <row r="22" spans="1:49" hidden="1" x14ac:dyDescent="0.25">
      <c r="A22" s="36" t="s">
        <v>894</v>
      </c>
      <c r="B22" s="35"/>
      <c r="C22" s="60" t="s">
        <v>1061</v>
      </c>
      <c r="D22" s="43">
        <v>52</v>
      </c>
      <c r="E22" s="57" t="s">
        <v>63</v>
      </c>
      <c r="F22" s="37" t="s">
        <v>895</v>
      </c>
      <c r="G22" s="37"/>
      <c r="H22" s="42">
        <v>45147</v>
      </c>
      <c r="I22">
        <v>4.2610000000000001</v>
      </c>
      <c r="J22">
        <v>2.1259999999999999</v>
      </c>
      <c r="M22">
        <f t="shared" si="0"/>
        <v>50.105609011969023</v>
      </c>
      <c r="P22" s="51"/>
      <c r="Q22" s="54"/>
      <c r="R22" s="51"/>
      <c r="S22" s="56"/>
      <c r="T22" s="51"/>
      <c r="U22" s="51"/>
      <c r="V22" s="51"/>
      <c r="W22" s="51"/>
      <c r="X22" s="51"/>
      <c r="Y22" s="51"/>
      <c r="Z22" s="51"/>
      <c r="AA22" s="51"/>
      <c r="AB22" s="51"/>
      <c r="AC22" s="50"/>
      <c r="AD22" s="51"/>
      <c r="AE22" s="51"/>
      <c r="AF22" s="51"/>
      <c r="AH22" s="4" t="s">
        <v>609</v>
      </c>
      <c r="AI22" s="4">
        <v>63.937449999999998</v>
      </c>
      <c r="AJ22" s="5">
        <v>-138.45166</v>
      </c>
      <c r="AK22" s="4" t="s">
        <v>106</v>
      </c>
      <c r="AL22" s="4" t="s">
        <v>120</v>
      </c>
      <c r="AM22" s="4" t="s">
        <v>127</v>
      </c>
      <c r="AN22" s="4" t="s">
        <v>134</v>
      </c>
      <c r="AO22" s="4" t="s">
        <v>135</v>
      </c>
      <c r="AP22" s="18" t="s">
        <v>177</v>
      </c>
      <c r="AQ22" s="4" t="s">
        <v>219</v>
      </c>
      <c r="AR22" s="4" t="s">
        <v>337</v>
      </c>
      <c r="AS22" s="4" t="s">
        <v>328</v>
      </c>
      <c r="AT22" s="4" t="s">
        <v>363</v>
      </c>
      <c r="AU22" s="4" t="s">
        <v>520</v>
      </c>
      <c r="AV22" s="4" t="s">
        <v>32</v>
      </c>
      <c r="AW22" s="14" t="s">
        <v>619</v>
      </c>
    </row>
    <row r="23" spans="1:49" x14ac:dyDescent="0.25">
      <c r="A23" s="36" t="s">
        <v>896</v>
      </c>
      <c r="B23" s="35"/>
      <c r="C23" s="60" t="s">
        <v>1061</v>
      </c>
      <c r="D23" s="43">
        <v>52</v>
      </c>
      <c r="E23" s="57" t="s">
        <v>1054</v>
      </c>
      <c r="F23" s="37" t="s">
        <v>897</v>
      </c>
      <c r="G23" s="37"/>
      <c r="H23" s="42">
        <v>45147</v>
      </c>
      <c r="I23">
        <v>2</v>
      </c>
      <c r="J23">
        <v>1.0980000000000001</v>
      </c>
      <c r="M23">
        <f t="shared" si="0"/>
        <v>45.099999999999994</v>
      </c>
      <c r="P23" s="51" t="s">
        <v>1036</v>
      </c>
      <c r="Q23" s="54" t="s">
        <v>214</v>
      </c>
      <c r="R23" s="55">
        <v>45196</v>
      </c>
      <c r="S23" s="65">
        <v>0.5</v>
      </c>
      <c r="T23" s="51">
        <v>9</v>
      </c>
      <c r="U23" s="51"/>
      <c r="V23" s="51"/>
      <c r="W23" s="51"/>
      <c r="X23" s="51"/>
      <c r="Y23" s="55">
        <v>45236</v>
      </c>
      <c r="Z23" s="51" t="s">
        <v>1074</v>
      </c>
      <c r="AA23" s="51"/>
      <c r="AB23" s="51"/>
      <c r="AC23" s="55">
        <v>45369</v>
      </c>
      <c r="AD23" s="51"/>
      <c r="AE23" s="55"/>
      <c r="AF23" s="51"/>
      <c r="AH23" s="4" t="s">
        <v>609</v>
      </c>
      <c r="AI23" s="4">
        <v>63.937449999999998</v>
      </c>
      <c r="AJ23" s="5">
        <v>-138.45166</v>
      </c>
      <c r="AK23" s="4" t="s">
        <v>106</v>
      </c>
      <c r="AL23" s="4" t="s">
        <v>120</v>
      </c>
      <c r="AM23" s="4" t="s">
        <v>127</v>
      </c>
      <c r="AN23" s="4" t="s">
        <v>135</v>
      </c>
      <c r="AO23" s="4" t="s">
        <v>144</v>
      </c>
      <c r="AP23" s="18" t="s">
        <v>198</v>
      </c>
      <c r="AQ23" s="4" t="s">
        <v>259</v>
      </c>
      <c r="AR23" s="4" t="s">
        <v>338</v>
      </c>
      <c r="AS23" s="4" t="s">
        <v>328</v>
      </c>
      <c r="AT23" s="4" t="s">
        <v>243</v>
      </c>
      <c r="AU23" s="4" t="s">
        <v>521</v>
      </c>
      <c r="AV23" s="4" t="s">
        <v>32</v>
      </c>
      <c r="AW23" s="14" t="s">
        <v>619</v>
      </c>
    </row>
    <row r="24" spans="1:49" x14ac:dyDescent="0.25">
      <c r="A24" s="36" t="s">
        <v>898</v>
      </c>
      <c r="B24" s="35"/>
      <c r="C24" s="60" t="s">
        <v>1061</v>
      </c>
      <c r="D24" s="43">
        <v>52</v>
      </c>
      <c r="E24" s="57" t="s">
        <v>1055</v>
      </c>
      <c r="F24" s="37" t="s">
        <v>899</v>
      </c>
      <c r="G24" s="37"/>
      <c r="H24" s="42">
        <v>45148</v>
      </c>
      <c r="I24">
        <v>36.494</v>
      </c>
      <c r="J24">
        <v>30.893999999999998</v>
      </c>
      <c r="M24">
        <f t="shared" si="0"/>
        <v>15.344988217241195</v>
      </c>
      <c r="N24" t="s">
        <v>1000</v>
      </c>
      <c r="P24" s="51" t="s">
        <v>1048</v>
      </c>
      <c r="Q24" s="54" t="s">
        <v>1035</v>
      </c>
      <c r="R24" s="55">
        <v>45251</v>
      </c>
      <c r="S24" s="65">
        <v>1.0289999999999999</v>
      </c>
      <c r="T24" s="51">
        <v>8</v>
      </c>
      <c r="U24" s="51"/>
      <c r="V24" s="51"/>
      <c r="W24" s="51"/>
      <c r="X24" s="51"/>
      <c r="Y24" s="55">
        <v>45271</v>
      </c>
      <c r="Z24" s="51"/>
      <c r="AA24" s="51" t="s">
        <v>1076</v>
      </c>
      <c r="AB24" s="51"/>
      <c r="AC24" s="42">
        <v>45376</v>
      </c>
      <c r="AD24" s="51"/>
      <c r="AE24" s="51"/>
      <c r="AF24" s="51"/>
      <c r="AH24" s="4" t="s">
        <v>609</v>
      </c>
      <c r="AI24" s="4">
        <v>63.937449999999998</v>
      </c>
      <c r="AJ24" s="5">
        <v>-138.45166</v>
      </c>
      <c r="AK24" s="4" t="s">
        <v>106</v>
      </c>
      <c r="AL24" s="4" t="s">
        <v>120</v>
      </c>
      <c r="AM24" s="4" t="s">
        <v>127</v>
      </c>
      <c r="AN24" s="4" t="s">
        <v>144</v>
      </c>
      <c r="AO24" s="4" t="s">
        <v>160</v>
      </c>
      <c r="AP24" s="18" t="s">
        <v>199</v>
      </c>
      <c r="AQ24" s="4" t="s">
        <v>260</v>
      </c>
      <c r="AR24" s="4" t="s">
        <v>339</v>
      </c>
      <c r="AS24" s="4" t="s">
        <v>391</v>
      </c>
      <c r="AT24" s="4" t="s">
        <v>446</v>
      </c>
      <c r="AU24" s="4" t="s">
        <v>522</v>
      </c>
      <c r="AV24" s="4" t="s">
        <v>32</v>
      </c>
      <c r="AW24" s="14" t="s">
        <v>619</v>
      </c>
    </row>
    <row r="25" spans="1:49" hidden="1" x14ac:dyDescent="0.25">
      <c r="A25" s="36" t="s">
        <v>902</v>
      </c>
      <c r="B25" s="35"/>
      <c r="C25" s="60" t="s">
        <v>1061</v>
      </c>
      <c r="D25" s="43">
        <v>55</v>
      </c>
      <c r="E25" s="57" t="s">
        <v>63</v>
      </c>
      <c r="F25" s="37" t="s">
        <v>903</v>
      </c>
      <c r="G25" s="37"/>
      <c r="H25" s="42">
        <v>45118</v>
      </c>
      <c r="I25">
        <v>11.48</v>
      </c>
      <c r="J25">
        <v>6.149</v>
      </c>
      <c r="M25">
        <f t="shared" si="0"/>
        <v>46.437282229965163</v>
      </c>
      <c r="P25" s="51"/>
      <c r="Q25" s="54"/>
      <c r="R25" s="51"/>
      <c r="S25" s="56"/>
      <c r="T25" s="51"/>
      <c r="U25" s="51"/>
      <c r="V25" s="51"/>
      <c r="W25" s="51"/>
      <c r="X25" s="51"/>
      <c r="Y25" s="51"/>
      <c r="Z25" s="51"/>
      <c r="AA25" s="51"/>
      <c r="AB25" s="51"/>
      <c r="AC25" s="50"/>
      <c r="AD25" s="51"/>
      <c r="AE25" s="51"/>
      <c r="AF25" s="51"/>
      <c r="AH25" s="4" t="s">
        <v>610</v>
      </c>
      <c r="AI25" s="4">
        <v>63.26773</v>
      </c>
      <c r="AJ25" s="5">
        <v>-136.56897000000001</v>
      </c>
      <c r="AK25" s="4" t="s">
        <v>107</v>
      </c>
      <c r="AL25" s="4" t="s">
        <v>79</v>
      </c>
      <c r="AM25" s="4">
        <v>47</v>
      </c>
      <c r="AN25" s="4" t="s">
        <v>134</v>
      </c>
      <c r="AO25" s="4" t="s">
        <v>135</v>
      </c>
      <c r="AP25" s="18" t="s">
        <v>177</v>
      </c>
      <c r="AQ25" s="4" t="s">
        <v>261</v>
      </c>
      <c r="AR25" s="4" t="s">
        <v>321</v>
      </c>
      <c r="AS25" s="4" t="s">
        <v>328</v>
      </c>
      <c r="AT25" s="4" t="s">
        <v>215</v>
      </c>
      <c r="AU25" s="4" t="s">
        <v>524</v>
      </c>
      <c r="AV25" s="4" t="s">
        <v>32</v>
      </c>
      <c r="AW25" s="14" t="s">
        <v>619</v>
      </c>
    </row>
    <row r="26" spans="1:49" x14ac:dyDescent="0.25">
      <c r="A26" s="36" t="s">
        <v>904</v>
      </c>
      <c r="B26" s="35"/>
      <c r="C26" s="60" t="s">
        <v>1061</v>
      </c>
      <c r="D26" s="43">
        <v>55</v>
      </c>
      <c r="E26" s="57" t="s">
        <v>1054</v>
      </c>
      <c r="F26" s="37" t="s">
        <v>905</v>
      </c>
      <c r="G26" s="37"/>
      <c r="H26" s="42">
        <v>45118</v>
      </c>
      <c r="I26">
        <v>8.9049999999999994</v>
      </c>
      <c r="J26">
        <v>4.5890000000000004</v>
      </c>
      <c r="M26">
        <f t="shared" si="0"/>
        <v>48.467153284671525</v>
      </c>
      <c r="P26" s="51" t="s">
        <v>1037</v>
      </c>
      <c r="Q26" s="54" t="s">
        <v>176</v>
      </c>
      <c r="R26" s="55">
        <v>45196</v>
      </c>
      <c r="S26" s="65">
        <v>0.52</v>
      </c>
      <c r="T26" s="51">
        <v>10</v>
      </c>
      <c r="U26" s="51"/>
      <c r="V26" s="51"/>
      <c r="W26" s="51" t="s">
        <v>1063</v>
      </c>
      <c r="X26" s="51"/>
      <c r="Y26" s="55">
        <v>45237</v>
      </c>
      <c r="Z26" s="51"/>
      <c r="AA26" s="51"/>
      <c r="AB26" s="51"/>
      <c r="AC26" s="42">
        <v>45376</v>
      </c>
      <c r="AD26" s="55">
        <v>45265</v>
      </c>
      <c r="AE26" s="51"/>
      <c r="AF26" s="51"/>
      <c r="AH26" s="4" t="s">
        <v>610</v>
      </c>
      <c r="AI26" s="4">
        <v>63.26773</v>
      </c>
      <c r="AJ26" s="5">
        <v>-136.56897000000001</v>
      </c>
      <c r="AK26" s="4" t="s">
        <v>107</v>
      </c>
      <c r="AL26" s="4" t="s">
        <v>79</v>
      </c>
      <c r="AM26" s="4">
        <v>47</v>
      </c>
      <c r="AN26" s="4" t="s">
        <v>135</v>
      </c>
      <c r="AO26" s="4" t="s">
        <v>141</v>
      </c>
      <c r="AP26" s="18" t="s">
        <v>200</v>
      </c>
      <c r="AQ26" s="4" t="s">
        <v>262</v>
      </c>
      <c r="AR26" s="4" t="s">
        <v>341</v>
      </c>
      <c r="AS26" s="4" t="s">
        <v>328</v>
      </c>
      <c r="AT26" s="4" t="s">
        <v>271</v>
      </c>
      <c r="AU26" s="4" t="s">
        <v>525</v>
      </c>
      <c r="AV26" s="4" t="s">
        <v>32</v>
      </c>
      <c r="AW26" s="14" t="s">
        <v>619</v>
      </c>
    </row>
    <row r="27" spans="1:49" x14ac:dyDescent="0.25">
      <c r="A27" s="36" t="s">
        <v>906</v>
      </c>
      <c r="B27" s="35"/>
      <c r="C27" s="60" t="s">
        <v>1061</v>
      </c>
      <c r="D27" s="43">
        <v>55</v>
      </c>
      <c r="E27" s="57" t="s">
        <v>1055</v>
      </c>
      <c r="F27" s="37" t="s">
        <v>907</v>
      </c>
      <c r="G27" s="37"/>
      <c r="H27" s="42">
        <v>45148</v>
      </c>
      <c r="I27">
        <v>34.582000000000001</v>
      </c>
      <c r="J27">
        <v>27.14</v>
      </c>
      <c r="M27">
        <f t="shared" si="0"/>
        <v>21.519865826152333</v>
      </c>
      <c r="P27" s="51" t="s">
        <v>1049</v>
      </c>
      <c r="Q27" s="54" t="s">
        <v>214</v>
      </c>
      <c r="R27" s="55">
        <v>45251</v>
      </c>
      <c r="S27" s="65">
        <v>1.0089999999999999</v>
      </c>
      <c r="T27" s="51">
        <v>9</v>
      </c>
      <c r="U27" s="51"/>
      <c r="V27" s="51"/>
      <c r="W27" s="51"/>
      <c r="X27" s="51"/>
      <c r="Y27" s="55">
        <v>45271</v>
      </c>
      <c r="Z27" s="51"/>
      <c r="AA27" s="51"/>
      <c r="AB27" s="51"/>
      <c r="AC27" s="42">
        <v>45376</v>
      </c>
      <c r="AD27" s="51"/>
      <c r="AE27" s="51"/>
      <c r="AF27" s="51"/>
      <c r="AH27" s="4" t="s">
        <v>610</v>
      </c>
      <c r="AI27" s="4">
        <v>63.26773</v>
      </c>
      <c r="AJ27" s="5">
        <v>-136.56897000000001</v>
      </c>
      <c r="AK27" s="4" t="s">
        <v>107</v>
      </c>
      <c r="AL27" s="4" t="s">
        <v>79</v>
      </c>
      <c r="AM27" s="4">
        <v>47</v>
      </c>
      <c r="AN27" s="4" t="s">
        <v>141</v>
      </c>
      <c r="AO27" s="4" t="s">
        <v>158</v>
      </c>
      <c r="AP27" s="18" t="s">
        <v>178</v>
      </c>
      <c r="AQ27" s="4" t="s">
        <v>263</v>
      </c>
      <c r="AR27" s="4" t="s">
        <v>342</v>
      </c>
      <c r="AS27" s="4" t="s">
        <v>124</v>
      </c>
      <c r="AT27" s="4" t="s">
        <v>309</v>
      </c>
      <c r="AU27" s="4" t="s">
        <v>526</v>
      </c>
      <c r="AV27" s="4" t="s">
        <v>32</v>
      </c>
      <c r="AW27" s="14" t="s">
        <v>619</v>
      </c>
    </row>
    <row r="28" spans="1:49" x14ac:dyDescent="0.25">
      <c r="A28" s="47" t="s">
        <v>908</v>
      </c>
      <c r="B28" s="48"/>
      <c r="C28" s="60" t="s">
        <v>1061</v>
      </c>
      <c r="D28" s="43">
        <v>55</v>
      </c>
      <c r="E28" s="57" t="s">
        <v>1055</v>
      </c>
      <c r="F28" s="49" t="s">
        <v>909</v>
      </c>
      <c r="G28" s="49"/>
      <c r="H28" s="42">
        <v>45118</v>
      </c>
      <c r="I28">
        <v>38.713999999999999</v>
      </c>
      <c r="J28">
        <v>31.919</v>
      </c>
      <c r="M28">
        <f t="shared" si="0"/>
        <v>17.551790050111066</v>
      </c>
      <c r="P28" s="51"/>
      <c r="Q28" s="54"/>
      <c r="R28" s="55"/>
      <c r="S28" s="65"/>
      <c r="T28" s="51"/>
      <c r="U28" s="51"/>
      <c r="V28" s="51"/>
      <c r="W28" s="51"/>
      <c r="X28" s="51"/>
      <c r="Y28" s="51" t="s">
        <v>732</v>
      </c>
      <c r="Z28" s="51"/>
      <c r="AA28" s="51"/>
      <c r="AB28" s="51"/>
      <c r="AC28" s="50"/>
      <c r="AD28" s="51"/>
      <c r="AE28" s="51"/>
      <c r="AF28" s="51"/>
      <c r="AH28" s="4" t="s">
        <v>610</v>
      </c>
      <c r="AI28" s="4">
        <v>63.26773</v>
      </c>
      <c r="AJ28" s="5">
        <v>-136.56897000000001</v>
      </c>
      <c r="AK28" s="4" t="s">
        <v>107</v>
      </c>
      <c r="AL28" s="4" t="s">
        <v>79</v>
      </c>
      <c r="AM28" s="4">
        <v>47</v>
      </c>
      <c r="AN28" s="4" t="s">
        <v>158</v>
      </c>
      <c r="AO28" s="4" t="s">
        <v>128</v>
      </c>
      <c r="AP28" s="18" t="s">
        <v>201</v>
      </c>
      <c r="AQ28" s="4" t="s">
        <v>264</v>
      </c>
      <c r="AR28" s="4" t="s">
        <v>125</v>
      </c>
      <c r="AS28" s="4" t="s">
        <v>133</v>
      </c>
      <c r="AT28" s="4" t="s">
        <v>447</v>
      </c>
      <c r="AU28" s="4" t="s">
        <v>527</v>
      </c>
      <c r="AV28" s="4" t="s">
        <v>32</v>
      </c>
      <c r="AW28" s="14" t="s">
        <v>619</v>
      </c>
    </row>
    <row r="29" spans="1:49" x14ac:dyDescent="0.25">
      <c r="A29" s="36" t="s">
        <v>912</v>
      </c>
      <c r="B29" s="35"/>
      <c r="C29" s="60" t="s">
        <v>1061</v>
      </c>
      <c r="D29" s="43">
        <v>55</v>
      </c>
      <c r="E29" s="57" t="s">
        <v>1056</v>
      </c>
      <c r="F29" s="37" t="s">
        <v>913</v>
      </c>
      <c r="G29" s="37"/>
      <c r="H29" s="42">
        <v>45148</v>
      </c>
      <c r="I29">
        <v>1.33</v>
      </c>
      <c r="J29">
        <v>1.1419999999999999</v>
      </c>
      <c r="M29">
        <f t="shared" si="0"/>
        <v>14.135338345864673</v>
      </c>
      <c r="P29" s="51" t="s">
        <v>1078</v>
      </c>
      <c r="Q29" s="54" t="s">
        <v>306</v>
      </c>
      <c r="R29" s="55">
        <v>45369</v>
      </c>
      <c r="S29" s="65">
        <v>0.49959999999999999</v>
      </c>
      <c r="T29" s="51">
        <v>2</v>
      </c>
      <c r="U29" s="51" t="s">
        <v>1085</v>
      </c>
      <c r="V29" s="51"/>
      <c r="W29" s="51"/>
      <c r="X29" s="51"/>
      <c r="Y29" s="55">
        <v>45393</v>
      </c>
      <c r="Z29" s="51"/>
      <c r="AA29" s="51" t="s">
        <v>1072</v>
      </c>
      <c r="AB29" s="51"/>
      <c r="AC29" s="55">
        <v>45400</v>
      </c>
      <c r="AD29" s="51"/>
      <c r="AE29" s="51"/>
      <c r="AF29" s="51"/>
      <c r="AH29" s="4" t="s">
        <v>610</v>
      </c>
      <c r="AI29" s="4">
        <v>63.26773</v>
      </c>
      <c r="AJ29" s="5">
        <v>-136.56897000000001</v>
      </c>
      <c r="AK29" s="4" t="s">
        <v>107</v>
      </c>
      <c r="AL29" s="4" t="s">
        <v>79</v>
      </c>
      <c r="AM29" s="4">
        <v>47</v>
      </c>
      <c r="AN29" s="4" t="s">
        <v>32</v>
      </c>
      <c r="AO29" s="4" t="s">
        <v>32</v>
      </c>
      <c r="AP29" s="18" t="s">
        <v>32</v>
      </c>
      <c r="AQ29" s="4" t="s">
        <v>32</v>
      </c>
      <c r="AR29" s="4" t="s">
        <v>32</v>
      </c>
      <c r="AS29" s="4" t="s">
        <v>32</v>
      </c>
      <c r="AT29" s="4" t="s">
        <v>314</v>
      </c>
      <c r="AU29" s="4" t="s">
        <v>529</v>
      </c>
      <c r="AV29" s="4" t="s">
        <v>32</v>
      </c>
      <c r="AW29" s="14" t="s">
        <v>619</v>
      </c>
    </row>
    <row r="30" spans="1:49" x14ac:dyDescent="0.25">
      <c r="A30" s="36" t="s">
        <v>914</v>
      </c>
      <c r="B30" s="35"/>
      <c r="C30" s="60" t="s">
        <v>1061</v>
      </c>
      <c r="D30" s="43">
        <v>55</v>
      </c>
      <c r="E30" s="57" t="s">
        <v>1056</v>
      </c>
      <c r="F30" s="37" t="s">
        <v>915</v>
      </c>
      <c r="G30" s="37"/>
      <c r="H30" s="42">
        <v>45148</v>
      </c>
      <c r="I30">
        <v>0.56699999999999995</v>
      </c>
      <c r="J30">
        <v>0.51900000000000002</v>
      </c>
      <c r="M30">
        <f t="shared" si="0"/>
        <v>8.4656084656084545</v>
      </c>
      <c r="P30" s="51" t="s">
        <v>1033</v>
      </c>
      <c r="Q30" s="54" t="s">
        <v>1027</v>
      </c>
      <c r="R30" s="55">
        <v>45369</v>
      </c>
      <c r="S30" s="65">
        <v>0.14779999999999999</v>
      </c>
      <c r="T30" s="51">
        <v>3</v>
      </c>
      <c r="U30" s="51" t="s">
        <v>1086</v>
      </c>
      <c r="V30" s="51"/>
      <c r="W30" s="51"/>
      <c r="X30" s="51"/>
      <c r="Y30" s="55">
        <v>45393</v>
      </c>
      <c r="Z30" s="51"/>
      <c r="AA30" s="51"/>
      <c r="AB30" s="51"/>
      <c r="AC30" s="55">
        <v>45400</v>
      </c>
      <c r="AD30" s="51"/>
      <c r="AE30" s="51"/>
      <c r="AF30" s="51"/>
      <c r="AH30" s="4" t="s">
        <v>610</v>
      </c>
      <c r="AI30" s="4">
        <v>63.26773</v>
      </c>
      <c r="AJ30" s="5">
        <v>-136.56897000000001</v>
      </c>
      <c r="AK30" s="4" t="s">
        <v>107</v>
      </c>
      <c r="AL30" s="4" t="s">
        <v>79</v>
      </c>
      <c r="AM30" s="4">
        <v>47</v>
      </c>
      <c r="AN30" s="4" t="s">
        <v>32</v>
      </c>
      <c r="AO30" s="4" t="s">
        <v>32</v>
      </c>
      <c r="AP30" s="18" t="s">
        <v>32</v>
      </c>
      <c r="AQ30" s="4" t="s">
        <v>32</v>
      </c>
      <c r="AR30" s="4" t="s">
        <v>32</v>
      </c>
      <c r="AS30" s="4" t="s">
        <v>32</v>
      </c>
      <c r="AT30" s="4" t="s">
        <v>240</v>
      </c>
      <c r="AU30" s="4" t="s">
        <v>529</v>
      </c>
      <c r="AV30" s="4" t="s">
        <v>32</v>
      </c>
      <c r="AW30" s="14" t="s">
        <v>619</v>
      </c>
    </row>
    <row r="31" spans="1:49" x14ac:dyDescent="0.25">
      <c r="A31" s="36" t="s">
        <v>916</v>
      </c>
      <c r="B31" s="35"/>
      <c r="C31" s="60" t="s">
        <v>1061</v>
      </c>
      <c r="D31" s="43">
        <v>55</v>
      </c>
      <c r="E31" s="57" t="s">
        <v>1056</v>
      </c>
      <c r="F31" s="37" t="s">
        <v>917</v>
      </c>
      <c r="G31" s="37"/>
      <c r="H31" s="42">
        <v>45148</v>
      </c>
      <c r="I31">
        <v>0.72899999999999998</v>
      </c>
      <c r="J31">
        <v>0.68100000000000005</v>
      </c>
      <c r="M31">
        <f t="shared" si="0"/>
        <v>6.5843621399176859</v>
      </c>
      <c r="P31" s="51" t="s">
        <v>1031</v>
      </c>
      <c r="Q31" s="54" t="s">
        <v>321</v>
      </c>
      <c r="R31" s="55">
        <v>45369</v>
      </c>
      <c r="S31" s="65">
        <v>0.21079999999999999</v>
      </c>
      <c r="T31" s="51">
        <v>4</v>
      </c>
      <c r="U31" s="51" t="s">
        <v>1087</v>
      </c>
      <c r="V31" s="51"/>
      <c r="W31" s="51"/>
      <c r="X31" s="51"/>
      <c r="Y31" s="55">
        <v>45393</v>
      </c>
      <c r="Z31" s="51"/>
      <c r="AA31" s="51" t="s">
        <v>1072</v>
      </c>
      <c r="AB31" s="51"/>
      <c r="AC31" s="55">
        <v>45400</v>
      </c>
      <c r="AD31" s="51"/>
      <c r="AE31" s="51"/>
      <c r="AF31" s="51"/>
      <c r="AH31" s="4" t="s">
        <v>610</v>
      </c>
      <c r="AI31" s="4">
        <v>63.26773</v>
      </c>
      <c r="AJ31" s="5">
        <v>-136.56897000000001</v>
      </c>
      <c r="AK31" s="4" t="s">
        <v>107</v>
      </c>
      <c r="AL31" s="4" t="s">
        <v>79</v>
      </c>
      <c r="AM31" s="4">
        <v>47</v>
      </c>
      <c r="AN31" s="4" t="s">
        <v>32</v>
      </c>
      <c r="AO31" s="4" t="s">
        <v>32</v>
      </c>
      <c r="AP31" s="18" t="s">
        <v>32</v>
      </c>
      <c r="AQ31" s="4" t="s">
        <v>32</v>
      </c>
      <c r="AR31" s="4" t="s">
        <v>32</v>
      </c>
      <c r="AS31" s="4" t="s">
        <v>32</v>
      </c>
      <c r="AT31" s="4" t="s">
        <v>442</v>
      </c>
      <c r="AU31" s="4" t="s">
        <v>529</v>
      </c>
      <c r="AV31" s="4" t="s">
        <v>32</v>
      </c>
      <c r="AW31" s="14" t="s">
        <v>619</v>
      </c>
    </row>
    <row r="32" spans="1:49" x14ac:dyDescent="0.25">
      <c r="A32" s="36" t="s">
        <v>918</v>
      </c>
      <c r="B32" s="35"/>
      <c r="C32" s="60" t="s">
        <v>1061</v>
      </c>
      <c r="D32" s="43">
        <v>55</v>
      </c>
      <c r="E32" s="57" t="s">
        <v>1056</v>
      </c>
      <c r="F32" s="37" t="s">
        <v>919</v>
      </c>
      <c r="G32" s="37"/>
      <c r="H32" s="42">
        <v>45152</v>
      </c>
      <c r="I32">
        <v>0.74</v>
      </c>
      <c r="J32">
        <f>L32-K32</f>
        <v>0.72500000000000853</v>
      </c>
      <c r="K32">
        <v>103.014</v>
      </c>
      <c r="L32">
        <v>103.739</v>
      </c>
      <c r="M32">
        <f t="shared" si="0"/>
        <v>2.0270270270258735</v>
      </c>
      <c r="P32" s="51" t="s">
        <v>1079</v>
      </c>
      <c r="Q32" s="54" t="s">
        <v>251</v>
      </c>
      <c r="R32" s="55">
        <v>45369</v>
      </c>
      <c r="S32" s="65">
        <v>0.20569999999999999</v>
      </c>
      <c r="T32" s="51">
        <v>5</v>
      </c>
      <c r="U32" s="51" t="s">
        <v>1087</v>
      </c>
      <c r="V32" s="51"/>
      <c r="W32" s="51"/>
      <c r="X32" s="51"/>
      <c r="Y32" s="55">
        <v>45393</v>
      </c>
      <c r="Z32" s="51"/>
      <c r="AA32" s="51" t="s">
        <v>1088</v>
      </c>
      <c r="AB32" s="51"/>
      <c r="AC32" s="55">
        <v>45400</v>
      </c>
      <c r="AD32" s="51"/>
      <c r="AE32" s="51"/>
      <c r="AF32" s="51"/>
      <c r="AH32" s="4" t="s">
        <v>610</v>
      </c>
      <c r="AI32" s="4">
        <v>63.26773</v>
      </c>
      <c r="AJ32" s="5">
        <v>-136.56897000000001</v>
      </c>
      <c r="AK32" s="4" t="s">
        <v>107</v>
      </c>
      <c r="AL32" s="4" t="s">
        <v>79</v>
      </c>
      <c r="AM32" s="4">
        <v>47</v>
      </c>
      <c r="AN32" s="4" t="s">
        <v>32</v>
      </c>
      <c r="AO32" s="4" t="s">
        <v>32</v>
      </c>
      <c r="AP32" s="18" t="s">
        <v>32</v>
      </c>
      <c r="AQ32" s="4" t="s">
        <v>32</v>
      </c>
      <c r="AR32" s="4" t="s">
        <v>32</v>
      </c>
      <c r="AS32" s="4" t="s">
        <v>32</v>
      </c>
      <c r="AT32" s="4" t="s">
        <v>361</v>
      </c>
      <c r="AU32" s="4" t="s">
        <v>529</v>
      </c>
      <c r="AV32" s="4" t="s">
        <v>32</v>
      </c>
      <c r="AW32" s="14" t="s">
        <v>619</v>
      </c>
    </row>
    <row r="33" spans="1:49" x14ac:dyDescent="0.25">
      <c r="A33" s="36" t="s">
        <v>920</v>
      </c>
      <c r="B33" s="35"/>
      <c r="C33" s="60" t="s">
        <v>1061</v>
      </c>
      <c r="D33" s="43">
        <v>55</v>
      </c>
      <c r="E33" s="57" t="s">
        <v>1056</v>
      </c>
      <c r="F33" s="37" t="s">
        <v>921</v>
      </c>
      <c r="G33" s="37"/>
      <c r="H33" s="42">
        <v>45152</v>
      </c>
      <c r="I33">
        <v>0.70499999999999996</v>
      </c>
      <c r="J33">
        <f t="shared" ref="J33:J44" si="1">L33-K33</f>
        <v>0.68899999999999295</v>
      </c>
      <c r="K33">
        <v>102.98</v>
      </c>
      <c r="L33">
        <v>103.669</v>
      </c>
      <c r="M33">
        <f t="shared" si="0"/>
        <v>2.2695035461002848</v>
      </c>
      <c r="P33" s="51" t="s">
        <v>1041</v>
      </c>
      <c r="Q33" s="54" t="s">
        <v>250</v>
      </c>
      <c r="R33" s="55">
        <v>45369</v>
      </c>
      <c r="S33" s="65">
        <v>0.2006</v>
      </c>
      <c r="T33" s="51">
        <v>6</v>
      </c>
      <c r="U33" s="51" t="s">
        <v>1087</v>
      </c>
      <c r="V33" s="51"/>
      <c r="W33" s="51"/>
      <c r="X33" s="51"/>
      <c r="Y33" s="55">
        <v>45393</v>
      </c>
      <c r="Z33" s="51"/>
      <c r="AA33" s="51"/>
      <c r="AB33" s="51"/>
      <c r="AC33" s="55">
        <v>45400</v>
      </c>
      <c r="AD33" s="51"/>
      <c r="AE33" s="51"/>
      <c r="AF33" s="51"/>
      <c r="AH33" s="4" t="s">
        <v>610</v>
      </c>
      <c r="AI33" s="4">
        <v>63.26773</v>
      </c>
      <c r="AJ33" s="5">
        <v>-136.56897000000001</v>
      </c>
      <c r="AK33" s="4" t="s">
        <v>107</v>
      </c>
      <c r="AL33" s="4" t="s">
        <v>79</v>
      </c>
      <c r="AM33" s="4">
        <v>47</v>
      </c>
      <c r="AN33" s="4" t="s">
        <v>32</v>
      </c>
      <c r="AO33" s="4" t="s">
        <v>32</v>
      </c>
      <c r="AP33" s="18" t="s">
        <v>32</v>
      </c>
      <c r="AQ33" s="4" t="s">
        <v>32</v>
      </c>
      <c r="AR33" s="4" t="s">
        <v>32</v>
      </c>
      <c r="AS33" s="4" t="s">
        <v>32</v>
      </c>
      <c r="AT33" s="4" t="s">
        <v>448</v>
      </c>
      <c r="AU33" s="4" t="s">
        <v>529</v>
      </c>
      <c r="AV33" s="4" t="s">
        <v>32</v>
      </c>
      <c r="AW33" s="14" t="s">
        <v>619</v>
      </c>
    </row>
    <row r="34" spans="1:49" hidden="1" x14ac:dyDescent="0.25">
      <c r="A34" s="36" t="s">
        <v>934</v>
      </c>
      <c r="B34" s="35"/>
      <c r="C34" s="60" t="s">
        <v>1061</v>
      </c>
      <c r="D34" s="43">
        <v>60</v>
      </c>
      <c r="E34" s="57" t="s">
        <v>63</v>
      </c>
      <c r="F34" s="37" t="s">
        <v>935</v>
      </c>
      <c r="G34" s="37"/>
      <c r="H34" s="42">
        <v>45152</v>
      </c>
      <c r="I34">
        <v>5.8369999999999997</v>
      </c>
      <c r="J34">
        <f t="shared" si="1"/>
        <v>4.6219999999999999</v>
      </c>
      <c r="K34">
        <v>102.86799999999999</v>
      </c>
      <c r="L34">
        <v>107.49</v>
      </c>
      <c r="M34">
        <f t="shared" si="0"/>
        <v>20.815487407915022</v>
      </c>
      <c r="P34" s="51"/>
      <c r="Q34" s="54"/>
      <c r="R34" s="51"/>
      <c r="S34" s="56"/>
      <c r="T34" s="51"/>
      <c r="U34" s="51"/>
      <c r="V34" s="51"/>
      <c r="W34" s="51"/>
      <c r="X34" s="51"/>
      <c r="Y34" s="51"/>
      <c r="Z34" s="51"/>
      <c r="AA34" s="51"/>
      <c r="AB34" s="51"/>
      <c r="AC34" s="50"/>
      <c r="AD34" s="51"/>
      <c r="AE34" s="51"/>
      <c r="AF34" s="51"/>
      <c r="AH34" s="4" t="s">
        <v>612</v>
      </c>
      <c r="AI34" s="4">
        <v>61.290779999999998</v>
      </c>
      <c r="AJ34" s="5">
        <v>-135.52422999999999</v>
      </c>
      <c r="AK34" s="4" t="s">
        <v>109</v>
      </c>
      <c r="AL34" s="4" t="s">
        <v>79</v>
      </c>
      <c r="AM34" s="4">
        <v>71</v>
      </c>
      <c r="AN34" s="4" t="s">
        <v>134</v>
      </c>
      <c r="AO34" s="4" t="s">
        <v>135</v>
      </c>
      <c r="AP34" s="18" t="s">
        <v>177</v>
      </c>
      <c r="AQ34" s="4" t="s">
        <v>227</v>
      </c>
      <c r="AR34" s="4" t="s">
        <v>241</v>
      </c>
      <c r="AS34" s="4" t="s">
        <v>328</v>
      </c>
      <c r="AT34" s="4" t="s">
        <v>83</v>
      </c>
      <c r="AU34" s="4" t="s">
        <v>540</v>
      </c>
      <c r="AV34" s="4" t="s">
        <v>32</v>
      </c>
      <c r="AW34" s="14" t="s">
        <v>619</v>
      </c>
    </row>
    <row r="35" spans="1:49" x14ac:dyDescent="0.25">
      <c r="A35" s="36" t="s">
        <v>936</v>
      </c>
      <c r="B35" s="35"/>
      <c r="C35" s="60" t="s">
        <v>1061</v>
      </c>
      <c r="D35" s="43">
        <v>60</v>
      </c>
      <c r="E35" s="57" t="s">
        <v>1054</v>
      </c>
      <c r="F35" s="37" t="s">
        <v>937</v>
      </c>
      <c r="G35" s="37"/>
      <c r="H35" s="42">
        <v>45152</v>
      </c>
      <c r="I35">
        <v>4.5369999999999999</v>
      </c>
      <c r="J35">
        <f t="shared" si="1"/>
        <v>1.9050000000000011</v>
      </c>
      <c r="K35">
        <v>103.012</v>
      </c>
      <c r="L35">
        <v>104.917</v>
      </c>
      <c r="M35">
        <f t="shared" si="0"/>
        <v>58.011902137976612</v>
      </c>
      <c r="N35" t="s">
        <v>1005</v>
      </c>
      <c r="P35" s="51" t="s">
        <v>1040</v>
      </c>
      <c r="Q35" s="54" t="s">
        <v>1039</v>
      </c>
      <c r="R35" s="55">
        <v>45196</v>
      </c>
      <c r="S35" s="65">
        <v>0.50800000000000001</v>
      </c>
      <c r="T35" s="51">
        <v>11</v>
      </c>
      <c r="U35" s="51"/>
      <c r="V35" s="51"/>
      <c r="W35" s="51"/>
      <c r="X35" s="51"/>
      <c r="Y35" s="55">
        <v>45237</v>
      </c>
      <c r="Z35" s="51"/>
      <c r="AA35" s="51"/>
      <c r="AB35" s="51"/>
      <c r="AC35" s="42">
        <v>45376</v>
      </c>
      <c r="AD35" s="51"/>
      <c r="AE35" s="51"/>
      <c r="AF35" s="51"/>
      <c r="AH35" s="4" t="s">
        <v>612</v>
      </c>
      <c r="AI35" s="4">
        <v>61.290779999999998</v>
      </c>
      <c r="AJ35" s="5">
        <v>-135.52422999999999</v>
      </c>
      <c r="AK35" s="4" t="s">
        <v>109</v>
      </c>
      <c r="AL35" s="4" t="s">
        <v>79</v>
      </c>
      <c r="AM35" s="4">
        <v>71</v>
      </c>
      <c r="AN35" s="4" t="s">
        <v>135</v>
      </c>
      <c r="AO35" s="4" t="s">
        <v>166</v>
      </c>
      <c r="AP35" s="18" t="s">
        <v>145</v>
      </c>
      <c r="AQ35" s="4" t="s">
        <v>271</v>
      </c>
      <c r="AR35" s="4" t="s">
        <v>348</v>
      </c>
      <c r="AS35" s="4" t="s">
        <v>328</v>
      </c>
      <c r="AT35" s="4" t="s">
        <v>239</v>
      </c>
      <c r="AU35" s="4" t="s">
        <v>541</v>
      </c>
      <c r="AV35" s="4" t="s">
        <v>32</v>
      </c>
      <c r="AW35" s="14" t="s">
        <v>619</v>
      </c>
    </row>
    <row r="36" spans="1:49" x14ac:dyDescent="0.25">
      <c r="A36" s="36" t="s">
        <v>938</v>
      </c>
      <c r="B36" s="35"/>
      <c r="C36" s="60" t="s">
        <v>1061</v>
      </c>
      <c r="D36" s="43">
        <v>60</v>
      </c>
      <c r="E36" s="57" t="s">
        <v>1055</v>
      </c>
      <c r="F36" s="44" t="s">
        <v>939</v>
      </c>
      <c r="G36" s="37"/>
      <c r="H36" s="42">
        <v>45152</v>
      </c>
      <c r="I36">
        <v>17.009</v>
      </c>
      <c r="J36">
        <f t="shared" si="1"/>
        <v>11.323000000000008</v>
      </c>
      <c r="K36">
        <v>102.961</v>
      </c>
      <c r="L36">
        <v>114.28400000000001</v>
      </c>
      <c r="M36">
        <f t="shared" si="0"/>
        <v>33.429360926568243</v>
      </c>
      <c r="N36" t="s">
        <v>1005</v>
      </c>
      <c r="P36" s="51" t="s">
        <v>1050</v>
      </c>
      <c r="Q36" s="54" t="s">
        <v>176</v>
      </c>
      <c r="R36" s="55">
        <v>45251</v>
      </c>
      <c r="S36" s="65">
        <v>1.0269999999999999</v>
      </c>
      <c r="T36" s="51">
        <v>10</v>
      </c>
      <c r="U36" s="51"/>
      <c r="V36" s="51"/>
      <c r="W36" s="51" t="s">
        <v>1077</v>
      </c>
      <c r="X36" s="51"/>
      <c r="Y36" s="55">
        <v>45271</v>
      </c>
      <c r="Z36" s="51"/>
      <c r="AA36" s="51" t="s">
        <v>1068</v>
      </c>
      <c r="AB36" s="51"/>
      <c r="AC36" s="42">
        <v>45376</v>
      </c>
      <c r="AD36" s="51"/>
      <c r="AE36" s="51"/>
      <c r="AF36" s="51"/>
      <c r="AH36" s="4" t="s">
        <v>612</v>
      </c>
      <c r="AI36" s="4">
        <v>61.290779999999998</v>
      </c>
      <c r="AJ36" s="5">
        <v>-135.52422999999999</v>
      </c>
      <c r="AK36" s="4" t="s">
        <v>109</v>
      </c>
      <c r="AL36" s="4" t="s">
        <v>79</v>
      </c>
      <c r="AM36" s="4">
        <v>71</v>
      </c>
      <c r="AN36" s="4" t="s">
        <v>166</v>
      </c>
      <c r="AO36" s="4" t="s">
        <v>167</v>
      </c>
      <c r="AP36" s="18" t="s">
        <v>191</v>
      </c>
      <c r="AQ36" s="4" t="s">
        <v>272</v>
      </c>
      <c r="AR36" s="4" t="s">
        <v>342</v>
      </c>
      <c r="AS36" s="4" t="s">
        <v>83</v>
      </c>
      <c r="AT36" s="4" t="s">
        <v>449</v>
      </c>
      <c r="AU36" s="4" t="s">
        <v>542</v>
      </c>
      <c r="AV36" s="4" t="s">
        <v>32</v>
      </c>
      <c r="AW36" s="14" t="s">
        <v>619</v>
      </c>
    </row>
    <row r="37" spans="1:49" hidden="1" x14ac:dyDescent="0.25">
      <c r="A37" s="36" t="s">
        <v>958</v>
      </c>
      <c r="B37" s="35"/>
      <c r="C37" s="60" t="s">
        <v>1061</v>
      </c>
      <c r="D37" s="43">
        <v>63</v>
      </c>
      <c r="E37" s="57" t="s">
        <v>63</v>
      </c>
      <c r="F37" s="37" t="s">
        <v>959</v>
      </c>
      <c r="G37" s="37"/>
      <c r="H37" s="42">
        <v>45152</v>
      </c>
      <c r="I37">
        <v>1.7969999999999999</v>
      </c>
      <c r="J37">
        <f t="shared" si="1"/>
        <v>1.0960000000000036</v>
      </c>
      <c r="K37">
        <v>102.431</v>
      </c>
      <c r="L37">
        <v>103.527</v>
      </c>
      <c r="M37">
        <f t="shared" si="0"/>
        <v>39.009460211463349</v>
      </c>
      <c r="P37" s="51"/>
      <c r="Q37" s="54"/>
      <c r="R37" s="51"/>
      <c r="S37" s="56"/>
      <c r="T37" s="51"/>
      <c r="U37" s="51"/>
      <c r="V37" s="51"/>
      <c r="W37" s="51"/>
      <c r="X37" s="51"/>
      <c r="Y37" s="51"/>
      <c r="Z37" s="51"/>
      <c r="AA37" s="51"/>
      <c r="AB37" s="51"/>
      <c r="AC37" s="50"/>
      <c r="AD37" s="51"/>
      <c r="AE37" s="51"/>
      <c r="AF37" s="51"/>
      <c r="AH37" s="4" t="s">
        <v>614</v>
      </c>
      <c r="AI37" s="4">
        <v>59.969439999999999</v>
      </c>
      <c r="AJ37" s="5">
        <v>-127.49657999999999</v>
      </c>
      <c r="AK37" s="4" t="s">
        <v>111</v>
      </c>
      <c r="AL37" s="4" t="s">
        <v>79</v>
      </c>
      <c r="AM37" s="4">
        <v>54</v>
      </c>
      <c r="AN37" s="4" t="s">
        <v>134</v>
      </c>
      <c r="AO37" s="4" t="s">
        <v>135</v>
      </c>
      <c r="AP37" s="18" t="s">
        <v>177</v>
      </c>
      <c r="AQ37" s="4" t="s">
        <v>278</v>
      </c>
      <c r="AR37" s="4" t="s">
        <v>356</v>
      </c>
      <c r="AS37" s="4" t="s">
        <v>328</v>
      </c>
      <c r="AT37" s="4" t="s">
        <v>314</v>
      </c>
      <c r="AU37" s="4" t="s">
        <v>553</v>
      </c>
      <c r="AV37" s="4" t="s">
        <v>32</v>
      </c>
      <c r="AW37" s="14" t="s">
        <v>619</v>
      </c>
    </row>
    <row r="38" spans="1:49" x14ac:dyDescent="0.25">
      <c r="A38" s="36" t="s">
        <v>960</v>
      </c>
      <c r="B38" s="35"/>
      <c r="C38" s="60" t="s">
        <v>1061</v>
      </c>
      <c r="D38" s="43">
        <v>63</v>
      </c>
      <c r="E38" s="57" t="s">
        <v>1054</v>
      </c>
      <c r="F38" s="37" t="s">
        <v>961</v>
      </c>
      <c r="G38" s="37"/>
      <c r="H38" s="42">
        <v>45152</v>
      </c>
      <c r="I38">
        <v>1.7</v>
      </c>
      <c r="J38">
        <f t="shared" si="1"/>
        <v>1.1650000000000063</v>
      </c>
      <c r="K38">
        <v>103.33</v>
      </c>
      <c r="L38">
        <v>104.495</v>
      </c>
      <c r="M38">
        <f t="shared" si="0"/>
        <v>31.47058823529375</v>
      </c>
      <c r="P38" s="51" t="s">
        <v>1041</v>
      </c>
      <c r="Q38" s="54" t="s">
        <v>83</v>
      </c>
      <c r="R38" s="55">
        <v>45196</v>
      </c>
      <c r="S38" s="65">
        <v>0.52600000000000002</v>
      </c>
      <c r="T38" s="51">
        <v>12</v>
      </c>
      <c r="U38" s="51" t="s">
        <v>1038</v>
      </c>
      <c r="V38" s="51"/>
      <c r="W38" s="51"/>
      <c r="X38" s="51"/>
      <c r="Y38" s="55">
        <v>45237</v>
      </c>
      <c r="Z38" s="51"/>
      <c r="AA38" s="51"/>
      <c r="AB38" s="51"/>
      <c r="AC38" s="42">
        <v>45376</v>
      </c>
      <c r="AD38" s="51"/>
      <c r="AE38" s="51"/>
      <c r="AF38" s="51"/>
      <c r="AH38" s="4" t="s">
        <v>614</v>
      </c>
      <c r="AI38" s="4">
        <v>59.969439999999999</v>
      </c>
      <c r="AJ38" s="5">
        <v>-127.49657999999999</v>
      </c>
      <c r="AK38" s="4" t="s">
        <v>111</v>
      </c>
      <c r="AL38" s="4" t="s">
        <v>79</v>
      </c>
      <c r="AM38" s="4">
        <v>54</v>
      </c>
      <c r="AN38" s="4" t="s">
        <v>135</v>
      </c>
      <c r="AO38" s="4" t="s">
        <v>170</v>
      </c>
      <c r="AP38" s="18" t="s">
        <v>150</v>
      </c>
      <c r="AQ38" s="4" t="s">
        <v>249</v>
      </c>
      <c r="AR38" s="4" t="s">
        <v>357</v>
      </c>
      <c r="AS38" s="4" t="s">
        <v>328</v>
      </c>
      <c r="AT38" s="4" t="s">
        <v>443</v>
      </c>
      <c r="AU38" s="4" t="s">
        <v>554</v>
      </c>
      <c r="AV38" s="4" t="s">
        <v>32</v>
      </c>
      <c r="AW38" s="14" t="s">
        <v>619</v>
      </c>
    </row>
    <row r="39" spans="1:49" x14ac:dyDescent="0.25">
      <c r="A39" s="36" t="s">
        <v>962</v>
      </c>
      <c r="B39" s="35"/>
      <c r="C39" s="60" t="s">
        <v>1061</v>
      </c>
      <c r="D39" s="43">
        <v>63</v>
      </c>
      <c r="E39" s="57" t="s">
        <v>1055</v>
      </c>
      <c r="F39" s="37" t="s">
        <v>963</v>
      </c>
      <c r="G39" s="37"/>
      <c r="H39" s="42">
        <v>45152</v>
      </c>
      <c r="I39">
        <v>6.9390000000000001</v>
      </c>
      <c r="J39">
        <f t="shared" si="1"/>
        <v>4.3149999999999977</v>
      </c>
      <c r="K39">
        <v>103.04</v>
      </c>
      <c r="L39">
        <v>107.355</v>
      </c>
      <c r="M39">
        <f t="shared" si="0"/>
        <v>37.815247153768588</v>
      </c>
      <c r="N39" t="s">
        <v>1005</v>
      </c>
      <c r="P39" s="51" t="s">
        <v>1051</v>
      </c>
      <c r="Q39" s="54" t="s">
        <v>1039</v>
      </c>
      <c r="R39" s="55">
        <v>45251</v>
      </c>
      <c r="S39" s="65">
        <v>1.002</v>
      </c>
      <c r="T39" s="51">
        <v>11</v>
      </c>
      <c r="U39" s="51"/>
      <c r="V39" s="51"/>
      <c r="W39" s="51"/>
      <c r="X39" s="51"/>
      <c r="Y39" s="55">
        <v>45271</v>
      </c>
      <c r="Z39" s="51"/>
      <c r="AA39" s="51"/>
      <c r="AB39" s="51"/>
      <c r="AC39" s="42">
        <v>45376</v>
      </c>
      <c r="AD39" s="51"/>
      <c r="AE39" s="51"/>
      <c r="AF39" s="51"/>
      <c r="AH39" s="4" t="s">
        <v>614</v>
      </c>
      <c r="AI39" s="4">
        <v>59.969439999999999</v>
      </c>
      <c r="AJ39" s="5">
        <v>-127.49657999999999</v>
      </c>
      <c r="AK39" s="4" t="s">
        <v>111</v>
      </c>
      <c r="AL39" s="4" t="s">
        <v>79</v>
      </c>
      <c r="AM39" s="4">
        <v>54</v>
      </c>
      <c r="AN39" s="4" t="s">
        <v>170</v>
      </c>
      <c r="AO39" s="4" t="s">
        <v>160</v>
      </c>
      <c r="AP39" s="18" t="s">
        <v>178</v>
      </c>
      <c r="AQ39" s="4" t="s">
        <v>236</v>
      </c>
      <c r="AR39" s="4" t="s">
        <v>358</v>
      </c>
      <c r="AS39" s="4" t="s">
        <v>399</v>
      </c>
      <c r="AT39" s="4" t="s">
        <v>453</v>
      </c>
      <c r="AU39" s="4" t="s">
        <v>555</v>
      </c>
      <c r="AV39" s="4" t="s">
        <v>32</v>
      </c>
      <c r="AW39" s="14" t="s">
        <v>619</v>
      </c>
    </row>
    <row r="40" spans="1:49" hidden="1" x14ac:dyDescent="0.25">
      <c r="A40" s="36" t="s">
        <v>968</v>
      </c>
      <c r="B40" s="35"/>
      <c r="C40" s="60" t="s">
        <v>1061</v>
      </c>
      <c r="D40" s="43">
        <v>65</v>
      </c>
      <c r="E40" s="57" t="s">
        <v>63</v>
      </c>
      <c r="F40" s="37" t="s">
        <v>969</v>
      </c>
      <c r="G40" s="37"/>
      <c r="H40" s="42">
        <v>45152</v>
      </c>
      <c r="I40">
        <v>2.911</v>
      </c>
      <c r="J40">
        <f t="shared" si="1"/>
        <v>2.6359999999999957</v>
      </c>
      <c r="K40">
        <v>100.464</v>
      </c>
      <c r="L40">
        <v>103.1</v>
      </c>
      <c r="M40">
        <f t="shared" si="0"/>
        <v>9.4469254551701933</v>
      </c>
      <c r="P40" s="51"/>
      <c r="Q40" s="54"/>
      <c r="R40" s="51"/>
      <c r="S40" s="56"/>
      <c r="T40" s="51"/>
      <c r="U40" s="51"/>
      <c r="V40" s="51"/>
      <c r="W40" s="51"/>
      <c r="X40" s="51"/>
      <c r="Y40" s="51"/>
      <c r="Z40" s="51"/>
      <c r="AA40" s="51"/>
      <c r="AB40" s="51"/>
      <c r="AC40" s="50"/>
      <c r="AD40" s="51"/>
      <c r="AE40" s="51"/>
      <c r="AF40" s="51"/>
      <c r="AH40" s="4" t="s">
        <v>615</v>
      </c>
      <c r="AI40" s="4">
        <v>59.04522</v>
      </c>
      <c r="AJ40" s="5">
        <v>-125.77607</v>
      </c>
      <c r="AK40" s="4" t="s">
        <v>112</v>
      </c>
      <c r="AL40" s="4" t="s">
        <v>79</v>
      </c>
      <c r="AM40" s="4">
        <v>52</v>
      </c>
      <c r="AN40" s="4" t="s">
        <v>134</v>
      </c>
      <c r="AO40" s="4" t="s">
        <v>135</v>
      </c>
      <c r="AP40" s="18" t="s">
        <v>177</v>
      </c>
      <c r="AQ40" s="4" t="s">
        <v>281</v>
      </c>
      <c r="AR40" s="4" t="s">
        <v>306</v>
      </c>
      <c r="AS40" s="4" t="s">
        <v>328</v>
      </c>
      <c r="AT40" s="4" t="s">
        <v>254</v>
      </c>
      <c r="AU40" s="4" t="s">
        <v>558</v>
      </c>
      <c r="AV40" s="4" t="s">
        <v>32</v>
      </c>
      <c r="AW40" s="14" t="s">
        <v>619</v>
      </c>
    </row>
    <row r="41" spans="1:49" x14ac:dyDescent="0.25">
      <c r="A41" s="36" t="s">
        <v>970</v>
      </c>
      <c r="B41" s="35"/>
      <c r="C41" s="60" t="s">
        <v>1061</v>
      </c>
      <c r="D41" s="43">
        <v>65</v>
      </c>
      <c r="E41" s="57" t="s">
        <v>1054</v>
      </c>
      <c r="F41" s="37" t="s">
        <v>971</v>
      </c>
      <c r="G41" s="37"/>
      <c r="H41" s="42">
        <v>45152</v>
      </c>
      <c r="I41">
        <v>9.2159999999999993</v>
      </c>
      <c r="J41">
        <f t="shared" si="1"/>
        <v>4.1089999999999947</v>
      </c>
      <c r="K41">
        <v>103.149</v>
      </c>
      <c r="L41">
        <v>107.258</v>
      </c>
      <c r="M41">
        <f t="shared" si="0"/>
        <v>55.414496527777835</v>
      </c>
      <c r="N41" t="s">
        <v>1005</v>
      </c>
      <c r="P41" s="51" t="s">
        <v>1042</v>
      </c>
      <c r="Q41" s="54" t="s">
        <v>315</v>
      </c>
      <c r="R41" s="55">
        <v>45196</v>
      </c>
      <c r="S41" s="65">
        <v>0.51200000000000001</v>
      </c>
      <c r="T41" s="51">
        <v>13</v>
      </c>
      <c r="U41" s="51"/>
      <c r="V41" s="51"/>
      <c r="W41" s="51"/>
      <c r="X41" s="51"/>
      <c r="Y41" s="55">
        <v>45237</v>
      </c>
      <c r="Z41" s="51"/>
      <c r="AA41" s="51" t="s">
        <v>1068</v>
      </c>
      <c r="AB41" s="51"/>
      <c r="AC41" s="42">
        <v>45376</v>
      </c>
      <c r="AD41" s="55">
        <v>45265</v>
      </c>
      <c r="AE41" s="51"/>
      <c r="AF41" s="51"/>
      <c r="AH41" s="4" t="s">
        <v>615</v>
      </c>
      <c r="AI41" s="4">
        <v>59.04522</v>
      </c>
      <c r="AJ41" s="5">
        <v>-125.77607</v>
      </c>
      <c r="AK41" s="4" t="s">
        <v>112</v>
      </c>
      <c r="AL41" s="4" t="s">
        <v>79</v>
      </c>
      <c r="AM41" s="4">
        <v>52</v>
      </c>
      <c r="AN41" s="4" t="s">
        <v>135</v>
      </c>
      <c r="AO41" s="4" t="s">
        <v>160</v>
      </c>
      <c r="AP41" s="18" t="s">
        <v>182</v>
      </c>
      <c r="AQ41" s="4" t="s">
        <v>282</v>
      </c>
      <c r="AR41" s="4" t="s">
        <v>222</v>
      </c>
      <c r="AS41" s="4" t="s">
        <v>127</v>
      </c>
      <c r="AT41" s="4" t="s">
        <v>266</v>
      </c>
      <c r="AU41" s="4" t="s">
        <v>559</v>
      </c>
      <c r="AV41" s="4" t="s">
        <v>32</v>
      </c>
      <c r="AW41" s="14" t="s">
        <v>619</v>
      </c>
    </row>
    <row r="42" spans="1:49" x14ac:dyDescent="0.25">
      <c r="A42" s="36" t="s">
        <v>972</v>
      </c>
      <c r="B42" s="35"/>
      <c r="C42" s="60" t="s">
        <v>1061</v>
      </c>
      <c r="D42" s="43">
        <v>65</v>
      </c>
      <c r="E42" s="57" t="s">
        <v>1055</v>
      </c>
      <c r="F42" s="37" t="s">
        <v>973</v>
      </c>
      <c r="G42" s="37"/>
      <c r="H42" s="42">
        <v>45152</v>
      </c>
      <c r="I42">
        <v>27.084</v>
      </c>
      <c r="J42">
        <f t="shared" si="1"/>
        <v>23.820999999999998</v>
      </c>
      <c r="K42">
        <v>102.66</v>
      </c>
      <c r="L42">
        <v>126.48099999999999</v>
      </c>
      <c r="M42">
        <f t="shared" si="0"/>
        <v>12.047703441146071</v>
      </c>
      <c r="N42" t="s">
        <v>1005</v>
      </c>
      <c r="P42" s="51" t="s">
        <v>1052</v>
      </c>
      <c r="Q42" s="54" t="s">
        <v>83</v>
      </c>
      <c r="R42" s="55">
        <v>45251</v>
      </c>
      <c r="S42" s="65">
        <v>1.0029999999999999</v>
      </c>
      <c r="T42" s="51">
        <v>12</v>
      </c>
      <c r="U42" s="51"/>
      <c r="V42" s="51"/>
      <c r="W42" s="51"/>
      <c r="X42" s="51"/>
      <c r="Y42" s="55">
        <v>45274</v>
      </c>
      <c r="Z42" s="51"/>
      <c r="AA42" s="51"/>
      <c r="AB42" s="51"/>
      <c r="AC42" s="42">
        <v>45376</v>
      </c>
      <c r="AD42" s="51"/>
      <c r="AE42" s="51"/>
      <c r="AF42" s="51"/>
      <c r="AH42" s="4" t="s">
        <v>615</v>
      </c>
      <c r="AI42" s="4">
        <v>59.04522</v>
      </c>
      <c r="AJ42" s="5">
        <v>-125.77607</v>
      </c>
      <c r="AK42" s="4" t="s">
        <v>112</v>
      </c>
      <c r="AL42" s="4" t="s">
        <v>79</v>
      </c>
      <c r="AM42" s="4">
        <v>52</v>
      </c>
      <c r="AN42" s="4" t="s">
        <v>160</v>
      </c>
      <c r="AO42" s="4" t="s">
        <v>123</v>
      </c>
      <c r="AP42" s="18" t="s">
        <v>188</v>
      </c>
      <c r="AQ42" s="4" t="s">
        <v>249</v>
      </c>
      <c r="AR42" s="4" t="s">
        <v>360</v>
      </c>
      <c r="AS42" s="4" t="s">
        <v>368</v>
      </c>
      <c r="AT42" s="4" t="s">
        <v>455</v>
      </c>
      <c r="AU42" s="4" t="s">
        <v>560</v>
      </c>
      <c r="AV42" s="4" t="s">
        <v>32</v>
      </c>
      <c r="AW42" s="14" t="s">
        <v>619</v>
      </c>
    </row>
    <row r="43" spans="1:49" hidden="1" x14ac:dyDescent="0.25">
      <c r="A43" s="36" t="s">
        <v>974</v>
      </c>
      <c r="B43" s="35"/>
      <c r="C43" s="60" t="s">
        <v>1061</v>
      </c>
      <c r="D43" s="43">
        <v>69</v>
      </c>
      <c r="E43" s="57" t="s">
        <v>63</v>
      </c>
      <c r="F43" s="37" t="s">
        <v>975</v>
      </c>
      <c r="G43" s="37"/>
      <c r="H43" s="42">
        <v>45152</v>
      </c>
      <c r="I43">
        <v>3.367</v>
      </c>
      <c r="J43">
        <f t="shared" si="1"/>
        <v>2.9749999999999943</v>
      </c>
      <c r="K43">
        <v>102.79300000000001</v>
      </c>
      <c r="L43">
        <v>105.768</v>
      </c>
      <c r="M43">
        <f t="shared" si="0"/>
        <v>11.642411642411812</v>
      </c>
      <c r="P43" s="51"/>
      <c r="Q43" s="54"/>
      <c r="R43" s="51"/>
      <c r="S43" s="56"/>
      <c r="T43" s="51"/>
      <c r="U43" s="51"/>
      <c r="V43" s="51"/>
      <c r="W43" s="51"/>
      <c r="X43" s="51"/>
      <c r="Y43" s="51"/>
      <c r="Z43" s="51"/>
      <c r="AA43" s="51"/>
      <c r="AB43" s="51"/>
      <c r="AC43" s="50"/>
      <c r="AD43" s="51"/>
      <c r="AE43" s="51"/>
      <c r="AF43" s="51"/>
      <c r="AH43" s="4" t="s">
        <v>616</v>
      </c>
      <c r="AI43" s="4">
        <v>58.750439999999998</v>
      </c>
      <c r="AJ43" s="5">
        <v>-121.83291</v>
      </c>
      <c r="AK43" s="4" t="s">
        <v>113</v>
      </c>
      <c r="AL43" s="4" t="s">
        <v>79</v>
      </c>
      <c r="AM43" s="4">
        <v>20</v>
      </c>
      <c r="AN43" s="4" t="s">
        <v>134</v>
      </c>
      <c r="AO43" s="4" t="s">
        <v>135</v>
      </c>
      <c r="AP43" s="18" t="s">
        <v>177</v>
      </c>
      <c r="AQ43" s="4" t="s">
        <v>283</v>
      </c>
      <c r="AR43" s="4" t="s">
        <v>361</v>
      </c>
      <c r="AS43" s="4" t="s">
        <v>328</v>
      </c>
      <c r="AT43" s="4" t="s">
        <v>267</v>
      </c>
      <c r="AU43" s="4" t="s">
        <v>561</v>
      </c>
      <c r="AV43" s="4" t="s">
        <v>32</v>
      </c>
      <c r="AW43" s="14" t="s">
        <v>619</v>
      </c>
    </row>
    <row r="44" spans="1:49" x14ac:dyDescent="0.25">
      <c r="A44" s="36" t="s">
        <v>976</v>
      </c>
      <c r="B44" s="35"/>
      <c r="C44" s="60" t="s">
        <v>1061</v>
      </c>
      <c r="D44" s="43">
        <v>69</v>
      </c>
      <c r="E44" s="57" t="s">
        <v>1054</v>
      </c>
      <c r="F44" s="37" t="s">
        <v>977</v>
      </c>
      <c r="G44" s="37"/>
      <c r="H44" s="42">
        <v>45152</v>
      </c>
      <c r="I44">
        <v>22.356000000000002</v>
      </c>
      <c r="J44">
        <f t="shared" si="1"/>
        <v>1.813999999999993</v>
      </c>
      <c r="K44">
        <v>102.703</v>
      </c>
      <c r="L44">
        <v>104.517</v>
      </c>
      <c r="M44">
        <f t="shared" si="0"/>
        <v>91.885847199856897</v>
      </c>
      <c r="N44" t="s">
        <v>1006</v>
      </c>
      <c r="P44" s="51" t="s">
        <v>1043</v>
      </c>
      <c r="Q44" s="54" t="s">
        <v>382</v>
      </c>
      <c r="R44" s="55">
        <v>45196</v>
      </c>
      <c r="S44" s="65">
        <v>0.47899999999999998</v>
      </c>
      <c r="T44" s="51">
        <v>14</v>
      </c>
      <c r="U44" s="51" t="s">
        <v>1038</v>
      </c>
      <c r="V44" s="51"/>
      <c r="W44" s="51"/>
      <c r="X44" s="51"/>
      <c r="Y44" s="55">
        <v>45237</v>
      </c>
      <c r="Z44" s="51"/>
      <c r="AA44" s="51"/>
      <c r="AB44" s="51"/>
      <c r="AC44" s="42">
        <v>45376</v>
      </c>
      <c r="AD44" s="51"/>
      <c r="AE44" s="51"/>
      <c r="AF44" s="51"/>
      <c r="AH44" s="4" t="s">
        <v>616</v>
      </c>
      <c r="AI44" s="4">
        <v>58.750439999999998</v>
      </c>
      <c r="AJ44" s="5">
        <v>-121.83291</v>
      </c>
      <c r="AK44" s="4" t="s">
        <v>113</v>
      </c>
      <c r="AL44" s="4" t="s">
        <v>79</v>
      </c>
      <c r="AM44" s="4">
        <v>20</v>
      </c>
      <c r="AN44" s="4" t="s">
        <v>135</v>
      </c>
      <c r="AO44" s="4" t="s">
        <v>132</v>
      </c>
      <c r="AP44" s="18" t="s">
        <v>136</v>
      </c>
      <c r="AQ44" s="4" t="s">
        <v>259</v>
      </c>
      <c r="AR44" s="4" t="s">
        <v>362</v>
      </c>
      <c r="AS44" s="4" t="s">
        <v>383</v>
      </c>
      <c r="AT44" s="4" t="s">
        <v>456</v>
      </c>
      <c r="AU44" s="4" t="s">
        <v>562</v>
      </c>
      <c r="AV44" s="4" t="s">
        <v>32</v>
      </c>
      <c r="AW44" s="14" t="s">
        <v>619</v>
      </c>
    </row>
    <row r="45" spans="1:49" x14ac:dyDescent="0.25">
      <c r="A45" s="36"/>
      <c r="B45" s="35"/>
      <c r="C45" s="35"/>
      <c r="D45" s="35"/>
      <c r="E45" s="35"/>
      <c r="F45" s="37"/>
      <c r="G45" s="37"/>
    </row>
    <row r="46" spans="1:49" x14ac:dyDescent="0.25">
      <c r="A46" s="36"/>
      <c r="B46" s="35"/>
      <c r="C46" s="35"/>
      <c r="D46" s="35"/>
      <c r="E46" s="35"/>
      <c r="F46" s="37"/>
      <c r="G46" s="37"/>
      <c r="Z46" t="s">
        <v>1070</v>
      </c>
    </row>
    <row r="47" spans="1:49" x14ac:dyDescent="0.25">
      <c r="A47" s="36"/>
      <c r="B47" s="35"/>
      <c r="C47" s="35"/>
      <c r="D47" s="35"/>
      <c r="E47" s="35"/>
      <c r="F47" s="37"/>
      <c r="G47" s="37"/>
    </row>
    <row r="48" spans="1:49" x14ac:dyDescent="0.25">
      <c r="A48" s="36"/>
      <c r="B48" s="63" t="s">
        <v>1065</v>
      </c>
      <c r="C48" s="35"/>
      <c r="D48" s="35"/>
      <c r="E48" s="35"/>
      <c r="F48" s="37"/>
      <c r="G48" s="37"/>
    </row>
    <row r="49" spans="2:2" x14ac:dyDescent="0.25">
      <c r="B49" t="s">
        <v>1064</v>
      </c>
    </row>
    <row r="50" spans="2:2" x14ac:dyDescent="0.25">
      <c r="B50">
        <v>169</v>
      </c>
    </row>
    <row r="51" spans="2:2" x14ac:dyDescent="0.25">
      <c r="B51">
        <v>172</v>
      </c>
    </row>
    <row r="52" spans="2:2" x14ac:dyDescent="0.25">
      <c r="B52">
        <v>181</v>
      </c>
    </row>
    <row r="53" spans="2:2" x14ac:dyDescent="0.25">
      <c r="B53">
        <v>189</v>
      </c>
    </row>
    <row r="54" spans="2:2" x14ac:dyDescent="0.25">
      <c r="B54">
        <v>213</v>
      </c>
    </row>
    <row r="55" spans="2:2" x14ac:dyDescent="0.25">
      <c r="B55">
        <v>216</v>
      </c>
    </row>
    <row r="56" spans="2:2" x14ac:dyDescent="0.25">
      <c r="B56">
        <v>235</v>
      </c>
    </row>
    <row r="57" spans="2:2" x14ac:dyDescent="0.25">
      <c r="B57">
        <v>238</v>
      </c>
    </row>
    <row r="58" spans="2:2" x14ac:dyDescent="0.25">
      <c r="B58">
        <v>242</v>
      </c>
    </row>
    <row r="59" spans="2:2" x14ac:dyDescent="0.25">
      <c r="B59">
        <v>258</v>
      </c>
    </row>
    <row r="60" spans="2:2" x14ac:dyDescent="0.25">
      <c r="B60">
        <v>270</v>
      </c>
    </row>
    <row r="61" spans="2:2" x14ac:dyDescent="0.25">
      <c r="B61">
        <v>275</v>
      </c>
    </row>
    <row r="62" spans="2:2" x14ac:dyDescent="0.25">
      <c r="B62">
        <v>278</v>
      </c>
    </row>
  </sheetData>
  <autoFilter ref="A1:AW48" xr:uid="{C492FCA1-7AD0-4418-85ED-6F62A58C2FDB}">
    <filterColumn colId="4">
      <filters blank="1">
        <filter val="BURNT"/>
        <filter val="M"/>
        <filter val="O"/>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C6F5-8475-48EB-B6C1-0536BAF8A846}">
  <sheetPr codeName="Tabelle4"/>
  <dimension ref="A1:N28"/>
  <sheetViews>
    <sheetView topLeftCell="A3" workbookViewId="0">
      <selection activeCell="H1" sqref="H1:J25"/>
    </sheetView>
  </sheetViews>
  <sheetFormatPr baseColWidth="10" defaultColWidth="11" defaultRowHeight="15" x14ac:dyDescent="0.25"/>
  <cols>
    <col min="4" max="4" width="11.42578125" style="88"/>
  </cols>
  <sheetData>
    <row r="1" spans="1:14" x14ac:dyDescent="0.25">
      <c r="A1" s="41" t="s">
        <v>986</v>
      </c>
      <c r="B1" s="68" t="s">
        <v>1089</v>
      </c>
      <c r="C1" s="69" t="s">
        <v>1090</v>
      </c>
      <c r="D1" s="87" t="s">
        <v>1091</v>
      </c>
      <c r="E1" s="69" t="s">
        <v>1092</v>
      </c>
      <c r="F1" s="69" t="s">
        <v>1093</v>
      </c>
      <c r="G1" s="69" t="s">
        <v>1094</v>
      </c>
      <c r="H1" s="80" t="s">
        <v>1095</v>
      </c>
      <c r="I1" s="89" t="s">
        <v>1134</v>
      </c>
      <c r="J1" s="80" t="s">
        <v>1135</v>
      </c>
      <c r="K1" s="69" t="s">
        <v>1096</v>
      </c>
      <c r="L1" s="69"/>
      <c r="M1" s="69" t="s">
        <v>1097</v>
      </c>
      <c r="N1" s="69" t="s">
        <v>1098</v>
      </c>
    </row>
    <row r="2" spans="1:14" x14ac:dyDescent="0.25">
      <c r="A2" s="36" t="s">
        <v>759</v>
      </c>
      <c r="B2">
        <v>10</v>
      </c>
      <c r="C2">
        <v>0.299185215</v>
      </c>
      <c r="D2" s="88">
        <v>0.49825000000000003</v>
      </c>
      <c r="E2" t="s">
        <v>1100</v>
      </c>
      <c r="F2">
        <v>10.583</v>
      </c>
      <c r="G2">
        <v>10.673999999999999</v>
      </c>
      <c r="H2" s="25">
        <f>G2/D2</f>
        <v>21.422980431510283</v>
      </c>
      <c r="I2" s="25">
        <f>F2/D2</f>
        <v>21.240341194179628</v>
      </c>
      <c r="J2" s="25">
        <f>G2-F2</f>
        <v>9.0999999999999304E-2</v>
      </c>
      <c r="K2">
        <v>3.1662771303449997</v>
      </c>
      <c r="N2">
        <v>3.4426712355425995</v>
      </c>
    </row>
    <row r="3" spans="1:14" x14ac:dyDescent="0.25">
      <c r="A3" s="36" t="s">
        <v>761</v>
      </c>
      <c r="B3">
        <v>30</v>
      </c>
      <c r="C3">
        <v>1.454689984</v>
      </c>
      <c r="D3" s="88">
        <v>0.17874999999999999</v>
      </c>
      <c r="E3" t="s">
        <v>1100</v>
      </c>
      <c r="F3">
        <v>2.5670000000000002</v>
      </c>
      <c r="G3">
        <v>2.5939999999999999</v>
      </c>
      <c r="H3" s="25">
        <f t="shared" ref="H3:H25" si="0">G3/D3</f>
        <v>14.511888111888112</v>
      </c>
      <c r="I3" s="25">
        <f t="shared" ref="I3:I17" si="1">F3/D3</f>
        <v>14.360839160839163</v>
      </c>
      <c r="J3" s="25">
        <f t="shared" ref="J3:J25" si="2">G3-F3</f>
        <v>2.6999999999999691E-2</v>
      </c>
      <c r="K3">
        <v>11.202567566784001</v>
      </c>
      <c r="M3">
        <v>15.595121941430101</v>
      </c>
    </row>
    <row r="4" spans="1:14" x14ac:dyDescent="0.25">
      <c r="A4" s="36" t="s">
        <v>765</v>
      </c>
      <c r="B4">
        <v>33</v>
      </c>
      <c r="C4">
        <v>0.211049285</v>
      </c>
      <c r="D4" s="88">
        <v>2.5674999999999999</v>
      </c>
      <c r="E4" t="s">
        <v>1100</v>
      </c>
      <c r="F4">
        <v>44.500999999999998</v>
      </c>
      <c r="G4">
        <v>44.573</v>
      </c>
      <c r="H4" s="25">
        <f t="shared" si="0"/>
        <v>17.360467380720547</v>
      </c>
      <c r="I4" s="25">
        <f t="shared" si="1"/>
        <v>17.332424537487828</v>
      </c>
      <c r="J4" s="25">
        <f t="shared" si="2"/>
        <v>7.2000000000002728E-2</v>
      </c>
      <c r="K4">
        <v>30.993283964890498</v>
      </c>
      <c r="M4">
        <v>31.984079574280496</v>
      </c>
      <c r="N4">
        <v>8.504318994818</v>
      </c>
    </row>
    <row r="5" spans="1:14" x14ac:dyDescent="0.25">
      <c r="A5" s="36" t="s">
        <v>783</v>
      </c>
      <c r="B5">
        <v>27</v>
      </c>
      <c r="C5">
        <v>0.111983307</v>
      </c>
      <c r="D5" s="88">
        <v>1.1599999999999999</v>
      </c>
      <c r="E5" t="s">
        <v>1100</v>
      </c>
      <c r="F5">
        <v>48.283000000000001</v>
      </c>
      <c r="G5">
        <v>48.369</v>
      </c>
      <c r="H5" s="25">
        <f t="shared" si="0"/>
        <v>41.697413793103451</v>
      </c>
      <c r="I5" s="25">
        <f t="shared" si="1"/>
        <v>41.623275862068972</v>
      </c>
      <c r="J5" s="25">
        <f t="shared" si="2"/>
        <v>8.5999999999998522E-2</v>
      </c>
      <c r="K5">
        <v>14.598603032078701</v>
      </c>
      <c r="N5">
        <v>5.1585534371355006</v>
      </c>
    </row>
    <row r="6" spans="1:14" x14ac:dyDescent="0.25">
      <c r="A6" s="36" t="s">
        <v>779</v>
      </c>
      <c r="B6">
        <v>20</v>
      </c>
      <c r="C6">
        <v>1.34399841</v>
      </c>
      <c r="D6" s="88">
        <v>0.15425</v>
      </c>
      <c r="E6" t="s">
        <v>1100</v>
      </c>
      <c r="F6">
        <v>2.1880000000000002</v>
      </c>
      <c r="G6">
        <v>2.222</v>
      </c>
      <c r="H6" s="25">
        <f t="shared" si="0"/>
        <v>14.405186385737439</v>
      </c>
      <c r="I6" s="25">
        <f t="shared" si="1"/>
        <v>14.184764991896273</v>
      </c>
      <c r="J6" s="25">
        <f t="shared" si="2"/>
        <v>3.3999999999999808E-2</v>
      </c>
      <c r="K6">
        <v>5.8813370421600002</v>
      </c>
      <c r="M6">
        <v>21.853670503057501</v>
      </c>
    </row>
    <row r="7" spans="1:14" x14ac:dyDescent="0.25">
      <c r="A7" s="36" t="s">
        <v>799</v>
      </c>
      <c r="B7">
        <v>18</v>
      </c>
      <c r="C7">
        <v>0.18561208300000001</v>
      </c>
      <c r="D7" s="88">
        <v>1.3560000000000001</v>
      </c>
      <c r="E7" t="s">
        <v>1100</v>
      </c>
      <c r="F7">
        <v>37.435000000000002</v>
      </c>
      <c r="G7">
        <v>37.523000000000003</v>
      </c>
      <c r="H7" s="25">
        <f t="shared" si="0"/>
        <v>27.671828908554573</v>
      </c>
      <c r="I7" s="25">
        <f t="shared" si="1"/>
        <v>27.606932153392329</v>
      </c>
      <c r="J7" s="25">
        <f t="shared" si="2"/>
        <v>8.8000000000000966E-2</v>
      </c>
      <c r="K7">
        <v>12.507098988789004</v>
      </c>
      <c r="N7">
        <v>6.2130189449632018</v>
      </c>
    </row>
    <row r="8" spans="1:14" x14ac:dyDescent="0.25">
      <c r="A8" s="36" t="s">
        <v>801</v>
      </c>
      <c r="B8">
        <v>65</v>
      </c>
      <c r="C8">
        <v>1.7923290940000001</v>
      </c>
      <c r="D8" s="90">
        <v>0.18575</v>
      </c>
      <c r="E8" t="s">
        <v>1100</v>
      </c>
      <c r="F8">
        <v>2.6909999999999998</v>
      </c>
      <c r="G8">
        <v>2.7210000000000001</v>
      </c>
      <c r="H8" s="25">
        <f t="shared" si="0"/>
        <v>14.648721399730821</v>
      </c>
      <c r="I8" s="25">
        <f t="shared" si="1"/>
        <v>14.48721399730821</v>
      </c>
      <c r="J8" s="25">
        <f t="shared" si="2"/>
        <v>3.0000000000000249E-2</v>
      </c>
      <c r="K8">
        <v>31.350524347700997</v>
      </c>
      <c r="M8">
        <v>44.5119316197692</v>
      </c>
    </row>
    <row r="9" spans="1:14" x14ac:dyDescent="0.25">
      <c r="A9" s="36" t="s">
        <v>847</v>
      </c>
      <c r="B9">
        <v>13</v>
      </c>
      <c r="C9">
        <v>0.397356916</v>
      </c>
      <c r="D9" s="90">
        <v>0.53549999999999998</v>
      </c>
      <c r="E9" t="s">
        <v>1100</v>
      </c>
      <c r="F9">
        <v>14.054</v>
      </c>
      <c r="G9">
        <v>14.128</v>
      </c>
      <c r="H9" s="25">
        <f t="shared" si="0"/>
        <v>26.382819794584503</v>
      </c>
      <c r="I9" s="25">
        <f t="shared" si="1"/>
        <v>26.244631185807659</v>
      </c>
      <c r="J9" s="25">
        <f t="shared" si="2"/>
        <v>7.3999999999999844E-2</v>
      </c>
      <c r="K9">
        <v>7.2597903267031993</v>
      </c>
      <c r="N9">
        <v>5.3807770258206</v>
      </c>
    </row>
    <row r="10" spans="1:14" x14ac:dyDescent="0.25">
      <c r="A10" s="36" t="s">
        <v>849</v>
      </c>
      <c r="B10">
        <v>25</v>
      </c>
      <c r="C10">
        <v>1.2783187600000001</v>
      </c>
      <c r="D10" s="90">
        <v>0.18</v>
      </c>
      <c r="E10" t="s">
        <v>1100</v>
      </c>
      <c r="F10">
        <v>2.927</v>
      </c>
      <c r="G10">
        <v>2.9489999999999998</v>
      </c>
      <c r="H10" s="25">
        <f t="shared" si="0"/>
        <v>16.383333333333333</v>
      </c>
      <c r="I10" s="25">
        <f t="shared" si="1"/>
        <v>16.261111111111113</v>
      </c>
      <c r="J10" s="25">
        <f t="shared" si="2"/>
        <v>2.1999999999999797E-2</v>
      </c>
      <c r="K10">
        <v>9.3540975263000004</v>
      </c>
      <c r="M10">
        <v>17.5271016008526</v>
      </c>
    </row>
    <row r="11" spans="1:14" x14ac:dyDescent="0.25">
      <c r="A11" s="36" t="s">
        <v>853</v>
      </c>
      <c r="B11">
        <v>18</v>
      </c>
      <c r="C11">
        <v>0.12758346600000001</v>
      </c>
      <c r="D11">
        <v>1.5674999999999999</v>
      </c>
      <c r="E11" t="s">
        <v>1100</v>
      </c>
      <c r="F11" s="30">
        <v>47.95</v>
      </c>
      <c r="G11" s="30">
        <v>48.003</v>
      </c>
      <c r="H11" s="25">
        <f t="shared" si="0"/>
        <v>30.623923444976079</v>
      </c>
      <c r="I11" s="25">
        <f t="shared" si="1"/>
        <v>30.590111642743224</v>
      </c>
      <c r="J11" s="25">
        <f t="shared" si="2"/>
        <v>5.2999999999997272E-2</v>
      </c>
      <c r="K11">
        <v>11.011728950460002</v>
      </c>
      <c r="N11">
        <v>6.0986088546426007</v>
      </c>
    </row>
    <row r="12" spans="1:14" x14ac:dyDescent="0.25">
      <c r="A12" s="36" t="s">
        <v>855</v>
      </c>
      <c r="B12">
        <v>11</v>
      </c>
      <c r="C12">
        <v>1.642189984</v>
      </c>
      <c r="D12">
        <v>0.14399999999999999</v>
      </c>
      <c r="E12" t="s">
        <v>1100</v>
      </c>
      <c r="F12" s="30">
        <v>2.6219999999999999</v>
      </c>
      <c r="G12" s="30">
        <v>2.657</v>
      </c>
      <c r="H12" s="25">
        <f t="shared" si="0"/>
        <v>18.451388888888889</v>
      </c>
      <c r="I12" s="25">
        <f t="shared" si="1"/>
        <v>18.208333333333332</v>
      </c>
      <c r="J12" s="25">
        <f t="shared" si="2"/>
        <v>3.5000000000000142E-2</v>
      </c>
      <c r="K12">
        <v>4.7364043518528005</v>
      </c>
    </row>
    <row r="13" spans="1:14" x14ac:dyDescent="0.25">
      <c r="A13" s="36" t="s">
        <v>890</v>
      </c>
      <c r="B13">
        <v>11</v>
      </c>
      <c r="C13">
        <v>0.10562400600000001</v>
      </c>
      <c r="D13" s="90">
        <v>1.9330000000000001</v>
      </c>
      <c r="E13" s="70" t="s">
        <v>1100</v>
      </c>
      <c r="F13" s="30">
        <v>49.246000000000002</v>
      </c>
      <c r="G13" s="30">
        <v>49.314999999999998</v>
      </c>
      <c r="H13" s="25">
        <f t="shared" si="0"/>
        <v>25.512157268494565</v>
      </c>
      <c r="I13" s="25">
        <f t="shared" si="1"/>
        <v>25.476461458872219</v>
      </c>
      <c r="J13" s="25">
        <f t="shared" si="2"/>
        <v>6.8999999999995509E-2</v>
      </c>
      <c r="K13">
        <v>5.7217157794236009</v>
      </c>
      <c r="N13">
        <v>5.1079582374614478</v>
      </c>
    </row>
    <row r="14" spans="1:14" x14ac:dyDescent="0.25">
      <c r="A14" s="36" t="s">
        <v>892</v>
      </c>
      <c r="B14">
        <v>8</v>
      </c>
      <c r="C14">
        <v>0.93322734500000004</v>
      </c>
      <c r="D14">
        <v>0.16700000000000001</v>
      </c>
      <c r="E14" s="70" t="s">
        <v>1100</v>
      </c>
      <c r="F14" s="30">
        <v>1.94</v>
      </c>
      <c r="G14" s="30">
        <v>1.982</v>
      </c>
      <c r="H14" s="25">
        <f t="shared" si="0"/>
        <v>11.868263473053892</v>
      </c>
      <c r="I14" s="25">
        <f t="shared" si="1"/>
        <v>11.616766467065867</v>
      </c>
      <c r="J14" s="25">
        <f t="shared" si="2"/>
        <v>4.2000000000000037E-2</v>
      </c>
      <c r="K14">
        <v>1.4483688394400001</v>
      </c>
      <c r="M14">
        <v>8.1167950167442484</v>
      </c>
    </row>
    <row r="15" spans="1:14" x14ac:dyDescent="0.25">
      <c r="A15" s="36" t="s">
        <v>896</v>
      </c>
      <c r="B15">
        <v>8</v>
      </c>
      <c r="C15">
        <v>0.15222575499999999</v>
      </c>
      <c r="D15" s="90">
        <v>0.9325</v>
      </c>
      <c r="E15" s="70" t="s">
        <v>1100</v>
      </c>
      <c r="F15" s="30">
        <v>45.92</v>
      </c>
      <c r="G15" s="30">
        <v>45.975000000000001</v>
      </c>
      <c r="H15" s="25">
        <f t="shared" si="0"/>
        <v>49.302949061662197</v>
      </c>
      <c r="I15" s="25">
        <f t="shared" si="1"/>
        <v>49.243967828418235</v>
      </c>
      <c r="J15" s="25">
        <f t="shared" si="2"/>
        <v>5.4999999999999716E-2</v>
      </c>
      <c r="K15">
        <v>5.592165335679999</v>
      </c>
      <c r="N15">
        <v>6.2086256336333987</v>
      </c>
    </row>
    <row r="16" spans="1:14" x14ac:dyDescent="0.25">
      <c r="A16" s="36" t="s">
        <v>898</v>
      </c>
      <c r="B16">
        <v>9</v>
      </c>
      <c r="C16">
        <v>1.0607114470000001</v>
      </c>
      <c r="D16" s="90">
        <v>0.108</v>
      </c>
      <c r="E16" s="70" t="s">
        <v>1100</v>
      </c>
      <c r="F16" s="30">
        <v>1.4450000000000001</v>
      </c>
      <c r="G16" s="30">
        <v>1.4810000000000001</v>
      </c>
      <c r="H16" s="25">
        <f t="shared" si="0"/>
        <v>13.712962962962964</v>
      </c>
      <c r="I16" s="25">
        <f t="shared" si="1"/>
        <v>13.37962962962963</v>
      </c>
      <c r="J16" s="25">
        <f t="shared" si="2"/>
        <v>3.6000000000000032E-2</v>
      </c>
      <c r="K16">
        <v>1.3794552368235002</v>
      </c>
    </row>
    <row r="17" spans="1:14" x14ac:dyDescent="0.25">
      <c r="A17" s="36" t="s">
        <v>904</v>
      </c>
      <c r="B17">
        <v>11</v>
      </c>
      <c r="C17">
        <v>0.15461049299999999</v>
      </c>
      <c r="D17" s="90">
        <v>1.1214999999999999</v>
      </c>
      <c r="E17" s="70" t="s">
        <v>1100</v>
      </c>
      <c r="F17" s="30">
        <v>43.335000000000001</v>
      </c>
      <c r="G17" s="30">
        <v>43.392000000000003</v>
      </c>
      <c r="H17" s="25">
        <f t="shared" si="0"/>
        <v>38.691038787338393</v>
      </c>
      <c r="I17" s="25">
        <f t="shared" si="1"/>
        <v>38.64021399910834</v>
      </c>
      <c r="J17" s="25">
        <f t="shared" si="2"/>
        <v>5.700000000000216E-2</v>
      </c>
      <c r="K17">
        <v>7.3700502855704997</v>
      </c>
      <c r="N17">
        <v>6.0157620472701998</v>
      </c>
    </row>
    <row r="18" spans="1:14" x14ac:dyDescent="0.25">
      <c r="A18" s="36" t="s">
        <v>906</v>
      </c>
      <c r="B18">
        <v>5</v>
      </c>
      <c r="C18">
        <v>0.72327106500000005</v>
      </c>
      <c r="D18" s="90">
        <v>0.13250000000000001</v>
      </c>
      <c r="E18" s="70" t="s">
        <v>1100</v>
      </c>
      <c r="F18" s="30">
        <v>2.629</v>
      </c>
      <c r="G18" s="30">
        <v>2.6669999999999998</v>
      </c>
      <c r="H18" s="25">
        <f t="shared" si="0"/>
        <v>20.12830188679245</v>
      </c>
      <c r="I18" s="25">
        <f t="shared" ref="I18:I25" si="3">F18/D18</f>
        <v>19.841509433962262</v>
      </c>
      <c r="J18" s="25">
        <f t="shared" si="2"/>
        <v>3.7999999999999812E-2</v>
      </c>
      <c r="K18">
        <v>0.95073981494250004</v>
      </c>
    </row>
    <row r="19" spans="1:14" x14ac:dyDescent="0.25">
      <c r="A19" s="36" t="s">
        <v>936</v>
      </c>
      <c r="B19">
        <v>12</v>
      </c>
      <c r="C19">
        <v>9.8469793E-2</v>
      </c>
      <c r="D19" s="90">
        <v>1.3574999999999999</v>
      </c>
      <c r="E19" t="s">
        <v>1100</v>
      </c>
      <c r="F19">
        <v>47.302999999999997</v>
      </c>
      <c r="G19">
        <v>47.356999999999999</v>
      </c>
      <c r="H19" s="25">
        <f t="shared" si="0"/>
        <v>34.885451197053406</v>
      </c>
      <c r="I19" s="25">
        <f t="shared" si="3"/>
        <v>34.845672191528543</v>
      </c>
      <c r="J19" s="25">
        <f t="shared" si="2"/>
        <v>5.4000000000002046E-2</v>
      </c>
      <c r="K19">
        <v>5.5894999419347986</v>
      </c>
      <c r="N19">
        <v>4.4817569813793989</v>
      </c>
    </row>
    <row r="20" spans="1:14" x14ac:dyDescent="0.25">
      <c r="A20" s="36" t="s">
        <v>938</v>
      </c>
      <c r="B20">
        <v>14</v>
      </c>
      <c r="C20">
        <v>0.756756757</v>
      </c>
      <c r="D20" s="88">
        <v>0.17574999999999999</v>
      </c>
      <c r="E20" t="s">
        <v>1100</v>
      </c>
      <c r="F20">
        <v>3.5129999999999999</v>
      </c>
      <c r="G20">
        <v>3.5489999999999999</v>
      </c>
      <c r="H20" s="25">
        <f t="shared" si="0"/>
        <v>20.193456614509248</v>
      </c>
      <c r="I20" s="25">
        <f t="shared" si="3"/>
        <v>19.988620199146517</v>
      </c>
      <c r="J20" s="25">
        <f t="shared" si="2"/>
        <v>3.6000000000000032E-2</v>
      </c>
      <c r="K20">
        <v>3.7218810822774002</v>
      </c>
    </row>
    <row r="21" spans="1:14" x14ac:dyDescent="0.25">
      <c r="A21" s="36" t="s">
        <v>960</v>
      </c>
      <c r="B21">
        <v>14</v>
      </c>
      <c r="C21">
        <v>0.118938792</v>
      </c>
      <c r="D21" s="88">
        <v>0.74650000000000005</v>
      </c>
      <c r="E21" t="s">
        <v>1100</v>
      </c>
      <c r="F21">
        <v>49.146999999999998</v>
      </c>
      <c r="G21">
        <v>49.237000000000002</v>
      </c>
      <c r="H21" s="25">
        <f t="shared" si="0"/>
        <v>65.95713328868051</v>
      </c>
      <c r="I21" s="25">
        <f t="shared" si="3"/>
        <v>65.836570663094435</v>
      </c>
      <c r="J21" s="25">
        <f t="shared" si="2"/>
        <v>9.0000000000003411E-2</v>
      </c>
      <c r="K21">
        <v>8.1836787345935988</v>
      </c>
      <c r="N21">
        <v>5.9514721054751991</v>
      </c>
    </row>
    <row r="22" spans="1:14" x14ac:dyDescent="0.25">
      <c r="A22" s="36" t="s">
        <v>962</v>
      </c>
      <c r="B22">
        <v>3</v>
      </c>
      <c r="C22">
        <v>0.60900238500000003</v>
      </c>
      <c r="D22" s="88" t="s">
        <v>1133</v>
      </c>
      <c r="E22" t="s">
        <v>1100</v>
      </c>
      <c r="F22">
        <v>2.2160000000000002</v>
      </c>
      <c r="G22">
        <v>2.2509999999999999</v>
      </c>
      <c r="H22" s="25" t="e">
        <f t="shared" si="0"/>
        <v>#VALUE!</v>
      </c>
      <c r="I22" s="25" t="e">
        <f t="shared" si="3"/>
        <v>#VALUE!</v>
      </c>
      <c r="J22" s="25">
        <f t="shared" si="2"/>
        <v>3.4999999999999698E-2</v>
      </c>
      <c r="K22">
        <v>0.40486478554800004</v>
      </c>
    </row>
    <row r="23" spans="1:14" x14ac:dyDescent="0.25">
      <c r="A23" s="36" t="s">
        <v>970</v>
      </c>
      <c r="B23">
        <v>17</v>
      </c>
      <c r="C23">
        <v>0.17905405399999999</v>
      </c>
      <c r="D23" s="88">
        <v>1.2135</v>
      </c>
      <c r="E23" t="s">
        <v>1100</v>
      </c>
      <c r="F23">
        <v>36.96</v>
      </c>
      <c r="G23">
        <v>37.027000000000001</v>
      </c>
      <c r="H23" s="25">
        <f t="shared" si="0"/>
        <v>30.512566955088587</v>
      </c>
      <c r="I23" s="25">
        <f t="shared" si="3"/>
        <v>30.457354758961682</v>
      </c>
      <c r="J23" s="25">
        <f t="shared" si="2"/>
        <v>6.7000000000000171E-2</v>
      </c>
      <c r="K23">
        <v>11.250324320928</v>
      </c>
      <c r="N23">
        <v>6.1953020608560001</v>
      </c>
    </row>
    <row r="24" spans="1:14" x14ac:dyDescent="0.25">
      <c r="A24" s="36" t="s">
        <v>972</v>
      </c>
      <c r="B24">
        <v>33</v>
      </c>
      <c r="C24">
        <v>1.5668720190000001</v>
      </c>
      <c r="D24" s="88" t="s">
        <v>1133</v>
      </c>
      <c r="E24" t="s">
        <v>1100</v>
      </c>
      <c r="F24">
        <v>0.29199999999999998</v>
      </c>
      <c r="G24">
        <v>0.309</v>
      </c>
      <c r="H24" s="25" t="e">
        <f t="shared" si="0"/>
        <v>#VALUE!</v>
      </c>
      <c r="I24" s="25" t="e">
        <f t="shared" si="3"/>
        <v>#VALUE!</v>
      </c>
      <c r="J24" s="25">
        <f t="shared" si="2"/>
        <v>1.7000000000000015E-2</v>
      </c>
      <c r="K24">
        <v>1.5098378775083998</v>
      </c>
      <c r="M24">
        <v>13.661193990620399</v>
      </c>
    </row>
    <row r="25" spans="1:14" x14ac:dyDescent="0.25">
      <c r="A25" s="36" t="s">
        <v>976</v>
      </c>
      <c r="B25">
        <v>18</v>
      </c>
      <c r="C25">
        <v>9.9761526000000003E-2</v>
      </c>
      <c r="D25" s="88">
        <v>1.131</v>
      </c>
      <c r="E25" t="s">
        <v>1100</v>
      </c>
      <c r="F25">
        <v>47.188000000000002</v>
      </c>
      <c r="G25">
        <v>47.261000000000003</v>
      </c>
      <c r="H25" s="25">
        <f t="shared" si="0"/>
        <v>41.786914235190096</v>
      </c>
      <c r="I25" s="25">
        <f t="shared" si="3"/>
        <v>41.722369584438553</v>
      </c>
      <c r="J25" s="25">
        <f t="shared" si="2"/>
        <v>7.3000000000000398E-2</v>
      </c>
      <c r="K25">
        <v>8.4735843999984013</v>
      </c>
      <c r="M25">
        <v>9.2761538719632011</v>
      </c>
      <c r="N25">
        <v>4.5686069830752007</v>
      </c>
    </row>
    <row r="28" spans="1:14" x14ac:dyDescent="0.25">
      <c r="A28" s="36"/>
    </row>
  </sheetData>
  <autoFilter ref="D2:D25" xr:uid="{265D0262-340B-486F-9C70-A4A2C6E6352B}"/>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FCED9-8478-402D-9BB0-B4E7E10405C2}">
  <sheetPr codeName="Tabelle5"/>
  <dimension ref="A1:Y47"/>
  <sheetViews>
    <sheetView zoomScale="81" zoomScaleNormal="110" workbookViewId="0">
      <pane ySplit="1" topLeftCell="A11" activePane="bottomLeft" state="frozen"/>
      <selection pane="bottomLeft" activeCell="E47" sqref="A34:E47"/>
    </sheetView>
  </sheetViews>
  <sheetFormatPr baseColWidth="10" defaultColWidth="9.140625" defaultRowHeight="15" x14ac:dyDescent="0.25"/>
  <cols>
    <col min="1" max="1" width="17.28515625" bestFit="1" customWidth="1"/>
    <col min="2" max="2" width="10.140625" customWidth="1"/>
    <col min="3" max="3" width="13.7109375" bestFit="1" customWidth="1"/>
    <col min="4" max="4" width="14" bestFit="1" customWidth="1"/>
    <col min="5" max="5" width="14.5703125" bestFit="1" customWidth="1"/>
    <col min="6" max="6" width="7.140625" bestFit="1" customWidth="1"/>
    <col min="9" max="9" width="18" bestFit="1" customWidth="1"/>
    <col min="10" max="10" width="7.85546875" bestFit="1" customWidth="1"/>
    <col min="11" max="11" width="17.140625" bestFit="1" customWidth="1"/>
    <col min="12" max="12" width="7.85546875" bestFit="1" customWidth="1"/>
    <col min="13" max="13" width="13.5703125" bestFit="1" customWidth="1"/>
    <col min="14" max="14" width="21" bestFit="1" customWidth="1"/>
    <col min="15" max="15" width="14.5703125" style="30" bestFit="1" customWidth="1"/>
    <col min="16" max="16" width="30.42578125" bestFit="1" customWidth="1"/>
    <col min="18" max="18" width="24.42578125" bestFit="1" customWidth="1"/>
    <col min="19" max="19" width="12.140625" customWidth="1"/>
  </cols>
  <sheetData>
    <row r="1" spans="1:25" s="28" customFormat="1" x14ac:dyDescent="0.25">
      <c r="A1" s="28" t="s">
        <v>696</v>
      </c>
      <c r="B1" s="28" t="s">
        <v>718</v>
      </c>
      <c r="C1" s="28" t="s">
        <v>721</v>
      </c>
      <c r="D1" s="28" t="s">
        <v>722</v>
      </c>
      <c r="E1" s="28" t="s">
        <v>720</v>
      </c>
      <c r="F1" s="28" t="s">
        <v>719</v>
      </c>
      <c r="I1" s="28" t="s">
        <v>742</v>
      </c>
      <c r="J1" s="1"/>
      <c r="K1" s="24" t="s">
        <v>696</v>
      </c>
      <c r="L1" s="24" t="s">
        <v>718</v>
      </c>
      <c r="M1" s="24" t="s">
        <v>721</v>
      </c>
      <c r="N1" s="24" t="s">
        <v>722</v>
      </c>
      <c r="O1" s="29" t="s">
        <v>720</v>
      </c>
      <c r="P1" s="29" t="s">
        <v>733</v>
      </c>
      <c r="Q1" s="26"/>
      <c r="R1" s="24"/>
      <c r="S1" s="24"/>
    </row>
    <row r="2" spans="1:25" s="24" customFormat="1" x14ac:dyDescent="0.25">
      <c r="A2" t="s">
        <v>681</v>
      </c>
      <c r="E2">
        <v>2003</v>
      </c>
      <c r="K2" t="s">
        <v>694</v>
      </c>
      <c r="L2" t="s">
        <v>619</v>
      </c>
      <c r="M2">
        <v>1989</v>
      </c>
      <c r="N2" s="25" t="s">
        <v>729</v>
      </c>
      <c r="O2" s="30"/>
      <c r="P2" s="30"/>
      <c r="Q2" s="26"/>
      <c r="S2" s="24" t="s">
        <v>745</v>
      </c>
      <c r="T2" t="s">
        <v>693</v>
      </c>
      <c r="U2" s="24" t="s">
        <v>746</v>
      </c>
      <c r="W2" s="24" t="s">
        <v>749</v>
      </c>
      <c r="X2" t="s">
        <v>693</v>
      </c>
      <c r="Y2" s="24" t="s">
        <v>746</v>
      </c>
    </row>
    <row r="3" spans="1:25" s="24" customFormat="1" x14ac:dyDescent="0.25">
      <c r="A3" t="s">
        <v>679</v>
      </c>
      <c r="E3" t="s">
        <v>728</v>
      </c>
      <c r="I3"/>
      <c r="J3"/>
      <c r="K3" t="s">
        <v>679</v>
      </c>
      <c r="O3" s="30" t="s">
        <v>728</v>
      </c>
      <c r="P3" s="30" t="s">
        <v>741</v>
      </c>
      <c r="Q3" s="26"/>
      <c r="T3" t="s">
        <v>710</v>
      </c>
      <c r="U3" s="24" t="s">
        <v>746</v>
      </c>
      <c r="X3" t="s">
        <v>710</v>
      </c>
      <c r="Y3" s="24" t="s">
        <v>746</v>
      </c>
    </row>
    <row r="4" spans="1:25" s="24" customFormat="1" x14ac:dyDescent="0.25">
      <c r="A4" t="s">
        <v>716</v>
      </c>
      <c r="E4">
        <v>2007</v>
      </c>
      <c r="I4"/>
      <c r="K4" t="s">
        <v>678</v>
      </c>
      <c r="L4"/>
      <c r="M4">
        <v>2009</v>
      </c>
      <c r="N4" s="25" t="s">
        <v>730</v>
      </c>
      <c r="O4" s="30"/>
      <c r="P4" s="30"/>
      <c r="Q4"/>
      <c r="R4"/>
      <c r="S4"/>
      <c r="T4" t="s">
        <v>695</v>
      </c>
      <c r="U4" s="24" t="s">
        <v>747</v>
      </c>
      <c r="X4" t="s">
        <v>695</v>
      </c>
      <c r="Y4" s="24" t="s">
        <v>747</v>
      </c>
    </row>
    <row r="5" spans="1:25" x14ac:dyDescent="0.25">
      <c r="A5" t="s">
        <v>694</v>
      </c>
      <c r="B5" t="s">
        <v>619</v>
      </c>
      <c r="C5">
        <v>1989</v>
      </c>
      <c r="D5" s="25" t="s">
        <v>716</v>
      </c>
      <c r="K5" t="s">
        <v>682</v>
      </c>
      <c r="L5" t="s">
        <v>619</v>
      </c>
      <c r="M5">
        <v>2004</v>
      </c>
      <c r="N5" t="s">
        <v>715</v>
      </c>
      <c r="O5" s="30">
        <v>2015</v>
      </c>
      <c r="P5" s="30" t="s">
        <v>740</v>
      </c>
      <c r="T5" t="s">
        <v>705</v>
      </c>
      <c r="U5" s="24" t="s">
        <v>748</v>
      </c>
      <c r="X5" t="s">
        <v>705</v>
      </c>
      <c r="Y5" s="24" t="s">
        <v>748</v>
      </c>
    </row>
    <row r="6" spans="1:25" x14ac:dyDescent="0.25">
      <c r="A6" t="s">
        <v>678</v>
      </c>
      <c r="C6">
        <v>2009</v>
      </c>
      <c r="D6" s="25" t="s">
        <v>716</v>
      </c>
      <c r="K6" t="s">
        <v>683</v>
      </c>
      <c r="L6" t="s">
        <v>619</v>
      </c>
      <c r="M6">
        <v>1998</v>
      </c>
      <c r="N6" t="s">
        <v>713</v>
      </c>
      <c r="P6" s="30"/>
      <c r="T6" s="22" t="s">
        <v>688</v>
      </c>
      <c r="U6" s="24" t="s">
        <v>747</v>
      </c>
      <c r="X6" t="s">
        <v>717</v>
      </c>
      <c r="Y6" t="s">
        <v>746</v>
      </c>
    </row>
    <row r="7" spans="1:25" x14ac:dyDescent="0.25">
      <c r="A7" t="s">
        <v>682</v>
      </c>
      <c r="B7" t="s">
        <v>619</v>
      </c>
      <c r="C7">
        <v>2004</v>
      </c>
      <c r="D7" t="s">
        <v>715</v>
      </c>
      <c r="E7">
        <v>2015</v>
      </c>
      <c r="K7" t="s">
        <v>684</v>
      </c>
      <c r="M7">
        <v>1995</v>
      </c>
      <c r="N7" t="s">
        <v>712</v>
      </c>
      <c r="P7" s="30"/>
      <c r="T7" s="22" t="s">
        <v>704</v>
      </c>
      <c r="U7" t="s">
        <v>746</v>
      </c>
      <c r="X7" t="s">
        <v>685</v>
      </c>
      <c r="Y7" t="s">
        <v>747</v>
      </c>
    </row>
    <row r="8" spans="1:25" x14ac:dyDescent="0.25">
      <c r="A8" t="s">
        <v>683</v>
      </c>
      <c r="B8" t="s">
        <v>619</v>
      </c>
      <c r="C8">
        <v>1998</v>
      </c>
      <c r="D8" t="s">
        <v>713</v>
      </c>
      <c r="K8" t="s">
        <v>697</v>
      </c>
      <c r="L8" t="s">
        <v>619</v>
      </c>
      <c r="M8">
        <v>2022</v>
      </c>
      <c r="N8" t="s">
        <v>712</v>
      </c>
      <c r="O8" s="30" t="s">
        <v>727</v>
      </c>
      <c r="P8" s="30" t="s">
        <v>732</v>
      </c>
      <c r="T8" s="22" t="s">
        <v>702</v>
      </c>
      <c r="U8" t="s">
        <v>748</v>
      </c>
      <c r="X8" t="s">
        <v>711</v>
      </c>
      <c r="Y8" t="s">
        <v>746</v>
      </c>
    </row>
    <row r="9" spans="1:25" x14ac:dyDescent="0.25">
      <c r="A9" t="s">
        <v>684</v>
      </c>
      <c r="C9">
        <v>1995</v>
      </c>
      <c r="D9" t="s">
        <v>712</v>
      </c>
      <c r="K9" t="s">
        <v>698</v>
      </c>
      <c r="O9" s="30">
        <v>2019</v>
      </c>
      <c r="P9" s="30" t="s">
        <v>739</v>
      </c>
      <c r="T9" s="22" t="s">
        <v>689</v>
      </c>
      <c r="U9" t="s">
        <v>748</v>
      </c>
      <c r="X9" t="s">
        <v>691</v>
      </c>
      <c r="Y9" t="s">
        <v>747</v>
      </c>
    </row>
    <row r="10" spans="1:25" x14ac:dyDescent="0.25">
      <c r="A10" t="s">
        <v>697</v>
      </c>
      <c r="B10" t="s">
        <v>619</v>
      </c>
      <c r="C10">
        <v>2022</v>
      </c>
      <c r="D10" t="s">
        <v>712</v>
      </c>
      <c r="E10" t="s">
        <v>727</v>
      </c>
      <c r="K10" t="s">
        <v>690</v>
      </c>
      <c r="M10">
        <v>1991</v>
      </c>
      <c r="N10" s="27" t="s">
        <v>712</v>
      </c>
      <c r="P10" s="30"/>
      <c r="T10" t="s">
        <v>717</v>
      </c>
      <c r="U10" t="s">
        <v>746</v>
      </c>
      <c r="X10" t="s">
        <v>697</v>
      </c>
      <c r="Y10" t="s">
        <v>747</v>
      </c>
    </row>
    <row r="11" spans="1:25" x14ac:dyDescent="0.25">
      <c r="A11" t="s">
        <v>698</v>
      </c>
      <c r="E11">
        <v>2019</v>
      </c>
      <c r="K11" t="s">
        <v>691</v>
      </c>
      <c r="L11" t="s">
        <v>619</v>
      </c>
      <c r="M11">
        <v>2004</v>
      </c>
      <c r="N11" t="s">
        <v>711</v>
      </c>
      <c r="P11" s="30"/>
      <c r="T11" s="22" t="s">
        <v>692</v>
      </c>
      <c r="U11" t="s">
        <v>747</v>
      </c>
      <c r="X11" t="s">
        <v>683</v>
      </c>
      <c r="Y11" t="s">
        <v>747</v>
      </c>
    </row>
    <row r="12" spans="1:25" x14ac:dyDescent="0.25">
      <c r="A12" t="s">
        <v>690</v>
      </c>
      <c r="C12">
        <v>1991</v>
      </c>
      <c r="D12" s="27" t="s">
        <v>712</v>
      </c>
      <c r="K12" t="s">
        <v>700</v>
      </c>
      <c r="O12" s="30">
        <v>2017</v>
      </c>
      <c r="P12" s="31" t="s">
        <v>738</v>
      </c>
      <c r="T12" t="s">
        <v>685</v>
      </c>
      <c r="U12" t="s">
        <v>747</v>
      </c>
      <c r="X12" t="s">
        <v>682</v>
      </c>
      <c r="Y12" t="s">
        <v>747</v>
      </c>
    </row>
    <row r="13" spans="1:25" x14ac:dyDescent="0.25">
      <c r="A13" t="s">
        <v>691</v>
      </c>
      <c r="B13" t="s">
        <v>619</v>
      </c>
      <c r="C13">
        <v>2004</v>
      </c>
      <c r="D13" t="s">
        <v>711</v>
      </c>
      <c r="K13" t="s">
        <v>685</v>
      </c>
      <c r="L13" t="s">
        <v>619</v>
      </c>
      <c r="M13">
        <v>2017</v>
      </c>
      <c r="N13" t="s">
        <v>717</v>
      </c>
      <c r="O13" s="30" t="s">
        <v>725</v>
      </c>
      <c r="P13" s="30">
        <v>0</v>
      </c>
      <c r="T13" s="22" t="s">
        <v>700</v>
      </c>
      <c r="U13" t="s">
        <v>748</v>
      </c>
      <c r="X13" t="s">
        <v>694</v>
      </c>
      <c r="Y13" t="s">
        <v>747</v>
      </c>
    </row>
    <row r="14" spans="1:25" x14ac:dyDescent="0.25">
      <c r="A14" t="s">
        <v>699</v>
      </c>
      <c r="E14" t="s">
        <v>726</v>
      </c>
      <c r="K14" t="s">
        <v>692</v>
      </c>
      <c r="M14">
        <v>2007</v>
      </c>
      <c r="N14" t="s">
        <v>717</v>
      </c>
      <c r="O14" s="30" t="s">
        <v>724</v>
      </c>
      <c r="P14" s="30" t="s">
        <v>737</v>
      </c>
      <c r="T14" t="s">
        <v>711</v>
      </c>
      <c r="U14" t="s">
        <v>746</v>
      </c>
      <c r="X14" t="s">
        <v>744</v>
      </c>
      <c r="Y14" t="s">
        <v>746</v>
      </c>
    </row>
    <row r="15" spans="1:25" x14ac:dyDescent="0.25">
      <c r="A15" t="s">
        <v>700</v>
      </c>
      <c r="E15">
        <v>2017</v>
      </c>
      <c r="K15" t="s">
        <v>689</v>
      </c>
      <c r="O15" s="30">
        <v>2017</v>
      </c>
      <c r="P15" s="30" t="s">
        <v>734</v>
      </c>
      <c r="T15" t="s">
        <v>691</v>
      </c>
      <c r="U15" t="s">
        <v>747</v>
      </c>
    </row>
    <row r="16" spans="1:25" x14ac:dyDescent="0.25">
      <c r="A16" t="s">
        <v>701</v>
      </c>
      <c r="E16">
        <v>1994</v>
      </c>
      <c r="K16" t="s">
        <v>702</v>
      </c>
      <c r="O16" s="30">
        <v>2017</v>
      </c>
      <c r="P16" s="30" t="s">
        <v>735</v>
      </c>
      <c r="T16" s="22" t="s">
        <v>690</v>
      </c>
      <c r="U16" t="s">
        <v>747</v>
      </c>
    </row>
    <row r="17" spans="1:21" x14ac:dyDescent="0.25">
      <c r="A17" t="s">
        <v>685</v>
      </c>
      <c r="B17" t="s">
        <v>619</v>
      </c>
      <c r="C17">
        <v>2012</v>
      </c>
      <c r="D17" t="s">
        <v>717</v>
      </c>
      <c r="E17" t="s">
        <v>725</v>
      </c>
      <c r="K17" t="s">
        <v>688</v>
      </c>
      <c r="M17">
        <v>1999</v>
      </c>
      <c r="N17" s="25" t="s">
        <v>731</v>
      </c>
      <c r="P17" s="30"/>
      <c r="T17" s="22" t="s">
        <v>698</v>
      </c>
      <c r="U17" t="s">
        <v>748</v>
      </c>
    </row>
    <row r="18" spans="1:21" x14ac:dyDescent="0.25">
      <c r="A18" t="s">
        <v>692</v>
      </c>
      <c r="C18">
        <v>2007</v>
      </c>
      <c r="D18" t="s">
        <v>717</v>
      </c>
      <c r="E18" t="s">
        <v>724</v>
      </c>
      <c r="K18" t="s">
        <v>705</v>
      </c>
      <c r="L18" t="s">
        <v>619</v>
      </c>
      <c r="O18" s="30">
        <v>2011</v>
      </c>
      <c r="P18" s="30" t="s">
        <v>736</v>
      </c>
      <c r="T18" t="s">
        <v>697</v>
      </c>
      <c r="U18" t="s">
        <v>747</v>
      </c>
    </row>
    <row r="19" spans="1:21" x14ac:dyDescent="0.25">
      <c r="A19" t="s">
        <v>689</v>
      </c>
      <c r="E19">
        <v>2017</v>
      </c>
      <c r="K19" t="s">
        <v>695</v>
      </c>
      <c r="L19" t="s">
        <v>619</v>
      </c>
      <c r="M19">
        <v>2007</v>
      </c>
      <c r="N19" t="s">
        <v>710</v>
      </c>
      <c r="P19" s="30"/>
      <c r="T19" s="22" t="s">
        <v>712</v>
      </c>
      <c r="U19" t="s">
        <v>746</v>
      </c>
    </row>
    <row r="20" spans="1:21" x14ac:dyDescent="0.25">
      <c r="A20" t="s">
        <v>702</v>
      </c>
      <c r="E20">
        <v>2017</v>
      </c>
      <c r="T20" s="22" t="s">
        <v>684</v>
      </c>
      <c r="U20" t="s">
        <v>747</v>
      </c>
    </row>
    <row r="21" spans="1:21" x14ac:dyDescent="0.25">
      <c r="A21" t="s">
        <v>703</v>
      </c>
      <c r="E21" t="s">
        <v>723</v>
      </c>
      <c r="T21" s="22" t="s">
        <v>713</v>
      </c>
      <c r="U21" t="s">
        <v>746</v>
      </c>
    </row>
    <row r="22" spans="1:21" x14ac:dyDescent="0.25">
      <c r="A22" t="s">
        <v>687</v>
      </c>
      <c r="B22" t="s">
        <v>619</v>
      </c>
      <c r="E22">
        <v>1989</v>
      </c>
      <c r="T22" t="s">
        <v>683</v>
      </c>
      <c r="U22" t="s">
        <v>747</v>
      </c>
    </row>
    <row r="23" spans="1:21" x14ac:dyDescent="0.25">
      <c r="A23" t="s">
        <v>704</v>
      </c>
      <c r="E23">
        <v>1999</v>
      </c>
      <c r="T23" t="s">
        <v>682</v>
      </c>
      <c r="U23" t="s">
        <v>747</v>
      </c>
    </row>
    <row r="24" spans="1:21" x14ac:dyDescent="0.25">
      <c r="A24" t="s">
        <v>688</v>
      </c>
      <c r="C24">
        <v>1999</v>
      </c>
      <c r="D24" s="25" t="s">
        <v>704</v>
      </c>
      <c r="T24" s="22" t="s">
        <v>678</v>
      </c>
      <c r="U24" t="s">
        <v>747</v>
      </c>
    </row>
    <row r="25" spans="1:21" x14ac:dyDescent="0.25">
      <c r="A25" t="s">
        <v>693</v>
      </c>
      <c r="B25" t="s">
        <v>619</v>
      </c>
      <c r="E25">
        <v>1999</v>
      </c>
      <c r="T25" s="27" t="s">
        <v>694</v>
      </c>
      <c r="U25" t="s">
        <v>747</v>
      </c>
    </row>
    <row r="26" spans="1:21" x14ac:dyDescent="0.25">
      <c r="A26" t="s">
        <v>705</v>
      </c>
      <c r="B26" t="s">
        <v>619</v>
      </c>
      <c r="E26">
        <v>2011</v>
      </c>
      <c r="T26" s="22" t="s">
        <v>716</v>
      </c>
      <c r="U26" t="s">
        <v>746</v>
      </c>
    </row>
    <row r="27" spans="1:21" x14ac:dyDescent="0.25">
      <c r="A27" t="s">
        <v>695</v>
      </c>
      <c r="B27" t="s">
        <v>619</v>
      </c>
      <c r="C27">
        <v>2007</v>
      </c>
      <c r="D27" t="s">
        <v>710</v>
      </c>
      <c r="T27" s="22" t="s">
        <v>679</v>
      </c>
      <c r="U27" t="s">
        <v>748</v>
      </c>
    </row>
    <row r="28" spans="1:21" x14ac:dyDescent="0.25">
      <c r="T28" s="33" t="s">
        <v>743</v>
      </c>
      <c r="U28" t="s">
        <v>746</v>
      </c>
    </row>
    <row r="29" spans="1:21" x14ac:dyDescent="0.25">
      <c r="T29" t="s">
        <v>744</v>
      </c>
      <c r="U29" t="s">
        <v>746</v>
      </c>
    </row>
    <row r="30" spans="1:21" x14ac:dyDescent="0.25">
      <c r="T30" s="22" t="s">
        <v>715</v>
      </c>
      <c r="U30" t="s">
        <v>746</v>
      </c>
    </row>
    <row r="34" spans="1:13" ht="30" x14ac:dyDescent="0.25">
      <c r="A34" s="45" t="s">
        <v>1007</v>
      </c>
      <c r="B34" s="45" t="s">
        <v>1008</v>
      </c>
      <c r="C34" s="46" t="s">
        <v>1009</v>
      </c>
      <c r="D34" s="46" t="s">
        <v>1010</v>
      </c>
    </row>
    <row r="35" spans="1:13" ht="30" x14ac:dyDescent="0.25">
      <c r="A35" s="45" t="s">
        <v>693</v>
      </c>
      <c r="B35" s="45" t="s">
        <v>1011</v>
      </c>
      <c r="C35" s="46">
        <v>1999</v>
      </c>
      <c r="D35" s="46" t="s">
        <v>1019</v>
      </c>
    </row>
    <row r="36" spans="1:13" ht="30" x14ac:dyDescent="0.25">
      <c r="A36" s="45" t="s">
        <v>710</v>
      </c>
      <c r="B36" s="45" t="s">
        <v>1012</v>
      </c>
      <c r="C36" s="46">
        <v>2012</v>
      </c>
      <c r="D36" s="46" t="s">
        <v>1018</v>
      </c>
      <c r="M36" s="101"/>
    </row>
    <row r="37" spans="1:13" x14ac:dyDescent="0.25">
      <c r="A37" s="45" t="s">
        <v>695</v>
      </c>
      <c r="B37" s="45" t="s">
        <v>747</v>
      </c>
      <c r="C37" s="46">
        <v>2007</v>
      </c>
      <c r="D37" s="46" t="s">
        <v>1013</v>
      </c>
      <c r="M37" s="101"/>
    </row>
    <row r="38" spans="1:13" x14ac:dyDescent="0.25">
      <c r="A38" s="45" t="s">
        <v>705</v>
      </c>
      <c r="B38" s="45" t="s">
        <v>748</v>
      </c>
      <c r="C38" s="46">
        <v>2011</v>
      </c>
      <c r="D38" s="46" t="s">
        <v>1014</v>
      </c>
    </row>
    <row r="39" spans="1:13" ht="30" x14ac:dyDescent="0.25">
      <c r="A39" s="45" t="s">
        <v>717</v>
      </c>
      <c r="B39" s="45" t="s">
        <v>1015</v>
      </c>
      <c r="C39" s="46">
        <v>2007</v>
      </c>
      <c r="D39" s="46" t="s">
        <v>1020</v>
      </c>
    </row>
    <row r="40" spans="1:13" x14ac:dyDescent="0.25">
      <c r="A40" s="45" t="s">
        <v>685</v>
      </c>
      <c r="B40" s="45" t="s">
        <v>747</v>
      </c>
      <c r="C40" s="46">
        <v>2017</v>
      </c>
      <c r="D40" s="46" t="s">
        <v>1013</v>
      </c>
    </row>
    <row r="41" spans="1:13" ht="30" x14ac:dyDescent="0.25">
      <c r="A41" s="45" t="s">
        <v>711</v>
      </c>
      <c r="B41" s="45" t="s">
        <v>1016</v>
      </c>
      <c r="C41" s="46">
        <v>2009</v>
      </c>
      <c r="D41" s="46" t="s">
        <v>1022</v>
      </c>
    </row>
    <row r="42" spans="1:13" x14ac:dyDescent="0.25">
      <c r="A42" s="45" t="s">
        <v>691</v>
      </c>
      <c r="B42" s="45" t="s">
        <v>747</v>
      </c>
      <c r="C42" s="46">
        <v>2004</v>
      </c>
      <c r="D42" s="46" t="s">
        <v>1013</v>
      </c>
    </row>
    <row r="43" spans="1:13" x14ac:dyDescent="0.25">
      <c r="A43" s="45" t="s">
        <v>697</v>
      </c>
      <c r="B43" s="45" t="s">
        <v>747</v>
      </c>
      <c r="C43" s="46">
        <v>2022</v>
      </c>
      <c r="D43" s="46" t="s">
        <v>1013</v>
      </c>
    </row>
    <row r="44" spans="1:13" x14ac:dyDescent="0.25">
      <c r="A44" s="45" t="s">
        <v>683</v>
      </c>
      <c r="B44" s="45" t="s">
        <v>747</v>
      </c>
      <c r="C44" s="46">
        <v>1998</v>
      </c>
      <c r="D44" s="46" t="s">
        <v>1013</v>
      </c>
    </row>
    <row r="45" spans="1:13" x14ac:dyDescent="0.25">
      <c r="A45" s="45" t="s">
        <v>682</v>
      </c>
      <c r="B45" s="45" t="s">
        <v>747</v>
      </c>
      <c r="C45" s="46">
        <v>2004</v>
      </c>
      <c r="D45" s="46" t="s">
        <v>1013</v>
      </c>
    </row>
    <row r="46" spans="1:13" x14ac:dyDescent="0.25">
      <c r="A46" s="45" t="s">
        <v>694</v>
      </c>
      <c r="B46" s="45" t="s">
        <v>747</v>
      </c>
      <c r="C46" s="46">
        <v>1989</v>
      </c>
      <c r="D46" s="46" t="s">
        <v>1013</v>
      </c>
    </row>
    <row r="47" spans="1:13" ht="30" x14ac:dyDescent="0.25">
      <c r="A47" s="45" t="s">
        <v>744</v>
      </c>
      <c r="B47" s="45" t="s">
        <v>1017</v>
      </c>
      <c r="C47" s="46">
        <v>2010</v>
      </c>
      <c r="D47" s="46" t="s">
        <v>1021</v>
      </c>
    </row>
  </sheetData>
  <sortState xmlns:xlrd2="http://schemas.microsoft.com/office/spreadsheetml/2017/richdata2" ref="T2:U30">
    <sortCondition ref="T2:T30"/>
  </sortState>
  <mergeCells count="1">
    <mergeCell ref="M36:M37"/>
  </mergeCells>
  <phoneticPr fontId="15" type="noConversion"/>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0ACE5-BF91-4996-A5E0-B11F5418C018}">
  <sheetPr codeName="Tabelle6"/>
  <dimension ref="A1:X119"/>
  <sheetViews>
    <sheetView topLeftCell="F1" zoomScale="70" zoomScaleNormal="70" workbookViewId="0">
      <pane xSplit="10" ySplit="4" topLeftCell="P92" activePane="bottomRight" state="frozen"/>
      <selection activeCell="F1" sqref="F1"/>
      <selection pane="topRight" activeCell="P1" sqref="P1"/>
      <selection pane="bottomLeft" activeCell="F5" sqref="F5"/>
      <selection pane="bottomRight" activeCell="A116" sqref="A116"/>
    </sheetView>
  </sheetViews>
  <sheetFormatPr baseColWidth="10" defaultColWidth="11" defaultRowHeight="15" x14ac:dyDescent="0.25"/>
  <cols>
    <col min="3" max="3" width="11.5703125" style="1"/>
    <col min="8" max="8" width="24.140625" style="1" customWidth="1"/>
    <col min="17" max="17" width="11.5703125" style="1"/>
    <col min="22" max="22" width="11" customWidth="1"/>
  </cols>
  <sheetData>
    <row r="1" spans="1:24" x14ac:dyDescent="0.25">
      <c r="A1" s="2" t="s">
        <v>0</v>
      </c>
      <c r="B1" s="3" t="s">
        <v>1</v>
      </c>
      <c r="C1" s="3" t="s">
        <v>2</v>
      </c>
      <c r="D1" s="3" t="s">
        <v>3</v>
      </c>
      <c r="E1" s="3" t="s">
        <v>569</v>
      </c>
      <c r="F1" s="3" t="s">
        <v>4</v>
      </c>
      <c r="G1" s="3" t="s">
        <v>5</v>
      </c>
      <c r="H1" s="3" t="s">
        <v>568</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16" t="s">
        <v>618</v>
      </c>
    </row>
    <row r="2" spans="1:24" x14ac:dyDescent="0.25">
      <c r="A2" s="6" t="s">
        <v>21</v>
      </c>
      <c r="B2" s="7" t="s">
        <v>22</v>
      </c>
      <c r="C2" s="17" t="s">
        <v>33</v>
      </c>
      <c r="D2" s="7" t="s">
        <v>60</v>
      </c>
      <c r="E2" s="7"/>
      <c r="F2" s="7" t="s">
        <v>65</v>
      </c>
      <c r="G2" s="7" t="s">
        <v>71</v>
      </c>
      <c r="H2" s="17" t="s">
        <v>623</v>
      </c>
      <c r="I2" s="7" t="s">
        <v>598</v>
      </c>
      <c r="J2" s="7">
        <v>60.440269999999998</v>
      </c>
      <c r="K2" s="8">
        <v>-133.5556</v>
      </c>
      <c r="L2" s="7" t="s">
        <v>84</v>
      </c>
      <c r="M2" s="7">
        <v>57.5</v>
      </c>
      <c r="N2" s="7">
        <v>57.5</v>
      </c>
      <c r="O2" s="7" t="s">
        <v>138</v>
      </c>
      <c r="P2" s="7" t="s">
        <v>139</v>
      </c>
      <c r="Q2" s="17" t="s">
        <v>179</v>
      </c>
      <c r="R2" s="7" t="s">
        <v>32</v>
      </c>
      <c r="S2" s="7" t="s">
        <v>32</v>
      </c>
      <c r="T2" s="7" t="s">
        <v>32</v>
      </c>
      <c r="U2" s="7" t="s">
        <v>401</v>
      </c>
      <c r="V2" s="7" t="s">
        <v>457</v>
      </c>
      <c r="W2" s="7" t="s">
        <v>32</v>
      </c>
      <c r="X2" s="15" t="s">
        <v>619</v>
      </c>
    </row>
    <row r="3" spans="1:24" x14ac:dyDescent="0.25">
      <c r="A3" s="9" t="s">
        <v>21</v>
      </c>
      <c r="B3" s="4" t="s">
        <v>581</v>
      </c>
      <c r="C3" s="19" t="s">
        <v>567</v>
      </c>
      <c r="D3" s="4" t="s">
        <v>60</v>
      </c>
      <c r="E3" s="4"/>
      <c r="F3" s="4" t="s">
        <v>63</v>
      </c>
      <c r="G3" s="4" t="s">
        <v>72</v>
      </c>
      <c r="H3" s="18" t="s">
        <v>624</v>
      </c>
      <c r="I3" s="4" t="s">
        <v>597</v>
      </c>
      <c r="J3" s="11">
        <v>67.912000000000006</v>
      </c>
      <c r="K3" s="5">
        <v>-133.56339</v>
      </c>
      <c r="L3" s="4" t="s">
        <v>85</v>
      </c>
      <c r="M3" s="4">
        <v>73.5</v>
      </c>
      <c r="N3" s="4">
        <v>43</v>
      </c>
      <c r="O3" s="4" t="s">
        <v>134</v>
      </c>
      <c r="P3" s="4" t="s">
        <v>140</v>
      </c>
      <c r="Q3" s="18" t="s">
        <v>180</v>
      </c>
      <c r="R3" s="4" t="s">
        <v>210</v>
      </c>
      <c r="S3" s="4" t="s">
        <v>289</v>
      </c>
      <c r="T3" s="4" t="s">
        <v>328</v>
      </c>
      <c r="U3" s="4" t="s">
        <v>341</v>
      </c>
      <c r="V3" s="4" t="s">
        <v>458</v>
      </c>
      <c r="W3" s="4" t="s">
        <v>32</v>
      </c>
      <c r="X3" s="14" t="s">
        <v>619</v>
      </c>
    </row>
    <row r="4" spans="1:24" x14ac:dyDescent="0.25">
      <c r="A4" s="6" t="s">
        <v>21</v>
      </c>
      <c r="B4" s="7" t="s">
        <v>581</v>
      </c>
      <c r="C4" s="20" t="s">
        <v>567</v>
      </c>
      <c r="D4" s="7" t="s">
        <v>60</v>
      </c>
      <c r="E4" s="7"/>
      <c r="F4" s="7" t="s">
        <v>64</v>
      </c>
      <c r="G4" s="7" t="s">
        <v>72</v>
      </c>
      <c r="H4" s="17" t="s">
        <v>624</v>
      </c>
      <c r="I4" s="7" t="s">
        <v>597</v>
      </c>
      <c r="J4" s="10">
        <v>67.912000000000006</v>
      </c>
      <c r="K4" s="8">
        <v>-133.56339</v>
      </c>
      <c r="L4" s="7" t="s">
        <v>85</v>
      </c>
      <c r="M4" s="7">
        <v>73.5</v>
      </c>
      <c r="N4" s="7">
        <v>43</v>
      </c>
      <c r="O4" s="7" t="s">
        <v>140</v>
      </c>
      <c r="P4" s="7" t="s">
        <v>141</v>
      </c>
      <c r="Q4" s="17" t="s">
        <v>144</v>
      </c>
      <c r="R4" s="7" t="s">
        <v>211</v>
      </c>
      <c r="S4" s="7" t="s">
        <v>290</v>
      </c>
      <c r="T4" s="7" t="s">
        <v>364</v>
      </c>
      <c r="U4" s="7" t="s">
        <v>402</v>
      </c>
      <c r="V4" s="7" t="s">
        <v>459</v>
      </c>
      <c r="W4" s="7" t="s">
        <v>32</v>
      </c>
      <c r="X4" s="15" t="s">
        <v>619</v>
      </c>
    </row>
    <row r="5" spans="1:24" x14ac:dyDescent="0.25">
      <c r="A5" s="9" t="s">
        <v>21</v>
      </c>
      <c r="B5" s="4" t="s">
        <v>581</v>
      </c>
      <c r="C5" s="19" t="s">
        <v>567</v>
      </c>
      <c r="D5" s="4" t="s">
        <v>60</v>
      </c>
      <c r="E5" s="4"/>
      <c r="F5" s="4" t="s">
        <v>66</v>
      </c>
      <c r="G5" s="4" t="s">
        <v>72</v>
      </c>
      <c r="H5" s="18" t="s">
        <v>624</v>
      </c>
      <c r="I5" s="4" t="s">
        <v>597</v>
      </c>
      <c r="J5" s="11">
        <v>67.912000000000006</v>
      </c>
      <c r="K5" s="5">
        <v>-133.56339</v>
      </c>
      <c r="L5" s="4" t="s">
        <v>85</v>
      </c>
      <c r="M5" s="4">
        <v>73.5</v>
      </c>
      <c r="N5" s="4">
        <v>43</v>
      </c>
      <c r="O5" s="4" t="s">
        <v>141</v>
      </c>
      <c r="P5" s="4" t="s">
        <v>121</v>
      </c>
      <c r="Q5" s="18" t="s">
        <v>154</v>
      </c>
      <c r="R5" s="4" t="s">
        <v>212</v>
      </c>
      <c r="S5" s="4" t="s">
        <v>125</v>
      </c>
      <c r="T5" s="4" t="s">
        <v>365</v>
      </c>
      <c r="U5" s="4" t="s">
        <v>403</v>
      </c>
      <c r="V5" s="4" t="s">
        <v>460</v>
      </c>
      <c r="W5" s="4" t="s">
        <v>32</v>
      </c>
      <c r="X5" s="14" t="s">
        <v>619</v>
      </c>
    </row>
    <row r="6" spans="1:24" x14ac:dyDescent="0.25">
      <c r="A6" s="6" t="s">
        <v>21</v>
      </c>
      <c r="B6" s="7" t="s">
        <v>23</v>
      </c>
      <c r="C6" s="17" t="s">
        <v>34</v>
      </c>
      <c r="D6" s="7" t="s">
        <v>60</v>
      </c>
      <c r="E6" s="7"/>
      <c r="F6" s="7" t="s">
        <v>63</v>
      </c>
      <c r="G6" s="7" t="s">
        <v>72</v>
      </c>
      <c r="H6" s="17" t="s">
        <v>625</v>
      </c>
      <c r="I6" s="7" t="s">
        <v>73</v>
      </c>
      <c r="J6" s="7">
        <v>68.725620000000006</v>
      </c>
      <c r="K6" s="8">
        <v>-133.53305</v>
      </c>
      <c r="L6" s="7" t="s">
        <v>86</v>
      </c>
      <c r="M6" s="7">
        <v>35</v>
      </c>
      <c r="N6" s="7">
        <v>35</v>
      </c>
      <c r="O6" s="7" t="s">
        <v>134</v>
      </c>
      <c r="P6" s="7" t="s">
        <v>135</v>
      </c>
      <c r="Q6" s="17" t="s">
        <v>177</v>
      </c>
      <c r="R6" s="7" t="s">
        <v>213</v>
      </c>
      <c r="S6" s="7" t="s">
        <v>217</v>
      </c>
      <c r="T6" s="7" t="s">
        <v>366</v>
      </c>
      <c r="U6" s="7" t="s">
        <v>404</v>
      </c>
      <c r="V6" s="7" t="s">
        <v>461</v>
      </c>
      <c r="W6" s="7" t="s">
        <v>32</v>
      </c>
      <c r="X6" s="15" t="s">
        <v>619</v>
      </c>
    </row>
    <row r="7" spans="1:24" x14ac:dyDescent="0.25">
      <c r="A7" s="9" t="s">
        <v>21</v>
      </c>
      <c r="B7" s="4" t="s">
        <v>23</v>
      </c>
      <c r="C7" s="18" t="s">
        <v>34</v>
      </c>
      <c r="D7" s="4" t="s">
        <v>60</v>
      </c>
      <c r="E7" s="4"/>
      <c r="F7" s="4" t="s">
        <v>64</v>
      </c>
      <c r="G7" s="4" t="s">
        <v>72</v>
      </c>
      <c r="H7" s="18" t="s">
        <v>625</v>
      </c>
      <c r="I7" s="4" t="s">
        <v>73</v>
      </c>
      <c r="J7" s="4">
        <v>68.725620000000006</v>
      </c>
      <c r="K7" s="5">
        <v>-133.53305</v>
      </c>
      <c r="L7" s="4" t="s">
        <v>86</v>
      </c>
      <c r="M7" s="4">
        <v>35</v>
      </c>
      <c r="N7" s="4">
        <v>35</v>
      </c>
      <c r="O7" s="4" t="s">
        <v>135</v>
      </c>
      <c r="P7" s="4" t="s">
        <v>115</v>
      </c>
      <c r="Q7" s="18" t="s">
        <v>160</v>
      </c>
      <c r="R7" s="4" t="s">
        <v>214</v>
      </c>
      <c r="S7" s="4" t="s">
        <v>291</v>
      </c>
      <c r="T7" s="4" t="s">
        <v>367</v>
      </c>
      <c r="U7" s="4" t="s">
        <v>405</v>
      </c>
      <c r="V7" s="4" t="s">
        <v>462</v>
      </c>
      <c r="W7" s="4" t="s">
        <v>32</v>
      </c>
      <c r="X7" s="14" t="s">
        <v>619</v>
      </c>
    </row>
    <row r="8" spans="1:24" x14ac:dyDescent="0.25">
      <c r="A8" s="6" t="s">
        <v>21</v>
      </c>
      <c r="B8" s="7" t="s">
        <v>24</v>
      </c>
      <c r="C8" s="17" t="s">
        <v>35</v>
      </c>
      <c r="D8" s="7" t="s">
        <v>60</v>
      </c>
      <c r="E8" s="7"/>
      <c r="F8" s="7" t="s">
        <v>63</v>
      </c>
      <c r="G8" s="7" t="s">
        <v>72</v>
      </c>
      <c r="H8" s="17" t="s">
        <v>626</v>
      </c>
      <c r="I8" s="7" t="s">
        <v>74</v>
      </c>
      <c r="J8" s="7">
        <v>68.879869999999997</v>
      </c>
      <c r="K8" s="8">
        <v>-133.53108</v>
      </c>
      <c r="L8" s="7" t="s">
        <v>87</v>
      </c>
      <c r="M8" s="7">
        <v>45</v>
      </c>
      <c r="N8" s="7">
        <v>45</v>
      </c>
      <c r="O8" s="7" t="s">
        <v>134</v>
      </c>
      <c r="P8" s="7" t="s">
        <v>135</v>
      </c>
      <c r="Q8" s="17" t="s">
        <v>177</v>
      </c>
      <c r="R8" s="7" t="s">
        <v>215</v>
      </c>
      <c r="S8" s="7" t="s">
        <v>293</v>
      </c>
      <c r="T8" s="7" t="s">
        <v>328</v>
      </c>
      <c r="U8" s="7" t="s">
        <v>265</v>
      </c>
      <c r="V8" s="7" t="s">
        <v>463</v>
      </c>
      <c r="W8" s="7" t="s">
        <v>32</v>
      </c>
      <c r="X8" s="15" t="s">
        <v>620</v>
      </c>
    </row>
    <row r="9" spans="1:24" x14ac:dyDescent="0.25">
      <c r="A9" s="9" t="s">
        <v>21</v>
      </c>
      <c r="B9" s="4" t="s">
        <v>24</v>
      </c>
      <c r="C9" s="18" t="s">
        <v>35</v>
      </c>
      <c r="D9" s="4" t="s">
        <v>60</v>
      </c>
      <c r="E9" s="4"/>
      <c r="F9" s="4" t="s">
        <v>64</v>
      </c>
      <c r="G9" s="4" t="s">
        <v>72</v>
      </c>
      <c r="H9" s="18" t="s">
        <v>626</v>
      </c>
      <c r="I9" s="4" t="s">
        <v>74</v>
      </c>
      <c r="J9" s="4">
        <v>68.879869999999997</v>
      </c>
      <c r="K9" s="5">
        <v>-133.53108</v>
      </c>
      <c r="L9" s="4" t="s">
        <v>87</v>
      </c>
      <c r="M9" s="4">
        <v>45</v>
      </c>
      <c r="N9" s="4">
        <v>45</v>
      </c>
      <c r="O9" s="4" t="s">
        <v>135</v>
      </c>
      <c r="P9" s="4" t="s">
        <v>142</v>
      </c>
      <c r="Q9" s="18" t="s">
        <v>144</v>
      </c>
      <c r="R9" s="4" t="s">
        <v>211</v>
      </c>
      <c r="S9" s="4" t="s">
        <v>294</v>
      </c>
      <c r="T9" s="4" t="s">
        <v>369</v>
      </c>
      <c r="U9" s="4" t="s">
        <v>406</v>
      </c>
      <c r="V9" s="4" t="s">
        <v>464</v>
      </c>
      <c r="W9" s="4" t="s">
        <v>32</v>
      </c>
      <c r="X9" s="14" t="s">
        <v>620</v>
      </c>
    </row>
    <row r="10" spans="1:24" x14ac:dyDescent="0.25">
      <c r="A10" s="6" t="s">
        <v>21</v>
      </c>
      <c r="B10" s="7" t="s">
        <v>24</v>
      </c>
      <c r="C10" s="17" t="s">
        <v>35</v>
      </c>
      <c r="D10" s="7" t="s">
        <v>60</v>
      </c>
      <c r="E10" s="7"/>
      <c r="F10" s="7" t="s">
        <v>66</v>
      </c>
      <c r="G10" s="7" t="s">
        <v>72</v>
      </c>
      <c r="H10" s="17" t="s">
        <v>626</v>
      </c>
      <c r="I10" s="7" t="s">
        <v>74</v>
      </c>
      <c r="J10" s="7">
        <v>68.879869999999997</v>
      </c>
      <c r="K10" s="8">
        <v>-133.53108</v>
      </c>
      <c r="L10" s="7">
        <v>56</v>
      </c>
      <c r="M10" s="7">
        <v>45</v>
      </c>
      <c r="N10" s="7">
        <v>45</v>
      </c>
      <c r="O10" s="7" t="s">
        <v>142</v>
      </c>
      <c r="P10" s="7" t="s">
        <v>122</v>
      </c>
      <c r="Q10" s="17" t="s">
        <v>149</v>
      </c>
      <c r="R10" s="7" t="s">
        <v>216</v>
      </c>
      <c r="S10" s="7" t="s">
        <v>295</v>
      </c>
      <c r="T10" s="7" t="s">
        <v>370</v>
      </c>
      <c r="U10" s="7" t="s">
        <v>407</v>
      </c>
      <c r="V10" s="7" t="s">
        <v>465</v>
      </c>
      <c r="W10" s="7" t="s">
        <v>32</v>
      </c>
      <c r="X10" s="15" t="s">
        <v>620</v>
      </c>
    </row>
    <row r="11" spans="1:24" x14ac:dyDescent="0.25">
      <c r="A11" s="9" t="s">
        <v>21</v>
      </c>
      <c r="B11" s="4" t="s">
        <v>25</v>
      </c>
      <c r="C11" s="18" t="s">
        <v>36</v>
      </c>
      <c r="D11" s="4" t="s">
        <v>60</v>
      </c>
      <c r="E11" s="4"/>
      <c r="F11" s="4" t="s">
        <v>63</v>
      </c>
      <c r="G11" s="4" t="s">
        <v>72</v>
      </c>
      <c r="H11" s="18" t="s">
        <v>627</v>
      </c>
      <c r="I11" s="4" t="s">
        <v>75</v>
      </c>
      <c r="J11" s="4">
        <v>68.618719999999996</v>
      </c>
      <c r="K11" s="5">
        <v>-133.68843000000001</v>
      </c>
      <c r="L11" s="4" t="s">
        <v>88</v>
      </c>
      <c r="M11" s="4">
        <v>23</v>
      </c>
      <c r="N11" s="4">
        <v>23</v>
      </c>
      <c r="O11" s="4" t="s">
        <v>134</v>
      </c>
      <c r="P11" s="4" t="s">
        <v>135</v>
      </c>
      <c r="Q11" s="18" t="s">
        <v>177</v>
      </c>
      <c r="R11" s="4" t="s">
        <v>217</v>
      </c>
      <c r="S11" s="4" t="s">
        <v>260</v>
      </c>
      <c r="T11" s="4" t="s">
        <v>328</v>
      </c>
      <c r="U11" s="4" t="s">
        <v>282</v>
      </c>
      <c r="V11" s="4" t="s">
        <v>466</v>
      </c>
      <c r="W11" s="4" t="s">
        <v>32</v>
      </c>
      <c r="X11" s="14" t="s">
        <v>620</v>
      </c>
    </row>
    <row r="12" spans="1:24" x14ac:dyDescent="0.25">
      <c r="A12" s="6" t="s">
        <v>21</v>
      </c>
      <c r="B12" s="7" t="s">
        <v>25</v>
      </c>
      <c r="C12" s="17" t="s">
        <v>36</v>
      </c>
      <c r="D12" s="7" t="s">
        <v>60</v>
      </c>
      <c r="E12" s="7"/>
      <c r="F12" s="7" t="s">
        <v>64</v>
      </c>
      <c r="G12" s="7" t="s">
        <v>72</v>
      </c>
      <c r="H12" s="17" t="s">
        <v>627</v>
      </c>
      <c r="I12" s="7" t="s">
        <v>75</v>
      </c>
      <c r="J12" s="7">
        <v>68.618719999999996</v>
      </c>
      <c r="K12" s="8">
        <v>-133.68843000000001</v>
      </c>
      <c r="L12" s="7" t="s">
        <v>88</v>
      </c>
      <c r="M12" s="7">
        <v>23</v>
      </c>
      <c r="N12" s="7">
        <v>23</v>
      </c>
      <c r="O12" s="7" t="s">
        <v>135</v>
      </c>
      <c r="P12" s="7" t="s">
        <v>143</v>
      </c>
      <c r="Q12" s="17" t="s">
        <v>182</v>
      </c>
      <c r="R12" s="7" t="s">
        <v>218</v>
      </c>
      <c r="S12" s="7" t="s">
        <v>296</v>
      </c>
      <c r="T12" s="7" t="s">
        <v>372</v>
      </c>
      <c r="U12" s="7" t="s">
        <v>409</v>
      </c>
      <c r="V12" s="7" t="s">
        <v>467</v>
      </c>
      <c r="W12" s="7" t="s">
        <v>32</v>
      </c>
      <c r="X12" s="15" t="s">
        <v>620</v>
      </c>
    </row>
    <row r="13" spans="1:24" x14ac:dyDescent="0.25">
      <c r="A13" s="9" t="s">
        <v>21</v>
      </c>
      <c r="B13" s="4" t="s">
        <v>26</v>
      </c>
      <c r="C13" s="18" t="s">
        <v>37</v>
      </c>
      <c r="D13" s="4" t="s">
        <v>60</v>
      </c>
      <c r="E13" s="4"/>
      <c r="F13" s="4" t="s">
        <v>63</v>
      </c>
      <c r="G13" s="4" t="s">
        <v>72</v>
      </c>
      <c r="H13" s="18" t="s">
        <v>628</v>
      </c>
      <c r="I13" s="4" t="s">
        <v>76</v>
      </c>
      <c r="J13" s="4">
        <v>68.435329999999993</v>
      </c>
      <c r="K13" s="5">
        <v>-133.75649999999999</v>
      </c>
      <c r="L13" s="4" t="s">
        <v>89</v>
      </c>
      <c r="M13" s="4">
        <v>50</v>
      </c>
      <c r="N13" s="4">
        <v>43</v>
      </c>
      <c r="O13" s="4">
        <v>0</v>
      </c>
      <c r="P13" s="4">
        <v>-3</v>
      </c>
      <c r="Q13" s="18" t="s">
        <v>180</v>
      </c>
      <c r="R13" s="4">
        <v>21.9</v>
      </c>
      <c r="S13" s="4" t="s">
        <v>297</v>
      </c>
      <c r="T13" s="4" t="s">
        <v>373</v>
      </c>
      <c r="U13" s="4" t="s">
        <v>410</v>
      </c>
      <c r="V13" s="4" t="s">
        <v>468</v>
      </c>
      <c r="W13" s="4" t="s">
        <v>32</v>
      </c>
      <c r="X13" s="14" t="s">
        <v>619</v>
      </c>
    </row>
    <row r="14" spans="1:24" x14ac:dyDescent="0.25">
      <c r="A14" s="6" t="s">
        <v>21</v>
      </c>
      <c r="B14" s="7" t="s">
        <v>26</v>
      </c>
      <c r="C14" s="17" t="s">
        <v>37</v>
      </c>
      <c r="D14" s="7" t="s">
        <v>60</v>
      </c>
      <c r="E14" s="7"/>
      <c r="F14" s="7" t="s">
        <v>64</v>
      </c>
      <c r="G14" s="7" t="s">
        <v>72</v>
      </c>
      <c r="H14" s="17" t="s">
        <v>628</v>
      </c>
      <c r="I14" s="7" t="s">
        <v>76</v>
      </c>
      <c r="J14" s="7">
        <v>68.435329999999993</v>
      </c>
      <c r="K14" s="8">
        <v>-133.75649999999999</v>
      </c>
      <c r="L14" s="7" t="s">
        <v>89</v>
      </c>
      <c r="M14" s="7">
        <v>50</v>
      </c>
      <c r="N14" s="7">
        <v>43</v>
      </c>
      <c r="O14" s="7">
        <v>-3</v>
      </c>
      <c r="P14" s="7">
        <v>-30</v>
      </c>
      <c r="Q14" s="17">
        <v>-11.5</v>
      </c>
      <c r="R14" s="7">
        <v>13.3</v>
      </c>
      <c r="S14" s="7" t="s">
        <v>298</v>
      </c>
      <c r="T14" s="7" t="s">
        <v>374</v>
      </c>
      <c r="U14" s="7" t="s">
        <v>411</v>
      </c>
      <c r="V14" s="7" t="s">
        <v>469</v>
      </c>
      <c r="W14" s="7" t="s">
        <v>32</v>
      </c>
      <c r="X14" s="15" t="s">
        <v>619</v>
      </c>
    </row>
    <row r="15" spans="1:24" x14ac:dyDescent="0.25">
      <c r="A15" s="9" t="s">
        <v>21</v>
      </c>
      <c r="B15" s="4" t="s">
        <v>26</v>
      </c>
      <c r="C15" s="18" t="s">
        <v>37</v>
      </c>
      <c r="D15" s="4" t="s">
        <v>60</v>
      </c>
      <c r="E15" s="4"/>
      <c r="F15" s="4" t="s">
        <v>66</v>
      </c>
      <c r="G15" s="4" t="s">
        <v>72</v>
      </c>
      <c r="H15" s="18" t="s">
        <v>628</v>
      </c>
      <c r="I15" s="4" t="s">
        <v>76</v>
      </c>
      <c r="J15" s="4">
        <v>68.435329999999993</v>
      </c>
      <c r="K15" s="5">
        <v>-133.75649999999999</v>
      </c>
      <c r="L15" s="4" t="s">
        <v>89</v>
      </c>
      <c r="M15" s="4">
        <v>50</v>
      </c>
      <c r="N15" s="4">
        <v>43</v>
      </c>
      <c r="O15" s="4">
        <v>-30</v>
      </c>
      <c r="P15" s="4">
        <v>-50</v>
      </c>
      <c r="Q15" s="18">
        <v>-40</v>
      </c>
      <c r="R15" s="4">
        <v>5.9</v>
      </c>
      <c r="S15" s="4" t="s">
        <v>299</v>
      </c>
      <c r="T15" s="4" t="s">
        <v>375</v>
      </c>
      <c r="U15" s="4" t="s">
        <v>412</v>
      </c>
      <c r="V15" s="4" t="s">
        <v>470</v>
      </c>
      <c r="W15" s="4" t="s">
        <v>32</v>
      </c>
      <c r="X15" s="14" t="s">
        <v>619</v>
      </c>
    </row>
    <row r="16" spans="1:24" x14ac:dyDescent="0.25">
      <c r="A16" s="6" t="s">
        <v>21</v>
      </c>
      <c r="B16" s="7" t="s">
        <v>23</v>
      </c>
      <c r="C16" s="17" t="s">
        <v>38</v>
      </c>
      <c r="D16" s="7" t="s">
        <v>60</v>
      </c>
      <c r="E16" s="7"/>
      <c r="F16" s="7" t="s">
        <v>63</v>
      </c>
      <c r="G16" s="7" t="s">
        <v>72</v>
      </c>
      <c r="H16" s="17" t="s">
        <v>629</v>
      </c>
      <c r="I16" s="7" t="s">
        <v>77</v>
      </c>
      <c r="J16" s="7">
        <v>68.722830000000002</v>
      </c>
      <c r="K16" s="8">
        <v>-133.53654</v>
      </c>
      <c r="L16" s="7" t="s">
        <v>90</v>
      </c>
      <c r="M16" s="7">
        <v>26</v>
      </c>
      <c r="N16" s="7">
        <v>26</v>
      </c>
      <c r="O16" s="7" t="s">
        <v>134</v>
      </c>
      <c r="P16" s="7" t="s">
        <v>135</v>
      </c>
      <c r="Q16" s="17" t="s">
        <v>177</v>
      </c>
      <c r="R16" s="7" t="s">
        <v>221</v>
      </c>
      <c r="S16" s="7" t="s">
        <v>220</v>
      </c>
      <c r="T16" s="7" t="s">
        <v>328</v>
      </c>
      <c r="U16" s="7" t="s">
        <v>277</v>
      </c>
      <c r="V16" s="7" t="s">
        <v>471</v>
      </c>
      <c r="W16" s="7" t="s">
        <v>32</v>
      </c>
      <c r="X16" s="15" t="s">
        <v>620</v>
      </c>
    </row>
    <row r="17" spans="1:24" x14ac:dyDescent="0.25">
      <c r="A17" s="9" t="s">
        <v>21</v>
      </c>
      <c r="B17" s="4" t="s">
        <v>23</v>
      </c>
      <c r="C17" s="18" t="s">
        <v>38</v>
      </c>
      <c r="D17" s="4" t="s">
        <v>60</v>
      </c>
      <c r="E17" s="4"/>
      <c r="F17" s="4" t="s">
        <v>64</v>
      </c>
      <c r="G17" s="4" t="s">
        <v>72</v>
      </c>
      <c r="H17" s="18" t="s">
        <v>629</v>
      </c>
      <c r="I17" s="4" t="s">
        <v>77</v>
      </c>
      <c r="J17" s="4">
        <v>68.722830000000002</v>
      </c>
      <c r="K17" s="5">
        <v>-133.53654</v>
      </c>
      <c r="L17" s="4" t="s">
        <v>90</v>
      </c>
      <c r="M17" s="4">
        <v>26</v>
      </c>
      <c r="N17" s="4">
        <v>26</v>
      </c>
      <c r="O17" s="4" t="s">
        <v>135</v>
      </c>
      <c r="P17" s="4" t="s">
        <v>144</v>
      </c>
      <c r="Q17" s="18" t="s">
        <v>145</v>
      </c>
      <c r="R17" s="4" t="s">
        <v>222</v>
      </c>
      <c r="S17" s="4" t="s">
        <v>300</v>
      </c>
      <c r="T17" s="4" t="s">
        <v>371</v>
      </c>
      <c r="U17" s="4" t="s">
        <v>413</v>
      </c>
      <c r="V17" s="4" t="s">
        <v>472</v>
      </c>
      <c r="W17" s="4" t="s">
        <v>32</v>
      </c>
      <c r="X17" s="14" t="s">
        <v>620</v>
      </c>
    </row>
    <row r="18" spans="1:24" x14ac:dyDescent="0.25">
      <c r="A18" s="6" t="s">
        <v>21</v>
      </c>
      <c r="B18" s="7" t="s">
        <v>23</v>
      </c>
      <c r="C18" s="17" t="s">
        <v>38</v>
      </c>
      <c r="D18" s="7" t="s">
        <v>60</v>
      </c>
      <c r="E18" s="7"/>
      <c r="F18" s="7" t="s">
        <v>65</v>
      </c>
      <c r="G18" s="7" t="s">
        <v>72</v>
      </c>
      <c r="H18" s="17" t="s">
        <v>629</v>
      </c>
      <c r="I18" s="7" t="s">
        <v>77</v>
      </c>
      <c r="J18" s="7">
        <v>68.722830000000002</v>
      </c>
      <c r="K18" s="8">
        <v>-133.53654</v>
      </c>
      <c r="L18" s="7" t="s">
        <v>90</v>
      </c>
      <c r="M18" s="7">
        <v>26</v>
      </c>
      <c r="N18" s="7">
        <v>26</v>
      </c>
      <c r="O18" s="7" t="s">
        <v>144</v>
      </c>
      <c r="P18" s="7" t="s">
        <v>116</v>
      </c>
      <c r="Q18" s="17" t="s">
        <v>158</v>
      </c>
      <c r="R18" s="7" t="s">
        <v>214</v>
      </c>
      <c r="S18" s="7" t="s">
        <v>292</v>
      </c>
      <c r="T18" s="7" t="s">
        <v>376</v>
      </c>
      <c r="U18" s="7" t="s">
        <v>414</v>
      </c>
      <c r="V18" s="7" t="s">
        <v>473</v>
      </c>
      <c r="W18" s="7" t="s">
        <v>32</v>
      </c>
      <c r="X18" s="15" t="s">
        <v>620</v>
      </c>
    </row>
    <row r="19" spans="1:24" x14ac:dyDescent="0.25">
      <c r="A19" s="9" t="s">
        <v>21</v>
      </c>
      <c r="B19" s="4" t="s">
        <v>582</v>
      </c>
      <c r="C19" s="19" t="s">
        <v>573</v>
      </c>
      <c r="D19" s="4" t="s">
        <v>60</v>
      </c>
      <c r="E19" s="4"/>
      <c r="F19" s="4" t="s">
        <v>63</v>
      </c>
      <c r="G19" s="4" t="s">
        <v>72</v>
      </c>
      <c r="H19" s="18" t="s">
        <v>630</v>
      </c>
      <c r="I19" s="4" t="s">
        <v>78</v>
      </c>
      <c r="J19" s="4">
        <v>60.004100000000001</v>
      </c>
      <c r="K19" s="5">
        <v>-133.46722</v>
      </c>
      <c r="L19" s="4" t="s">
        <v>91</v>
      </c>
      <c r="M19" s="4">
        <v>66</v>
      </c>
      <c r="N19" s="4">
        <v>45</v>
      </c>
      <c r="O19" s="4" t="s">
        <v>134</v>
      </c>
      <c r="P19" s="4" t="s">
        <v>140</v>
      </c>
      <c r="Q19" s="18" t="s">
        <v>180</v>
      </c>
      <c r="R19" s="4" t="s">
        <v>224</v>
      </c>
      <c r="S19" s="4" t="s">
        <v>301</v>
      </c>
      <c r="T19" s="4" t="s">
        <v>377</v>
      </c>
      <c r="U19" s="4" t="s">
        <v>415</v>
      </c>
      <c r="V19" s="4" t="s">
        <v>474</v>
      </c>
      <c r="W19" s="4" t="s">
        <v>32</v>
      </c>
      <c r="X19" s="14" t="s">
        <v>619</v>
      </c>
    </row>
    <row r="20" spans="1:24" x14ac:dyDescent="0.25">
      <c r="A20" s="6" t="s">
        <v>21</v>
      </c>
      <c r="B20" s="7" t="s">
        <v>582</v>
      </c>
      <c r="C20" s="20" t="s">
        <v>573</v>
      </c>
      <c r="D20" s="7" t="s">
        <v>60</v>
      </c>
      <c r="E20" s="7"/>
      <c r="F20" s="7" t="s">
        <v>64</v>
      </c>
      <c r="G20" s="7" t="s">
        <v>72</v>
      </c>
      <c r="H20" s="17" t="s">
        <v>630</v>
      </c>
      <c r="I20" s="7" t="s">
        <v>78</v>
      </c>
      <c r="J20" s="7">
        <v>60.004100000000001</v>
      </c>
      <c r="K20" s="8">
        <v>-133.46722</v>
      </c>
      <c r="L20" s="7" t="s">
        <v>91</v>
      </c>
      <c r="M20" s="7">
        <v>66</v>
      </c>
      <c r="N20" s="7">
        <v>45</v>
      </c>
      <c r="O20" s="7" t="s">
        <v>140</v>
      </c>
      <c r="P20" s="7" t="s">
        <v>145</v>
      </c>
      <c r="Q20" s="17" t="s">
        <v>183</v>
      </c>
      <c r="R20" s="7" t="s">
        <v>225</v>
      </c>
      <c r="S20" s="7" t="s">
        <v>302</v>
      </c>
      <c r="T20" s="7" t="s">
        <v>125</v>
      </c>
      <c r="U20" s="7" t="s">
        <v>416</v>
      </c>
      <c r="V20" s="7" t="s">
        <v>475</v>
      </c>
      <c r="W20" s="7" t="s">
        <v>32</v>
      </c>
      <c r="X20" s="15" t="s">
        <v>619</v>
      </c>
    </row>
    <row r="21" spans="1:24" x14ac:dyDescent="0.25">
      <c r="A21" s="9" t="s">
        <v>21</v>
      </c>
      <c r="B21" s="4" t="s">
        <v>582</v>
      </c>
      <c r="C21" s="19" t="s">
        <v>573</v>
      </c>
      <c r="D21" s="4" t="s">
        <v>60</v>
      </c>
      <c r="E21" s="4"/>
      <c r="F21" s="4" t="s">
        <v>66</v>
      </c>
      <c r="G21" s="4" t="s">
        <v>72</v>
      </c>
      <c r="H21" s="18" t="s">
        <v>630</v>
      </c>
      <c r="I21" s="4" t="s">
        <v>78</v>
      </c>
      <c r="J21" s="4">
        <v>60.004100000000001</v>
      </c>
      <c r="K21" s="5">
        <v>-133.46722</v>
      </c>
      <c r="L21" s="4" t="s">
        <v>91</v>
      </c>
      <c r="M21" s="4">
        <v>66</v>
      </c>
      <c r="N21" s="4">
        <v>45</v>
      </c>
      <c r="O21" s="4" t="s">
        <v>145</v>
      </c>
      <c r="P21" s="4" t="s">
        <v>122</v>
      </c>
      <c r="Q21" s="18" t="s">
        <v>184</v>
      </c>
      <c r="R21" s="4" t="s">
        <v>226</v>
      </c>
      <c r="S21" s="4" t="s">
        <v>226</v>
      </c>
      <c r="T21" s="4" t="s">
        <v>226</v>
      </c>
      <c r="U21" s="4" t="s">
        <v>417</v>
      </c>
      <c r="V21" s="4" t="s">
        <v>476</v>
      </c>
      <c r="W21" s="4" t="s">
        <v>32</v>
      </c>
      <c r="X21" s="14" t="s">
        <v>619</v>
      </c>
    </row>
    <row r="22" spans="1:24" x14ac:dyDescent="0.25">
      <c r="A22" s="6" t="s">
        <v>21</v>
      </c>
      <c r="B22" s="7" t="s">
        <v>27</v>
      </c>
      <c r="C22" s="17" t="s">
        <v>39</v>
      </c>
      <c r="D22" s="7" t="s">
        <v>60</v>
      </c>
      <c r="E22" s="7"/>
      <c r="F22" s="7" t="s">
        <v>63</v>
      </c>
      <c r="G22" s="7" t="s">
        <v>72</v>
      </c>
      <c r="H22" s="17" t="s">
        <v>631</v>
      </c>
      <c r="I22" s="7" t="s">
        <v>599</v>
      </c>
      <c r="J22" s="7">
        <v>68.04213</v>
      </c>
      <c r="K22" s="8">
        <v>-133.48858999999999</v>
      </c>
      <c r="L22" s="7" t="s">
        <v>92</v>
      </c>
      <c r="M22" s="7">
        <v>85</v>
      </c>
      <c r="N22" s="7">
        <v>52</v>
      </c>
      <c r="O22" s="7" t="s">
        <v>134</v>
      </c>
      <c r="P22" s="7" t="s">
        <v>135</v>
      </c>
      <c r="Q22" s="17" t="s">
        <v>177</v>
      </c>
      <c r="R22" s="7" t="s">
        <v>227</v>
      </c>
      <c r="S22" s="7" t="s">
        <v>303</v>
      </c>
      <c r="T22" s="7" t="s">
        <v>378</v>
      </c>
      <c r="U22" s="7" t="s">
        <v>418</v>
      </c>
      <c r="V22" s="7" t="s">
        <v>477</v>
      </c>
      <c r="W22" s="7" t="s">
        <v>32</v>
      </c>
      <c r="X22" s="15" t="s">
        <v>619</v>
      </c>
    </row>
    <row r="23" spans="1:24" x14ac:dyDescent="0.25">
      <c r="A23" s="9" t="s">
        <v>21</v>
      </c>
      <c r="B23" s="4" t="s">
        <v>27</v>
      </c>
      <c r="C23" s="18" t="s">
        <v>39</v>
      </c>
      <c r="D23" s="4" t="s">
        <v>60</v>
      </c>
      <c r="E23" s="4"/>
      <c r="F23" s="4" t="s">
        <v>64</v>
      </c>
      <c r="G23" s="4" t="s">
        <v>72</v>
      </c>
      <c r="H23" s="18" t="s">
        <v>631</v>
      </c>
      <c r="I23" s="4" t="s">
        <v>599</v>
      </c>
      <c r="J23" s="4">
        <v>68.04213</v>
      </c>
      <c r="K23" s="5">
        <v>-133.48858999999999</v>
      </c>
      <c r="L23" s="4" t="s">
        <v>92</v>
      </c>
      <c r="M23" s="4">
        <v>85</v>
      </c>
      <c r="N23" s="4">
        <v>52</v>
      </c>
      <c r="O23" s="4" t="s">
        <v>135</v>
      </c>
      <c r="P23" s="4" t="s">
        <v>132</v>
      </c>
      <c r="Q23" s="18" t="s">
        <v>136</v>
      </c>
      <c r="R23" s="4" t="s">
        <v>225</v>
      </c>
      <c r="S23" s="4" t="s">
        <v>304</v>
      </c>
      <c r="T23" s="4" t="s">
        <v>288</v>
      </c>
      <c r="U23" s="4" t="s">
        <v>419</v>
      </c>
      <c r="V23" s="4" t="s">
        <v>478</v>
      </c>
      <c r="W23" s="4" t="s">
        <v>32</v>
      </c>
      <c r="X23" s="14" t="s">
        <v>619</v>
      </c>
    </row>
    <row r="24" spans="1:24" x14ac:dyDescent="0.25">
      <c r="A24" s="6" t="s">
        <v>21</v>
      </c>
      <c r="B24" s="7" t="s">
        <v>27</v>
      </c>
      <c r="C24" s="17" t="s">
        <v>39</v>
      </c>
      <c r="D24" s="7" t="s">
        <v>60</v>
      </c>
      <c r="E24" s="7"/>
      <c r="F24" s="7" t="s">
        <v>66</v>
      </c>
      <c r="G24" s="7" t="s">
        <v>72</v>
      </c>
      <c r="H24" s="17" t="s">
        <v>631</v>
      </c>
      <c r="I24" s="7" t="s">
        <v>599</v>
      </c>
      <c r="J24" s="7">
        <v>68.04213</v>
      </c>
      <c r="K24" s="8">
        <v>-133.48858999999999</v>
      </c>
      <c r="L24" s="7" t="s">
        <v>92</v>
      </c>
      <c r="M24" s="7">
        <v>85</v>
      </c>
      <c r="N24" s="7">
        <v>52</v>
      </c>
      <c r="O24" s="7" t="s">
        <v>132</v>
      </c>
      <c r="P24" s="7" t="s">
        <v>117</v>
      </c>
      <c r="Q24" s="17" t="s">
        <v>171</v>
      </c>
      <c r="R24" s="7" t="s">
        <v>228</v>
      </c>
      <c r="S24" s="7" t="s">
        <v>305</v>
      </c>
      <c r="T24" s="7" t="s">
        <v>379</v>
      </c>
      <c r="U24" s="7" t="s">
        <v>420</v>
      </c>
      <c r="V24" s="7" t="s">
        <v>479</v>
      </c>
      <c r="W24" s="7" t="s">
        <v>32</v>
      </c>
      <c r="X24" s="15" t="s">
        <v>619</v>
      </c>
    </row>
    <row r="25" spans="1:24" x14ac:dyDescent="0.25">
      <c r="A25" s="9" t="s">
        <v>21</v>
      </c>
      <c r="B25" s="4" t="s">
        <v>28</v>
      </c>
      <c r="C25" s="18" t="s">
        <v>40</v>
      </c>
      <c r="D25" s="4" t="s">
        <v>60</v>
      </c>
      <c r="E25" s="4"/>
      <c r="F25" s="4" t="s">
        <v>63</v>
      </c>
      <c r="G25" s="4" t="s">
        <v>72</v>
      </c>
      <c r="H25" s="18" t="s">
        <v>632</v>
      </c>
      <c r="I25" s="4" t="s">
        <v>80</v>
      </c>
      <c r="J25" s="4">
        <v>67.573400000000007</v>
      </c>
      <c r="K25" s="5">
        <v>-133.79841999999999</v>
      </c>
      <c r="L25" s="4" t="s">
        <v>93</v>
      </c>
      <c r="M25" s="4">
        <v>50</v>
      </c>
      <c r="N25" s="4">
        <v>50</v>
      </c>
      <c r="O25" s="4" t="s">
        <v>134</v>
      </c>
      <c r="P25" s="4" t="s">
        <v>146</v>
      </c>
      <c r="Q25" s="18" t="s">
        <v>137</v>
      </c>
      <c r="R25" s="4" t="s">
        <v>229</v>
      </c>
      <c r="S25" s="4" t="s">
        <v>306</v>
      </c>
      <c r="T25" s="4" t="s">
        <v>328</v>
      </c>
      <c r="U25" s="4" t="s">
        <v>421</v>
      </c>
      <c r="V25" s="4" t="s">
        <v>480</v>
      </c>
      <c r="W25" s="4" t="s">
        <v>32</v>
      </c>
      <c r="X25" s="14" t="s">
        <v>619</v>
      </c>
    </row>
    <row r="26" spans="1:24" x14ac:dyDescent="0.25">
      <c r="A26" s="6" t="s">
        <v>21</v>
      </c>
      <c r="B26" s="7" t="s">
        <v>28</v>
      </c>
      <c r="C26" s="17" t="s">
        <v>40</v>
      </c>
      <c r="D26" s="7" t="s">
        <v>60</v>
      </c>
      <c r="E26" s="7"/>
      <c r="F26" s="7" t="s">
        <v>64</v>
      </c>
      <c r="G26" s="7" t="s">
        <v>72</v>
      </c>
      <c r="H26" s="17" t="s">
        <v>632</v>
      </c>
      <c r="I26" s="7" t="s">
        <v>80</v>
      </c>
      <c r="J26" s="7">
        <v>67.573400000000007</v>
      </c>
      <c r="K26" s="8">
        <v>-133.79841999999999</v>
      </c>
      <c r="L26" s="7" t="s">
        <v>93</v>
      </c>
      <c r="M26" s="7">
        <v>50</v>
      </c>
      <c r="N26" s="7">
        <v>50</v>
      </c>
      <c r="O26" s="7" t="s">
        <v>146</v>
      </c>
      <c r="P26" s="7" t="s">
        <v>147</v>
      </c>
      <c r="Q26" s="17" t="s">
        <v>185</v>
      </c>
      <c r="R26" s="7" t="s">
        <v>212</v>
      </c>
      <c r="S26" s="7" t="s">
        <v>307</v>
      </c>
      <c r="T26" s="7" t="s">
        <v>114</v>
      </c>
      <c r="U26" s="7" t="s">
        <v>377</v>
      </c>
      <c r="V26" s="7" t="s">
        <v>481</v>
      </c>
      <c r="W26" s="7" t="s">
        <v>32</v>
      </c>
      <c r="X26" s="15" t="s">
        <v>619</v>
      </c>
    </row>
    <row r="27" spans="1:24" x14ac:dyDescent="0.25">
      <c r="A27" s="9" t="s">
        <v>21</v>
      </c>
      <c r="B27" s="4" t="s">
        <v>28</v>
      </c>
      <c r="C27" s="18" t="s">
        <v>40</v>
      </c>
      <c r="D27" s="4" t="s">
        <v>60</v>
      </c>
      <c r="E27" s="4"/>
      <c r="F27" s="4" t="s">
        <v>66</v>
      </c>
      <c r="G27" s="4" t="s">
        <v>72</v>
      </c>
      <c r="H27" s="18" t="s">
        <v>632</v>
      </c>
      <c r="I27" s="4" t="s">
        <v>80</v>
      </c>
      <c r="J27" s="4">
        <v>67.573400000000007</v>
      </c>
      <c r="K27" s="5">
        <v>-133.79841999999999</v>
      </c>
      <c r="L27" s="4" t="s">
        <v>93</v>
      </c>
      <c r="M27" s="4">
        <v>50</v>
      </c>
      <c r="N27" s="4">
        <v>50</v>
      </c>
      <c r="O27" s="4" t="s">
        <v>147</v>
      </c>
      <c r="P27" s="4" t="s">
        <v>130</v>
      </c>
      <c r="Q27" s="18" t="s">
        <v>155</v>
      </c>
      <c r="R27" s="4" t="s">
        <v>230</v>
      </c>
      <c r="S27" s="4" t="s">
        <v>308</v>
      </c>
      <c r="T27" s="4" t="s">
        <v>118</v>
      </c>
      <c r="U27" s="4" t="s">
        <v>422</v>
      </c>
      <c r="V27" s="4" t="s">
        <v>482</v>
      </c>
      <c r="W27" s="4" t="s">
        <v>32</v>
      </c>
      <c r="X27" s="14" t="s">
        <v>619</v>
      </c>
    </row>
    <row r="28" spans="1:24" x14ac:dyDescent="0.25">
      <c r="A28" s="6" t="s">
        <v>21</v>
      </c>
      <c r="B28" s="7" t="s">
        <v>29</v>
      </c>
      <c r="C28" s="17" t="s">
        <v>41</v>
      </c>
      <c r="D28" s="7" t="s">
        <v>60</v>
      </c>
      <c r="E28" s="7"/>
      <c r="F28" s="7" t="s">
        <v>63</v>
      </c>
      <c r="G28" s="7" t="s">
        <v>72</v>
      </c>
      <c r="H28" s="17" t="s">
        <v>633</v>
      </c>
      <c r="I28" s="7" t="s">
        <v>81</v>
      </c>
      <c r="J28" s="7">
        <v>67.206829999999997</v>
      </c>
      <c r="K28" s="8">
        <v>-135.63335000000001</v>
      </c>
      <c r="L28" s="7" t="s">
        <v>94</v>
      </c>
      <c r="M28" s="7">
        <v>25</v>
      </c>
      <c r="N28" s="7">
        <v>25</v>
      </c>
      <c r="O28" s="7" t="s">
        <v>134</v>
      </c>
      <c r="P28" s="7" t="s">
        <v>140</v>
      </c>
      <c r="Q28" s="17" t="s">
        <v>180</v>
      </c>
      <c r="R28" s="7" t="s">
        <v>231</v>
      </c>
      <c r="S28" s="7" t="s">
        <v>211</v>
      </c>
      <c r="T28" s="7" t="s">
        <v>328</v>
      </c>
      <c r="U28" s="7" t="s">
        <v>192</v>
      </c>
      <c r="V28" s="7" t="s">
        <v>483</v>
      </c>
      <c r="W28" s="7" t="s">
        <v>32</v>
      </c>
      <c r="X28" s="15" t="s">
        <v>619</v>
      </c>
    </row>
    <row r="29" spans="1:24" x14ac:dyDescent="0.25">
      <c r="A29" s="9" t="s">
        <v>21</v>
      </c>
      <c r="B29" s="4" t="s">
        <v>29</v>
      </c>
      <c r="C29" s="18" t="s">
        <v>41</v>
      </c>
      <c r="D29" s="4" t="s">
        <v>60</v>
      </c>
      <c r="E29" s="4"/>
      <c r="F29" s="4" t="s">
        <v>64</v>
      </c>
      <c r="G29" s="4" t="s">
        <v>72</v>
      </c>
      <c r="H29" s="18" t="s">
        <v>633</v>
      </c>
      <c r="I29" s="4" t="s">
        <v>81</v>
      </c>
      <c r="J29" s="4">
        <v>67.206829999999997</v>
      </c>
      <c r="K29" s="5">
        <v>-135.63335000000001</v>
      </c>
      <c r="L29" s="4" t="s">
        <v>94</v>
      </c>
      <c r="M29" s="4">
        <v>25</v>
      </c>
      <c r="N29" s="4">
        <v>25</v>
      </c>
      <c r="O29" s="4" t="s">
        <v>140</v>
      </c>
      <c r="P29" s="4" t="s">
        <v>148</v>
      </c>
      <c r="Q29" s="18" t="s">
        <v>144</v>
      </c>
      <c r="R29" s="4" t="s">
        <v>232</v>
      </c>
      <c r="S29" s="4" t="s">
        <v>310</v>
      </c>
      <c r="T29" s="4" t="s">
        <v>214</v>
      </c>
      <c r="U29" s="4" t="s">
        <v>424</v>
      </c>
      <c r="V29" s="4" t="s">
        <v>484</v>
      </c>
      <c r="W29" s="4" t="s">
        <v>32</v>
      </c>
      <c r="X29" s="14" t="s">
        <v>619</v>
      </c>
    </row>
    <row r="30" spans="1:24" x14ac:dyDescent="0.25">
      <c r="A30" s="6" t="s">
        <v>21</v>
      </c>
      <c r="B30" s="7" t="s">
        <v>29</v>
      </c>
      <c r="C30" s="17" t="s">
        <v>41</v>
      </c>
      <c r="D30" s="7" t="s">
        <v>60</v>
      </c>
      <c r="E30" s="7"/>
      <c r="F30" s="7" t="s">
        <v>65</v>
      </c>
      <c r="G30" s="7" t="s">
        <v>72</v>
      </c>
      <c r="H30" s="17" t="s">
        <v>633</v>
      </c>
      <c r="I30" s="7" t="s">
        <v>81</v>
      </c>
      <c r="J30" s="7">
        <v>67.206829999999997</v>
      </c>
      <c r="K30" s="8">
        <v>-135.63335000000001</v>
      </c>
      <c r="L30" s="7" t="s">
        <v>94</v>
      </c>
      <c r="M30" s="7">
        <v>25</v>
      </c>
      <c r="N30" s="7">
        <v>25</v>
      </c>
      <c r="O30" s="7" t="s">
        <v>148</v>
      </c>
      <c r="P30" s="7" t="s">
        <v>149</v>
      </c>
      <c r="Q30" s="17" t="s">
        <v>186</v>
      </c>
      <c r="R30" s="7" t="s">
        <v>233</v>
      </c>
      <c r="S30" s="7" t="s">
        <v>311</v>
      </c>
      <c r="T30" s="7" t="s">
        <v>282</v>
      </c>
      <c r="U30" s="7" t="s">
        <v>425</v>
      </c>
      <c r="V30" s="7" t="s">
        <v>485</v>
      </c>
      <c r="W30" s="7" t="s">
        <v>32</v>
      </c>
      <c r="X30" s="15" t="s">
        <v>619</v>
      </c>
    </row>
    <row r="31" spans="1:24" x14ac:dyDescent="0.25">
      <c r="A31" s="9" t="s">
        <v>21</v>
      </c>
      <c r="B31" s="4" t="s">
        <v>29</v>
      </c>
      <c r="C31" s="18" t="s">
        <v>42</v>
      </c>
      <c r="D31" s="4" t="s">
        <v>60</v>
      </c>
      <c r="E31" s="4"/>
      <c r="F31" s="4" t="s">
        <v>63</v>
      </c>
      <c r="G31" s="4" t="s">
        <v>72</v>
      </c>
      <c r="H31" s="18" t="s">
        <v>634</v>
      </c>
      <c r="I31" s="4" t="s">
        <v>82</v>
      </c>
      <c r="J31" s="4">
        <v>67.206310000000002</v>
      </c>
      <c r="K31" s="5">
        <v>-135.63419999999999</v>
      </c>
      <c r="L31" s="4" t="s">
        <v>95</v>
      </c>
      <c r="M31" s="4">
        <v>25</v>
      </c>
      <c r="N31" s="4">
        <v>25</v>
      </c>
      <c r="O31" s="4" t="s">
        <v>134</v>
      </c>
      <c r="P31" s="4" t="s">
        <v>140</v>
      </c>
      <c r="Q31" s="18" t="s">
        <v>180</v>
      </c>
      <c r="R31" s="4" t="s">
        <v>217</v>
      </c>
      <c r="S31" s="4" t="s">
        <v>234</v>
      </c>
      <c r="T31" s="4" t="s">
        <v>328</v>
      </c>
      <c r="U31" s="4" t="s">
        <v>426</v>
      </c>
      <c r="V31" s="4" t="s">
        <v>486</v>
      </c>
      <c r="W31" s="4" t="s">
        <v>32</v>
      </c>
      <c r="X31" s="14" t="s">
        <v>620</v>
      </c>
    </row>
    <row r="32" spans="1:24" x14ac:dyDescent="0.25">
      <c r="A32" s="6" t="s">
        <v>21</v>
      </c>
      <c r="B32" s="7" t="s">
        <v>29</v>
      </c>
      <c r="C32" s="17" t="s">
        <v>42</v>
      </c>
      <c r="D32" s="7" t="s">
        <v>60</v>
      </c>
      <c r="E32" s="7"/>
      <c r="F32" s="7" t="s">
        <v>64</v>
      </c>
      <c r="G32" s="7" t="s">
        <v>72</v>
      </c>
      <c r="H32" s="17" t="s">
        <v>634</v>
      </c>
      <c r="I32" s="7" t="s">
        <v>82</v>
      </c>
      <c r="J32" s="7">
        <v>67.206310000000002</v>
      </c>
      <c r="K32" s="8">
        <v>-135.63419999999999</v>
      </c>
      <c r="L32" s="7" t="s">
        <v>95</v>
      </c>
      <c r="M32" s="7">
        <v>25</v>
      </c>
      <c r="N32" s="7">
        <v>25</v>
      </c>
      <c r="O32" s="7" t="s">
        <v>140</v>
      </c>
      <c r="P32" s="7" t="s">
        <v>149</v>
      </c>
      <c r="Q32" s="17" t="s">
        <v>166</v>
      </c>
      <c r="R32" s="7" t="s">
        <v>234</v>
      </c>
      <c r="S32" s="7" t="s">
        <v>312</v>
      </c>
      <c r="T32" s="7" t="s">
        <v>223</v>
      </c>
      <c r="U32" s="7" t="s">
        <v>427</v>
      </c>
      <c r="V32" s="7" t="s">
        <v>487</v>
      </c>
      <c r="W32" s="7" t="s">
        <v>32</v>
      </c>
      <c r="X32" s="15" t="s">
        <v>620</v>
      </c>
    </row>
    <row r="33" spans="1:24" x14ac:dyDescent="0.25">
      <c r="A33" s="9" t="s">
        <v>21</v>
      </c>
      <c r="B33" s="4" t="s">
        <v>30</v>
      </c>
      <c r="C33" s="18" t="s">
        <v>43</v>
      </c>
      <c r="D33" s="4" t="s">
        <v>60</v>
      </c>
      <c r="E33" s="4"/>
      <c r="F33" s="4" t="s">
        <v>63</v>
      </c>
      <c r="G33" s="4" t="s">
        <v>72</v>
      </c>
      <c r="H33" s="18" t="s">
        <v>635</v>
      </c>
      <c r="I33" s="4" t="s">
        <v>600</v>
      </c>
      <c r="J33" s="4">
        <v>67.308819999999997</v>
      </c>
      <c r="K33" s="5">
        <v>-134.21647999999999</v>
      </c>
      <c r="L33" s="4" t="s">
        <v>96</v>
      </c>
      <c r="M33" s="4" t="s">
        <v>79</v>
      </c>
      <c r="N33" s="4">
        <v>58</v>
      </c>
      <c r="O33" s="4" t="s">
        <v>32</v>
      </c>
      <c r="P33" s="4" t="s">
        <v>32</v>
      </c>
      <c r="Q33" s="18" t="s">
        <v>32</v>
      </c>
      <c r="R33" s="4" t="s">
        <v>32</v>
      </c>
      <c r="S33" s="4" t="s">
        <v>32</v>
      </c>
      <c r="T33" s="4" t="s">
        <v>32</v>
      </c>
      <c r="U33" s="4" t="s">
        <v>445</v>
      </c>
      <c r="V33" s="4" t="s">
        <v>32</v>
      </c>
      <c r="W33" s="4" t="s">
        <v>32</v>
      </c>
      <c r="X33" s="14" t="s">
        <v>619</v>
      </c>
    </row>
    <row r="34" spans="1:24" x14ac:dyDescent="0.25">
      <c r="A34" s="6" t="s">
        <v>21</v>
      </c>
      <c r="B34" s="7" t="s">
        <v>30</v>
      </c>
      <c r="C34" s="17" t="s">
        <v>43</v>
      </c>
      <c r="D34" s="7" t="s">
        <v>60</v>
      </c>
      <c r="E34" s="7"/>
      <c r="F34" s="7" t="s">
        <v>64</v>
      </c>
      <c r="G34" s="7" t="s">
        <v>72</v>
      </c>
      <c r="H34" s="17" t="s">
        <v>635</v>
      </c>
      <c r="I34" s="7" t="s">
        <v>600</v>
      </c>
      <c r="J34" s="7">
        <v>67.308819999999997</v>
      </c>
      <c r="K34" s="8">
        <v>-134.21647999999999</v>
      </c>
      <c r="L34" s="7" t="s">
        <v>96</v>
      </c>
      <c r="M34" s="7" t="s">
        <v>79</v>
      </c>
      <c r="N34" s="7">
        <v>58</v>
      </c>
      <c r="O34" s="7" t="s">
        <v>32</v>
      </c>
      <c r="P34" s="7" t="s">
        <v>32</v>
      </c>
      <c r="Q34" s="17" t="s">
        <v>32</v>
      </c>
      <c r="R34" s="7" t="s">
        <v>32</v>
      </c>
      <c r="S34" s="7" t="s">
        <v>32</v>
      </c>
      <c r="T34" s="7" t="s">
        <v>32</v>
      </c>
      <c r="U34" s="7" t="s">
        <v>340</v>
      </c>
      <c r="V34" s="7" t="s">
        <v>32</v>
      </c>
      <c r="W34" s="7" t="s">
        <v>32</v>
      </c>
      <c r="X34" s="15" t="s">
        <v>619</v>
      </c>
    </row>
    <row r="35" spans="1:24" x14ac:dyDescent="0.25">
      <c r="A35" s="9" t="s">
        <v>21</v>
      </c>
      <c r="B35" s="4" t="s">
        <v>31</v>
      </c>
      <c r="C35" s="18" t="s">
        <v>44</v>
      </c>
      <c r="D35" s="4" t="s">
        <v>60</v>
      </c>
      <c r="E35" s="4"/>
      <c r="F35" s="4" t="s">
        <v>63</v>
      </c>
      <c r="G35" s="4" t="s">
        <v>72</v>
      </c>
      <c r="H35" s="18" t="s">
        <v>636</v>
      </c>
      <c r="I35" s="4" t="s">
        <v>601</v>
      </c>
      <c r="J35" s="4">
        <v>67.152699999999996</v>
      </c>
      <c r="K35" s="5">
        <v>-135.92902000000001</v>
      </c>
      <c r="L35" s="4" t="s">
        <v>97</v>
      </c>
      <c r="M35" s="4">
        <v>88</v>
      </c>
      <c r="N35" s="4">
        <v>46</v>
      </c>
      <c r="O35" s="4" t="s">
        <v>134</v>
      </c>
      <c r="P35" s="4" t="s">
        <v>135</v>
      </c>
      <c r="Q35" s="18" t="s">
        <v>177</v>
      </c>
      <c r="R35" s="4" t="s">
        <v>211</v>
      </c>
      <c r="S35" s="4" t="s">
        <v>313</v>
      </c>
      <c r="T35" s="4" t="s">
        <v>328</v>
      </c>
      <c r="U35" s="4" t="s">
        <v>228</v>
      </c>
      <c r="V35" s="4" t="s">
        <v>488</v>
      </c>
      <c r="W35" s="4" t="s">
        <v>32</v>
      </c>
      <c r="X35" s="14" t="s">
        <v>619</v>
      </c>
    </row>
    <row r="36" spans="1:24" x14ac:dyDescent="0.25">
      <c r="A36" s="6" t="s">
        <v>21</v>
      </c>
      <c r="B36" s="7" t="s">
        <v>31</v>
      </c>
      <c r="C36" s="17" t="s">
        <v>44</v>
      </c>
      <c r="D36" s="7" t="s">
        <v>60</v>
      </c>
      <c r="E36" s="7"/>
      <c r="F36" s="7" t="s">
        <v>64</v>
      </c>
      <c r="G36" s="7" t="s">
        <v>72</v>
      </c>
      <c r="H36" s="17" t="s">
        <v>636</v>
      </c>
      <c r="I36" s="7" t="s">
        <v>601</v>
      </c>
      <c r="J36" s="7">
        <v>67.152699999999996</v>
      </c>
      <c r="K36" s="8">
        <v>-135.92902000000001</v>
      </c>
      <c r="L36" s="7" t="s">
        <v>97</v>
      </c>
      <c r="M36" s="7">
        <v>88</v>
      </c>
      <c r="N36" s="7">
        <v>46</v>
      </c>
      <c r="O36" s="7" t="s">
        <v>135</v>
      </c>
      <c r="P36" s="7" t="s">
        <v>150</v>
      </c>
      <c r="Q36" s="17" t="s">
        <v>183</v>
      </c>
      <c r="R36" s="7" t="s">
        <v>236</v>
      </c>
      <c r="S36" s="7" t="s">
        <v>314</v>
      </c>
      <c r="T36" s="7" t="s">
        <v>328</v>
      </c>
      <c r="U36" s="7" t="s">
        <v>429</v>
      </c>
      <c r="V36" s="7" t="s">
        <v>489</v>
      </c>
      <c r="W36" s="7" t="s">
        <v>32</v>
      </c>
      <c r="X36" s="15" t="s">
        <v>619</v>
      </c>
    </row>
    <row r="37" spans="1:24" x14ac:dyDescent="0.25">
      <c r="A37" s="9" t="s">
        <v>21</v>
      </c>
      <c r="B37" s="4" t="s">
        <v>31</v>
      </c>
      <c r="C37" s="18" t="s">
        <v>44</v>
      </c>
      <c r="D37" s="4" t="s">
        <v>60</v>
      </c>
      <c r="E37" s="4"/>
      <c r="F37" s="4" t="s">
        <v>66</v>
      </c>
      <c r="G37" s="4" t="s">
        <v>72</v>
      </c>
      <c r="H37" s="18" t="s">
        <v>636</v>
      </c>
      <c r="I37" s="4" t="s">
        <v>601</v>
      </c>
      <c r="J37" s="4">
        <v>67.152699999999996</v>
      </c>
      <c r="K37" s="5">
        <v>-135.92902000000001</v>
      </c>
      <c r="L37" s="4" t="s">
        <v>97</v>
      </c>
      <c r="M37" s="4">
        <v>88</v>
      </c>
      <c r="N37" s="4">
        <v>46</v>
      </c>
      <c r="O37" s="4" t="s">
        <v>150</v>
      </c>
      <c r="P37" s="4" t="s">
        <v>165</v>
      </c>
      <c r="Q37" s="18" t="s">
        <v>139</v>
      </c>
      <c r="R37" s="4" t="s">
        <v>237</v>
      </c>
      <c r="S37" s="4" t="s">
        <v>315</v>
      </c>
      <c r="T37" s="4" t="s">
        <v>380</v>
      </c>
      <c r="U37" s="4" t="s">
        <v>430</v>
      </c>
      <c r="V37" s="4" t="s">
        <v>490</v>
      </c>
      <c r="W37" s="4" t="s">
        <v>32</v>
      </c>
      <c r="X37" s="14" t="s">
        <v>619</v>
      </c>
    </row>
    <row r="38" spans="1:24" x14ac:dyDescent="0.25">
      <c r="A38" s="6" t="s">
        <v>21</v>
      </c>
      <c r="B38" s="7" t="s">
        <v>583</v>
      </c>
      <c r="C38" s="17" t="s">
        <v>45</v>
      </c>
      <c r="D38" s="7" t="s">
        <v>60</v>
      </c>
      <c r="E38" s="7"/>
      <c r="F38" s="7" t="s">
        <v>63</v>
      </c>
      <c r="G38" s="7" t="s">
        <v>72</v>
      </c>
      <c r="H38" s="17" t="s">
        <v>637</v>
      </c>
      <c r="I38" s="7" t="s">
        <v>602</v>
      </c>
      <c r="J38" s="7">
        <v>66.934420000000003</v>
      </c>
      <c r="K38" s="8">
        <v>-136.29006999999999</v>
      </c>
      <c r="L38" s="7" t="s">
        <v>99</v>
      </c>
      <c r="M38" s="7">
        <v>45</v>
      </c>
      <c r="N38" s="7">
        <v>45</v>
      </c>
      <c r="O38" s="7" t="s">
        <v>134</v>
      </c>
      <c r="P38" s="7" t="s">
        <v>135</v>
      </c>
      <c r="Q38" s="17" t="s">
        <v>32</v>
      </c>
      <c r="R38" s="7" t="s">
        <v>238</v>
      </c>
      <c r="S38" s="7" t="s">
        <v>240</v>
      </c>
      <c r="T38" s="7" t="s">
        <v>328</v>
      </c>
      <c r="U38" s="7" t="s">
        <v>239</v>
      </c>
      <c r="V38" s="7" t="s">
        <v>491</v>
      </c>
      <c r="W38" s="7" t="s">
        <v>32</v>
      </c>
      <c r="X38" s="15" t="s">
        <v>619</v>
      </c>
    </row>
    <row r="39" spans="1:24" x14ac:dyDescent="0.25">
      <c r="A39" s="9" t="s">
        <v>21</v>
      </c>
      <c r="B39" s="4" t="s">
        <v>583</v>
      </c>
      <c r="C39" s="18" t="s">
        <v>45</v>
      </c>
      <c r="D39" s="4" t="s">
        <v>60</v>
      </c>
      <c r="E39" s="4"/>
      <c r="F39" s="4" t="s">
        <v>64</v>
      </c>
      <c r="G39" s="4" t="s">
        <v>72</v>
      </c>
      <c r="H39" s="18" t="s">
        <v>637</v>
      </c>
      <c r="I39" s="4" t="s">
        <v>602</v>
      </c>
      <c r="J39" s="4">
        <v>66.934420000000003</v>
      </c>
      <c r="K39" s="5">
        <v>-136.29006999999999</v>
      </c>
      <c r="L39" s="4" t="s">
        <v>99</v>
      </c>
      <c r="M39" s="4">
        <v>45</v>
      </c>
      <c r="N39" s="4">
        <v>45</v>
      </c>
      <c r="O39" s="4" t="s">
        <v>135</v>
      </c>
      <c r="P39" s="4" t="s">
        <v>142</v>
      </c>
      <c r="Q39" s="18" t="s">
        <v>32</v>
      </c>
      <c r="R39" s="4" t="s">
        <v>239</v>
      </c>
      <c r="S39" s="4" t="s">
        <v>316</v>
      </c>
      <c r="T39" s="4" t="s">
        <v>382</v>
      </c>
      <c r="U39" s="4" t="s">
        <v>431</v>
      </c>
      <c r="V39" s="4" t="s">
        <v>492</v>
      </c>
      <c r="W39" s="4" t="s">
        <v>32</v>
      </c>
      <c r="X39" s="14" t="s">
        <v>619</v>
      </c>
    </row>
    <row r="40" spans="1:24" x14ac:dyDescent="0.25">
      <c r="A40" s="6" t="s">
        <v>21</v>
      </c>
      <c r="B40" s="7" t="s">
        <v>583</v>
      </c>
      <c r="C40" s="17" t="s">
        <v>45</v>
      </c>
      <c r="D40" s="7" t="s">
        <v>60</v>
      </c>
      <c r="E40" s="7"/>
      <c r="F40" s="7" t="s">
        <v>66</v>
      </c>
      <c r="G40" s="7" t="s">
        <v>72</v>
      </c>
      <c r="H40" s="17" t="s">
        <v>637</v>
      </c>
      <c r="I40" s="7" t="s">
        <v>602</v>
      </c>
      <c r="J40" s="7">
        <v>66.934420000000003</v>
      </c>
      <c r="K40" s="8">
        <v>-136.29006999999999</v>
      </c>
      <c r="L40" s="7" t="s">
        <v>99</v>
      </c>
      <c r="M40" s="7">
        <v>45</v>
      </c>
      <c r="N40" s="7">
        <v>45</v>
      </c>
      <c r="O40" s="7" t="s">
        <v>142</v>
      </c>
      <c r="P40" s="7" t="s">
        <v>149</v>
      </c>
      <c r="Q40" s="17" t="s">
        <v>32</v>
      </c>
      <c r="R40" s="7" t="s">
        <v>240</v>
      </c>
      <c r="S40" s="7" t="s">
        <v>317</v>
      </c>
      <c r="T40" s="7" t="s">
        <v>251</v>
      </c>
      <c r="U40" s="7" t="s">
        <v>432</v>
      </c>
      <c r="V40" s="7" t="s">
        <v>493</v>
      </c>
      <c r="W40" s="7" t="s">
        <v>32</v>
      </c>
      <c r="X40" s="15" t="s">
        <v>619</v>
      </c>
    </row>
    <row r="41" spans="1:24" x14ac:dyDescent="0.25">
      <c r="A41" s="9" t="s">
        <v>21</v>
      </c>
      <c r="B41" s="4" t="s">
        <v>583</v>
      </c>
      <c r="C41" s="18" t="s">
        <v>45</v>
      </c>
      <c r="D41" s="4" t="s">
        <v>60</v>
      </c>
      <c r="E41" s="4"/>
      <c r="F41" s="4" t="s">
        <v>67</v>
      </c>
      <c r="G41" s="4" t="s">
        <v>72</v>
      </c>
      <c r="H41" s="18" t="s">
        <v>637</v>
      </c>
      <c r="I41" s="4" t="s">
        <v>602</v>
      </c>
      <c r="J41" s="4">
        <v>66.934420000000003</v>
      </c>
      <c r="K41" s="5">
        <v>-136.29006999999999</v>
      </c>
      <c r="L41" s="4" t="s">
        <v>99</v>
      </c>
      <c r="M41" s="4">
        <v>45</v>
      </c>
      <c r="N41" s="4">
        <v>45</v>
      </c>
      <c r="O41" s="4" t="s">
        <v>149</v>
      </c>
      <c r="P41" s="4" t="s">
        <v>122</v>
      </c>
      <c r="Q41" s="18" t="s">
        <v>32</v>
      </c>
      <c r="R41" s="4" t="s">
        <v>241</v>
      </c>
      <c r="S41" s="4" t="s">
        <v>318</v>
      </c>
      <c r="T41" s="4" t="s">
        <v>321</v>
      </c>
      <c r="U41" s="4" t="s">
        <v>433</v>
      </c>
      <c r="V41" s="4" t="s">
        <v>494</v>
      </c>
      <c r="W41" s="4" t="s">
        <v>32</v>
      </c>
      <c r="X41" s="14" t="s">
        <v>619</v>
      </c>
    </row>
    <row r="42" spans="1:24" x14ac:dyDescent="0.25">
      <c r="A42" s="6" t="s">
        <v>21</v>
      </c>
      <c r="B42" s="7" t="s">
        <v>583</v>
      </c>
      <c r="C42" s="17" t="s">
        <v>46</v>
      </c>
      <c r="D42" s="7" t="s">
        <v>60</v>
      </c>
      <c r="E42" s="7"/>
      <c r="F42" s="7" t="s">
        <v>63</v>
      </c>
      <c r="G42" s="7" t="s">
        <v>72</v>
      </c>
      <c r="H42" s="17" t="s">
        <v>638</v>
      </c>
      <c r="I42" s="7" t="s">
        <v>603</v>
      </c>
      <c r="J42" s="7">
        <v>66.936160000000001</v>
      </c>
      <c r="K42" s="8">
        <v>-136.29473999999999</v>
      </c>
      <c r="L42" s="7" t="s">
        <v>100</v>
      </c>
      <c r="M42" s="7">
        <v>40</v>
      </c>
      <c r="N42" s="7">
        <v>40</v>
      </c>
      <c r="O42" s="7" t="s">
        <v>134</v>
      </c>
      <c r="P42" s="7" t="s">
        <v>140</v>
      </c>
      <c r="Q42" s="17" t="s">
        <v>180</v>
      </c>
      <c r="R42" s="7" t="s">
        <v>242</v>
      </c>
      <c r="S42" s="7" t="s">
        <v>319</v>
      </c>
      <c r="T42" s="7" t="s">
        <v>328</v>
      </c>
      <c r="U42" s="7" t="s">
        <v>353</v>
      </c>
      <c r="V42" s="7" t="s">
        <v>495</v>
      </c>
      <c r="W42" s="7" t="s">
        <v>32</v>
      </c>
      <c r="X42" s="15" t="s">
        <v>620</v>
      </c>
    </row>
    <row r="43" spans="1:24" x14ac:dyDescent="0.25">
      <c r="A43" s="9" t="s">
        <v>21</v>
      </c>
      <c r="B43" s="4" t="s">
        <v>583</v>
      </c>
      <c r="C43" s="18" t="s">
        <v>46</v>
      </c>
      <c r="D43" s="4" t="s">
        <v>60</v>
      </c>
      <c r="E43" s="4"/>
      <c r="F43" s="4" t="s">
        <v>64</v>
      </c>
      <c r="G43" s="4" t="s">
        <v>72</v>
      </c>
      <c r="H43" s="18" t="s">
        <v>638</v>
      </c>
      <c r="I43" s="4" t="s">
        <v>603</v>
      </c>
      <c r="J43" s="4">
        <v>66.936160000000001</v>
      </c>
      <c r="K43" s="5">
        <v>-136.29473999999999</v>
      </c>
      <c r="L43" s="4" t="s">
        <v>100</v>
      </c>
      <c r="M43" s="4">
        <v>40</v>
      </c>
      <c r="N43" s="4">
        <v>40</v>
      </c>
      <c r="O43" s="4" t="s">
        <v>140</v>
      </c>
      <c r="P43" s="4" t="s">
        <v>152</v>
      </c>
      <c r="Q43" s="18" t="s">
        <v>148</v>
      </c>
      <c r="R43" s="4" t="s">
        <v>243</v>
      </c>
      <c r="S43" s="4" t="s">
        <v>92</v>
      </c>
      <c r="T43" s="4" t="s">
        <v>124</v>
      </c>
      <c r="U43" s="4" t="s">
        <v>434</v>
      </c>
      <c r="V43" s="4" t="s">
        <v>496</v>
      </c>
      <c r="W43" s="4" t="s">
        <v>32</v>
      </c>
      <c r="X43" s="14" t="s">
        <v>620</v>
      </c>
    </row>
    <row r="44" spans="1:24" x14ac:dyDescent="0.25">
      <c r="A44" s="6" t="s">
        <v>21</v>
      </c>
      <c r="B44" s="7" t="s">
        <v>583</v>
      </c>
      <c r="C44" s="17" t="s">
        <v>46</v>
      </c>
      <c r="D44" s="7" t="s">
        <v>60</v>
      </c>
      <c r="E44" s="7"/>
      <c r="F44" s="7" t="s">
        <v>66</v>
      </c>
      <c r="G44" s="7" t="s">
        <v>72</v>
      </c>
      <c r="H44" s="17" t="s">
        <v>638</v>
      </c>
      <c r="I44" s="7" t="s">
        <v>603</v>
      </c>
      <c r="J44" s="7">
        <v>66.936160000000001</v>
      </c>
      <c r="K44" s="8">
        <v>-136.29473999999999</v>
      </c>
      <c r="L44" s="7" t="s">
        <v>100</v>
      </c>
      <c r="M44" s="7">
        <v>40</v>
      </c>
      <c r="N44" s="7">
        <v>40</v>
      </c>
      <c r="O44" s="7" t="s">
        <v>152</v>
      </c>
      <c r="P44" s="7" t="s">
        <v>151</v>
      </c>
      <c r="Q44" s="17" t="s">
        <v>188</v>
      </c>
      <c r="R44" s="7" t="s">
        <v>235</v>
      </c>
      <c r="S44" s="7" t="s">
        <v>320</v>
      </c>
      <c r="T44" s="7" t="s">
        <v>383</v>
      </c>
      <c r="U44" s="7" t="s">
        <v>408</v>
      </c>
      <c r="V44" s="7" t="s">
        <v>497</v>
      </c>
      <c r="W44" s="7" t="s">
        <v>32</v>
      </c>
      <c r="X44" s="15" t="s">
        <v>620</v>
      </c>
    </row>
    <row r="45" spans="1:24" x14ac:dyDescent="0.25">
      <c r="A45" s="9" t="s">
        <v>21</v>
      </c>
      <c r="B45" s="4" t="s">
        <v>584</v>
      </c>
      <c r="C45" s="18" t="s">
        <v>47</v>
      </c>
      <c r="D45" s="4" t="s">
        <v>60</v>
      </c>
      <c r="E45" s="4"/>
      <c r="F45" s="4" t="s">
        <v>63</v>
      </c>
      <c r="G45" s="4" t="s">
        <v>72</v>
      </c>
      <c r="H45" s="18" t="s">
        <v>639</v>
      </c>
      <c r="I45" s="4" t="s">
        <v>604</v>
      </c>
      <c r="J45" s="4">
        <v>66.627899999999997</v>
      </c>
      <c r="K45" s="5">
        <v>-136.29906</v>
      </c>
      <c r="L45" s="4" t="s">
        <v>101</v>
      </c>
      <c r="M45" s="4" t="s">
        <v>79</v>
      </c>
      <c r="N45" s="4">
        <v>32</v>
      </c>
      <c r="O45" s="4" t="s">
        <v>134</v>
      </c>
      <c r="P45" s="4" t="s">
        <v>135</v>
      </c>
      <c r="Q45" s="18" t="s">
        <v>189</v>
      </c>
      <c r="R45" s="4" t="s">
        <v>244</v>
      </c>
      <c r="S45" s="4" t="s">
        <v>321</v>
      </c>
      <c r="T45" s="4" t="s">
        <v>328</v>
      </c>
      <c r="U45" s="4" t="s">
        <v>32</v>
      </c>
      <c r="V45" s="4" t="s">
        <v>498</v>
      </c>
      <c r="W45" s="4" t="s">
        <v>32</v>
      </c>
      <c r="X45" s="14" t="s">
        <v>619</v>
      </c>
    </row>
    <row r="46" spans="1:24" x14ac:dyDescent="0.25">
      <c r="A46" s="6" t="s">
        <v>21</v>
      </c>
      <c r="B46" s="7" t="s">
        <v>584</v>
      </c>
      <c r="C46" s="17" t="s">
        <v>47</v>
      </c>
      <c r="D46" s="7" t="s">
        <v>60</v>
      </c>
      <c r="E46" s="7"/>
      <c r="F46" s="7" t="s">
        <v>64</v>
      </c>
      <c r="G46" s="7" t="s">
        <v>72</v>
      </c>
      <c r="H46" s="17" t="s">
        <v>639</v>
      </c>
      <c r="I46" s="7" t="s">
        <v>604</v>
      </c>
      <c r="J46" s="7">
        <v>66.627899999999997</v>
      </c>
      <c r="K46" s="8">
        <v>-136.29906</v>
      </c>
      <c r="L46" s="7" t="s">
        <v>101</v>
      </c>
      <c r="M46" s="7" t="s">
        <v>79</v>
      </c>
      <c r="N46" s="7">
        <v>32</v>
      </c>
      <c r="O46" s="7" t="s">
        <v>135</v>
      </c>
      <c r="P46" s="7" t="s">
        <v>153</v>
      </c>
      <c r="Q46" s="17" t="s">
        <v>190</v>
      </c>
      <c r="R46" s="7" t="s">
        <v>242</v>
      </c>
      <c r="S46" s="7" t="s">
        <v>322</v>
      </c>
      <c r="T46" s="7" t="s">
        <v>384</v>
      </c>
      <c r="U46" s="7" t="s">
        <v>32</v>
      </c>
      <c r="V46" s="7" t="s">
        <v>499</v>
      </c>
      <c r="W46" s="7" t="s">
        <v>32</v>
      </c>
      <c r="X46" s="15" t="s">
        <v>619</v>
      </c>
    </row>
    <row r="47" spans="1:24" x14ac:dyDescent="0.25">
      <c r="A47" s="9" t="s">
        <v>21</v>
      </c>
      <c r="B47" s="4" t="s">
        <v>584</v>
      </c>
      <c r="C47" s="18" t="s">
        <v>47</v>
      </c>
      <c r="D47" s="4" t="s">
        <v>60</v>
      </c>
      <c r="E47" s="4"/>
      <c r="F47" s="4" t="s">
        <v>66</v>
      </c>
      <c r="G47" s="4" t="s">
        <v>72</v>
      </c>
      <c r="H47" s="18" t="s">
        <v>639</v>
      </c>
      <c r="I47" s="4" t="s">
        <v>604</v>
      </c>
      <c r="J47" s="4">
        <v>66.627899999999997</v>
      </c>
      <c r="K47" s="5">
        <v>-136.29906</v>
      </c>
      <c r="L47" s="4" t="s">
        <v>101</v>
      </c>
      <c r="M47" s="4" t="s">
        <v>79</v>
      </c>
      <c r="N47" s="4">
        <v>32</v>
      </c>
      <c r="O47" s="4" t="s">
        <v>153</v>
      </c>
      <c r="P47" s="4" t="s">
        <v>154</v>
      </c>
      <c r="Q47" s="18" t="s">
        <v>191</v>
      </c>
      <c r="R47" s="4" t="s">
        <v>245</v>
      </c>
      <c r="S47" s="4" t="s">
        <v>323</v>
      </c>
      <c r="T47" s="4" t="s">
        <v>328</v>
      </c>
      <c r="U47" s="4" t="s">
        <v>32</v>
      </c>
      <c r="V47" s="4" t="s">
        <v>500</v>
      </c>
      <c r="W47" s="4" t="s">
        <v>32</v>
      </c>
      <c r="X47" s="14" t="s">
        <v>619</v>
      </c>
    </row>
    <row r="48" spans="1:24" x14ac:dyDescent="0.25">
      <c r="A48" s="6" t="s">
        <v>21</v>
      </c>
      <c r="B48" s="7" t="s">
        <v>584</v>
      </c>
      <c r="C48" s="17" t="s">
        <v>47</v>
      </c>
      <c r="D48" s="7" t="s">
        <v>62</v>
      </c>
      <c r="E48" s="7"/>
      <c r="F48" s="7" t="s">
        <v>63</v>
      </c>
      <c r="G48" s="7" t="s">
        <v>72</v>
      </c>
      <c r="H48" s="17" t="s">
        <v>640</v>
      </c>
      <c r="I48" s="7" t="s">
        <v>604</v>
      </c>
      <c r="J48" s="7">
        <v>66.627880000000005</v>
      </c>
      <c r="K48" s="8">
        <v>-136.29924</v>
      </c>
      <c r="L48" s="7" t="s">
        <v>102</v>
      </c>
      <c r="M48" s="7" t="s">
        <v>79</v>
      </c>
      <c r="N48" s="7">
        <v>40</v>
      </c>
      <c r="O48" s="7" t="s">
        <v>134</v>
      </c>
      <c r="P48" s="7" t="s">
        <v>135</v>
      </c>
      <c r="Q48" s="17" t="s">
        <v>189</v>
      </c>
      <c r="R48" s="7" t="s">
        <v>246</v>
      </c>
      <c r="S48" s="7" t="s">
        <v>313</v>
      </c>
      <c r="T48" s="7" t="s">
        <v>328</v>
      </c>
      <c r="U48" s="7" t="s">
        <v>212</v>
      </c>
      <c r="V48" s="7" t="s">
        <v>501</v>
      </c>
      <c r="W48" s="7" t="s">
        <v>32</v>
      </c>
      <c r="X48" s="15" t="s">
        <v>619</v>
      </c>
    </row>
    <row r="49" spans="1:24" x14ac:dyDescent="0.25">
      <c r="A49" s="9" t="s">
        <v>21</v>
      </c>
      <c r="B49" s="4" t="s">
        <v>584</v>
      </c>
      <c r="C49" s="18" t="s">
        <v>47</v>
      </c>
      <c r="D49" s="4" t="s">
        <v>62</v>
      </c>
      <c r="E49" s="4"/>
      <c r="F49" s="4" t="s">
        <v>64</v>
      </c>
      <c r="G49" s="4" t="s">
        <v>72</v>
      </c>
      <c r="H49" s="18" t="s">
        <v>640</v>
      </c>
      <c r="I49" s="4" t="s">
        <v>604</v>
      </c>
      <c r="J49" s="4">
        <v>66.627880000000005</v>
      </c>
      <c r="K49" s="5">
        <v>-136.29924</v>
      </c>
      <c r="L49" s="4" t="s">
        <v>102</v>
      </c>
      <c r="M49" s="4" t="s">
        <v>79</v>
      </c>
      <c r="N49" s="4">
        <v>40</v>
      </c>
      <c r="O49" s="4" t="s">
        <v>135</v>
      </c>
      <c r="P49" s="4" t="s">
        <v>142</v>
      </c>
      <c r="Q49" s="18" t="s">
        <v>192</v>
      </c>
      <c r="R49" s="4" t="s">
        <v>225</v>
      </c>
      <c r="S49" s="4" t="s">
        <v>244</v>
      </c>
      <c r="T49" s="4" t="s">
        <v>385</v>
      </c>
      <c r="U49" s="4" t="s">
        <v>124</v>
      </c>
      <c r="V49" s="4" t="s">
        <v>499</v>
      </c>
      <c r="W49" s="4" t="s">
        <v>32</v>
      </c>
      <c r="X49" s="14" t="s">
        <v>619</v>
      </c>
    </row>
    <row r="50" spans="1:24" x14ac:dyDescent="0.25">
      <c r="A50" s="6" t="s">
        <v>21</v>
      </c>
      <c r="B50" s="7" t="s">
        <v>584</v>
      </c>
      <c r="C50" s="17" t="s">
        <v>47</v>
      </c>
      <c r="D50" s="7" t="s">
        <v>62</v>
      </c>
      <c r="E50" s="7"/>
      <c r="F50" s="7" t="s">
        <v>66</v>
      </c>
      <c r="G50" s="7" t="s">
        <v>72</v>
      </c>
      <c r="H50" s="17" t="s">
        <v>640</v>
      </c>
      <c r="I50" s="7" t="s">
        <v>604</v>
      </c>
      <c r="J50" s="7">
        <v>66.627880000000005</v>
      </c>
      <c r="K50" s="8">
        <v>-136.29924</v>
      </c>
      <c r="L50" s="7" t="s">
        <v>102</v>
      </c>
      <c r="M50" s="7" t="s">
        <v>79</v>
      </c>
      <c r="N50" s="7">
        <v>40</v>
      </c>
      <c r="O50" s="7" t="s">
        <v>142</v>
      </c>
      <c r="P50" s="7" t="s">
        <v>151</v>
      </c>
      <c r="Q50" s="17" t="s">
        <v>193</v>
      </c>
      <c r="R50" s="7" t="s">
        <v>247</v>
      </c>
      <c r="S50" s="7" t="s">
        <v>192</v>
      </c>
      <c r="T50" s="7" t="s">
        <v>328</v>
      </c>
      <c r="U50" s="7" t="s">
        <v>435</v>
      </c>
      <c r="V50" s="7" t="s">
        <v>502</v>
      </c>
      <c r="W50" s="7" t="s">
        <v>32</v>
      </c>
      <c r="X50" s="15" t="s">
        <v>619</v>
      </c>
    </row>
    <row r="51" spans="1:24" x14ac:dyDescent="0.25">
      <c r="A51" s="9" t="s">
        <v>21</v>
      </c>
      <c r="B51" s="4" t="s">
        <v>585</v>
      </c>
      <c r="C51" s="18" t="s">
        <v>48</v>
      </c>
      <c r="D51" s="4" t="s">
        <v>60</v>
      </c>
      <c r="E51" s="4"/>
      <c r="F51" s="4" t="s">
        <v>63</v>
      </c>
      <c r="G51" s="4" t="s">
        <v>72</v>
      </c>
      <c r="H51" s="18" t="s">
        <v>641</v>
      </c>
      <c r="I51" s="4" t="s">
        <v>605</v>
      </c>
      <c r="J51" s="4">
        <v>65.926010000000005</v>
      </c>
      <c r="K51" s="5">
        <v>-137.47167999999999</v>
      </c>
      <c r="L51" s="4" t="s">
        <v>103</v>
      </c>
      <c r="M51" s="4">
        <v>56</v>
      </c>
      <c r="N51" s="4">
        <v>56</v>
      </c>
      <c r="O51" s="4" t="s">
        <v>134</v>
      </c>
      <c r="P51" s="4" t="s">
        <v>135</v>
      </c>
      <c r="Q51" s="18" t="s">
        <v>177</v>
      </c>
      <c r="R51" s="4" t="s">
        <v>248</v>
      </c>
      <c r="S51" s="4" t="s">
        <v>313</v>
      </c>
      <c r="T51" s="4" t="s">
        <v>328</v>
      </c>
      <c r="U51" s="4" t="s">
        <v>270</v>
      </c>
      <c r="V51" s="4" t="s">
        <v>503</v>
      </c>
      <c r="W51" s="4" t="s">
        <v>32</v>
      </c>
      <c r="X51" s="14" t="s">
        <v>619</v>
      </c>
    </row>
    <row r="52" spans="1:24" x14ac:dyDescent="0.25">
      <c r="A52" s="6" t="s">
        <v>21</v>
      </c>
      <c r="B52" s="7" t="s">
        <v>585</v>
      </c>
      <c r="C52" s="17" t="s">
        <v>48</v>
      </c>
      <c r="D52" s="7" t="s">
        <v>60</v>
      </c>
      <c r="E52" s="7"/>
      <c r="F52" s="7" t="s">
        <v>64</v>
      </c>
      <c r="G52" s="7" t="s">
        <v>72</v>
      </c>
      <c r="H52" s="17" t="s">
        <v>641</v>
      </c>
      <c r="I52" s="7" t="s">
        <v>605</v>
      </c>
      <c r="J52" s="7">
        <v>65.926010000000005</v>
      </c>
      <c r="K52" s="8">
        <v>-137.47167999999999</v>
      </c>
      <c r="L52" s="7" t="s">
        <v>103</v>
      </c>
      <c r="M52" s="7">
        <v>56</v>
      </c>
      <c r="N52" s="7">
        <v>56</v>
      </c>
      <c r="O52" s="7" t="s">
        <v>135</v>
      </c>
      <c r="P52" s="7" t="s">
        <v>132</v>
      </c>
      <c r="Q52" s="17" t="s">
        <v>136</v>
      </c>
      <c r="R52" s="7" t="s">
        <v>249</v>
      </c>
      <c r="S52" s="7" t="s">
        <v>324</v>
      </c>
      <c r="T52" s="7" t="s">
        <v>328</v>
      </c>
      <c r="U52" s="7" t="s">
        <v>437</v>
      </c>
      <c r="V52" s="7" t="s">
        <v>504</v>
      </c>
      <c r="W52" s="7" t="s">
        <v>32</v>
      </c>
      <c r="X52" s="15" t="s">
        <v>619</v>
      </c>
    </row>
    <row r="53" spans="1:24" x14ac:dyDescent="0.25">
      <c r="A53" s="9" t="s">
        <v>21</v>
      </c>
      <c r="B53" s="4" t="s">
        <v>585</v>
      </c>
      <c r="C53" s="18" t="s">
        <v>48</v>
      </c>
      <c r="D53" s="4" t="s">
        <v>60</v>
      </c>
      <c r="E53" s="4"/>
      <c r="F53" s="4" t="s">
        <v>66</v>
      </c>
      <c r="G53" s="4" t="s">
        <v>72</v>
      </c>
      <c r="H53" s="18" t="s">
        <v>641</v>
      </c>
      <c r="I53" s="4" t="s">
        <v>605</v>
      </c>
      <c r="J53" s="4">
        <v>65.926010000000005</v>
      </c>
      <c r="K53" s="5">
        <v>-137.47167999999999</v>
      </c>
      <c r="L53" s="4" t="s">
        <v>103</v>
      </c>
      <c r="M53" s="4">
        <v>56</v>
      </c>
      <c r="N53" s="4">
        <v>56</v>
      </c>
      <c r="O53" s="4" t="s">
        <v>132</v>
      </c>
      <c r="P53" s="4" t="s">
        <v>152</v>
      </c>
      <c r="Q53" s="18" t="s">
        <v>187</v>
      </c>
      <c r="R53" s="4" t="s">
        <v>212</v>
      </c>
      <c r="S53" s="4" t="s">
        <v>325</v>
      </c>
      <c r="T53" s="4" t="s">
        <v>385</v>
      </c>
      <c r="U53" s="4" t="s">
        <v>438</v>
      </c>
      <c r="V53" s="4" t="s">
        <v>505</v>
      </c>
      <c r="W53" s="4" t="s">
        <v>32</v>
      </c>
      <c r="X53" s="14" t="s">
        <v>619</v>
      </c>
    </row>
    <row r="54" spans="1:24" x14ac:dyDescent="0.25">
      <c r="A54" s="6" t="s">
        <v>21</v>
      </c>
      <c r="B54" s="7" t="s">
        <v>585</v>
      </c>
      <c r="C54" s="17" t="s">
        <v>48</v>
      </c>
      <c r="D54" s="7" t="s">
        <v>60</v>
      </c>
      <c r="E54" s="7"/>
      <c r="F54" s="7" t="s">
        <v>67</v>
      </c>
      <c r="G54" s="7" t="s">
        <v>72</v>
      </c>
      <c r="H54" s="17" t="s">
        <v>641</v>
      </c>
      <c r="I54" s="7" t="s">
        <v>605</v>
      </c>
      <c r="J54" s="7">
        <v>65.926010000000005</v>
      </c>
      <c r="K54" s="8">
        <v>-137.47167999999999</v>
      </c>
      <c r="L54" s="7" t="s">
        <v>103</v>
      </c>
      <c r="M54" s="7">
        <v>56</v>
      </c>
      <c r="N54" s="7">
        <v>56</v>
      </c>
      <c r="O54" s="7" t="s">
        <v>152</v>
      </c>
      <c r="P54" s="7" t="s">
        <v>155</v>
      </c>
      <c r="Q54" s="17" t="s">
        <v>171</v>
      </c>
      <c r="R54" s="7" t="s">
        <v>250</v>
      </c>
      <c r="S54" s="7" t="s">
        <v>326</v>
      </c>
      <c r="T54" s="7" t="s">
        <v>288</v>
      </c>
      <c r="U54" s="7" t="s">
        <v>439</v>
      </c>
      <c r="V54" s="7" t="s">
        <v>506</v>
      </c>
      <c r="W54" s="7" t="s">
        <v>32</v>
      </c>
      <c r="X54" s="15" t="s">
        <v>619</v>
      </c>
    </row>
    <row r="55" spans="1:24" x14ac:dyDescent="0.25">
      <c r="A55" s="9" t="s">
        <v>21</v>
      </c>
      <c r="B55" s="4" t="s">
        <v>585</v>
      </c>
      <c r="C55" s="18" t="s">
        <v>48</v>
      </c>
      <c r="D55" s="4" t="s">
        <v>60</v>
      </c>
      <c r="E55" s="4"/>
      <c r="F55" s="4" t="s">
        <v>68</v>
      </c>
      <c r="G55" s="4" t="s">
        <v>72</v>
      </c>
      <c r="H55" s="18" t="s">
        <v>641</v>
      </c>
      <c r="I55" s="4" t="s">
        <v>605</v>
      </c>
      <c r="J55" s="4">
        <v>65.926010000000005</v>
      </c>
      <c r="K55" s="5">
        <v>-137.47167999999999</v>
      </c>
      <c r="L55" s="4" t="s">
        <v>103</v>
      </c>
      <c r="M55" s="4">
        <v>56</v>
      </c>
      <c r="N55" s="4">
        <v>56</v>
      </c>
      <c r="O55" s="4" t="s">
        <v>155</v>
      </c>
      <c r="P55" s="4" t="s">
        <v>119</v>
      </c>
      <c r="Q55" s="18" t="s">
        <v>194</v>
      </c>
      <c r="R55" s="4" t="s">
        <v>251</v>
      </c>
      <c r="S55" s="4" t="s">
        <v>327</v>
      </c>
      <c r="T55" s="4" t="s">
        <v>114</v>
      </c>
      <c r="U55" s="4" t="s">
        <v>308</v>
      </c>
      <c r="V55" s="4" t="s">
        <v>507</v>
      </c>
      <c r="W55" s="4" t="s">
        <v>32</v>
      </c>
      <c r="X55" s="14" t="s">
        <v>619</v>
      </c>
    </row>
    <row r="56" spans="1:24" x14ac:dyDescent="0.25">
      <c r="A56" s="6" t="s">
        <v>21</v>
      </c>
      <c r="B56" s="7" t="s">
        <v>586</v>
      </c>
      <c r="C56" s="17" t="s">
        <v>49</v>
      </c>
      <c r="D56" s="7" t="s">
        <v>60</v>
      </c>
      <c r="E56" s="7"/>
      <c r="F56" s="7" t="s">
        <v>63</v>
      </c>
      <c r="G56" s="7" t="s">
        <v>72</v>
      </c>
      <c r="H56" s="17" t="s">
        <v>642</v>
      </c>
      <c r="I56" s="7" t="s">
        <v>606</v>
      </c>
      <c r="J56" s="7">
        <v>65.068960000000004</v>
      </c>
      <c r="K56" s="8">
        <v>-138.27284</v>
      </c>
      <c r="L56" s="7" t="s">
        <v>104</v>
      </c>
      <c r="M56" s="7">
        <v>90</v>
      </c>
      <c r="N56" s="7">
        <v>73</v>
      </c>
      <c r="O56" s="7" t="s">
        <v>134</v>
      </c>
      <c r="P56" s="7" t="s">
        <v>140</v>
      </c>
      <c r="Q56" s="17" t="s">
        <v>180</v>
      </c>
      <c r="R56" s="7" t="s">
        <v>252</v>
      </c>
      <c r="S56" s="7" t="s">
        <v>328</v>
      </c>
      <c r="T56" s="7" t="s">
        <v>386</v>
      </c>
      <c r="U56" s="7" t="s">
        <v>440</v>
      </c>
      <c r="V56" s="7" t="s">
        <v>508</v>
      </c>
      <c r="W56" s="7" t="s">
        <v>32</v>
      </c>
      <c r="X56" s="15" t="s">
        <v>619</v>
      </c>
    </row>
    <row r="57" spans="1:24" x14ac:dyDescent="0.25">
      <c r="A57" s="9" t="s">
        <v>21</v>
      </c>
      <c r="B57" s="4" t="s">
        <v>586</v>
      </c>
      <c r="C57" s="18" t="s">
        <v>49</v>
      </c>
      <c r="D57" s="32" t="s">
        <v>60</v>
      </c>
      <c r="E57" s="4"/>
      <c r="F57" s="4" t="s">
        <v>64</v>
      </c>
      <c r="G57" s="4" t="s">
        <v>72</v>
      </c>
      <c r="H57" s="18" t="s">
        <v>642</v>
      </c>
      <c r="I57" s="4" t="s">
        <v>606</v>
      </c>
      <c r="J57" s="4">
        <v>65.068960000000004</v>
      </c>
      <c r="K57" s="5">
        <v>-138.27284</v>
      </c>
      <c r="L57" s="4" t="s">
        <v>104</v>
      </c>
      <c r="M57" s="4">
        <v>90</v>
      </c>
      <c r="N57" s="4">
        <v>73</v>
      </c>
      <c r="O57" s="4" t="s">
        <v>140</v>
      </c>
      <c r="P57" s="4" t="s">
        <v>156</v>
      </c>
      <c r="Q57" s="18" t="s">
        <v>158</v>
      </c>
      <c r="R57" s="4" t="s">
        <v>253</v>
      </c>
      <c r="S57" s="4" t="s">
        <v>329</v>
      </c>
      <c r="T57" s="4" t="s">
        <v>371</v>
      </c>
      <c r="U57" s="4" t="s">
        <v>441</v>
      </c>
      <c r="V57" s="4" t="s">
        <v>509</v>
      </c>
      <c r="W57" s="4" t="s">
        <v>32</v>
      </c>
      <c r="X57" s="14" t="s">
        <v>619</v>
      </c>
    </row>
    <row r="58" spans="1:24" x14ac:dyDescent="0.25">
      <c r="A58" s="6" t="s">
        <v>21</v>
      </c>
      <c r="B58" s="7" t="s">
        <v>586</v>
      </c>
      <c r="C58" s="17" t="s">
        <v>49</v>
      </c>
      <c r="D58" s="7" t="s">
        <v>60</v>
      </c>
      <c r="E58" s="7"/>
      <c r="F58" s="7" t="s">
        <v>65</v>
      </c>
      <c r="G58" s="7" t="s">
        <v>72</v>
      </c>
      <c r="H58" s="17" t="s">
        <v>642</v>
      </c>
      <c r="I58" s="7" t="s">
        <v>606</v>
      </c>
      <c r="J58" s="7">
        <v>65.068960000000004</v>
      </c>
      <c r="K58" s="8">
        <v>-138.27284</v>
      </c>
      <c r="L58" s="7" t="s">
        <v>104</v>
      </c>
      <c r="M58" s="7">
        <v>90</v>
      </c>
      <c r="N58" s="7">
        <v>73</v>
      </c>
      <c r="O58" s="7" t="s">
        <v>156</v>
      </c>
      <c r="P58" s="7" t="s">
        <v>157</v>
      </c>
      <c r="Q58" s="17" t="s">
        <v>195</v>
      </c>
      <c r="R58" s="7" t="s">
        <v>254</v>
      </c>
      <c r="S58" s="7" t="s">
        <v>292</v>
      </c>
      <c r="T58" s="7" t="s">
        <v>92</v>
      </c>
      <c r="U58" s="7" t="s">
        <v>408</v>
      </c>
      <c r="V58" s="7" t="s">
        <v>510</v>
      </c>
      <c r="W58" s="7" t="s">
        <v>32</v>
      </c>
      <c r="X58" s="15" t="s">
        <v>619</v>
      </c>
    </row>
    <row r="59" spans="1:24" x14ac:dyDescent="0.25">
      <c r="A59" s="9" t="s">
        <v>21</v>
      </c>
      <c r="B59" s="4" t="s">
        <v>586</v>
      </c>
      <c r="C59" s="18" t="s">
        <v>49</v>
      </c>
      <c r="D59" s="4" t="s">
        <v>60</v>
      </c>
      <c r="E59" s="4"/>
      <c r="F59" s="4" t="s">
        <v>66</v>
      </c>
      <c r="G59" s="4" t="s">
        <v>72</v>
      </c>
      <c r="H59" s="18" t="s">
        <v>642</v>
      </c>
      <c r="I59" s="4" t="s">
        <v>606</v>
      </c>
      <c r="J59" s="4">
        <v>65.068960000000004</v>
      </c>
      <c r="K59" s="5">
        <v>-138.27284</v>
      </c>
      <c r="L59" s="4" t="s">
        <v>104</v>
      </c>
      <c r="M59" s="4">
        <v>90</v>
      </c>
      <c r="N59" s="4">
        <v>73</v>
      </c>
      <c r="O59" s="4" t="s">
        <v>157</v>
      </c>
      <c r="P59" s="4" t="s">
        <v>174</v>
      </c>
      <c r="Q59" s="18" t="s">
        <v>196</v>
      </c>
      <c r="R59" s="4" t="s">
        <v>255</v>
      </c>
      <c r="S59" s="4" t="s">
        <v>330</v>
      </c>
      <c r="T59" s="4" t="s">
        <v>387</v>
      </c>
      <c r="U59" s="4" t="s">
        <v>437</v>
      </c>
      <c r="V59" s="4" t="s">
        <v>511</v>
      </c>
      <c r="W59" s="4" t="s">
        <v>32</v>
      </c>
      <c r="X59" s="14" t="s">
        <v>619</v>
      </c>
    </row>
    <row r="60" spans="1:24" x14ac:dyDescent="0.25">
      <c r="A60" s="6" t="s">
        <v>21</v>
      </c>
      <c r="B60" s="7" t="s">
        <v>586</v>
      </c>
      <c r="C60" s="17" t="s">
        <v>50</v>
      </c>
      <c r="D60" s="7" t="s">
        <v>60</v>
      </c>
      <c r="E60" s="7" t="s">
        <v>570</v>
      </c>
      <c r="F60" s="7" t="s">
        <v>63</v>
      </c>
      <c r="G60" s="7" t="s">
        <v>72</v>
      </c>
      <c r="H60" s="17" t="s">
        <v>643</v>
      </c>
      <c r="I60" s="7" t="s">
        <v>607</v>
      </c>
      <c r="J60" s="7">
        <v>65.067300000000003</v>
      </c>
      <c r="K60" s="8">
        <v>-138.26996</v>
      </c>
      <c r="L60" s="7" t="s">
        <v>104</v>
      </c>
      <c r="M60" s="7">
        <v>38</v>
      </c>
      <c r="N60" s="7">
        <v>38</v>
      </c>
      <c r="O60" s="7" t="s">
        <v>134</v>
      </c>
      <c r="P60" s="7" t="s">
        <v>135</v>
      </c>
      <c r="Q60" s="17" t="s">
        <v>177</v>
      </c>
      <c r="R60" s="7" t="s">
        <v>256</v>
      </c>
      <c r="S60" s="7" t="s">
        <v>313</v>
      </c>
      <c r="T60" s="7" t="s">
        <v>328</v>
      </c>
      <c r="U60" s="7" t="s">
        <v>363</v>
      </c>
      <c r="V60" s="7" t="s">
        <v>512</v>
      </c>
      <c r="W60" s="7" t="s">
        <v>32</v>
      </c>
      <c r="X60" s="15" t="s">
        <v>620</v>
      </c>
    </row>
    <row r="61" spans="1:24" x14ac:dyDescent="0.25">
      <c r="A61" s="9" t="s">
        <v>21</v>
      </c>
      <c r="B61" s="4" t="s">
        <v>586</v>
      </c>
      <c r="C61" s="18" t="s">
        <v>50</v>
      </c>
      <c r="D61" s="4" t="s">
        <v>60</v>
      </c>
      <c r="E61" s="4" t="s">
        <v>570</v>
      </c>
      <c r="F61" s="4" t="s">
        <v>64</v>
      </c>
      <c r="G61" s="4" t="s">
        <v>72</v>
      </c>
      <c r="H61" s="18" t="s">
        <v>644</v>
      </c>
      <c r="I61" s="4" t="s">
        <v>607</v>
      </c>
      <c r="J61" s="4">
        <v>65.067300000000003</v>
      </c>
      <c r="K61" s="5">
        <v>-138.26996</v>
      </c>
      <c r="L61" s="4" t="s">
        <v>104</v>
      </c>
      <c r="M61" s="4">
        <v>38</v>
      </c>
      <c r="N61" s="4">
        <v>38</v>
      </c>
      <c r="O61" s="4" t="s">
        <v>135</v>
      </c>
      <c r="P61" s="4" t="s">
        <v>171</v>
      </c>
      <c r="Q61" s="18" t="s">
        <v>160</v>
      </c>
      <c r="R61" s="4" t="s">
        <v>192</v>
      </c>
      <c r="S61" s="4" t="s">
        <v>331</v>
      </c>
      <c r="T61" s="4" t="s">
        <v>385</v>
      </c>
      <c r="U61" s="4" t="s">
        <v>253</v>
      </c>
      <c r="V61" s="4" t="s">
        <v>513</v>
      </c>
      <c r="W61" s="4" t="s">
        <v>32</v>
      </c>
      <c r="X61" s="14" t="s">
        <v>620</v>
      </c>
    </row>
    <row r="62" spans="1:24" x14ac:dyDescent="0.25">
      <c r="A62" s="6" t="s">
        <v>21</v>
      </c>
      <c r="B62" s="7" t="s">
        <v>586</v>
      </c>
      <c r="C62" s="17" t="s">
        <v>50</v>
      </c>
      <c r="D62" s="7" t="s">
        <v>60</v>
      </c>
      <c r="E62" s="7" t="s">
        <v>571</v>
      </c>
      <c r="F62" s="7" t="s">
        <v>63</v>
      </c>
      <c r="G62" s="7" t="s">
        <v>72</v>
      </c>
      <c r="H62" s="17" t="s">
        <v>645</v>
      </c>
      <c r="I62" s="7" t="s">
        <v>607</v>
      </c>
      <c r="J62" s="7">
        <v>65.067300000000003</v>
      </c>
      <c r="K62" s="8">
        <v>-138.26996</v>
      </c>
      <c r="L62" s="7" t="s">
        <v>104</v>
      </c>
      <c r="M62" s="7">
        <v>66</v>
      </c>
      <c r="N62" s="7">
        <v>50</v>
      </c>
      <c r="O62" s="7" t="s">
        <v>134</v>
      </c>
      <c r="P62" s="7" t="s">
        <v>135</v>
      </c>
      <c r="Q62" s="17" t="s">
        <v>177</v>
      </c>
      <c r="R62" s="7" t="s">
        <v>256</v>
      </c>
      <c r="S62" s="7" t="s">
        <v>313</v>
      </c>
      <c r="T62" s="7" t="s">
        <v>328</v>
      </c>
      <c r="U62" s="7" t="s">
        <v>442</v>
      </c>
      <c r="V62" s="7" t="s">
        <v>514</v>
      </c>
      <c r="W62" s="7" t="s">
        <v>32</v>
      </c>
      <c r="X62" s="15" t="s">
        <v>620</v>
      </c>
    </row>
    <row r="63" spans="1:24" x14ac:dyDescent="0.25">
      <c r="A63" s="9" t="s">
        <v>21</v>
      </c>
      <c r="B63" s="4" t="s">
        <v>586</v>
      </c>
      <c r="C63" s="18" t="s">
        <v>50</v>
      </c>
      <c r="D63" s="4" t="s">
        <v>60</v>
      </c>
      <c r="E63" s="4" t="s">
        <v>571</v>
      </c>
      <c r="F63" s="4" t="s">
        <v>64</v>
      </c>
      <c r="G63" s="4" t="s">
        <v>72</v>
      </c>
      <c r="H63" s="18" t="s">
        <v>646</v>
      </c>
      <c r="I63" s="4" t="s">
        <v>607</v>
      </c>
      <c r="J63" s="4">
        <v>65.067300000000003</v>
      </c>
      <c r="K63" s="5">
        <v>-138.26996</v>
      </c>
      <c r="L63" s="4" t="s">
        <v>104</v>
      </c>
      <c r="M63" s="4">
        <v>66</v>
      </c>
      <c r="N63" s="4">
        <v>50</v>
      </c>
      <c r="O63" s="4" t="s">
        <v>135</v>
      </c>
      <c r="P63" s="4" t="s">
        <v>158</v>
      </c>
      <c r="Q63" s="18" t="s">
        <v>144</v>
      </c>
      <c r="R63" s="4" t="s">
        <v>192</v>
      </c>
      <c r="S63" s="4" t="s">
        <v>332</v>
      </c>
      <c r="T63" s="4" t="s">
        <v>388</v>
      </c>
      <c r="U63" s="4" t="s">
        <v>281</v>
      </c>
      <c r="V63" s="4" t="s">
        <v>515</v>
      </c>
      <c r="W63" s="4" t="s">
        <v>32</v>
      </c>
      <c r="X63" s="14" t="s">
        <v>620</v>
      </c>
    </row>
    <row r="64" spans="1:24" x14ac:dyDescent="0.25">
      <c r="A64" s="6" t="s">
        <v>21</v>
      </c>
      <c r="B64" s="7" t="s">
        <v>586</v>
      </c>
      <c r="C64" s="17" t="s">
        <v>50</v>
      </c>
      <c r="D64" s="7" t="s">
        <v>60</v>
      </c>
      <c r="E64" s="7" t="s">
        <v>571</v>
      </c>
      <c r="F64" s="7" t="s">
        <v>66</v>
      </c>
      <c r="G64" s="7" t="s">
        <v>72</v>
      </c>
      <c r="H64" s="17" t="s">
        <v>647</v>
      </c>
      <c r="I64" s="7" t="s">
        <v>607</v>
      </c>
      <c r="J64" s="7">
        <v>65.067300000000003</v>
      </c>
      <c r="K64" s="8">
        <v>-138.26996</v>
      </c>
      <c r="L64" s="7" t="s">
        <v>104</v>
      </c>
      <c r="M64" s="7">
        <v>66</v>
      </c>
      <c r="N64" s="7">
        <v>50</v>
      </c>
      <c r="O64" s="7" t="s">
        <v>158</v>
      </c>
      <c r="P64" s="7" t="s">
        <v>130</v>
      </c>
      <c r="Q64" s="17" t="s">
        <v>181</v>
      </c>
      <c r="R64" s="7" t="s">
        <v>243</v>
      </c>
      <c r="S64" s="7" t="s">
        <v>333</v>
      </c>
      <c r="T64" s="7" t="s">
        <v>389</v>
      </c>
      <c r="U64" s="7" t="s">
        <v>444</v>
      </c>
      <c r="V64" s="7" t="s">
        <v>516</v>
      </c>
      <c r="W64" s="7" t="s">
        <v>32</v>
      </c>
      <c r="X64" s="15" t="s">
        <v>620</v>
      </c>
    </row>
    <row r="65" spans="1:24" x14ac:dyDescent="0.25">
      <c r="A65" s="9" t="s">
        <v>21</v>
      </c>
      <c r="B65" s="4" t="s">
        <v>587</v>
      </c>
      <c r="C65" s="19" t="s">
        <v>572</v>
      </c>
      <c r="D65" s="4" t="s">
        <v>60</v>
      </c>
      <c r="E65" s="4"/>
      <c r="F65" s="4" t="s">
        <v>63</v>
      </c>
      <c r="G65" s="4" t="s">
        <v>72</v>
      </c>
      <c r="H65" s="18" t="s">
        <v>648</v>
      </c>
      <c r="I65" s="4" t="s">
        <v>608</v>
      </c>
      <c r="J65" s="4">
        <v>64.436790000000002</v>
      </c>
      <c r="K65" s="5">
        <v>-138.27916999999999</v>
      </c>
      <c r="L65" s="4" t="s">
        <v>105</v>
      </c>
      <c r="M65" s="4" t="s">
        <v>79</v>
      </c>
      <c r="N65" s="4" t="s">
        <v>126</v>
      </c>
      <c r="O65" s="4" t="s">
        <v>134</v>
      </c>
      <c r="P65" s="4" t="s">
        <v>135</v>
      </c>
      <c r="Q65" s="18" t="s">
        <v>177</v>
      </c>
      <c r="R65" s="4" t="s">
        <v>257</v>
      </c>
      <c r="S65" s="4" t="s">
        <v>334</v>
      </c>
      <c r="T65" s="4" t="s">
        <v>328</v>
      </c>
      <c r="U65" s="4" t="s">
        <v>228</v>
      </c>
      <c r="V65" s="4" t="s">
        <v>517</v>
      </c>
      <c r="W65" s="4" t="s">
        <v>32</v>
      </c>
      <c r="X65" s="14" t="s">
        <v>619</v>
      </c>
    </row>
    <row r="66" spans="1:24" x14ac:dyDescent="0.25">
      <c r="A66" s="6" t="s">
        <v>21</v>
      </c>
      <c r="B66" s="7" t="s">
        <v>587</v>
      </c>
      <c r="C66" s="20" t="s">
        <v>572</v>
      </c>
      <c r="D66" s="7" t="s">
        <v>60</v>
      </c>
      <c r="E66" s="7"/>
      <c r="F66" s="7" t="s">
        <v>64</v>
      </c>
      <c r="G66" s="7" t="s">
        <v>72</v>
      </c>
      <c r="H66" s="17" t="s">
        <v>648</v>
      </c>
      <c r="I66" s="7" t="s">
        <v>608</v>
      </c>
      <c r="J66" s="7">
        <v>64.436790000000002</v>
      </c>
      <c r="K66" s="8">
        <v>-138.27916999999999</v>
      </c>
      <c r="L66" s="7" t="s">
        <v>105</v>
      </c>
      <c r="M66" s="7" t="s">
        <v>79</v>
      </c>
      <c r="N66" s="7" t="s">
        <v>126</v>
      </c>
      <c r="O66" s="7" t="s">
        <v>135</v>
      </c>
      <c r="P66" s="7" t="s">
        <v>141</v>
      </c>
      <c r="Q66" s="17" t="s">
        <v>197</v>
      </c>
      <c r="R66" s="7" t="s">
        <v>231</v>
      </c>
      <c r="S66" s="7" t="s">
        <v>335</v>
      </c>
      <c r="T66" s="7" t="s">
        <v>390</v>
      </c>
      <c r="U66" s="7" t="s">
        <v>436</v>
      </c>
      <c r="V66" s="7" t="s">
        <v>518</v>
      </c>
      <c r="W66" s="7" t="s">
        <v>32</v>
      </c>
      <c r="X66" s="15" t="s">
        <v>619</v>
      </c>
    </row>
    <row r="67" spans="1:24" x14ac:dyDescent="0.25">
      <c r="A67" s="9" t="s">
        <v>21</v>
      </c>
      <c r="B67" s="4" t="s">
        <v>587</v>
      </c>
      <c r="C67" s="19" t="s">
        <v>572</v>
      </c>
      <c r="D67" s="4" t="s">
        <v>60</v>
      </c>
      <c r="E67" s="4"/>
      <c r="F67" s="4" t="s">
        <v>67</v>
      </c>
      <c r="G67" s="4" t="s">
        <v>72</v>
      </c>
      <c r="H67" s="18" t="s">
        <v>648</v>
      </c>
      <c r="I67" s="4" t="s">
        <v>608</v>
      </c>
      <c r="J67" s="4">
        <v>64.436790000000002</v>
      </c>
      <c r="K67" s="5">
        <v>-138.27916999999999</v>
      </c>
      <c r="L67" s="4" t="s">
        <v>105</v>
      </c>
      <c r="M67" s="4" t="s">
        <v>79</v>
      </c>
      <c r="N67" s="4" t="s">
        <v>126</v>
      </c>
      <c r="O67" s="4" t="s">
        <v>130</v>
      </c>
      <c r="P67" s="4" t="s">
        <v>159</v>
      </c>
      <c r="Q67" s="18" t="s">
        <v>177</v>
      </c>
      <c r="R67" s="4" t="s">
        <v>258</v>
      </c>
      <c r="S67" s="4" t="s">
        <v>336</v>
      </c>
      <c r="T67" s="4" t="s">
        <v>315</v>
      </c>
      <c r="U67" s="4" t="s">
        <v>338</v>
      </c>
      <c r="V67" s="4" t="s">
        <v>519</v>
      </c>
      <c r="W67" s="4" t="s">
        <v>32</v>
      </c>
      <c r="X67" s="14" t="s">
        <v>619</v>
      </c>
    </row>
    <row r="68" spans="1:24" x14ac:dyDescent="0.25">
      <c r="A68" s="6" t="s">
        <v>21</v>
      </c>
      <c r="B68" s="7" t="s">
        <v>588</v>
      </c>
      <c r="C68" s="17" t="s">
        <v>51</v>
      </c>
      <c r="D68" s="7" t="s">
        <v>60</v>
      </c>
      <c r="E68" s="7"/>
      <c r="F68" s="7" t="s">
        <v>63</v>
      </c>
      <c r="G68" s="7" t="s">
        <v>72</v>
      </c>
      <c r="H68" s="17" t="s">
        <v>649</v>
      </c>
      <c r="I68" s="7" t="s">
        <v>609</v>
      </c>
      <c r="J68" s="7">
        <v>63.937449999999998</v>
      </c>
      <c r="K68" s="8">
        <v>-138.45166</v>
      </c>
      <c r="L68" s="7" t="s">
        <v>106</v>
      </c>
      <c r="M68" s="7" t="s">
        <v>120</v>
      </c>
      <c r="N68" s="7" t="s">
        <v>127</v>
      </c>
      <c r="O68" s="7" t="s">
        <v>134</v>
      </c>
      <c r="P68" s="7" t="s">
        <v>135</v>
      </c>
      <c r="Q68" s="17" t="s">
        <v>177</v>
      </c>
      <c r="R68" s="7" t="s">
        <v>219</v>
      </c>
      <c r="S68" s="7" t="s">
        <v>337</v>
      </c>
      <c r="T68" s="7" t="s">
        <v>328</v>
      </c>
      <c r="U68" s="7" t="s">
        <v>363</v>
      </c>
      <c r="V68" s="7" t="s">
        <v>520</v>
      </c>
      <c r="W68" s="7" t="s">
        <v>32</v>
      </c>
      <c r="X68" s="15" t="s">
        <v>619</v>
      </c>
    </row>
    <row r="69" spans="1:24" x14ac:dyDescent="0.25">
      <c r="A69" s="9" t="s">
        <v>21</v>
      </c>
      <c r="B69" s="4" t="s">
        <v>588</v>
      </c>
      <c r="C69" s="18" t="s">
        <v>51</v>
      </c>
      <c r="D69" s="4" t="s">
        <v>60</v>
      </c>
      <c r="E69" s="4"/>
      <c r="F69" s="4" t="s">
        <v>64</v>
      </c>
      <c r="G69" s="4" t="s">
        <v>72</v>
      </c>
      <c r="H69" s="18" t="s">
        <v>649</v>
      </c>
      <c r="I69" s="4" t="s">
        <v>609</v>
      </c>
      <c r="J69" s="4">
        <v>63.937449999999998</v>
      </c>
      <c r="K69" s="5">
        <v>-138.45166</v>
      </c>
      <c r="L69" s="4" t="s">
        <v>106</v>
      </c>
      <c r="M69" s="4" t="s">
        <v>120</v>
      </c>
      <c r="N69" s="4" t="s">
        <v>127</v>
      </c>
      <c r="O69" s="4" t="s">
        <v>135</v>
      </c>
      <c r="P69" s="4" t="s">
        <v>144</v>
      </c>
      <c r="Q69" s="18" t="s">
        <v>198</v>
      </c>
      <c r="R69" s="4" t="s">
        <v>259</v>
      </c>
      <c r="S69" s="4" t="s">
        <v>338</v>
      </c>
      <c r="T69" s="4" t="s">
        <v>328</v>
      </c>
      <c r="U69" s="4" t="s">
        <v>243</v>
      </c>
      <c r="V69" s="4" t="s">
        <v>521</v>
      </c>
      <c r="W69" s="4" t="s">
        <v>32</v>
      </c>
      <c r="X69" s="14" t="s">
        <v>619</v>
      </c>
    </row>
    <row r="70" spans="1:24" x14ac:dyDescent="0.25">
      <c r="A70" s="6" t="s">
        <v>21</v>
      </c>
      <c r="B70" s="7" t="s">
        <v>588</v>
      </c>
      <c r="C70" s="17" t="s">
        <v>51</v>
      </c>
      <c r="D70" s="7" t="s">
        <v>60</v>
      </c>
      <c r="E70" s="7"/>
      <c r="F70" s="7" t="s">
        <v>66</v>
      </c>
      <c r="G70" s="7" t="s">
        <v>72</v>
      </c>
      <c r="H70" s="17" t="s">
        <v>649</v>
      </c>
      <c r="I70" s="7" t="s">
        <v>609</v>
      </c>
      <c r="J70" s="7">
        <v>63.937449999999998</v>
      </c>
      <c r="K70" s="8">
        <v>-138.45166</v>
      </c>
      <c r="L70" s="7" t="s">
        <v>106</v>
      </c>
      <c r="M70" s="7" t="s">
        <v>120</v>
      </c>
      <c r="N70" s="7" t="s">
        <v>127</v>
      </c>
      <c r="O70" s="7" t="s">
        <v>144</v>
      </c>
      <c r="P70" s="7" t="s">
        <v>160</v>
      </c>
      <c r="Q70" s="17" t="s">
        <v>199</v>
      </c>
      <c r="R70" s="7" t="s">
        <v>260</v>
      </c>
      <c r="S70" s="7" t="s">
        <v>339</v>
      </c>
      <c r="T70" s="7" t="s">
        <v>391</v>
      </c>
      <c r="U70" s="7" t="s">
        <v>446</v>
      </c>
      <c r="V70" s="7" t="s">
        <v>522</v>
      </c>
      <c r="W70" s="7" t="s">
        <v>32</v>
      </c>
      <c r="X70" s="15" t="s">
        <v>619</v>
      </c>
    </row>
    <row r="71" spans="1:24" x14ac:dyDescent="0.25">
      <c r="A71" s="9" t="s">
        <v>21</v>
      </c>
      <c r="B71" s="4" t="s">
        <v>588</v>
      </c>
      <c r="C71" s="18" t="s">
        <v>51</v>
      </c>
      <c r="D71" s="4" t="s">
        <v>60</v>
      </c>
      <c r="E71" s="4"/>
      <c r="F71" s="4" t="s">
        <v>67</v>
      </c>
      <c r="G71" s="4" t="s">
        <v>72</v>
      </c>
      <c r="H71" s="18" t="s">
        <v>649</v>
      </c>
      <c r="I71" s="4" t="s">
        <v>609</v>
      </c>
      <c r="J71" s="4">
        <v>63.937449999999998</v>
      </c>
      <c r="K71" s="5">
        <v>-138.45166</v>
      </c>
      <c r="L71" s="4" t="s">
        <v>106</v>
      </c>
      <c r="M71" s="4" t="s">
        <v>120</v>
      </c>
      <c r="N71" s="4" t="s">
        <v>127</v>
      </c>
      <c r="O71" s="4" t="s">
        <v>160</v>
      </c>
      <c r="P71" s="4" t="s">
        <v>161</v>
      </c>
      <c r="Q71" s="18" t="s">
        <v>167</v>
      </c>
      <c r="R71" s="4" t="s">
        <v>232</v>
      </c>
      <c r="S71" s="4" t="s">
        <v>340</v>
      </c>
      <c r="T71" s="4" t="s">
        <v>392</v>
      </c>
      <c r="U71" s="4" t="s">
        <v>381</v>
      </c>
      <c r="V71" s="4" t="s">
        <v>523</v>
      </c>
      <c r="W71" s="4" t="s">
        <v>32</v>
      </c>
      <c r="X71" s="14" t="s">
        <v>619</v>
      </c>
    </row>
    <row r="72" spans="1:24" x14ac:dyDescent="0.25">
      <c r="A72" s="6" t="s">
        <v>21</v>
      </c>
      <c r="B72" s="7" t="s">
        <v>589</v>
      </c>
      <c r="C72" s="17" t="s">
        <v>52</v>
      </c>
      <c r="D72" s="7" t="s">
        <v>60</v>
      </c>
      <c r="E72" s="7"/>
      <c r="F72" s="7" t="s">
        <v>63</v>
      </c>
      <c r="G72" s="7" t="s">
        <v>72</v>
      </c>
      <c r="H72" s="17" t="s">
        <v>650</v>
      </c>
      <c r="I72" s="7" t="s">
        <v>610</v>
      </c>
      <c r="J72" s="7">
        <v>63.26773</v>
      </c>
      <c r="K72" s="8">
        <v>-136.56897000000001</v>
      </c>
      <c r="L72" s="7" t="s">
        <v>107</v>
      </c>
      <c r="M72" s="7" t="s">
        <v>79</v>
      </c>
      <c r="N72" s="7">
        <v>47</v>
      </c>
      <c r="O72" s="7" t="s">
        <v>134</v>
      </c>
      <c r="P72" s="7" t="s">
        <v>135</v>
      </c>
      <c r="Q72" s="17" t="s">
        <v>177</v>
      </c>
      <c r="R72" s="7" t="s">
        <v>261</v>
      </c>
      <c r="S72" s="7" t="s">
        <v>321</v>
      </c>
      <c r="T72" s="7" t="s">
        <v>328</v>
      </c>
      <c r="U72" s="7" t="s">
        <v>215</v>
      </c>
      <c r="V72" s="7" t="s">
        <v>524</v>
      </c>
      <c r="W72" s="7" t="s">
        <v>32</v>
      </c>
      <c r="X72" s="15" t="s">
        <v>619</v>
      </c>
    </row>
    <row r="73" spans="1:24" x14ac:dyDescent="0.25">
      <c r="A73" s="9" t="s">
        <v>21</v>
      </c>
      <c r="B73" s="4" t="s">
        <v>589</v>
      </c>
      <c r="C73" s="18" t="s">
        <v>52</v>
      </c>
      <c r="D73" s="4" t="s">
        <v>60</v>
      </c>
      <c r="E73" s="4"/>
      <c r="F73" s="4" t="s">
        <v>64</v>
      </c>
      <c r="G73" s="4" t="s">
        <v>72</v>
      </c>
      <c r="H73" s="18" t="s">
        <v>650</v>
      </c>
      <c r="I73" s="4" t="s">
        <v>610</v>
      </c>
      <c r="J73" s="4">
        <v>63.26773</v>
      </c>
      <c r="K73" s="5">
        <v>-136.56897000000001</v>
      </c>
      <c r="L73" s="4" t="s">
        <v>107</v>
      </c>
      <c r="M73" s="4" t="s">
        <v>79</v>
      </c>
      <c r="N73" s="4">
        <v>47</v>
      </c>
      <c r="O73" s="4" t="s">
        <v>135</v>
      </c>
      <c r="P73" s="4" t="s">
        <v>141</v>
      </c>
      <c r="Q73" s="18" t="s">
        <v>200</v>
      </c>
      <c r="R73" s="4" t="s">
        <v>262</v>
      </c>
      <c r="S73" s="4" t="s">
        <v>341</v>
      </c>
      <c r="T73" s="4" t="s">
        <v>328</v>
      </c>
      <c r="U73" s="4" t="s">
        <v>271</v>
      </c>
      <c r="V73" s="4" t="s">
        <v>525</v>
      </c>
      <c r="W73" s="4" t="s">
        <v>32</v>
      </c>
      <c r="X73" s="14" t="s">
        <v>619</v>
      </c>
    </row>
    <row r="74" spans="1:24" x14ac:dyDescent="0.25">
      <c r="A74" s="6" t="s">
        <v>21</v>
      </c>
      <c r="B74" s="7" t="s">
        <v>589</v>
      </c>
      <c r="C74" s="17" t="s">
        <v>52</v>
      </c>
      <c r="D74" s="7" t="s">
        <v>60</v>
      </c>
      <c r="E74" s="7"/>
      <c r="F74" s="7" t="s">
        <v>66</v>
      </c>
      <c r="G74" s="7" t="s">
        <v>72</v>
      </c>
      <c r="H74" s="17" t="s">
        <v>650</v>
      </c>
      <c r="I74" s="7" t="s">
        <v>610</v>
      </c>
      <c r="J74" s="7">
        <v>63.26773</v>
      </c>
      <c r="K74" s="8">
        <v>-136.56897000000001</v>
      </c>
      <c r="L74" s="7" t="s">
        <v>107</v>
      </c>
      <c r="M74" s="7" t="s">
        <v>79</v>
      </c>
      <c r="N74" s="7">
        <v>47</v>
      </c>
      <c r="O74" s="7" t="s">
        <v>141</v>
      </c>
      <c r="P74" s="7" t="s">
        <v>158</v>
      </c>
      <c r="Q74" s="17" t="s">
        <v>178</v>
      </c>
      <c r="R74" s="7" t="s">
        <v>263</v>
      </c>
      <c r="S74" s="7" t="s">
        <v>342</v>
      </c>
      <c r="T74" s="7" t="s">
        <v>124</v>
      </c>
      <c r="U74" s="7" t="s">
        <v>309</v>
      </c>
      <c r="V74" s="7" t="s">
        <v>526</v>
      </c>
      <c r="W74" s="7" t="s">
        <v>32</v>
      </c>
      <c r="X74" s="15" t="s">
        <v>619</v>
      </c>
    </row>
    <row r="75" spans="1:24" x14ac:dyDescent="0.25">
      <c r="A75" s="9" t="s">
        <v>21</v>
      </c>
      <c r="B75" s="4" t="s">
        <v>589</v>
      </c>
      <c r="C75" s="18" t="s">
        <v>52</v>
      </c>
      <c r="D75" s="4" t="s">
        <v>60</v>
      </c>
      <c r="E75" s="4"/>
      <c r="F75" s="4" t="s">
        <v>67</v>
      </c>
      <c r="G75" s="4" t="s">
        <v>72</v>
      </c>
      <c r="H75" s="18" t="s">
        <v>650</v>
      </c>
      <c r="I75" s="4" t="s">
        <v>610</v>
      </c>
      <c r="J75" s="4">
        <v>63.26773</v>
      </c>
      <c r="K75" s="5">
        <v>-136.56897000000001</v>
      </c>
      <c r="L75" s="4" t="s">
        <v>107</v>
      </c>
      <c r="M75" s="4" t="s">
        <v>79</v>
      </c>
      <c r="N75" s="4">
        <v>47</v>
      </c>
      <c r="O75" s="4" t="s">
        <v>158</v>
      </c>
      <c r="P75" s="4" t="s">
        <v>128</v>
      </c>
      <c r="Q75" s="18" t="s">
        <v>201</v>
      </c>
      <c r="R75" s="4" t="s">
        <v>264</v>
      </c>
      <c r="S75" s="4" t="s">
        <v>125</v>
      </c>
      <c r="T75" s="4" t="s">
        <v>133</v>
      </c>
      <c r="U75" s="4" t="s">
        <v>447</v>
      </c>
      <c r="V75" s="4" t="s">
        <v>527</v>
      </c>
      <c r="W75" s="4" t="s">
        <v>32</v>
      </c>
      <c r="X75" s="14" t="s">
        <v>619</v>
      </c>
    </row>
    <row r="76" spans="1:24" x14ac:dyDescent="0.25">
      <c r="A76" s="6" t="s">
        <v>21</v>
      </c>
      <c r="B76" s="7" t="s">
        <v>589</v>
      </c>
      <c r="C76" s="17" t="s">
        <v>52</v>
      </c>
      <c r="D76" s="7" t="s">
        <v>60</v>
      </c>
      <c r="E76" s="7"/>
      <c r="F76" s="7" t="s">
        <v>67</v>
      </c>
      <c r="G76" s="7" t="s">
        <v>72</v>
      </c>
      <c r="H76" s="17" t="s">
        <v>650</v>
      </c>
      <c r="I76" s="7" t="s">
        <v>610</v>
      </c>
      <c r="J76" s="7">
        <v>63.26773</v>
      </c>
      <c r="K76" s="8">
        <v>-136.56897000000001</v>
      </c>
      <c r="L76" s="7" t="s">
        <v>107</v>
      </c>
      <c r="M76" s="7" t="s">
        <v>79</v>
      </c>
      <c r="N76" s="7">
        <v>47</v>
      </c>
      <c r="O76" s="7" t="s">
        <v>32</v>
      </c>
      <c r="P76" s="7" t="s">
        <v>32</v>
      </c>
      <c r="Q76" s="17" t="s">
        <v>202</v>
      </c>
      <c r="R76" s="7" t="s">
        <v>32</v>
      </c>
      <c r="S76" s="7" t="s">
        <v>32</v>
      </c>
      <c r="T76" s="7" t="s">
        <v>32</v>
      </c>
      <c r="U76" s="7" t="s">
        <v>350</v>
      </c>
      <c r="V76" s="7" t="s">
        <v>528</v>
      </c>
      <c r="W76" s="7" t="s">
        <v>32</v>
      </c>
      <c r="X76" s="15" t="s">
        <v>619</v>
      </c>
    </row>
    <row r="77" spans="1:24" x14ac:dyDescent="0.25">
      <c r="A77" s="9" t="s">
        <v>21</v>
      </c>
      <c r="B77" s="4" t="s">
        <v>589</v>
      </c>
      <c r="C77" s="18" t="s">
        <v>52</v>
      </c>
      <c r="D77" s="4" t="s">
        <v>60</v>
      </c>
      <c r="E77" s="4"/>
      <c r="F77" s="4" t="s">
        <v>574</v>
      </c>
      <c r="G77" s="4" t="s">
        <v>72</v>
      </c>
      <c r="H77" s="18" t="s">
        <v>650</v>
      </c>
      <c r="I77" s="4" t="s">
        <v>610</v>
      </c>
      <c r="J77" s="4">
        <v>63.26773</v>
      </c>
      <c r="K77" s="5">
        <v>-136.56897000000001</v>
      </c>
      <c r="L77" s="4" t="s">
        <v>107</v>
      </c>
      <c r="M77" s="4" t="s">
        <v>79</v>
      </c>
      <c r="N77" s="4">
        <v>47</v>
      </c>
      <c r="O77" s="4" t="s">
        <v>32</v>
      </c>
      <c r="P77" s="4" t="s">
        <v>32</v>
      </c>
      <c r="Q77" s="18" t="s">
        <v>32</v>
      </c>
      <c r="R77" s="4" t="s">
        <v>32</v>
      </c>
      <c r="S77" s="4" t="s">
        <v>32</v>
      </c>
      <c r="T77" s="4" t="s">
        <v>32</v>
      </c>
      <c r="U77" s="4" t="s">
        <v>442</v>
      </c>
      <c r="V77" s="4" t="s">
        <v>529</v>
      </c>
      <c r="W77" s="4" t="s">
        <v>32</v>
      </c>
      <c r="X77" s="14" t="s">
        <v>619</v>
      </c>
    </row>
    <row r="78" spans="1:24" x14ac:dyDescent="0.25">
      <c r="A78" s="6" t="s">
        <v>21</v>
      </c>
      <c r="B78" s="7" t="s">
        <v>589</v>
      </c>
      <c r="C78" s="17" t="s">
        <v>52</v>
      </c>
      <c r="D78" s="7" t="s">
        <v>60</v>
      </c>
      <c r="E78" s="7"/>
      <c r="F78" s="7" t="s">
        <v>575</v>
      </c>
      <c r="G78" s="7" t="s">
        <v>72</v>
      </c>
      <c r="H78" s="17" t="s">
        <v>650</v>
      </c>
      <c r="I78" s="7" t="s">
        <v>610</v>
      </c>
      <c r="J78" s="7">
        <v>63.26773</v>
      </c>
      <c r="K78" s="8">
        <v>-136.56897000000001</v>
      </c>
      <c r="L78" s="7" t="s">
        <v>107</v>
      </c>
      <c r="M78" s="7" t="s">
        <v>79</v>
      </c>
      <c r="N78" s="7">
        <v>47</v>
      </c>
      <c r="O78" s="7" t="s">
        <v>32</v>
      </c>
      <c r="P78" s="7" t="s">
        <v>32</v>
      </c>
      <c r="Q78" s="17" t="s">
        <v>32</v>
      </c>
      <c r="R78" s="7" t="s">
        <v>32</v>
      </c>
      <c r="S78" s="7" t="s">
        <v>32</v>
      </c>
      <c r="T78" s="7" t="s">
        <v>32</v>
      </c>
      <c r="U78" s="7" t="s">
        <v>314</v>
      </c>
      <c r="V78" s="7" t="s">
        <v>529</v>
      </c>
      <c r="W78" s="7" t="s">
        <v>32</v>
      </c>
      <c r="X78" s="15" t="s">
        <v>619</v>
      </c>
    </row>
    <row r="79" spans="1:24" x14ac:dyDescent="0.25">
      <c r="A79" s="9" t="s">
        <v>21</v>
      </c>
      <c r="B79" s="4" t="s">
        <v>589</v>
      </c>
      <c r="C79" s="18" t="s">
        <v>52</v>
      </c>
      <c r="D79" s="4" t="s">
        <v>60</v>
      </c>
      <c r="E79" s="4"/>
      <c r="F79" s="4" t="s">
        <v>576</v>
      </c>
      <c r="G79" s="4" t="s">
        <v>72</v>
      </c>
      <c r="H79" s="18" t="s">
        <v>650</v>
      </c>
      <c r="I79" s="4" t="s">
        <v>610</v>
      </c>
      <c r="J79" s="4">
        <v>63.26773</v>
      </c>
      <c r="K79" s="5">
        <v>-136.56897000000001</v>
      </c>
      <c r="L79" s="4" t="s">
        <v>107</v>
      </c>
      <c r="M79" s="4" t="s">
        <v>79</v>
      </c>
      <c r="N79" s="4">
        <v>47</v>
      </c>
      <c r="O79" s="4" t="s">
        <v>32</v>
      </c>
      <c r="P79" s="4" t="s">
        <v>32</v>
      </c>
      <c r="Q79" s="18" t="s">
        <v>32</v>
      </c>
      <c r="R79" s="4" t="s">
        <v>32</v>
      </c>
      <c r="S79" s="4" t="s">
        <v>32</v>
      </c>
      <c r="T79" s="4" t="s">
        <v>32</v>
      </c>
      <c r="U79" s="4" t="s">
        <v>361</v>
      </c>
      <c r="V79" s="4" t="s">
        <v>529</v>
      </c>
      <c r="W79" s="4" t="s">
        <v>32</v>
      </c>
      <c r="X79" s="14" t="s">
        <v>619</v>
      </c>
    </row>
    <row r="80" spans="1:24" x14ac:dyDescent="0.25">
      <c r="A80" s="6" t="s">
        <v>21</v>
      </c>
      <c r="B80" s="7" t="s">
        <v>589</v>
      </c>
      <c r="C80" s="17" t="s">
        <v>52</v>
      </c>
      <c r="D80" s="7" t="s">
        <v>60</v>
      </c>
      <c r="E80" s="7"/>
      <c r="F80" s="7" t="s">
        <v>577</v>
      </c>
      <c r="G80" s="7" t="s">
        <v>72</v>
      </c>
      <c r="H80" s="17" t="s">
        <v>650</v>
      </c>
      <c r="I80" s="7" t="s">
        <v>610</v>
      </c>
      <c r="J80" s="7">
        <v>63.26773</v>
      </c>
      <c r="K80" s="8">
        <v>-136.56897000000001</v>
      </c>
      <c r="L80" s="7" t="s">
        <v>107</v>
      </c>
      <c r="M80" s="7" t="s">
        <v>79</v>
      </c>
      <c r="N80" s="7">
        <v>47</v>
      </c>
      <c r="O80" s="7" t="s">
        <v>32</v>
      </c>
      <c r="P80" s="7" t="s">
        <v>32</v>
      </c>
      <c r="Q80" s="17" t="s">
        <v>32</v>
      </c>
      <c r="R80" s="7" t="s">
        <v>32</v>
      </c>
      <c r="S80" s="7" t="s">
        <v>32</v>
      </c>
      <c r="T80" s="7" t="s">
        <v>32</v>
      </c>
      <c r="U80" s="7" t="s">
        <v>448</v>
      </c>
      <c r="V80" s="7" t="s">
        <v>529</v>
      </c>
      <c r="W80" s="7" t="s">
        <v>32</v>
      </c>
      <c r="X80" s="15" t="s">
        <v>619</v>
      </c>
    </row>
    <row r="81" spans="1:24" x14ac:dyDescent="0.25">
      <c r="A81" s="9" t="s">
        <v>21</v>
      </c>
      <c r="B81" s="4" t="s">
        <v>589</v>
      </c>
      <c r="C81" s="18" t="s">
        <v>52</v>
      </c>
      <c r="D81" s="4" t="s">
        <v>60</v>
      </c>
      <c r="E81" s="4"/>
      <c r="F81" s="4" t="s">
        <v>578</v>
      </c>
      <c r="G81" s="4" t="s">
        <v>72</v>
      </c>
      <c r="H81" s="18" t="s">
        <v>650</v>
      </c>
      <c r="I81" s="4" t="s">
        <v>610</v>
      </c>
      <c r="J81" s="4">
        <v>63.26773</v>
      </c>
      <c r="K81" s="5">
        <v>-136.56897000000001</v>
      </c>
      <c r="L81" s="4" t="s">
        <v>107</v>
      </c>
      <c r="M81" s="4" t="s">
        <v>79</v>
      </c>
      <c r="N81" s="4">
        <v>47</v>
      </c>
      <c r="O81" s="4" t="s">
        <v>32</v>
      </c>
      <c r="P81" s="4" t="s">
        <v>32</v>
      </c>
      <c r="Q81" s="18" t="s">
        <v>32</v>
      </c>
      <c r="R81" s="4" t="s">
        <v>32</v>
      </c>
      <c r="S81" s="4" t="s">
        <v>32</v>
      </c>
      <c r="T81" s="4" t="s">
        <v>32</v>
      </c>
      <c r="U81" s="4" t="s">
        <v>240</v>
      </c>
      <c r="V81" s="4" t="s">
        <v>529</v>
      </c>
      <c r="W81" s="4" t="s">
        <v>32</v>
      </c>
      <c r="X81" s="14" t="s">
        <v>619</v>
      </c>
    </row>
    <row r="82" spans="1:24" x14ac:dyDescent="0.25">
      <c r="A82" s="6" t="s">
        <v>21</v>
      </c>
      <c r="B82" s="7" t="s">
        <v>590</v>
      </c>
      <c r="C82" s="17" t="s">
        <v>53</v>
      </c>
      <c r="D82" s="7" t="s">
        <v>60</v>
      </c>
      <c r="E82" s="7"/>
      <c r="F82" s="7" t="s">
        <v>63</v>
      </c>
      <c r="G82" s="7" t="s">
        <v>72</v>
      </c>
      <c r="H82" s="17" t="s">
        <v>651</v>
      </c>
      <c r="I82" s="7" t="s">
        <v>611</v>
      </c>
      <c r="J82" s="7">
        <v>62.187609999999999</v>
      </c>
      <c r="K82" s="8">
        <v>-136.26157000000001</v>
      </c>
      <c r="L82" s="7" t="s">
        <v>108</v>
      </c>
      <c r="M82" s="7" t="s">
        <v>79</v>
      </c>
      <c r="N82" s="7">
        <v>59</v>
      </c>
      <c r="O82" s="7" t="s">
        <v>134</v>
      </c>
      <c r="P82" s="7" t="s">
        <v>162</v>
      </c>
      <c r="Q82" s="17" t="s">
        <v>203</v>
      </c>
      <c r="R82" s="7" t="s">
        <v>265</v>
      </c>
      <c r="S82" s="7" t="s">
        <v>343</v>
      </c>
      <c r="T82" s="7" t="s">
        <v>393</v>
      </c>
      <c r="U82" s="7" t="s">
        <v>621</v>
      </c>
      <c r="V82" s="7" t="s">
        <v>530</v>
      </c>
      <c r="W82" s="7" t="s">
        <v>32</v>
      </c>
      <c r="X82" s="15" t="s">
        <v>619</v>
      </c>
    </row>
    <row r="83" spans="1:24" x14ac:dyDescent="0.25">
      <c r="A83" s="9" t="s">
        <v>21</v>
      </c>
      <c r="B83" s="4" t="s">
        <v>590</v>
      </c>
      <c r="C83" s="18" t="s">
        <v>53</v>
      </c>
      <c r="D83" s="4" t="s">
        <v>60</v>
      </c>
      <c r="E83" s="4"/>
      <c r="F83" s="4" t="s">
        <v>64</v>
      </c>
      <c r="G83" s="4" t="s">
        <v>72</v>
      </c>
      <c r="H83" s="18" t="s">
        <v>651</v>
      </c>
      <c r="I83" s="4" t="s">
        <v>611</v>
      </c>
      <c r="J83" s="4">
        <v>62.187609999999999</v>
      </c>
      <c r="K83" s="5">
        <v>-136.26157000000001</v>
      </c>
      <c r="L83" s="4" t="s">
        <v>108</v>
      </c>
      <c r="M83" s="4" t="s">
        <v>79</v>
      </c>
      <c r="N83" s="4">
        <v>59</v>
      </c>
      <c r="O83" s="4" t="s">
        <v>162</v>
      </c>
      <c r="P83" s="4" t="s">
        <v>150</v>
      </c>
      <c r="Q83" s="18" t="s">
        <v>146</v>
      </c>
      <c r="R83" s="4" t="s">
        <v>266</v>
      </c>
      <c r="S83" s="4" t="s">
        <v>344</v>
      </c>
      <c r="T83" s="4" t="s">
        <v>369</v>
      </c>
      <c r="U83" s="4" t="s">
        <v>621</v>
      </c>
      <c r="V83" s="4" t="s">
        <v>531</v>
      </c>
      <c r="W83" s="4" t="s">
        <v>32</v>
      </c>
      <c r="X83" s="14" t="s">
        <v>619</v>
      </c>
    </row>
    <row r="84" spans="1:24" x14ac:dyDescent="0.25">
      <c r="A84" s="6" t="s">
        <v>21</v>
      </c>
      <c r="B84" s="7" t="s">
        <v>590</v>
      </c>
      <c r="C84" s="17" t="s">
        <v>53</v>
      </c>
      <c r="D84" s="7" t="s">
        <v>60</v>
      </c>
      <c r="E84" s="7"/>
      <c r="F84" s="7" t="s">
        <v>66</v>
      </c>
      <c r="G84" s="7" t="s">
        <v>72</v>
      </c>
      <c r="H84" s="17" t="s">
        <v>651</v>
      </c>
      <c r="I84" s="7" t="s">
        <v>611</v>
      </c>
      <c r="J84" s="7">
        <v>62.187609999999999</v>
      </c>
      <c r="K84" s="8">
        <v>-136.26157000000001</v>
      </c>
      <c r="L84" s="7" t="s">
        <v>108</v>
      </c>
      <c r="M84" s="7" t="s">
        <v>79</v>
      </c>
      <c r="N84" s="7">
        <v>59</v>
      </c>
      <c r="O84" s="7" t="s">
        <v>150</v>
      </c>
      <c r="P84" s="7" t="s">
        <v>163</v>
      </c>
      <c r="Q84" s="17" t="s">
        <v>204</v>
      </c>
      <c r="R84" s="7" t="s">
        <v>267</v>
      </c>
      <c r="S84" s="7" t="s">
        <v>341</v>
      </c>
      <c r="T84" s="7" t="s">
        <v>383</v>
      </c>
      <c r="U84" s="7" t="s">
        <v>621</v>
      </c>
      <c r="V84" s="7" t="s">
        <v>532</v>
      </c>
      <c r="W84" s="7" t="s">
        <v>32</v>
      </c>
      <c r="X84" s="15" t="s">
        <v>619</v>
      </c>
    </row>
    <row r="85" spans="1:24" x14ac:dyDescent="0.25">
      <c r="A85" s="9" t="s">
        <v>21</v>
      </c>
      <c r="B85" s="4" t="s">
        <v>590</v>
      </c>
      <c r="C85" s="18" t="s">
        <v>53</v>
      </c>
      <c r="D85" s="4" t="s">
        <v>60</v>
      </c>
      <c r="E85" s="4"/>
      <c r="F85" s="4" t="s">
        <v>65</v>
      </c>
      <c r="G85" s="4" t="s">
        <v>72</v>
      </c>
      <c r="H85" s="18" t="s">
        <v>651</v>
      </c>
      <c r="I85" s="4" t="s">
        <v>611</v>
      </c>
      <c r="J85" s="4">
        <v>62.187609999999999</v>
      </c>
      <c r="K85" s="5">
        <v>-136.26157000000001</v>
      </c>
      <c r="L85" s="4" t="s">
        <v>108</v>
      </c>
      <c r="M85" s="4" t="s">
        <v>79</v>
      </c>
      <c r="N85" s="4">
        <v>59</v>
      </c>
      <c r="O85" s="4" t="s">
        <v>163</v>
      </c>
      <c r="P85" s="4" t="s">
        <v>116</v>
      </c>
      <c r="Q85" s="18" t="s">
        <v>173</v>
      </c>
      <c r="R85" s="4" t="s">
        <v>268</v>
      </c>
      <c r="S85" s="4" t="s">
        <v>345</v>
      </c>
      <c r="T85" s="4" t="s">
        <v>369</v>
      </c>
      <c r="U85" s="4" t="s">
        <v>621</v>
      </c>
      <c r="V85" s="4" t="s">
        <v>533</v>
      </c>
      <c r="W85" s="4" t="s">
        <v>32</v>
      </c>
      <c r="X85" s="14" t="s">
        <v>619</v>
      </c>
    </row>
    <row r="86" spans="1:24" x14ac:dyDescent="0.25">
      <c r="A86" s="6" t="s">
        <v>21</v>
      </c>
      <c r="B86" s="7" t="s">
        <v>590</v>
      </c>
      <c r="C86" s="17" t="s">
        <v>53</v>
      </c>
      <c r="D86" s="7" t="s">
        <v>60</v>
      </c>
      <c r="E86" s="7"/>
      <c r="F86" s="7" t="s">
        <v>67</v>
      </c>
      <c r="G86" s="7" t="s">
        <v>72</v>
      </c>
      <c r="H86" s="17" t="s">
        <v>651</v>
      </c>
      <c r="I86" s="7" t="s">
        <v>611</v>
      </c>
      <c r="J86" s="7">
        <v>62.187609999999999</v>
      </c>
      <c r="K86" s="8">
        <v>-136.26157000000001</v>
      </c>
      <c r="L86" s="7" t="s">
        <v>108</v>
      </c>
      <c r="M86" s="7" t="s">
        <v>79</v>
      </c>
      <c r="N86" s="7">
        <v>59</v>
      </c>
      <c r="O86" s="7" t="s">
        <v>116</v>
      </c>
      <c r="P86" s="7" t="s">
        <v>164</v>
      </c>
      <c r="Q86" s="17" t="s">
        <v>181</v>
      </c>
      <c r="R86" s="7" t="s">
        <v>269</v>
      </c>
      <c r="S86" s="7" t="s">
        <v>346</v>
      </c>
      <c r="T86" s="7" t="s">
        <v>394</v>
      </c>
      <c r="U86" s="7" t="s">
        <v>621</v>
      </c>
      <c r="V86" s="7" t="s">
        <v>534</v>
      </c>
      <c r="W86" s="7" t="s">
        <v>32</v>
      </c>
      <c r="X86" s="15" t="s">
        <v>619</v>
      </c>
    </row>
    <row r="87" spans="1:24" x14ac:dyDescent="0.25">
      <c r="A87" s="9" t="s">
        <v>21</v>
      </c>
      <c r="B87" s="4" t="s">
        <v>590</v>
      </c>
      <c r="C87" s="18" t="s">
        <v>53</v>
      </c>
      <c r="D87" s="4" t="s">
        <v>60</v>
      </c>
      <c r="E87" s="4"/>
      <c r="F87" s="4" t="s">
        <v>68</v>
      </c>
      <c r="G87" s="4" t="s">
        <v>72</v>
      </c>
      <c r="H87" s="18" t="s">
        <v>651</v>
      </c>
      <c r="I87" s="4" t="s">
        <v>611</v>
      </c>
      <c r="J87" s="4">
        <v>62.187609999999999</v>
      </c>
      <c r="K87" s="5">
        <v>-136.26157000000001</v>
      </c>
      <c r="L87" s="4" t="s">
        <v>108</v>
      </c>
      <c r="M87" s="4" t="s">
        <v>79</v>
      </c>
      <c r="N87" s="4">
        <v>59</v>
      </c>
      <c r="O87" s="4" t="s">
        <v>164</v>
      </c>
      <c r="P87" s="4" t="s">
        <v>129</v>
      </c>
      <c r="Q87" s="18" t="s">
        <v>205</v>
      </c>
      <c r="R87" s="4" t="s">
        <v>270</v>
      </c>
      <c r="S87" s="4" t="s">
        <v>347</v>
      </c>
      <c r="T87" s="4" t="s">
        <v>395</v>
      </c>
      <c r="U87" s="4" t="s">
        <v>621</v>
      </c>
      <c r="V87" s="4" t="s">
        <v>535</v>
      </c>
      <c r="W87" s="4" t="s">
        <v>32</v>
      </c>
      <c r="X87" s="14" t="s">
        <v>619</v>
      </c>
    </row>
    <row r="88" spans="1:24" x14ac:dyDescent="0.25">
      <c r="A88" s="6" t="s">
        <v>21</v>
      </c>
      <c r="B88" s="7" t="s">
        <v>590</v>
      </c>
      <c r="C88" s="17" t="s">
        <v>53</v>
      </c>
      <c r="D88" s="7" t="s">
        <v>61</v>
      </c>
      <c r="E88" s="7"/>
      <c r="F88" s="7" t="s">
        <v>63</v>
      </c>
      <c r="G88" s="7" t="s">
        <v>72</v>
      </c>
      <c r="H88" s="17" t="s">
        <v>652</v>
      </c>
      <c r="I88" s="7" t="s">
        <v>611</v>
      </c>
      <c r="J88" s="7">
        <v>62.187609999999999</v>
      </c>
      <c r="K88" s="8">
        <v>-136.26157000000001</v>
      </c>
      <c r="L88" s="7" t="s">
        <v>108</v>
      </c>
      <c r="M88" s="7" t="s">
        <v>79</v>
      </c>
      <c r="N88" s="7">
        <v>50</v>
      </c>
      <c r="O88" s="7" t="s">
        <v>134</v>
      </c>
      <c r="P88" s="7" t="s">
        <v>135</v>
      </c>
      <c r="Q88" s="17" t="s">
        <v>32</v>
      </c>
      <c r="R88" s="7" t="s">
        <v>32</v>
      </c>
      <c r="S88" s="7" t="s">
        <v>32</v>
      </c>
      <c r="T88" s="7" t="s">
        <v>32</v>
      </c>
      <c r="U88" s="7" t="s">
        <v>32</v>
      </c>
      <c r="V88" s="7" t="s">
        <v>32</v>
      </c>
      <c r="W88" s="7" t="s">
        <v>32</v>
      </c>
      <c r="X88" s="15" t="s">
        <v>619</v>
      </c>
    </row>
    <row r="89" spans="1:24" x14ac:dyDescent="0.25">
      <c r="A89" s="9" t="s">
        <v>21</v>
      </c>
      <c r="B89" s="4" t="s">
        <v>590</v>
      </c>
      <c r="C89" s="18" t="s">
        <v>53</v>
      </c>
      <c r="D89" s="4" t="s">
        <v>61</v>
      </c>
      <c r="E89" s="4"/>
      <c r="F89" s="4" t="s">
        <v>64</v>
      </c>
      <c r="G89" s="4" t="s">
        <v>72</v>
      </c>
      <c r="H89" s="18" t="s">
        <v>652</v>
      </c>
      <c r="I89" s="4" t="s">
        <v>611</v>
      </c>
      <c r="J89" s="4">
        <v>62.187609999999999</v>
      </c>
      <c r="K89" s="5">
        <v>-136.26157000000001</v>
      </c>
      <c r="L89" s="4" t="s">
        <v>108</v>
      </c>
      <c r="M89" s="4" t="s">
        <v>79</v>
      </c>
      <c r="N89" s="4">
        <v>50</v>
      </c>
      <c r="O89" s="4" t="s">
        <v>135</v>
      </c>
      <c r="P89" s="4" t="s">
        <v>153</v>
      </c>
      <c r="Q89" s="18" t="s">
        <v>32</v>
      </c>
      <c r="R89" s="4" t="s">
        <v>32</v>
      </c>
      <c r="S89" s="4" t="s">
        <v>32</v>
      </c>
      <c r="T89" s="4" t="s">
        <v>32</v>
      </c>
      <c r="U89" s="4" t="s">
        <v>32</v>
      </c>
      <c r="V89" s="4" t="s">
        <v>536</v>
      </c>
      <c r="W89" s="4" t="s">
        <v>32</v>
      </c>
      <c r="X89" s="14" t="s">
        <v>619</v>
      </c>
    </row>
    <row r="90" spans="1:24" x14ac:dyDescent="0.25">
      <c r="A90" s="6" t="s">
        <v>21</v>
      </c>
      <c r="B90" s="7" t="s">
        <v>590</v>
      </c>
      <c r="C90" s="17" t="s">
        <v>53</v>
      </c>
      <c r="D90" s="7" t="s">
        <v>61</v>
      </c>
      <c r="E90" s="7"/>
      <c r="F90" s="7" t="s">
        <v>65</v>
      </c>
      <c r="G90" s="7" t="s">
        <v>72</v>
      </c>
      <c r="H90" s="17" t="s">
        <v>652</v>
      </c>
      <c r="I90" s="7" t="s">
        <v>611</v>
      </c>
      <c r="J90" s="7">
        <v>62.187609999999999</v>
      </c>
      <c r="K90" s="8">
        <v>-136.26157000000001</v>
      </c>
      <c r="L90" s="7" t="s">
        <v>108</v>
      </c>
      <c r="M90" s="7" t="s">
        <v>79</v>
      </c>
      <c r="N90" s="7">
        <v>50</v>
      </c>
      <c r="O90" s="7" t="s">
        <v>153</v>
      </c>
      <c r="P90" s="7" t="s">
        <v>164</v>
      </c>
      <c r="Q90" s="17" t="s">
        <v>32</v>
      </c>
      <c r="R90" s="7" t="s">
        <v>32</v>
      </c>
      <c r="S90" s="7" t="s">
        <v>32</v>
      </c>
      <c r="T90" s="7" t="s">
        <v>32</v>
      </c>
      <c r="U90" s="7" t="s">
        <v>32</v>
      </c>
      <c r="V90" s="7" t="s">
        <v>537</v>
      </c>
      <c r="W90" s="7" t="s">
        <v>32</v>
      </c>
      <c r="X90" s="15" t="s">
        <v>619</v>
      </c>
    </row>
    <row r="91" spans="1:24" x14ac:dyDescent="0.25">
      <c r="A91" s="9" t="s">
        <v>21</v>
      </c>
      <c r="B91" s="4" t="s">
        <v>590</v>
      </c>
      <c r="C91" s="18" t="s">
        <v>53</v>
      </c>
      <c r="D91" s="4" t="s">
        <v>61</v>
      </c>
      <c r="E91" s="4"/>
      <c r="F91" s="4" t="s">
        <v>66</v>
      </c>
      <c r="G91" s="4" t="s">
        <v>72</v>
      </c>
      <c r="H91" s="18" t="s">
        <v>652</v>
      </c>
      <c r="I91" s="4" t="s">
        <v>611</v>
      </c>
      <c r="J91" s="4">
        <v>62.187609999999999</v>
      </c>
      <c r="K91" s="5">
        <v>-136.26157000000001</v>
      </c>
      <c r="L91" s="4" t="s">
        <v>108</v>
      </c>
      <c r="M91" s="4" t="s">
        <v>79</v>
      </c>
      <c r="N91" s="4">
        <v>50</v>
      </c>
      <c r="O91" s="4" t="s">
        <v>164</v>
      </c>
      <c r="P91" s="4" t="s">
        <v>165</v>
      </c>
      <c r="Q91" s="18" t="s">
        <v>32</v>
      </c>
      <c r="R91" s="4" t="s">
        <v>32</v>
      </c>
      <c r="S91" s="4" t="s">
        <v>32</v>
      </c>
      <c r="T91" s="4" t="s">
        <v>32</v>
      </c>
      <c r="U91" s="4" t="s">
        <v>32</v>
      </c>
      <c r="V91" s="4" t="s">
        <v>538</v>
      </c>
      <c r="W91" s="4" t="s">
        <v>32</v>
      </c>
      <c r="X91" s="14" t="s">
        <v>619</v>
      </c>
    </row>
    <row r="92" spans="1:24" x14ac:dyDescent="0.25">
      <c r="A92" s="6" t="s">
        <v>21</v>
      </c>
      <c r="B92" s="7" t="s">
        <v>590</v>
      </c>
      <c r="C92" s="17" t="s">
        <v>53</v>
      </c>
      <c r="D92" s="7" t="s">
        <v>61</v>
      </c>
      <c r="E92" s="7"/>
      <c r="F92" s="7" t="s">
        <v>580</v>
      </c>
      <c r="G92" s="7" t="s">
        <v>72</v>
      </c>
      <c r="H92" s="17" t="s">
        <v>652</v>
      </c>
      <c r="I92" s="7" t="s">
        <v>611</v>
      </c>
      <c r="J92" s="7">
        <v>62.187609999999999</v>
      </c>
      <c r="K92" s="8">
        <v>-136.26157000000001</v>
      </c>
      <c r="L92" s="7" t="s">
        <v>108</v>
      </c>
      <c r="M92" s="7" t="s">
        <v>79</v>
      </c>
      <c r="N92" s="7">
        <v>50</v>
      </c>
      <c r="O92" s="7" t="s">
        <v>165</v>
      </c>
      <c r="P92" s="7" t="s">
        <v>175</v>
      </c>
      <c r="Q92" s="17" t="s">
        <v>32</v>
      </c>
      <c r="R92" s="7" t="s">
        <v>32</v>
      </c>
      <c r="S92" s="7" t="s">
        <v>32</v>
      </c>
      <c r="T92" s="7" t="s">
        <v>32</v>
      </c>
      <c r="U92" s="7" t="s">
        <v>32</v>
      </c>
      <c r="V92" s="7" t="s">
        <v>539</v>
      </c>
      <c r="W92" s="7" t="s">
        <v>32</v>
      </c>
      <c r="X92" s="15" t="s">
        <v>619</v>
      </c>
    </row>
    <row r="93" spans="1:24" x14ac:dyDescent="0.25">
      <c r="A93" s="9" t="s">
        <v>21</v>
      </c>
      <c r="B93" s="4" t="s">
        <v>591</v>
      </c>
      <c r="C93" s="18" t="s">
        <v>54</v>
      </c>
      <c r="D93" s="4" t="s">
        <v>60</v>
      </c>
      <c r="E93" s="4"/>
      <c r="F93" s="4" t="s">
        <v>63</v>
      </c>
      <c r="G93" s="4" t="s">
        <v>72</v>
      </c>
      <c r="H93" s="18" t="s">
        <v>653</v>
      </c>
      <c r="I93" s="4" t="s">
        <v>612</v>
      </c>
      <c r="J93" s="4">
        <v>61.290779999999998</v>
      </c>
      <c r="K93" s="5">
        <v>-135.52422999999999</v>
      </c>
      <c r="L93" s="4" t="s">
        <v>109</v>
      </c>
      <c r="M93" s="4" t="s">
        <v>79</v>
      </c>
      <c r="N93" s="4">
        <v>71</v>
      </c>
      <c r="O93" s="4" t="s">
        <v>134</v>
      </c>
      <c r="P93" s="4" t="s">
        <v>135</v>
      </c>
      <c r="Q93" s="18" t="s">
        <v>177</v>
      </c>
      <c r="R93" s="4" t="s">
        <v>227</v>
      </c>
      <c r="S93" s="4" t="s">
        <v>241</v>
      </c>
      <c r="T93" s="4" t="s">
        <v>328</v>
      </c>
      <c r="U93" s="4" t="s">
        <v>83</v>
      </c>
      <c r="V93" s="4" t="s">
        <v>540</v>
      </c>
      <c r="W93" s="4" t="s">
        <v>32</v>
      </c>
      <c r="X93" s="14" t="s">
        <v>619</v>
      </c>
    </row>
    <row r="94" spans="1:24" x14ac:dyDescent="0.25">
      <c r="A94" s="6" t="s">
        <v>21</v>
      </c>
      <c r="B94" s="7" t="s">
        <v>591</v>
      </c>
      <c r="C94" s="17" t="s">
        <v>54</v>
      </c>
      <c r="D94" s="7" t="s">
        <v>60</v>
      </c>
      <c r="E94" s="7"/>
      <c r="F94" s="7" t="s">
        <v>64</v>
      </c>
      <c r="G94" s="7" t="s">
        <v>72</v>
      </c>
      <c r="H94" s="17" t="s">
        <v>653</v>
      </c>
      <c r="I94" s="7" t="s">
        <v>612</v>
      </c>
      <c r="J94" s="7">
        <v>61.290779999999998</v>
      </c>
      <c r="K94" s="8">
        <v>-135.52422999999999</v>
      </c>
      <c r="L94" s="7" t="s">
        <v>109</v>
      </c>
      <c r="M94" s="7" t="s">
        <v>79</v>
      </c>
      <c r="N94" s="7">
        <v>71</v>
      </c>
      <c r="O94" s="7" t="s">
        <v>135</v>
      </c>
      <c r="P94" s="7" t="s">
        <v>166</v>
      </c>
      <c r="Q94" s="17" t="s">
        <v>145</v>
      </c>
      <c r="R94" s="7" t="s">
        <v>271</v>
      </c>
      <c r="S94" s="7" t="s">
        <v>348</v>
      </c>
      <c r="T94" s="7" t="s">
        <v>328</v>
      </c>
      <c r="U94" s="7" t="s">
        <v>239</v>
      </c>
      <c r="V94" s="7" t="s">
        <v>541</v>
      </c>
      <c r="W94" s="7" t="s">
        <v>32</v>
      </c>
      <c r="X94" s="15" t="s">
        <v>619</v>
      </c>
    </row>
    <row r="95" spans="1:24" x14ac:dyDescent="0.25">
      <c r="A95" s="9" t="s">
        <v>21</v>
      </c>
      <c r="B95" s="4" t="s">
        <v>591</v>
      </c>
      <c r="C95" s="18" t="s">
        <v>54</v>
      </c>
      <c r="D95" s="4" t="s">
        <v>60</v>
      </c>
      <c r="E95" s="4"/>
      <c r="F95" s="4" t="s">
        <v>70</v>
      </c>
      <c r="G95" s="4" t="s">
        <v>72</v>
      </c>
      <c r="H95" s="18" t="s">
        <v>653</v>
      </c>
      <c r="I95" s="4" t="s">
        <v>612</v>
      </c>
      <c r="J95" s="4">
        <v>61.290779999999998</v>
      </c>
      <c r="K95" s="5">
        <v>-135.52422999999999</v>
      </c>
      <c r="L95" s="4" t="s">
        <v>109</v>
      </c>
      <c r="M95" s="4" t="s">
        <v>79</v>
      </c>
      <c r="N95" s="4">
        <v>71</v>
      </c>
      <c r="O95" s="4" t="s">
        <v>166</v>
      </c>
      <c r="P95" s="4" t="s">
        <v>167</v>
      </c>
      <c r="Q95" s="18" t="s">
        <v>191</v>
      </c>
      <c r="R95" s="4" t="s">
        <v>272</v>
      </c>
      <c r="S95" s="4" t="s">
        <v>342</v>
      </c>
      <c r="T95" s="4" t="s">
        <v>83</v>
      </c>
      <c r="U95" s="4" t="s">
        <v>449</v>
      </c>
      <c r="V95" s="4" t="s">
        <v>542</v>
      </c>
      <c r="W95" s="4" t="s">
        <v>32</v>
      </c>
      <c r="X95" s="14" t="s">
        <v>619</v>
      </c>
    </row>
    <row r="96" spans="1:24" x14ac:dyDescent="0.25">
      <c r="A96" s="6" t="s">
        <v>21</v>
      </c>
      <c r="B96" s="7" t="s">
        <v>591</v>
      </c>
      <c r="C96" s="17" t="s">
        <v>54</v>
      </c>
      <c r="D96" s="7" t="s">
        <v>60</v>
      </c>
      <c r="E96" s="7"/>
      <c r="F96" s="7" t="s">
        <v>67</v>
      </c>
      <c r="G96" s="7" t="s">
        <v>72</v>
      </c>
      <c r="H96" s="17" t="s">
        <v>653</v>
      </c>
      <c r="I96" s="7" t="s">
        <v>612</v>
      </c>
      <c r="J96" s="7">
        <v>61.290779999999998</v>
      </c>
      <c r="K96" s="8">
        <v>-135.52422999999999</v>
      </c>
      <c r="L96" s="7" t="s">
        <v>109</v>
      </c>
      <c r="M96" s="7" t="s">
        <v>79</v>
      </c>
      <c r="N96" s="7">
        <v>71</v>
      </c>
      <c r="O96" s="7" t="s">
        <v>167</v>
      </c>
      <c r="P96" s="7" t="s">
        <v>164</v>
      </c>
      <c r="Q96" s="17" t="s">
        <v>115</v>
      </c>
      <c r="R96" s="7" t="s">
        <v>273</v>
      </c>
      <c r="S96" s="7" t="s">
        <v>349</v>
      </c>
      <c r="T96" s="7" t="s">
        <v>396</v>
      </c>
      <c r="U96" s="7" t="s">
        <v>320</v>
      </c>
      <c r="V96" s="7" t="s">
        <v>543</v>
      </c>
      <c r="W96" s="7" t="s">
        <v>32</v>
      </c>
      <c r="X96" s="15" t="s">
        <v>619</v>
      </c>
    </row>
    <row r="97" spans="1:24" x14ac:dyDescent="0.25">
      <c r="A97" s="9" t="s">
        <v>21</v>
      </c>
      <c r="B97" s="4" t="s">
        <v>591</v>
      </c>
      <c r="C97" s="18" t="s">
        <v>54</v>
      </c>
      <c r="D97" s="4" t="s">
        <v>60</v>
      </c>
      <c r="E97" s="4"/>
      <c r="F97" s="4" t="s">
        <v>67</v>
      </c>
      <c r="G97" s="4" t="s">
        <v>71</v>
      </c>
      <c r="H97" s="18" t="s">
        <v>654</v>
      </c>
      <c r="I97" s="4" t="s">
        <v>612</v>
      </c>
      <c r="J97" s="4">
        <v>61.290779999999998</v>
      </c>
      <c r="K97" s="5">
        <v>-135.52422999999999</v>
      </c>
      <c r="L97" s="4" t="s">
        <v>109</v>
      </c>
      <c r="M97" s="4" t="s">
        <v>79</v>
      </c>
      <c r="N97" s="4">
        <v>71</v>
      </c>
      <c r="O97" s="4" t="s">
        <v>167</v>
      </c>
      <c r="P97" s="4" t="s">
        <v>164</v>
      </c>
      <c r="Q97" s="18" t="s">
        <v>115</v>
      </c>
      <c r="R97" s="4" t="s">
        <v>273</v>
      </c>
      <c r="S97" s="4" t="s">
        <v>349</v>
      </c>
      <c r="T97" s="4" t="s">
        <v>396</v>
      </c>
      <c r="U97" s="4" t="s">
        <v>450</v>
      </c>
      <c r="V97" s="4" t="s">
        <v>544</v>
      </c>
      <c r="W97" s="4" t="s">
        <v>32</v>
      </c>
      <c r="X97" s="14" t="s">
        <v>619</v>
      </c>
    </row>
    <row r="98" spans="1:24" x14ac:dyDescent="0.25">
      <c r="A98" s="6" t="s">
        <v>21</v>
      </c>
      <c r="B98" s="7" t="s">
        <v>591</v>
      </c>
      <c r="C98" s="17" t="s">
        <v>54</v>
      </c>
      <c r="D98" s="7" t="s">
        <v>60</v>
      </c>
      <c r="E98" s="7"/>
      <c r="F98" s="7" t="s">
        <v>68</v>
      </c>
      <c r="G98" s="7" t="s">
        <v>72</v>
      </c>
      <c r="H98" s="17" t="s">
        <v>653</v>
      </c>
      <c r="I98" s="7" t="s">
        <v>612</v>
      </c>
      <c r="J98" s="7">
        <v>61.290779999999998</v>
      </c>
      <c r="K98" s="8">
        <v>-135.52422999999999</v>
      </c>
      <c r="L98" s="7" t="s">
        <v>109</v>
      </c>
      <c r="M98" s="7" t="s">
        <v>79</v>
      </c>
      <c r="N98" s="7">
        <v>71</v>
      </c>
      <c r="O98" s="7" t="s">
        <v>164</v>
      </c>
      <c r="P98" s="7" t="s">
        <v>168</v>
      </c>
      <c r="Q98" s="17" t="s">
        <v>194</v>
      </c>
      <c r="R98" s="7" t="s">
        <v>220</v>
      </c>
      <c r="S98" s="7" t="s">
        <v>229</v>
      </c>
      <c r="T98" s="7" t="s">
        <v>98</v>
      </c>
      <c r="U98" s="7" t="s">
        <v>232</v>
      </c>
      <c r="V98" s="7" t="s">
        <v>545</v>
      </c>
      <c r="W98" s="7" t="s">
        <v>32</v>
      </c>
      <c r="X98" s="15" t="s">
        <v>619</v>
      </c>
    </row>
    <row r="99" spans="1:24" x14ac:dyDescent="0.25">
      <c r="A99" s="9" t="s">
        <v>21</v>
      </c>
      <c r="B99" s="4" t="s">
        <v>591</v>
      </c>
      <c r="C99" s="18" t="s">
        <v>54</v>
      </c>
      <c r="D99" s="4" t="s">
        <v>60</v>
      </c>
      <c r="E99" s="4"/>
      <c r="F99" s="4" t="s">
        <v>69</v>
      </c>
      <c r="G99" s="4" t="s">
        <v>72</v>
      </c>
      <c r="H99" s="18" t="s">
        <v>653</v>
      </c>
      <c r="I99" s="4" t="s">
        <v>612</v>
      </c>
      <c r="J99" s="4">
        <v>61.290779999999998</v>
      </c>
      <c r="K99" s="5">
        <v>-135.52422999999999</v>
      </c>
      <c r="L99" s="4" t="s">
        <v>109</v>
      </c>
      <c r="M99" s="4" t="s">
        <v>79</v>
      </c>
      <c r="N99" s="4">
        <v>71</v>
      </c>
      <c r="O99" s="4" t="s">
        <v>168</v>
      </c>
      <c r="P99" s="4" t="s">
        <v>169</v>
      </c>
      <c r="Q99" s="18" t="s">
        <v>206</v>
      </c>
      <c r="R99" s="4" t="s">
        <v>274</v>
      </c>
      <c r="S99" s="4" t="s">
        <v>350</v>
      </c>
      <c r="T99" s="4" t="s">
        <v>133</v>
      </c>
      <c r="U99" s="4" t="s">
        <v>451</v>
      </c>
      <c r="V99" s="4" t="s">
        <v>546</v>
      </c>
      <c r="W99" s="4" t="s">
        <v>32</v>
      </c>
      <c r="X99" s="14" t="s">
        <v>619</v>
      </c>
    </row>
    <row r="100" spans="1:24" x14ac:dyDescent="0.25">
      <c r="A100" s="6" t="s">
        <v>21</v>
      </c>
      <c r="B100" s="7" t="s">
        <v>591</v>
      </c>
      <c r="C100" s="17" t="s">
        <v>54</v>
      </c>
      <c r="D100" s="7" t="s">
        <v>60</v>
      </c>
      <c r="E100" s="7"/>
      <c r="F100" s="7" t="s">
        <v>579</v>
      </c>
      <c r="G100" s="7" t="s">
        <v>72</v>
      </c>
      <c r="H100" s="17" t="s">
        <v>653</v>
      </c>
      <c r="I100" s="7" t="s">
        <v>612</v>
      </c>
      <c r="J100" s="7">
        <v>61.290779999999998</v>
      </c>
      <c r="K100" s="8">
        <v>-135.52422999999999</v>
      </c>
      <c r="L100" s="7" t="s">
        <v>109</v>
      </c>
      <c r="M100" s="7" t="s">
        <v>79</v>
      </c>
      <c r="N100" s="7">
        <v>71</v>
      </c>
      <c r="O100" s="7" t="s">
        <v>32</v>
      </c>
      <c r="P100" s="7" t="s">
        <v>32</v>
      </c>
      <c r="Q100" s="17" t="s">
        <v>32</v>
      </c>
      <c r="R100" s="7" t="s">
        <v>32</v>
      </c>
      <c r="S100" s="7" t="s">
        <v>32</v>
      </c>
      <c r="T100" s="7" t="s">
        <v>32</v>
      </c>
      <c r="U100" s="7" t="s">
        <v>251</v>
      </c>
      <c r="V100" s="7" t="s">
        <v>547</v>
      </c>
      <c r="W100" s="7" t="s">
        <v>32</v>
      </c>
      <c r="X100" s="15" t="s">
        <v>619</v>
      </c>
    </row>
    <row r="101" spans="1:24" x14ac:dyDescent="0.25">
      <c r="A101" s="9" t="s">
        <v>21</v>
      </c>
      <c r="B101" s="4" t="s">
        <v>592</v>
      </c>
      <c r="C101" s="18" t="s">
        <v>55</v>
      </c>
      <c r="D101" s="4" t="s">
        <v>60</v>
      </c>
      <c r="E101" s="4"/>
      <c r="F101" s="4" t="s">
        <v>63</v>
      </c>
      <c r="G101" s="4" t="s">
        <v>72</v>
      </c>
      <c r="H101" s="18" t="s">
        <v>655</v>
      </c>
      <c r="I101" s="4" t="s">
        <v>613</v>
      </c>
      <c r="J101" s="4">
        <v>60.179340000000003</v>
      </c>
      <c r="K101" s="5">
        <v>-129.83337</v>
      </c>
      <c r="L101" s="4" t="s">
        <v>110</v>
      </c>
      <c r="M101" s="4" t="s">
        <v>79</v>
      </c>
      <c r="N101" s="4">
        <v>56</v>
      </c>
      <c r="O101" s="4" t="s">
        <v>134</v>
      </c>
      <c r="P101" s="4" t="s">
        <v>135</v>
      </c>
      <c r="Q101" s="18" t="s">
        <v>177</v>
      </c>
      <c r="R101" s="4" t="s">
        <v>275</v>
      </c>
      <c r="S101" s="4" t="s">
        <v>351</v>
      </c>
      <c r="T101" s="4" t="s">
        <v>328</v>
      </c>
      <c r="U101" s="4" t="s">
        <v>423</v>
      </c>
      <c r="V101" s="4" t="s">
        <v>548</v>
      </c>
      <c r="W101" s="4" t="s">
        <v>32</v>
      </c>
      <c r="X101" s="14" t="s">
        <v>619</v>
      </c>
    </row>
    <row r="102" spans="1:24" x14ac:dyDescent="0.25">
      <c r="A102" s="6" t="s">
        <v>21</v>
      </c>
      <c r="B102" s="7" t="s">
        <v>592</v>
      </c>
      <c r="C102" s="17" t="s">
        <v>55</v>
      </c>
      <c r="D102" s="7" t="s">
        <v>60</v>
      </c>
      <c r="E102" s="7"/>
      <c r="F102" s="7" t="s">
        <v>64</v>
      </c>
      <c r="G102" s="7" t="s">
        <v>72</v>
      </c>
      <c r="H102" s="17" t="s">
        <v>655</v>
      </c>
      <c r="I102" s="7" t="s">
        <v>613</v>
      </c>
      <c r="J102" s="7">
        <v>60.179340000000003</v>
      </c>
      <c r="K102" s="8">
        <v>-129.83337</v>
      </c>
      <c r="L102" s="7" t="s">
        <v>110</v>
      </c>
      <c r="M102" s="7" t="s">
        <v>79</v>
      </c>
      <c r="N102" s="7">
        <v>56</v>
      </c>
      <c r="O102" s="7" t="s">
        <v>135</v>
      </c>
      <c r="P102" s="7" t="s">
        <v>144</v>
      </c>
      <c r="Q102" s="17" t="s">
        <v>198</v>
      </c>
      <c r="R102" s="7" t="s">
        <v>276</v>
      </c>
      <c r="S102" s="7" t="s">
        <v>352</v>
      </c>
      <c r="T102" s="7" t="s">
        <v>217</v>
      </c>
      <c r="U102" s="7" t="s">
        <v>287</v>
      </c>
      <c r="V102" s="7" t="s">
        <v>549</v>
      </c>
      <c r="W102" s="7" t="s">
        <v>32</v>
      </c>
      <c r="X102" s="15" t="s">
        <v>619</v>
      </c>
    </row>
    <row r="103" spans="1:24" x14ac:dyDescent="0.25">
      <c r="A103" s="9" t="s">
        <v>21</v>
      </c>
      <c r="B103" s="4" t="s">
        <v>592</v>
      </c>
      <c r="C103" s="18" t="s">
        <v>55</v>
      </c>
      <c r="D103" s="4" t="s">
        <v>60</v>
      </c>
      <c r="E103" s="4"/>
      <c r="F103" s="4" t="s">
        <v>66</v>
      </c>
      <c r="G103" s="4" t="s">
        <v>72</v>
      </c>
      <c r="H103" s="18" t="s">
        <v>655</v>
      </c>
      <c r="I103" s="4" t="s">
        <v>613</v>
      </c>
      <c r="J103" s="4">
        <v>60.179340000000003</v>
      </c>
      <c r="K103" s="5">
        <v>-129.83337</v>
      </c>
      <c r="L103" s="4" t="s">
        <v>110</v>
      </c>
      <c r="M103" s="4" t="s">
        <v>79</v>
      </c>
      <c r="N103" s="4">
        <v>56</v>
      </c>
      <c r="O103" s="4" t="s">
        <v>144</v>
      </c>
      <c r="P103" s="4" t="s">
        <v>170</v>
      </c>
      <c r="Q103" s="18" t="s">
        <v>141</v>
      </c>
      <c r="R103" s="4" t="s">
        <v>242</v>
      </c>
      <c r="S103" s="4" t="s">
        <v>353</v>
      </c>
      <c r="T103" s="4" t="s">
        <v>397</v>
      </c>
      <c r="U103" s="4" t="s">
        <v>330</v>
      </c>
      <c r="V103" s="4" t="s">
        <v>550</v>
      </c>
      <c r="W103" s="4" t="s">
        <v>32</v>
      </c>
      <c r="X103" s="14" t="s">
        <v>619</v>
      </c>
    </row>
    <row r="104" spans="1:24" x14ac:dyDescent="0.25">
      <c r="A104" s="6" t="s">
        <v>21</v>
      </c>
      <c r="B104" s="7" t="s">
        <v>592</v>
      </c>
      <c r="C104" s="17" t="s">
        <v>55</v>
      </c>
      <c r="D104" s="7" t="s">
        <v>60</v>
      </c>
      <c r="E104" s="7"/>
      <c r="F104" s="7" t="s">
        <v>67</v>
      </c>
      <c r="G104" s="7" t="s">
        <v>72</v>
      </c>
      <c r="H104" s="17" t="s">
        <v>655</v>
      </c>
      <c r="I104" s="7" t="s">
        <v>613</v>
      </c>
      <c r="J104" s="7">
        <v>60.179340000000003</v>
      </c>
      <c r="K104" s="8">
        <v>-129.83337</v>
      </c>
      <c r="L104" s="7" t="s">
        <v>110</v>
      </c>
      <c r="M104" s="7" t="s">
        <v>79</v>
      </c>
      <c r="N104" s="7">
        <v>56</v>
      </c>
      <c r="O104" s="7" t="s">
        <v>170</v>
      </c>
      <c r="P104" s="7" t="s">
        <v>171</v>
      </c>
      <c r="Q104" s="17" t="s">
        <v>116</v>
      </c>
      <c r="R104" s="7" t="s">
        <v>272</v>
      </c>
      <c r="S104" s="7" t="s">
        <v>354</v>
      </c>
      <c r="T104" s="7" t="s">
        <v>217</v>
      </c>
      <c r="U104" s="7" t="s">
        <v>428</v>
      </c>
      <c r="V104" s="7" t="s">
        <v>551</v>
      </c>
      <c r="W104" s="7" t="s">
        <v>32</v>
      </c>
      <c r="X104" s="15" t="s">
        <v>619</v>
      </c>
    </row>
    <row r="105" spans="1:24" x14ac:dyDescent="0.25">
      <c r="A105" s="9" t="s">
        <v>21</v>
      </c>
      <c r="B105" s="4" t="s">
        <v>592</v>
      </c>
      <c r="C105" s="18" t="s">
        <v>55</v>
      </c>
      <c r="D105" s="4" t="s">
        <v>60</v>
      </c>
      <c r="E105" s="4"/>
      <c r="F105" s="4" t="s">
        <v>68</v>
      </c>
      <c r="G105" s="4" t="s">
        <v>72</v>
      </c>
      <c r="H105" s="18" t="s">
        <v>655</v>
      </c>
      <c r="I105" s="4" t="s">
        <v>613</v>
      </c>
      <c r="J105" s="4">
        <v>60.179340000000003</v>
      </c>
      <c r="K105" s="5">
        <v>-129.83337</v>
      </c>
      <c r="L105" s="4" t="s">
        <v>110</v>
      </c>
      <c r="M105" s="4" t="s">
        <v>79</v>
      </c>
      <c r="N105" s="4">
        <v>56</v>
      </c>
      <c r="O105" s="4" t="s">
        <v>171</v>
      </c>
      <c r="P105" s="4" t="s">
        <v>119</v>
      </c>
      <c r="Q105" s="18" t="s">
        <v>165</v>
      </c>
      <c r="R105" s="4" t="s">
        <v>277</v>
      </c>
      <c r="S105" s="4" t="s">
        <v>355</v>
      </c>
      <c r="T105" s="4" t="s">
        <v>398</v>
      </c>
      <c r="U105" s="4" t="s">
        <v>452</v>
      </c>
      <c r="V105" s="4" t="s">
        <v>552</v>
      </c>
      <c r="W105" s="4" t="s">
        <v>32</v>
      </c>
      <c r="X105" s="14" t="s">
        <v>619</v>
      </c>
    </row>
    <row r="106" spans="1:24" x14ac:dyDescent="0.25">
      <c r="A106" s="6" t="s">
        <v>21</v>
      </c>
      <c r="B106" s="7" t="s">
        <v>593</v>
      </c>
      <c r="C106" s="17" t="s">
        <v>56</v>
      </c>
      <c r="D106" s="7" t="s">
        <v>60</v>
      </c>
      <c r="E106" s="7"/>
      <c r="F106" s="7" t="s">
        <v>63</v>
      </c>
      <c r="G106" s="7" t="s">
        <v>72</v>
      </c>
      <c r="H106" s="17" t="s">
        <v>656</v>
      </c>
      <c r="I106" s="7" t="s">
        <v>614</v>
      </c>
      <c r="J106" s="7">
        <v>59.969439999999999</v>
      </c>
      <c r="K106" s="8">
        <v>-127.49657999999999</v>
      </c>
      <c r="L106" s="7" t="s">
        <v>111</v>
      </c>
      <c r="M106" s="7" t="s">
        <v>79</v>
      </c>
      <c r="N106" s="7">
        <v>54</v>
      </c>
      <c r="O106" s="7" t="s">
        <v>134</v>
      </c>
      <c r="P106" s="7" t="s">
        <v>135</v>
      </c>
      <c r="Q106" s="17" t="s">
        <v>177</v>
      </c>
      <c r="R106" s="7" t="s">
        <v>278</v>
      </c>
      <c r="S106" s="7" t="s">
        <v>356</v>
      </c>
      <c r="T106" s="7" t="s">
        <v>328</v>
      </c>
      <c r="U106" s="7" t="s">
        <v>314</v>
      </c>
      <c r="V106" s="7" t="s">
        <v>553</v>
      </c>
      <c r="W106" s="7" t="s">
        <v>32</v>
      </c>
      <c r="X106" s="15" t="s">
        <v>619</v>
      </c>
    </row>
    <row r="107" spans="1:24" x14ac:dyDescent="0.25">
      <c r="A107" s="9" t="s">
        <v>21</v>
      </c>
      <c r="B107" s="4" t="s">
        <v>593</v>
      </c>
      <c r="C107" s="18" t="s">
        <v>56</v>
      </c>
      <c r="D107" s="4" t="s">
        <v>60</v>
      </c>
      <c r="E107" s="4"/>
      <c r="F107" s="4" t="s">
        <v>64</v>
      </c>
      <c r="G107" s="4" t="s">
        <v>72</v>
      </c>
      <c r="H107" s="18" t="s">
        <v>656</v>
      </c>
      <c r="I107" s="4" t="s">
        <v>614</v>
      </c>
      <c r="J107" s="4">
        <v>59.969439999999999</v>
      </c>
      <c r="K107" s="5">
        <v>-127.49657999999999</v>
      </c>
      <c r="L107" s="4" t="s">
        <v>111</v>
      </c>
      <c r="M107" s="4" t="s">
        <v>79</v>
      </c>
      <c r="N107" s="4">
        <v>54</v>
      </c>
      <c r="O107" s="4" t="s">
        <v>135</v>
      </c>
      <c r="P107" s="4" t="s">
        <v>170</v>
      </c>
      <c r="Q107" s="18" t="s">
        <v>150</v>
      </c>
      <c r="R107" s="4" t="s">
        <v>249</v>
      </c>
      <c r="S107" s="4" t="s">
        <v>357</v>
      </c>
      <c r="T107" s="4" t="s">
        <v>328</v>
      </c>
      <c r="U107" s="4" t="s">
        <v>443</v>
      </c>
      <c r="V107" s="4" t="s">
        <v>554</v>
      </c>
      <c r="W107" s="4" t="s">
        <v>32</v>
      </c>
      <c r="X107" s="14" t="s">
        <v>619</v>
      </c>
    </row>
    <row r="108" spans="1:24" x14ac:dyDescent="0.25">
      <c r="A108" s="6" t="s">
        <v>21</v>
      </c>
      <c r="B108" s="7" t="s">
        <v>593</v>
      </c>
      <c r="C108" s="17" t="s">
        <v>56</v>
      </c>
      <c r="D108" s="7" t="s">
        <v>60</v>
      </c>
      <c r="E108" s="7"/>
      <c r="F108" s="7" t="s">
        <v>66</v>
      </c>
      <c r="G108" s="7" t="s">
        <v>72</v>
      </c>
      <c r="H108" s="17" t="s">
        <v>656</v>
      </c>
      <c r="I108" s="7" t="s">
        <v>614</v>
      </c>
      <c r="J108" s="7">
        <v>59.969439999999999</v>
      </c>
      <c r="K108" s="8">
        <v>-127.49657999999999</v>
      </c>
      <c r="L108" s="7" t="s">
        <v>111</v>
      </c>
      <c r="M108" s="7" t="s">
        <v>79</v>
      </c>
      <c r="N108" s="7">
        <v>54</v>
      </c>
      <c r="O108" s="7" t="s">
        <v>170</v>
      </c>
      <c r="P108" s="7" t="s">
        <v>160</v>
      </c>
      <c r="Q108" s="17" t="s">
        <v>178</v>
      </c>
      <c r="R108" s="7" t="s">
        <v>236</v>
      </c>
      <c r="S108" s="7" t="s">
        <v>358</v>
      </c>
      <c r="T108" s="7" t="s">
        <v>399</v>
      </c>
      <c r="U108" s="7" t="s">
        <v>453</v>
      </c>
      <c r="V108" s="7" t="s">
        <v>555</v>
      </c>
      <c r="W108" s="7" t="s">
        <v>32</v>
      </c>
      <c r="X108" s="15" t="s">
        <v>619</v>
      </c>
    </row>
    <row r="109" spans="1:24" x14ac:dyDescent="0.25">
      <c r="A109" s="9" t="s">
        <v>21</v>
      </c>
      <c r="B109" s="4" t="s">
        <v>593</v>
      </c>
      <c r="C109" s="18" t="s">
        <v>56</v>
      </c>
      <c r="D109" s="4" t="s">
        <v>60</v>
      </c>
      <c r="E109" s="4"/>
      <c r="F109" s="4" t="s">
        <v>67</v>
      </c>
      <c r="G109" s="4" t="s">
        <v>72</v>
      </c>
      <c r="H109" s="18" t="s">
        <v>656</v>
      </c>
      <c r="I109" s="4" t="s">
        <v>614</v>
      </c>
      <c r="J109" s="4">
        <v>59.969439999999999</v>
      </c>
      <c r="K109" s="5">
        <v>-127.49657999999999</v>
      </c>
      <c r="L109" s="4" t="s">
        <v>111</v>
      </c>
      <c r="M109" s="4" t="s">
        <v>79</v>
      </c>
      <c r="N109" s="4">
        <v>54</v>
      </c>
      <c r="O109" s="4" t="s">
        <v>160</v>
      </c>
      <c r="P109" s="4" t="s">
        <v>172</v>
      </c>
      <c r="Q109" s="18" t="s">
        <v>207</v>
      </c>
      <c r="R109" s="4" t="s">
        <v>279</v>
      </c>
      <c r="S109" s="4" t="s">
        <v>359</v>
      </c>
      <c r="T109" s="4" t="s">
        <v>135</v>
      </c>
      <c r="U109" s="4" t="s">
        <v>454</v>
      </c>
      <c r="V109" s="4" t="s">
        <v>556</v>
      </c>
      <c r="W109" s="4" t="s">
        <v>32</v>
      </c>
      <c r="X109" s="14" t="s">
        <v>619</v>
      </c>
    </row>
    <row r="110" spans="1:24" x14ac:dyDescent="0.25">
      <c r="A110" s="6" t="s">
        <v>21</v>
      </c>
      <c r="B110" s="7" t="s">
        <v>593</v>
      </c>
      <c r="C110" s="17" t="s">
        <v>56</v>
      </c>
      <c r="D110" s="7" t="s">
        <v>60</v>
      </c>
      <c r="E110" s="7"/>
      <c r="F110" s="7" t="s">
        <v>68</v>
      </c>
      <c r="G110" s="7" t="s">
        <v>72</v>
      </c>
      <c r="H110" s="17" t="s">
        <v>656</v>
      </c>
      <c r="I110" s="7" t="s">
        <v>614</v>
      </c>
      <c r="J110" s="7">
        <v>59.969439999999999</v>
      </c>
      <c r="K110" s="8">
        <v>-127.49657999999999</v>
      </c>
      <c r="L110" s="7" t="s">
        <v>111</v>
      </c>
      <c r="M110" s="7" t="s">
        <v>79</v>
      </c>
      <c r="N110" s="7">
        <v>54</v>
      </c>
      <c r="O110" s="7" t="s">
        <v>172</v>
      </c>
      <c r="P110" s="7" t="s">
        <v>131</v>
      </c>
      <c r="Q110" s="17" t="s">
        <v>208</v>
      </c>
      <c r="R110" s="7" t="s">
        <v>280</v>
      </c>
      <c r="S110" s="7" t="s">
        <v>192</v>
      </c>
      <c r="T110" s="7" t="s">
        <v>328</v>
      </c>
      <c r="U110" s="7" t="s">
        <v>426</v>
      </c>
      <c r="V110" s="7" t="s">
        <v>557</v>
      </c>
      <c r="W110" s="7" t="s">
        <v>32</v>
      </c>
      <c r="X110" s="15" t="s">
        <v>619</v>
      </c>
    </row>
    <row r="111" spans="1:24" x14ac:dyDescent="0.25">
      <c r="A111" s="9" t="s">
        <v>21</v>
      </c>
      <c r="B111" s="4" t="s">
        <v>594</v>
      </c>
      <c r="C111" s="18" t="s">
        <v>57</v>
      </c>
      <c r="D111" s="4" t="s">
        <v>60</v>
      </c>
      <c r="E111" s="4"/>
      <c r="F111" s="4" t="s">
        <v>63</v>
      </c>
      <c r="G111" s="4" t="s">
        <v>72</v>
      </c>
      <c r="H111" s="18" t="s">
        <v>657</v>
      </c>
      <c r="I111" s="4" t="s">
        <v>615</v>
      </c>
      <c r="J111" s="4">
        <v>59.04522</v>
      </c>
      <c r="K111" s="5">
        <v>-125.77607</v>
      </c>
      <c r="L111" s="4" t="s">
        <v>112</v>
      </c>
      <c r="M111" s="4" t="s">
        <v>79</v>
      </c>
      <c r="N111" s="4">
        <v>52</v>
      </c>
      <c r="O111" s="4" t="s">
        <v>134</v>
      </c>
      <c r="P111" s="4" t="s">
        <v>135</v>
      </c>
      <c r="Q111" s="18" t="s">
        <v>177</v>
      </c>
      <c r="R111" s="4" t="s">
        <v>281</v>
      </c>
      <c r="S111" s="4" t="s">
        <v>306</v>
      </c>
      <c r="T111" s="4" t="s">
        <v>328</v>
      </c>
      <c r="U111" s="4" t="s">
        <v>254</v>
      </c>
      <c r="V111" s="4" t="s">
        <v>558</v>
      </c>
      <c r="W111" s="4" t="s">
        <v>32</v>
      </c>
      <c r="X111" s="14" t="s">
        <v>619</v>
      </c>
    </row>
    <row r="112" spans="1:24" x14ac:dyDescent="0.25">
      <c r="A112" s="6" t="s">
        <v>21</v>
      </c>
      <c r="B112" s="7" t="s">
        <v>594</v>
      </c>
      <c r="C112" s="17" t="s">
        <v>57</v>
      </c>
      <c r="D112" s="7" t="s">
        <v>60</v>
      </c>
      <c r="E112" s="7"/>
      <c r="F112" s="7" t="s">
        <v>64</v>
      </c>
      <c r="G112" s="7" t="s">
        <v>72</v>
      </c>
      <c r="H112" s="17" t="s">
        <v>657</v>
      </c>
      <c r="I112" s="7" t="s">
        <v>615</v>
      </c>
      <c r="J112" s="7">
        <v>59.04522</v>
      </c>
      <c r="K112" s="8">
        <v>-125.77607</v>
      </c>
      <c r="L112" s="7" t="s">
        <v>112</v>
      </c>
      <c r="M112" s="7" t="s">
        <v>79</v>
      </c>
      <c r="N112" s="7">
        <v>52</v>
      </c>
      <c r="O112" s="7" t="s">
        <v>135</v>
      </c>
      <c r="P112" s="7" t="s">
        <v>160</v>
      </c>
      <c r="Q112" s="17" t="s">
        <v>182</v>
      </c>
      <c r="R112" s="7" t="s">
        <v>282</v>
      </c>
      <c r="S112" s="7" t="s">
        <v>222</v>
      </c>
      <c r="T112" s="7" t="s">
        <v>127</v>
      </c>
      <c r="U112" s="7" t="s">
        <v>266</v>
      </c>
      <c r="V112" s="7" t="s">
        <v>559</v>
      </c>
      <c r="W112" s="7" t="s">
        <v>32</v>
      </c>
      <c r="X112" s="15" t="s">
        <v>619</v>
      </c>
    </row>
    <row r="113" spans="1:24" x14ac:dyDescent="0.25">
      <c r="A113" s="9" t="s">
        <v>21</v>
      </c>
      <c r="B113" s="4" t="s">
        <v>594</v>
      </c>
      <c r="C113" s="18" t="s">
        <v>57</v>
      </c>
      <c r="D113" s="4" t="s">
        <v>60</v>
      </c>
      <c r="E113" s="4"/>
      <c r="F113" s="4" t="s">
        <v>66</v>
      </c>
      <c r="G113" s="4" t="s">
        <v>72</v>
      </c>
      <c r="H113" s="18" t="s">
        <v>657</v>
      </c>
      <c r="I113" s="4" t="s">
        <v>615</v>
      </c>
      <c r="J113" s="4">
        <v>59.04522</v>
      </c>
      <c r="K113" s="5">
        <v>-125.77607</v>
      </c>
      <c r="L113" s="4" t="s">
        <v>112</v>
      </c>
      <c r="M113" s="4" t="s">
        <v>79</v>
      </c>
      <c r="N113" s="4">
        <v>52</v>
      </c>
      <c r="O113" s="4" t="s">
        <v>160</v>
      </c>
      <c r="P113" s="4" t="s">
        <v>123</v>
      </c>
      <c r="Q113" s="18" t="s">
        <v>188</v>
      </c>
      <c r="R113" s="4" t="s">
        <v>249</v>
      </c>
      <c r="S113" s="4" t="s">
        <v>360</v>
      </c>
      <c r="T113" s="4" t="s">
        <v>368</v>
      </c>
      <c r="U113" s="4" t="s">
        <v>455</v>
      </c>
      <c r="V113" s="4" t="s">
        <v>560</v>
      </c>
      <c r="W113" s="4" t="s">
        <v>32</v>
      </c>
      <c r="X113" s="14" t="s">
        <v>619</v>
      </c>
    </row>
    <row r="114" spans="1:24" x14ac:dyDescent="0.25">
      <c r="A114" s="6" t="s">
        <v>21</v>
      </c>
      <c r="B114" s="7" t="s">
        <v>595</v>
      </c>
      <c r="C114" s="17" t="s">
        <v>58</v>
      </c>
      <c r="D114" s="7" t="s">
        <v>60</v>
      </c>
      <c r="E114" s="7"/>
      <c r="F114" s="7" t="s">
        <v>63</v>
      </c>
      <c r="G114" s="7" t="s">
        <v>72</v>
      </c>
      <c r="H114" s="17" t="s">
        <v>658</v>
      </c>
      <c r="I114" s="7" t="s">
        <v>616</v>
      </c>
      <c r="J114" s="7">
        <v>58.750439999999998</v>
      </c>
      <c r="K114" s="8">
        <v>-121.83291</v>
      </c>
      <c r="L114" s="7" t="s">
        <v>113</v>
      </c>
      <c r="M114" s="7" t="s">
        <v>79</v>
      </c>
      <c r="N114" s="7">
        <v>20</v>
      </c>
      <c r="O114" s="7" t="s">
        <v>134</v>
      </c>
      <c r="P114" s="7" t="s">
        <v>135</v>
      </c>
      <c r="Q114" s="17" t="s">
        <v>177</v>
      </c>
      <c r="R114" s="7" t="s">
        <v>283</v>
      </c>
      <c r="S114" s="7" t="s">
        <v>361</v>
      </c>
      <c r="T114" s="7" t="s">
        <v>328</v>
      </c>
      <c r="U114" s="7" t="s">
        <v>267</v>
      </c>
      <c r="V114" s="7" t="s">
        <v>561</v>
      </c>
      <c r="W114" s="7" t="s">
        <v>32</v>
      </c>
      <c r="X114" s="15" t="s">
        <v>619</v>
      </c>
    </row>
    <row r="115" spans="1:24" ht="15.75" thickBot="1" x14ac:dyDescent="0.3">
      <c r="A115" s="9" t="s">
        <v>21</v>
      </c>
      <c r="B115" s="4" t="s">
        <v>595</v>
      </c>
      <c r="C115" s="18" t="s">
        <v>58</v>
      </c>
      <c r="D115" s="4" t="s">
        <v>60</v>
      </c>
      <c r="E115" s="4"/>
      <c r="F115" s="4" t="s">
        <v>64</v>
      </c>
      <c r="G115" s="4" t="s">
        <v>72</v>
      </c>
      <c r="H115" s="18" t="s">
        <v>658</v>
      </c>
      <c r="I115" s="4" t="s">
        <v>616</v>
      </c>
      <c r="J115" s="4">
        <v>58.750439999999998</v>
      </c>
      <c r="K115" s="5">
        <v>-121.83291</v>
      </c>
      <c r="L115" s="4" t="s">
        <v>113</v>
      </c>
      <c r="M115" s="4" t="s">
        <v>79</v>
      </c>
      <c r="N115" s="4">
        <v>20</v>
      </c>
      <c r="O115" s="4" t="s">
        <v>135</v>
      </c>
      <c r="P115" s="4" t="s">
        <v>132</v>
      </c>
      <c r="Q115" s="18" t="s">
        <v>136</v>
      </c>
      <c r="R115" s="4" t="s">
        <v>259</v>
      </c>
      <c r="S115" s="4" t="s">
        <v>362</v>
      </c>
      <c r="T115" s="4" t="s">
        <v>383</v>
      </c>
      <c r="U115" s="4" t="s">
        <v>456</v>
      </c>
      <c r="V115" s="4" t="s">
        <v>562</v>
      </c>
      <c r="W115" s="4" t="s">
        <v>32</v>
      </c>
      <c r="X115" s="14" t="s">
        <v>619</v>
      </c>
    </row>
    <row r="116" spans="1:24" ht="15.75" thickBot="1" x14ac:dyDescent="0.3">
      <c r="A116" s="6" t="s">
        <v>21</v>
      </c>
      <c r="B116" s="7" t="s">
        <v>596</v>
      </c>
      <c r="C116" s="17" t="s">
        <v>59</v>
      </c>
      <c r="D116" s="7" t="s">
        <v>60</v>
      </c>
      <c r="E116" s="7"/>
      <c r="F116" s="7" t="s">
        <v>63</v>
      </c>
      <c r="G116" s="7" t="s">
        <v>72</v>
      </c>
      <c r="H116" s="17" t="s">
        <v>659</v>
      </c>
      <c r="I116" s="7" t="s">
        <v>617</v>
      </c>
      <c r="J116" s="13">
        <v>58.96987</v>
      </c>
      <c r="K116" s="13">
        <v>-123.173866</v>
      </c>
      <c r="L116" s="7" t="s">
        <v>622</v>
      </c>
      <c r="M116" s="7" t="s">
        <v>79</v>
      </c>
      <c r="N116" s="7">
        <v>55</v>
      </c>
      <c r="O116" s="7" t="s">
        <v>134</v>
      </c>
      <c r="P116" s="7" t="s">
        <v>135</v>
      </c>
      <c r="Q116" s="17" t="s">
        <v>177</v>
      </c>
      <c r="R116" s="7" t="s">
        <v>284</v>
      </c>
      <c r="S116" s="7" t="s">
        <v>351</v>
      </c>
      <c r="T116" s="7" t="s">
        <v>328</v>
      </c>
      <c r="U116" s="7" t="s">
        <v>176</v>
      </c>
      <c r="V116" s="7" t="s">
        <v>563</v>
      </c>
      <c r="W116" s="7" t="s">
        <v>32</v>
      </c>
      <c r="X116" s="15" t="s">
        <v>619</v>
      </c>
    </row>
    <row r="117" spans="1:24" ht="15.75" thickBot="1" x14ac:dyDescent="0.3">
      <c r="A117" s="9" t="s">
        <v>21</v>
      </c>
      <c r="B117" s="4" t="s">
        <v>596</v>
      </c>
      <c r="C117" s="18" t="s">
        <v>59</v>
      </c>
      <c r="D117" s="4" t="s">
        <v>60</v>
      </c>
      <c r="E117" s="4"/>
      <c r="F117" s="4" t="s">
        <v>64</v>
      </c>
      <c r="G117" s="4" t="s">
        <v>72</v>
      </c>
      <c r="H117" s="18" t="s">
        <v>659</v>
      </c>
      <c r="I117" s="4" t="s">
        <v>617</v>
      </c>
      <c r="J117" s="12">
        <v>58.96987</v>
      </c>
      <c r="K117" s="12">
        <v>-123.173866</v>
      </c>
      <c r="L117" s="4" t="s">
        <v>622</v>
      </c>
      <c r="M117" s="4" t="s">
        <v>79</v>
      </c>
      <c r="N117" s="4">
        <v>55</v>
      </c>
      <c r="O117" s="4" t="s">
        <v>135</v>
      </c>
      <c r="P117" s="4" t="s">
        <v>144</v>
      </c>
      <c r="Q117" s="18" t="s">
        <v>198</v>
      </c>
      <c r="R117" s="4" t="s">
        <v>285</v>
      </c>
      <c r="S117" s="4" t="s">
        <v>363</v>
      </c>
      <c r="T117" s="4" t="s">
        <v>328</v>
      </c>
      <c r="U117" s="4" t="s">
        <v>264</v>
      </c>
      <c r="V117" s="4" t="s">
        <v>564</v>
      </c>
      <c r="W117" s="4" t="s">
        <v>32</v>
      </c>
      <c r="X117" s="14" t="s">
        <v>619</v>
      </c>
    </row>
    <row r="118" spans="1:24" ht="15.75" thickBot="1" x14ac:dyDescent="0.3">
      <c r="A118" s="6" t="s">
        <v>21</v>
      </c>
      <c r="B118" s="7" t="s">
        <v>596</v>
      </c>
      <c r="C118" s="17" t="s">
        <v>59</v>
      </c>
      <c r="D118" s="7" t="s">
        <v>60</v>
      </c>
      <c r="E118" s="7"/>
      <c r="F118" s="7" t="s">
        <v>66</v>
      </c>
      <c r="G118" s="7" t="s">
        <v>72</v>
      </c>
      <c r="H118" s="17" t="s">
        <v>659</v>
      </c>
      <c r="I118" s="7" t="s">
        <v>617</v>
      </c>
      <c r="J118" s="13">
        <v>58.96987</v>
      </c>
      <c r="K118" s="13">
        <v>-123.173866</v>
      </c>
      <c r="L118" s="7" t="s">
        <v>622</v>
      </c>
      <c r="M118" s="7" t="s">
        <v>79</v>
      </c>
      <c r="N118" s="7">
        <v>55</v>
      </c>
      <c r="O118" s="7" t="s">
        <v>144</v>
      </c>
      <c r="P118" s="7" t="s">
        <v>158</v>
      </c>
      <c r="Q118" s="17" t="s">
        <v>166</v>
      </c>
      <c r="R118" s="7" t="s">
        <v>286</v>
      </c>
      <c r="S118" s="7" t="s">
        <v>249</v>
      </c>
      <c r="T118" s="7" t="s">
        <v>250</v>
      </c>
      <c r="U118" s="7" t="s">
        <v>246</v>
      </c>
      <c r="V118" s="7" t="s">
        <v>565</v>
      </c>
      <c r="W118" s="7" t="s">
        <v>32</v>
      </c>
      <c r="X118" s="15" t="s">
        <v>619</v>
      </c>
    </row>
    <row r="119" spans="1:24" ht="15.75" thickBot="1" x14ac:dyDescent="0.3">
      <c r="A119" s="9" t="s">
        <v>21</v>
      </c>
      <c r="B119" s="4" t="s">
        <v>596</v>
      </c>
      <c r="C119" s="18" t="s">
        <v>59</v>
      </c>
      <c r="D119" s="4" t="s">
        <v>60</v>
      </c>
      <c r="E119" s="4"/>
      <c r="F119" s="4" t="s">
        <v>67</v>
      </c>
      <c r="G119" s="4" t="s">
        <v>72</v>
      </c>
      <c r="H119" s="18" t="s">
        <v>659</v>
      </c>
      <c r="I119" s="4" t="s">
        <v>617</v>
      </c>
      <c r="J119" s="12">
        <v>58.96987</v>
      </c>
      <c r="K119" s="12">
        <v>-123.173866</v>
      </c>
      <c r="L119" s="4" t="s">
        <v>622</v>
      </c>
      <c r="M119" s="4" t="s">
        <v>79</v>
      </c>
      <c r="N119" s="4">
        <v>55</v>
      </c>
      <c r="O119" s="4" t="s">
        <v>158</v>
      </c>
      <c r="P119" s="4" t="s">
        <v>168</v>
      </c>
      <c r="Q119" s="18" t="s">
        <v>209</v>
      </c>
      <c r="R119" s="4" t="s">
        <v>253</v>
      </c>
      <c r="S119" s="4" t="s">
        <v>333</v>
      </c>
      <c r="T119" s="4" t="s">
        <v>400</v>
      </c>
      <c r="U119" s="4" t="s">
        <v>304</v>
      </c>
      <c r="V119" s="4" t="s">
        <v>566</v>
      </c>
      <c r="W119" s="4" t="s">
        <v>32</v>
      </c>
      <c r="X119" s="14" t="s">
        <v>619</v>
      </c>
    </row>
  </sheetData>
  <pageMargins left="0.7" right="0.7" top="0.78740157499999996" bottom="0.78740157499999996"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AA56-70B4-4BC5-B43A-9ABE91531436}">
  <sheetPr codeName="Tabelle7"/>
  <dimension ref="A1:X119"/>
  <sheetViews>
    <sheetView zoomScale="70" zoomScaleNormal="70" workbookViewId="0">
      <selection activeCell="A16" sqref="A16"/>
    </sheetView>
  </sheetViews>
  <sheetFormatPr baseColWidth="10" defaultColWidth="9.140625" defaultRowHeight="15" x14ac:dyDescent="0.25"/>
  <cols>
    <col min="1" max="1" width="12.140625" bestFit="1" customWidth="1"/>
    <col min="3" max="3" width="8.42578125" bestFit="1" customWidth="1"/>
    <col min="4" max="4" width="15.7109375" bestFit="1" customWidth="1"/>
    <col min="5" max="5" width="10.85546875" bestFit="1" customWidth="1"/>
    <col min="6" max="6" width="8.5703125" bestFit="1" customWidth="1"/>
    <col min="9" max="9" width="17.140625" bestFit="1" customWidth="1"/>
    <col min="10" max="10" width="96.7109375" bestFit="1" customWidth="1"/>
    <col min="11" max="11" width="19.5703125" bestFit="1" customWidth="1"/>
    <col min="13" max="13" width="12.140625" bestFit="1" customWidth="1"/>
    <col min="14" max="14" width="13.5703125" bestFit="1" customWidth="1"/>
    <col min="15" max="15" width="6.7109375" style="1" bestFit="1" customWidth="1"/>
    <col min="16" max="16" width="22.42578125" style="1" bestFit="1" customWidth="1"/>
    <col min="17" max="17" width="8.7109375" bestFit="1" customWidth="1"/>
    <col min="18" max="18" width="10.7109375" bestFit="1" customWidth="1"/>
    <col min="20" max="20" width="9.7109375" bestFit="1" customWidth="1"/>
    <col min="21" max="21" width="10.5703125" bestFit="1" customWidth="1"/>
    <col min="22" max="22" width="9" bestFit="1" customWidth="1"/>
    <col min="23" max="23" width="30.85546875" bestFit="1" customWidth="1"/>
  </cols>
  <sheetData>
    <row r="1" spans="1:24" ht="45" x14ac:dyDescent="0.25">
      <c r="A1" t="s">
        <v>660</v>
      </c>
      <c r="I1" t="s">
        <v>696</v>
      </c>
      <c r="J1" t="s">
        <v>707</v>
      </c>
      <c r="M1" s="2" t="s">
        <v>0</v>
      </c>
      <c r="N1" s="3" t="s">
        <v>1</v>
      </c>
      <c r="O1" s="3" t="s">
        <v>2</v>
      </c>
      <c r="P1" s="3" t="s">
        <v>568</v>
      </c>
      <c r="Q1" s="3" t="s">
        <v>7</v>
      </c>
      <c r="R1" s="3" t="s">
        <v>8</v>
      </c>
      <c r="T1" s="41" t="s">
        <v>986</v>
      </c>
      <c r="U1" s="41" t="s">
        <v>987</v>
      </c>
      <c r="V1" s="41" t="s">
        <v>988</v>
      </c>
      <c r="W1" s="41" t="s">
        <v>989</v>
      </c>
      <c r="X1" s="34"/>
    </row>
    <row r="2" spans="1:24" ht="30" x14ac:dyDescent="0.25">
      <c r="A2" t="s">
        <v>661</v>
      </c>
      <c r="C2" t="s">
        <v>675</v>
      </c>
      <c r="D2" t="s">
        <v>676</v>
      </c>
      <c r="E2" t="s">
        <v>674</v>
      </c>
      <c r="F2" t="s">
        <v>680</v>
      </c>
      <c r="I2" t="s">
        <v>694</v>
      </c>
      <c r="J2" s="23" t="s">
        <v>716</v>
      </c>
      <c r="M2" s="6" t="s">
        <v>21</v>
      </c>
      <c r="N2" s="7" t="s">
        <v>22</v>
      </c>
      <c r="O2" s="17" t="s">
        <v>33</v>
      </c>
      <c r="P2" s="17" t="s">
        <v>623</v>
      </c>
      <c r="Q2" s="7">
        <v>60.440269999999998</v>
      </c>
      <c r="R2" s="8">
        <v>-133.5556</v>
      </c>
      <c r="T2" s="38" t="s">
        <v>750</v>
      </c>
      <c r="U2" s="35"/>
      <c r="V2" s="35" t="s">
        <v>751</v>
      </c>
      <c r="W2" s="37" t="s">
        <v>752</v>
      </c>
      <c r="X2" s="37"/>
    </row>
    <row r="3" spans="1:24" ht="30" x14ac:dyDescent="0.25">
      <c r="D3" s="21" t="s">
        <v>677</v>
      </c>
      <c r="E3">
        <v>2009</v>
      </c>
      <c r="F3" t="s">
        <v>678</v>
      </c>
      <c r="I3" s="22" t="s">
        <v>678</v>
      </c>
      <c r="J3" s="23" t="s">
        <v>716</v>
      </c>
      <c r="M3" s="9" t="s">
        <v>21</v>
      </c>
      <c r="N3" s="4" t="s">
        <v>581</v>
      </c>
      <c r="O3" s="19" t="s">
        <v>567</v>
      </c>
      <c r="P3" s="18" t="s">
        <v>624</v>
      </c>
      <c r="Q3" s="11">
        <v>67.912000000000006</v>
      </c>
      <c r="R3" s="5">
        <v>-133.56339</v>
      </c>
      <c r="T3" s="36" t="s">
        <v>753</v>
      </c>
      <c r="U3" s="35"/>
      <c r="V3" s="35" t="s">
        <v>751</v>
      </c>
      <c r="W3" s="39" t="s">
        <v>754</v>
      </c>
      <c r="X3" s="39"/>
    </row>
    <row r="4" spans="1:24" ht="30" x14ac:dyDescent="0.25">
      <c r="D4" t="s">
        <v>664</v>
      </c>
      <c r="E4">
        <v>2012</v>
      </c>
      <c r="F4" s="4" t="s">
        <v>679</v>
      </c>
      <c r="I4" t="s">
        <v>682</v>
      </c>
      <c r="J4" t="s">
        <v>715</v>
      </c>
      <c r="M4" s="6" t="s">
        <v>21</v>
      </c>
      <c r="N4" s="7" t="s">
        <v>581</v>
      </c>
      <c r="O4" s="20" t="s">
        <v>567</v>
      </c>
      <c r="P4" s="17" t="s">
        <v>624</v>
      </c>
      <c r="Q4" s="10">
        <v>67.912000000000006</v>
      </c>
      <c r="R4" s="8">
        <v>-133.56339</v>
      </c>
      <c r="T4" s="36" t="s">
        <v>755</v>
      </c>
      <c r="U4" s="35"/>
      <c r="V4" s="35" t="s">
        <v>751</v>
      </c>
      <c r="W4" s="39" t="s">
        <v>756</v>
      </c>
      <c r="X4" s="39"/>
    </row>
    <row r="5" spans="1:24" ht="30" x14ac:dyDescent="0.25">
      <c r="D5" t="s">
        <v>665</v>
      </c>
      <c r="E5">
        <v>2003</v>
      </c>
      <c r="F5" s="4" t="s">
        <v>681</v>
      </c>
      <c r="I5" t="s">
        <v>683</v>
      </c>
      <c r="J5" t="s">
        <v>713</v>
      </c>
      <c r="M5" s="9" t="s">
        <v>21</v>
      </c>
      <c r="N5" s="4" t="s">
        <v>581</v>
      </c>
      <c r="O5" s="19" t="s">
        <v>567</v>
      </c>
      <c r="P5" s="18" t="s">
        <v>624</v>
      </c>
      <c r="Q5" s="11">
        <v>67.912000000000006</v>
      </c>
      <c r="R5" s="5">
        <v>-133.56339</v>
      </c>
      <c r="T5" s="36" t="s">
        <v>757</v>
      </c>
      <c r="U5" s="35"/>
      <c r="V5" s="35" t="s">
        <v>751</v>
      </c>
      <c r="W5" s="39" t="s">
        <v>758</v>
      </c>
      <c r="X5" s="39"/>
    </row>
    <row r="6" spans="1:24" ht="30" x14ac:dyDescent="0.25">
      <c r="I6" s="22" t="s">
        <v>684</v>
      </c>
      <c r="J6" t="s">
        <v>712</v>
      </c>
      <c r="M6" s="6" t="s">
        <v>21</v>
      </c>
      <c r="N6" s="7" t="s">
        <v>23</v>
      </c>
      <c r="O6" s="17" t="s">
        <v>34</v>
      </c>
      <c r="P6" s="17" t="s">
        <v>625</v>
      </c>
      <c r="Q6" s="7">
        <v>68.725620000000006</v>
      </c>
      <c r="R6" s="8">
        <v>-133.53305</v>
      </c>
      <c r="T6" s="36" t="s">
        <v>759</v>
      </c>
      <c r="U6" s="35"/>
      <c r="V6" s="35" t="s">
        <v>751</v>
      </c>
      <c r="W6" s="40" t="s">
        <v>760</v>
      </c>
      <c r="X6" s="40"/>
    </row>
    <row r="7" spans="1:24" ht="30" x14ac:dyDescent="0.25">
      <c r="A7" t="s">
        <v>662</v>
      </c>
      <c r="I7" t="s">
        <v>690</v>
      </c>
      <c r="J7" t="s">
        <v>709</v>
      </c>
      <c r="M7" s="9" t="s">
        <v>21</v>
      </c>
      <c r="N7" s="4" t="s">
        <v>23</v>
      </c>
      <c r="O7" s="18" t="s">
        <v>34</v>
      </c>
      <c r="P7" s="18" t="s">
        <v>625</v>
      </c>
      <c r="Q7" s="4">
        <v>68.725620000000006</v>
      </c>
      <c r="R7" s="5">
        <v>-133.53305</v>
      </c>
      <c r="T7" s="36" t="s">
        <v>761</v>
      </c>
      <c r="U7" s="35"/>
      <c r="V7" s="35" t="s">
        <v>751</v>
      </c>
      <c r="W7" s="40" t="s">
        <v>762</v>
      </c>
      <c r="X7" s="40"/>
    </row>
    <row r="8" spans="1:24" ht="30" x14ac:dyDescent="0.25">
      <c r="D8" t="s">
        <v>666</v>
      </c>
      <c r="E8" t="s">
        <v>667</v>
      </c>
      <c r="F8" t="s">
        <v>682</v>
      </c>
      <c r="I8" t="s">
        <v>691</v>
      </c>
      <c r="J8" t="s">
        <v>711</v>
      </c>
      <c r="M8" s="6" t="s">
        <v>21</v>
      </c>
      <c r="N8" s="7" t="s">
        <v>24</v>
      </c>
      <c r="O8" s="17" t="s">
        <v>35</v>
      </c>
      <c r="P8" s="17" t="s">
        <v>626</v>
      </c>
      <c r="Q8" s="7">
        <v>68.879869999999997</v>
      </c>
      <c r="R8" s="8">
        <v>-133.53108</v>
      </c>
      <c r="T8" s="36" t="s">
        <v>763</v>
      </c>
      <c r="U8" s="35"/>
      <c r="V8" s="35" t="s">
        <v>751</v>
      </c>
      <c r="W8" s="40" t="s">
        <v>764</v>
      </c>
      <c r="X8" s="40"/>
    </row>
    <row r="9" spans="1:24" ht="30" x14ac:dyDescent="0.25">
      <c r="D9" t="s">
        <v>668</v>
      </c>
      <c r="E9">
        <v>1998</v>
      </c>
      <c r="F9" t="s">
        <v>683</v>
      </c>
      <c r="I9" t="s">
        <v>685</v>
      </c>
      <c r="J9" s="101" t="s">
        <v>708</v>
      </c>
      <c r="K9" t="s">
        <v>717</v>
      </c>
      <c r="M9" s="9" t="s">
        <v>21</v>
      </c>
      <c r="N9" s="4" t="s">
        <v>24</v>
      </c>
      <c r="O9" s="18" t="s">
        <v>35</v>
      </c>
      <c r="P9" s="18" t="s">
        <v>626</v>
      </c>
      <c r="Q9" s="4">
        <v>68.879869999999997</v>
      </c>
      <c r="R9" s="5">
        <v>-133.53108</v>
      </c>
      <c r="T9" s="36" t="s">
        <v>765</v>
      </c>
      <c r="U9" s="35"/>
      <c r="V9" s="35" t="s">
        <v>751</v>
      </c>
      <c r="W9" s="37" t="s">
        <v>766</v>
      </c>
      <c r="X9" s="37"/>
    </row>
    <row r="10" spans="1:24" ht="30" x14ac:dyDescent="0.25">
      <c r="D10" t="s">
        <v>669</v>
      </c>
      <c r="E10">
        <v>1995</v>
      </c>
      <c r="F10" t="s">
        <v>684</v>
      </c>
      <c r="I10" s="22" t="s">
        <v>692</v>
      </c>
      <c r="J10" s="101"/>
      <c r="K10" t="s">
        <v>717</v>
      </c>
      <c r="M10" s="6" t="s">
        <v>21</v>
      </c>
      <c r="N10" s="7" t="s">
        <v>24</v>
      </c>
      <c r="O10" s="17" t="s">
        <v>35</v>
      </c>
      <c r="P10" s="17" t="s">
        <v>626</v>
      </c>
      <c r="Q10" s="7">
        <v>68.879869999999997</v>
      </c>
      <c r="R10" s="8">
        <v>-133.53108</v>
      </c>
      <c r="T10" s="36" t="s">
        <v>767</v>
      </c>
      <c r="U10" s="35"/>
      <c r="V10" s="35" t="s">
        <v>751</v>
      </c>
      <c r="W10" s="37" t="s">
        <v>768</v>
      </c>
      <c r="X10" s="37"/>
    </row>
    <row r="11" spans="1:24" ht="30" x14ac:dyDescent="0.25">
      <c r="D11" t="s">
        <v>670</v>
      </c>
      <c r="E11">
        <v>2017</v>
      </c>
      <c r="F11" t="s">
        <v>685</v>
      </c>
      <c r="I11" s="22" t="s">
        <v>688</v>
      </c>
      <c r="J11" t="s">
        <v>714</v>
      </c>
      <c r="K11" t="s">
        <v>704</v>
      </c>
      <c r="M11" s="9" t="s">
        <v>21</v>
      </c>
      <c r="N11" s="4" t="s">
        <v>25</v>
      </c>
      <c r="O11" s="18" t="s">
        <v>36</v>
      </c>
      <c r="P11" s="18" t="s">
        <v>627</v>
      </c>
      <c r="Q11" s="4">
        <v>68.618719999999996</v>
      </c>
      <c r="R11" s="5">
        <v>-133.68843000000001</v>
      </c>
      <c r="T11" s="36" t="s">
        <v>769</v>
      </c>
      <c r="U11" s="35"/>
      <c r="V11" s="35" t="s">
        <v>751</v>
      </c>
      <c r="W11" s="37" t="s">
        <v>770</v>
      </c>
      <c r="X11" s="37"/>
    </row>
    <row r="12" spans="1:24" ht="30" x14ac:dyDescent="0.25">
      <c r="I12" t="s">
        <v>695</v>
      </c>
      <c r="J12" t="s">
        <v>710</v>
      </c>
      <c r="K12" t="s">
        <v>706</v>
      </c>
      <c r="M12" s="6" t="s">
        <v>21</v>
      </c>
      <c r="N12" s="7" t="s">
        <v>25</v>
      </c>
      <c r="O12" s="17" t="s">
        <v>36</v>
      </c>
      <c r="P12" s="17" t="s">
        <v>627</v>
      </c>
      <c r="Q12" s="7">
        <v>68.618719999999996</v>
      </c>
      <c r="R12" s="8">
        <v>-133.68843000000001</v>
      </c>
      <c r="T12" s="36" t="s">
        <v>771</v>
      </c>
      <c r="U12" s="35"/>
      <c r="V12" s="35" t="s">
        <v>751</v>
      </c>
      <c r="W12" s="37" t="s">
        <v>772</v>
      </c>
      <c r="X12" s="37"/>
    </row>
    <row r="13" spans="1:24" ht="30" x14ac:dyDescent="0.25">
      <c r="A13" t="s">
        <v>663</v>
      </c>
      <c r="D13" t="s">
        <v>671</v>
      </c>
      <c r="E13">
        <v>2017</v>
      </c>
      <c r="F13" s="4" t="s">
        <v>689</v>
      </c>
      <c r="M13" s="9" t="s">
        <v>21</v>
      </c>
      <c r="N13" s="4" t="s">
        <v>26</v>
      </c>
      <c r="O13" s="18" t="s">
        <v>37</v>
      </c>
      <c r="P13" s="18" t="s">
        <v>628</v>
      </c>
      <c r="Q13" s="4">
        <v>68.435329999999993</v>
      </c>
      <c r="R13" s="5">
        <v>-133.75649999999999</v>
      </c>
      <c r="T13" s="36" t="s">
        <v>773</v>
      </c>
      <c r="U13" s="35"/>
      <c r="V13" s="35" t="s">
        <v>751</v>
      </c>
      <c r="W13" s="37" t="s">
        <v>774</v>
      </c>
      <c r="X13" s="37"/>
    </row>
    <row r="14" spans="1:24" ht="30" x14ac:dyDescent="0.25">
      <c r="D14" t="s">
        <v>672</v>
      </c>
      <c r="E14">
        <v>2004</v>
      </c>
      <c r="F14" t="s">
        <v>686</v>
      </c>
      <c r="M14" s="6" t="s">
        <v>21</v>
      </c>
      <c r="N14" s="7" t="s">
        <v>26</v>
      </c>
      <c r="O14" s="17" t="s">
        <v>37</v>
      </c>
      <c r="P14" s="17" t="s">
        <v>628</v>
      </c>
      <c r="Q14" s="7">
        <v>68.435329999999993</v>
      </c>
      <c r="R14" s="8">
        <v>-133.75649999999999</v>
      </c>
      <c r="T14" s="36" t="s">
        <v>775</v>
      </c>
      <c r="U14" s="35"/>
      <c r="V14" s="35" t="s">
        <v>751</v>
      </c>
      <c r="W14" s="37" t="s">
        <v>776</v>
      </c>
      <c r="X14" s="37"/>
    </row>
    <row r="15" spans="1:24" ht="30" x14ac:dyDescent="0.25">
      <c r="D15" t="s">
        <v>673</v>
      </c>
      <c r="E15">
        <v>1989</v>
      </c>
      <c r="F15" t="s">
        <v>687</v>
      </c>
      <c r="M15" s="9" t="s">
        <v>21</v>
      </c>
      <c r="N15" s="4" t="s">
        <v>26</v>
      </c>
      <c r="O15" s="18" t="s">
        <v>37</v>
      </c>
      <c r="P15" s="18" t="s">
        <v>628</v>
      </c>
      <c r="Q15" s="4">
        <v>68.435329999999993</v>
      </c>
      <c r="R15" s="5">
        <v>-133.75649999999999</v>
      </c>
      <c r="T15" s="36" t="s">
        <v>777</v>
      </c>
      <c r="U15" s="35"/>
      <c r="V15" s="35" t="s">
        <v>751</v>
      </c>
      <c r="W15" s="37" t="s">
        <v>778</v>
      </c>
      <c r="X15" s="37"/>
    </row>
    <row r="16" spans="1:24" ht="30" x14ac:dyDescent="0.25">
      <c r="E16">
        <v>1999</v>
      </c>
      <c r="F16" t="s">
        <v>688</v>
      </c>
      <c r="M16" s="6" t="s">
        <v>21</v>
      </c>
      <c r="N16" s="7" t="s">
        <v>23</v>
      </c>
      <c r="O16" s="17" t="s">
        <v>38</v>
      </c>
      <c r="P16" s="17" t="s">
        <v>629</v>
      </c>
      <c r="Q16" s="7">
        <v>68.722830000000002</v>
      </c>
      <c r="R16" s="8">
        <v>-133.53654</v>
      </c>
      <c r="T16" s="36" t="s">
        <v>779</v>
      </c>
      <c r="U16" s="35"/>
      <c r="V16" s="35" t="s">
        <v>751</v>
      </c>
      <c r="W16" s="37" t="s">
        <v>780</v>
      </c>
      <c r="X16" s="37"/>
    </row>
    <row r="17" spans="13:24" ht="30" x14ac:dyDescent="0.25">
      <c r="M17" s="9" t="s">
        <v>21</v>
      </c>
      <c r="N17" s="4" t="s">
        <v>23</v>
      </c>
      <c r="O17" s="18" t="s">
        <v>38</v>
      </c>
      <c r="P17" s="18" t="s">
        <v>629</v>
      </c>
      <c r="Q17" s="4">
        <v>68.722830000000002</v>
      </c>
      <c r="R17" s="5">
        <v>-133.53654</v>
      </c>
      <c r="T17" s="36" t="s">
        <v>781</v>
      </c>
      <c r="U17" s="35"/>
      <c r="V17" s="35" t="s">
        <v>751</v>
      </c>
      <c r="W17" s="37" t="s">
        <v>782</v>
      </c>
      <c r="X17" s="37"/>
    </row>
    <row r="18" spans="13:24" ht="30" x14ac:dyDescent="0.25">
      <c r="M18" s="6" t="s">
        <v>21</v>
      </c>
      <c r="N18" s="7" t="s">
        <v>23</v>
      </c>
      <c r="O18" s="17" t="s">
        <v>38</v>
      </c>
      <c r="P18" s="17" t="s">
        <v>629</v>
      </c>
      <c r="Q18" s="7">
        <v>68.722830000000002</v>
      </c>
      <c r="R18" s="8">
        <v>-133.53654</v>
      </c>
      <c r="T18" s="36" t="s">
        <v>783</v>
      </c>
      <c r="U18" s="35"/>
      <c r="V18" s="35" t="s">
        <v>751</v>
      </c>
      <c r="W18" s="37" t="s">
        <v>784</v>
      </c>
      <c r="X18" s="37"/>
    </row>
    <row r="19" spans="13:24" ht="30" x14ac:dyDescent="0.25">
      <c r="M19" s="9" t="s">
        <v>21</v>
      </c>
      <c r="N19" s="4" t="s">
        <v>582</v>
      </c>
      <c r="O19" s="19" t="s">
        <v>573</v>
      </c>
      <c r="P19" s="18" t="s">
        <v>630</v>
      </c>
      <c r="Q19" s="4">
        <v>60.004100000000001</v>
      </c>
      <c r="R19" s="5">
        <v>-133.46722</v>
      </c>
      <c r="T19" s="36" t="s">
        <v>785</v>
      </c>
      <c r="U19" s="35"/>
      <c r="V19" s="35" t="s">
        <v>751</v>
      </c>
      <c r="W19" s="37" t="s">
        <v>786</v>
      </c>
      <c r="X19" s="37"/>
    </row>
    <row r="20" spans="13:24" ht="30" x14ac:dyDescent="0.25">
      <c r="M20" s="6" t="s">
        <v>21</v>
      </c>
      <c r="N20" s="7" t="s">
        <v>582</v>
      </c>
      <c r="O20" s="20" t="s">
        <v>573</v>
      </c>
      <c r="P20" s="17" t="s">
        <v>630</v>
      </c>
      <c r="Q20" s="7">
        <v>60.004100000000001</v>
      </c>
      <c r="R20" s="8">
        <v>-133.46722</v>
      </c>
      <c r="T20" s="36" t="s">
        <v>787</v>
      </c>
      <c r="U20" s="35"/>
      <c r="V20" s="35" t="s">
        <v>751</v>
      </c>
      <c r="W20" s="37" t="s">
        <v>788</v>
      </c>
      <c r="X20" s="37"/>
    </row>
    <row r="21" spans="13:24" ht="30" x14ac:dyDescent="0.25">
      <c r="M21" s="9" t="s">
        <v>21</v>
      </c>
      <c r="N21" s="4" t="s">
        <v>582</v>
      </c>
      <c r="O21" s="19" t="s">
        <v>573</v>
      </c>
      <c r="P21" s="18" t="s">
        <v>630</v>
      </c>
      <c r="Q21" s="4">
        <v>60.004100000000001</v>
      </c>
      <c r="R21" s="5">
        <v>-133.46722</v>
      </c>
      <c r="T21" s="36" t="s">
        <v>789</v>
      </c>
      <c r="U21" s="35"/>
      <c r="V21" s="35" t="s">
        <v>751</v>
      </c>
      <c r="W21" s="37" t="s">
        <v>790</v>
      </c>
      <c r="X21" s="37"/>
    </row>
    <row r="22" spans="13:24" ht="30" x14ac:dyDescent="0.25">
      <c r="M22" s="6" t="s">
        <v>21</v>
      </c>
      <c r="N22" s="7" t="s">
        <v>27</v>
      </c>
      <c r="O22" s="17" t="s">
        <v>39</v>
      </c>
      <c r="P22" s="17" t="s">
        <v>631</v>
      </c>
      <c r="Q22" s="7">
        <v>68.04213</v>
      </c>
      <c r="R22" s="8">
        <v>-133.48858999999999</v>
      </c>
      <c r="T22" s="36" t="s">
        <v>791</v>
      </c>
      <c r="U22" s="35"/>
      <c r="V22" s="35" t="s">
        <v>751</v>
      </c>
      <c r="W22" s="37" t="s">
        <v>792</v>
      </c>
      <c r="X22" s="37"/>
    </row>
    <row r="23" spans="13:24" ht="30" x14ac:dyDescent="0.25">
      <c r="M23" s="9" t="s">
        <v>21</v>
      </c>
      <c r="N23" s="4" t="s">
        <v>27</v>
      </c>
      <c r="O23" s="18" t="s">
        <v>39</v>
      </c>
      <c r="P23" s="18" t="s">
        <v>631</v>
      </c>
      <c r="Q23" s="4">
        <v>68.04213</v>
      </c>
      <c r="R23" s="5">
        <v>-133.48858999999999</v>
      </c>
      <c r="T23" s="36" t="s">
        <v>793</v>
      </c>
      <c r="U23" s="35"/>
      <c r="V23" s="35" t="s">
        <v>751</v>
      </c>
      <c r="W23" s="37" t="s">
        <v>794</v>
      </c>
      <c r="X23" s="37"/>
    </row>
    <row r="24" spans="13:24" ht="30" x14ac:dyDescent="0.25">
      <c r="M24" s="6" t="s">
        <v>21</v>
      </c>
      <c r="N24" s="7" t="s">
        <v>27</v>
      </c>
      <c r="O24" s="17" t="s">
        <v>39</v>
      </c>
      <c r="P24" s="17" t="s">
        <v>631</v>
      </c>
      <c r="Q24" s="7">
        <v>68.04213</v>
      </c>
      <c r="R24" s="8">
        <v>-133.48858999999999</v>
      </c>
      <c r="T24" s="36" t="s">
        <v>795</v>
      </c>
      <c r="U24" s="35"/>
      <c r="V24" s="35" t="s">
        <v>751</v>
      </c>
      <c r="W24" s="37" t="s">
        <v>796</v>
      </c>
      <c r="X24" s="37"/>
    </row>
    <row r="25" spans="13:24" ht="30" x14ac:dyDescent="0.25">
      <c r="M25" s="9" t="s">
        <v>21</v>
      </c>
      <c r="N25" s="4" t="s">
        <v>28</v>
      </c>
      <c r="O25" s="18" t="s">
        <v>40</v>
      </c>
      <c r="P25" s="18" t="s">
        <v>632</v>
      </c>
      <c r="Q25" s="4">
        <v>67.573400000000007</v>
      </c>
      <c r="R25" s="5">
        <v>-133.79841999999999</v>
      </c>
      <c r="T25" s="36" t="s">
        <v>797</v>
      </c>
      <c r="U25" s="35"/>
      <c r="V25" s="35" t="s">
        <v>751</v>
      </c>
      <c r="W25" s="37" t="s">
        <v>798</v>
      </c>
      <c r="X25" s="37"/>
    </row>
    <row r="26" spans="13:24" ht="30" x14ac:dyDescent="0.25">
      <c r="M26" s="6" t="s">
        <v>21</v>
      </c>
      <c r="N26" s="7" t="s">
        <v>28</v>
      </c>
      <c r="O26" s="17" t="s">
        <v>40</v>
      </c>
      <c r="P26" s="17" t="s">
        <v>632</v>
      </c>
      <c r="Q26" s="7">
        <v>67.573400000000007</v>
      </c>
      <c r="R26" s="8">
        <v>-133.79841999999999</v>
      </c>
      <c r="T26" s="36" t="s">
        <v>799</v>
      </c>
      <c r="U26" s="35"/>
      <c r="V26" s="35" t="s">
        <v>751</v>
      </c>
      <c r="W26" s="37" t="s">
        <v>800</v>
      </c>
      <c r="X26" s="37"/>
    </row>
    <row r="27" spans="13:24" ht="30" x14ac:dyDescent="0.25">
      <c r="M27" s="9" t="s">
        <v>21</v>
      </c>
      <c r="N27" s="4" t="s">
        <v>28</v>
      </c>
      <c r="O27" s="18" t="s">
        <v>40</v>
      </c>
      <c r="P27" s="18" t="s">
        <v>632</v>
      </c>
      <c r="Q27" s="4">
        <v>67.573400000000007</v>
      </c>
      <c r="R27" s="5">
        <v>-133.79841999999999</v>
      </c>
      <c r="T27" s="36" t="s">
        <v>801</v>
      </c>
      <c r="U27" s="35"/>
      <c r="V27" s="35" t="s">
        <v>751</v>
      </c>
      <c r="W27" s="37" t="s">
        <v>802</v>
      </c>
      <c r="X27" s="37"/>
    </row>
    <row r="28" spans="13:24" ht="30" x14ac:dyDescent="0.25">
      <c r="M28" s="6" t="s">
        <v>21</v>
      </c>
      <c r="N28" s="7" t="s">
        <v>29</v>
      </c>
      <c r="O28" s="17" t="s">
        <v>41</v>
      </c>
      <c r="P28" s="17" t="s">
        <v>633</v>
      </c>
      <c r="Q28" s="7">
        <v>67.206829999999997</v>
      </c>
      <c r="R28" s="8">
        <v>-135.63335000000001</v>
      </c>
      <c r="T28" s="36" t="s">
        <v>803</v>
      </c>
      <c r="U28" s="35"/>
      <c r="V28" s="35" t="s">
        <v>751</v>
      </c>
      <c r="W28" s="37" t="s">
        <v>804</v>
      </c>
      <c r="X28" s="37"/>
    </row>
    <row r="29" spans="13:24" ht="30" x14ac:dyDescent="0.25">
      <c r="M29" s="9" t="s">
        <v>21</v>
      </c>
      <c r="N29" s="4" t="s">
        <v>29</v>
      </c>
      <c r="O29" s="18" t="s">
        <v>41</v>
      </c>
      <c r="P29" s="18" t="s">
        <v>633</v>
      </c>
      <c r="Q29" s="4">
        <v>67.206829999999997</v>
      </c>
      <c r="R29" s="5">
        <v>-135.63335000000001</v>
      </c>
      <c r="T29" s="36" t="s">
        <v>805</v>
      </c>
      <c r="U29" s="35"/>
      <c r="V29" s="35" t="s">
        <v>751</v>
      </c>
      <c r="W29" s="37" t="s">
        <v>806</v>
      </c>
      <c r="X29" s="37"/>
    </row>
    <row r="30" spans="13:24" ht="30" x14ac:dyDescent="0.25">
      <c r="M30" s="6" t="s">
        <v>21</v>
      </c>
      <c r="N30" s="7" t="s">
        <v>29</v>
      </c>
      <c r="O30" s="17" t="s">
        <v>41</v>
      </c>
      <c r="P30" s="17" t="s">
        <v>633</v>
      </c>
      <c r="Q30" s="7">
        <v>67.206829999999997</v>
      </c>
      <c r="R30" s="8">
        <v>-135.63335000000001</v>
      </c>
      <c r="T30" s="36" t="s">
        <v>807</v>
      </c>
      <c r="U30" s="35"/>
      <c r="V30" s="35" t="s">
        <v>751</v>
      </c>
      <c r="W30" s="37" t="s">
        <v>808</v>
      </c>
      <c r="X30" s="37"/>
    </row>
    <row r="31" spans="13:24" ht="30" x14ac:dyDescent="0.25">
      <c r="M31" s="9" t="s">
        <v>21</v>
      </c>
      <c r="N31" s="4" t="s">
        <v>29</v>
      </c>
      <c r="O31" s="18" t="s">
        <v>42</v>
      </c>
      <c r="P31" s="18" t="s">
        <v>634</v>
      </c>
      <c r="Q31" s="4">
        <v>67.206310000000002</v>
      </c>
      <c r="R31" s="5">
        <v>-135.63419999999999</v>
      </c>
      <c r="T31" s="36" t="s">
        <v>809</v>
      </c>
      <c r="U31" s="35"/>
      <c r="V31" s="35" t="s">
        <v>751</v>
      </c>
      <c r="W31" s="37" t="s">
        <v>810</v>
      </c>
      <c r="X31" s="37"/>
    </row>
    <row r="32" spans="13:24" ht="30" x14ac:dyDescent="0.25">
      <c r="M32" s="6" t="s">
        <v>21</v>
      </c>
      <c r="N32" s="7" t="s">
        <v>29</v>
      </c>
      <c r="O32" s="17" t="s">
        <v>42</v>
      </c>
      <c r="P32" s="17" t="s">
        <v>634</v>
      </c>
      <c r="Q32" s="7">
        <v>67.206310000000002</v>
      </c>
      <c r="R32" s="8">
        <v>-135.63419999999999</v>
      </c>
      <c r="T32" s="36" t="s">
        <v>811</v>
      </c>
      <c r="U32" s="35"/>
      <c r="V32" s="35" t="s">
        <v>751</v>
      </c>
      <c r="W32" s="37" t="s">
        <v>812</v>
      </c>
      <c r="X32" s="37"/>
    </row>
    <row r="33" spans="13:24" ht="30" x14ac:dyDescent="0.25">
      <c r="M33" s="9" t="s">
        <v>21</v>
      </c>
      <c r="N33" s="4" t="s">
        <v>30</v>
      </c>
      <c r="O33" s="18" t="s">
        <v>43</v>
      </c>
      <c r="P33" s="18" t="s">
        <v>635</v>
      </c>
      <c r="Q33" s="4">
        <v>67.308819999999997</v>
      </c>
      <c r="R33" s="5">
        <v>-134.21647999999999</v>
      </c>
      <c r="T33" s="36" t="s">
        <v>813</v>
      </c>
      <c r="U33" s="35"/>
      <c r="V33" s="35" t="s">
        <v>751</v>
      </c>
      <c r="W33" s="37" t="s">
        <v>814</v>
      </c>
      <c r="X33" s="37"/>
    </row>
    <row r="34" spans="13:24" ht="30" x14ac:dyDescent="0.25">
      <c r="M34" s="6" t="s">
        <v>21</v>
      </c>
      <c r="N34" s="7" t="s">
        <v>30</v>
      </c>
      <c r="O34" s="17" t="s">
        <v>43</v>
      </c>
      <c r="P34" s="17" t="s">
        <v>635</v>
      </c>
      <c r="Q34" s="7">
        <v>67.308819999999997</v>
      </c>
      <c r="R34" s="8">
        <v>-134.21647999999999</v>
      </c>
      <c r="T34" s="36" t="s">
        <v>815</v>
      </c>
      <c r="U34" s="35"/>
      <c r="V34" s="35" t="s">
        <v>751</v>
      </c>
      <c r="W34" s="37" t="s">
        <v>816</v>
      </c>
      <c r="X34" s="37"/>
    </row>
    <row r="35" spans="13:24" ht="30" x14ac:dyDescent="0.25">
      <c r="M35" s="9" t="s">
        <v>21</v>
      </c>
      <c r="N35" s="4" t="s">
        <v>31</v>
      </c>
      <c r="O35" s="18" t="s">
        <v>44</v>
      </c>
      <c r="P35" s="18" t="s">
        <v>636</v>
      </c>
      <c r="Q35" s="4">
        <v>67.152699999999996</v>
      </c>
      <c r="R35" s="5">
        <v>-135.92902000000001</v>
      </c>
      <c r="T35" s="36" t="s">
        <v>817</v>
      </c>
      <c r="U35" s="35"/>
      <c r="V35" s="35" t="s">
        <v>751</v>
      </c>
      <c r="W35" s="37" t="s">
        <v>818</v>
      </c>
      <c r="X35" s="37"/>
    </row>
    <row r="36" spans="13:24" ht="30" x14ac:dyDescent="0.25">
      <c r="M36" s="6" t="s">
        <v>21</v>
      </c>
      <c r="N36" s="7" t="s">
        <v>31</v>
      </c>
      <c r="O36" s="17" t="s">
        <v>44</v>
      </c>
      <c r="P36" s="17" t="s">
        <v>636</v>
      </c>
      <c r="Q36" s="7">
        <v>67.152699999999996</v>
      </c>
      <c r="R36" s="8">
        <v>-135.92902000000001</v>
      </c>
      <c r="T36" s="36" t="s">
        <v>819</v>
      </c>
      <c r="U36" s="35"/>
      <c r="V36" s="35" t="s">
        <v>751</v>
      </c>
      <c r="W36" s="37" t="s">
        <v>820</v>
      </c>
      <c r="X36" s="37"/>
    </row>
    <row r="37" spans="13:24" ht="30" x14ac:dyDescent="0.25">
      <c r="M37" s="9" t="s">
        <v>21</v>
      </c>
      <c r="N37" s="4" t="s">
        <v>31</v>
      </c>
      <c r="O37" s="18" t="s">
        <v>44</v>
      </c>
      <c r="P37" s="18" t="s">
        <v>636</v>
      </c>
      <c r="Q37" s="4">
        <v>67.152699999999996</v>
      </c>
      <c r="R37" s="5">
        <v>-135.92902000000001</v>
      </c>
      <c r="T37" s="36" t="s">
        <v>821</v>
      </c>
      <c r="U37" s="35"/>
      <c r="V37" s="35" t="s">
        <v>751</v>
      </c>
      <c r="W37" s="37" t="s">
        <v>822</v>
      </c>
      <c r="X37" s="37"/>
    </row>
    <row r="38" spans="13:24" ht="30" x14ac:dyDescent="0.25">
      <c r="M38" s="6" t="s">
        <v>21</v>
      </c>
      <c r="N38" s="7" t="s">
        <v>583</v>
      </c>
      <c r="O38" s="17" t="s">
        <v>45</v>
      </c>
      <c r="P38" s="17" t="s">
        <v>637</v>
      </c>
      <c r="Q38" s="7">
        <v>66.934420000000003</v>
      </c>
      <c r="R38" s="8">
        <v>-136.29006999999999</v>
      </c>
      <c r="T38" s="36" t="s">
        <v>823</v>
      </c>
      <c r="U38" s="35"/>
      <c r="V38" s="35" t="s">
        <v>751</v>
      </c>
      <c r="W38" s="37" t="s">
        <v>824</v>
      </c>
      <c r="X38" s="37"/>
    </row>
    <row r="39" spans="13:24" ht="30" x14ac:dyDescent="0.25">
      <c r="M39" s="9" t="s">
        <v>21</v>
      </c>
      <c r="N39" s="4" t="s">
        <v>583</v>
      </c>
      <c r="O39" s="18" t="s">
        <v>45</v>
      </c>
      <c r="P39" s="18" t="s">
        <v>637</v>
      </c>
      <c r="Q39" s="4">
        <v>66.934420000000003</v>
      </c>
      <c r="R39" s="5">
        <v>-136.29006999999999</v>
      </c>
      <c r="T39" s="36" t="s">
        <v>825</v>
      </c>
      <c r="U39" s="35"/>
      <c r="V39" s="35" t="s">
        <v>751</v>
      </c>
      <c r="W39" s="37" t="s">
        <v>826</v>
      </c>
      <c r="X39" s="37"/>
    </row>
    <row r="40" spans="13:24" ht="30" x14ac:dyDescent="0.25">
      <c r="M40" s="6" t="s">
        <v>21</v>
      </c>
      <c r="N40" s="7" t="s">
        <v>583</v>
      </c>
      <c r="O40" s="17" t="s">
        <v>45</v>
      </c>
      <c r="P40" s="17" t="s">
        <v>637</v>
      </c>
      <c r="Q40" s="7">
        <v>66.934420000000003</v>
      </c>
      <c r="R40" s="8">
        <v>-136.29006999999999</v>
      </c>
      <c r="T40" s="36" t="s">
        <v>827</v>
      </c>
      <c r="U40" s="35"/>
      <c r="V40" s="35" t="s">
        <v>751</v>
      </c>
      <c r="W40" s="37" t="s">
        <v>828</v>
      </c>
      <c r="X40" s="37"/>
    </row>
    <row r="41" spans="13:24" ht="30" x14ac:dyDescent="0.25">
      <c r="M41" s="9" t="s">
        <v>21</v>
      </c>
      <c r="N41" s="4" t="s">
        <v>583</v>
      </c>
      <c r="O41" s="18" t="s">
        <v>45</v>
      </c>
      <c r="P41" s="18" t="s">
        <v>637</v>
      </c>
      <c r="Q41" s="4">
        <v>66.934420000000003</v>
      </c>
      <c r="R41" s="5">
        <v>-136.29006999999999</v>
      </c>
      <c r="T41" s="36" t="s">
        <v>829</v>
      </c>
      <c r="U41" s="35"/>
      <c r="V41" s="35" t="s">
        <v>751</v>
      </c>
      <c r="W41" s="37" t="s">
        <v>830</v>
      </c>
      <c r="X41" s="37"/>
    </row>
    <row r="42" spans="13:24" ht="30" x14ac:dyDescent="0.25">
      <c r="M42" s="6" t="s">
        <v>21</v>
      </c>
      <c r="N42" s="7" t="s">
        <v>583</v>
      </c>
      <c r="O42" s="17" t="s">
        <v>46</v>
      </c>
      <c r="P42" s="17" t="s">
        <v>638</v>
      </c>
      <c r="Q42" s="7">
        <v>66.936160000000001</v>
      </c>
      <c r="R42" s="8">
        <v>-136.29473999999999</v>
      </c>
      <c r="T42" s="36" t="s">
        <v>831</v>
      </c>
      <c r="U42" s="35"/>
      <c r="V42" s="35" t="s">
        <v>751</v>
      </c>
      <c r="W42" s="37" t="s">
        <v>832</v>
      </c>
      <c r="X42" s="37"/>
    </row>
    <row r="43" spans="13:24" ht="30" x14ac:dyDescent="0.25">
      <c r="M43" s="9" t="s">
        <v>21</v>
      </c>
      <c r="N43" s="4" t="s">
        <v>583</v>
      </c>
      <c r="O43" s="18" t="s">
        <v>46</v>
      </c>
      <c r="P43" s="18" t="s">
        <v>638</v>
      </c>
      <c r="Q43" s="4">
        <v>66.936160000000001</v>
      </c>
      <c r="R43" s="5">
        <v>-136.29473999999999</v>
      </c>
      <c r="T43" s="36" t="s">
        <v>833</v>
      </c>
      <c r="U43" s="35"/>
      <c r="V43" s="35" t="s">
        <v>751</v>
      </c>
      <c r="W43" s="37" t="s">
        <v>834</v>
      </c>
      <c r="X43" s="37"/>
    </row>
    <row r="44" spans="13:24" ht="30" x14ac:dyDescent="0.25">
      <c r="M44" s="6" t="s">
        <v>21</v>
      </c>
      <c r="N44" s="7" t="s">
        <v>583</v>
      </c>
      <c r="O44" s="17" t="s">
        <v>46</v>
      </c>
      <c r="P44" s="17" t="s">
        <v>638</v>
      </c>
      <c r="Q44" s="7">
        <v>66.936160000000001</v>
      </c>
      <c r="R44" s="8">
        <v>-136.29473999999999</v>
      </c>
      <c r="T44" s="36" t="s">
        <v>835</v>
      </c>
      <c r="U44" s="35"/>
      <c r="V44" s="35" t="s">
        <v>751</v>
      </c>
      <c r="W44" s="37" t="s">
        <v>836</v>
      </c>
      <c r="X44" s="37"/>
    </row>
    <row r="45" spans="13:24" ht="30" x14ac:dyDescent="0.25">
      <c r="M45" s="9" t="s">
        <v>21</v>
      </c>
      <c r="N45" s="4" t="s">
        <v>584</v>
      </c>
      <c r="O45" s="18" t="s">
        <v>47</v>
      </c>
      <c r="P45" s="18" t="s">
        <v>639</v>
      </c>
      <c r="Q45" s="4">
        <v>66.627899999999997</v>
      </c>
      <c r="R45" s="5">
        <v>-136.29906</v>
      </c>
      <c r="T45" s="36" t="s">
        <v>837</v>
      </c>
      <c r="U45" s="35"/>
      <c r="V45" s="35" t="s">
        <v>751</v>
      </c>
      <c r="W45" s="37" t="s">
        <v>838</v>
      </c>
      <c r="X45" s="37"/>
    </row>
    <row r="46" spans="13:24" ht="30" x14ac:dyDescent="0.25">
      <c r="M46" s="6" t="s">
        <v>21</v>
      </c>
      <c r="N46" s="7" t="s">
        <v>584</v>
      </c>
      <c r="O46" s="17" t="s">
        <v>47</v>
      </c>
      <c r="P46" s="17" t="s">
        <v>639</v>
      </c>
      <c r="Q46" s="7">
        <v>66.627899999999997</v>
      </c>
      <c r="R46" s="8">
        <v>-136.29906</v>
      </c>
      <c r="T46" s="36" t="s">
        <v>839</v>
      </c>
      <c r="U46" s="35"/>
      <c r="V46" s="35" t="s">
        <v>751</v>
      </c>
      <c r="W46" s="37" t="s">
        <v>840</v>
      </c>
      <c r="X46" s="37"/>
    </row>
    <row r="47" spans="13:24" ht="30" x14ac:dyDescent="0.25">
      <c r="M47" s="9" t="s">
        <v>21</v>
      </c>
      <c r="N47" s="4" t="s">
        <v>584</v>
      </c>
      <c r="O47" s="18" t="s">
        <v>47</v>
      </c>
      <c r="P47" s="18" t="s">
        <v>639</v>
      </c>
      <c r="Q47" s="4">
        <v>66.627899999999997</v>
      </c>
      <c r="R47" s="5">
        <v>-136.29906</v>
      </c>
      <c r="T47" s="36" t="s">
        <v>841</v>
      </c>
      <c r="U47" s="35"/>
      <c r="V47" s="35" t="s">
        <v>751</v>
      </c>
      <c r="W47" s="37" t="s">
        <v>842</v>
      </c>
      <c r="X47" s="37"/>
    </row>
    <row r="48" spans="13:24" ht="30" x14ac:dyDescent="0.25">
      <c r="M48" s="6" t="s">
        <v>21</v>
      </c>
      <c r="N48" s="7" t="s">
        <v>584</v>
      </c>
      <c r="O48" s="17" t="s">
        <v>47</v>
      </c>
      <c r="P48" s="17" t="s">
        <v>640</v>
      </c>
      <c r="Q48" s="7">
        <v>66.627880000000005</v>
      </c>
      <c r="R48" s="8">
        <v>-136.29924</v>
      </c>
      <c r="T48" s="36" t="s">
        <v>843</v>
      </c>
      <c r="U48" s="35"/>
      <c r="V48" s="35" t="s">
        <v>751</v>
      </c>
      <c r="W48" s="37" t="s">
        <v>844</v>
      </c>
      <c r="X48" s="37"/>
    </row>
    <row r="49" spans="13:24" ht="30" x14ac:dyDescent="0.25">
      <c r="M49" s="9" t="s">
        <v>21</v>
      </c>
      <c r="N49" s="4" t="s">
        <v>584</v>
      </c>
      <c r="O49" s="18" t="s">
        <v>47</v>
      </c>
      <c r="P49" s="18" t="s">
        <v>640</v>
      </c>
      <c r="Q49" s="4">
        <v>66.627880000000005</v>
      </c>
      <c r="R49" s="5">
        <v>-136.29924</v>
      </c>
      <c r="T49" s="36" t="s">
        <v>845</v>
      </c>
      <c r="U49" s="35"/>
      <c r="V49" s="35" t="s">
        <v>751</v>
      </c>
      <c r="W49" s="37" t="s">
        <v>846</v>
      </c>
      <c r="X49" s="37"/>
    </row>
    <row r="50" spans="13:24" ht="30" x14ac:dyDescent="0.25">
      <c r="M50" s="6" t="s">
        <v>21</v>
      </c>
      <c r="N50" s="7" t="s">
        <v>584</v>
      </c>
      <c r="O50" s="17" t="s">
        <v>47</v>
      </c>
      <c r="P50" s="17" t="s">
        <v>640</v>
      </c>
      <c r="Q50" s="7">
        <v>66.627880000000005</v>
      </c>
      <c r="R50" s="8">
        <v>-136.29924</v>
      </c>
      <c r="T50" s="36" t="s">
        <v>847</v>
      </c>
      <c r="U50" s="35"/>
      <c r="V50" s="35" t="s">
        <v>751</v>
      </c>
      <c r="W50" s="37" t="s">
        <v>848</v>
      </c>
      <c r="X50" s="37"/>
    </row>
    <row r="51" spans="13:24" ht="30" x14ac:dyDescent="0.25">
      <c r="M51" s="9" t="s">
        <v>21</v>
      </c>
      <c r="N51" s="4" t="s">
        <v>585</v>
      </c>
      <c r="O51" s="18" t="s">
        <v>48</v>
      </c>
      <c r="P51" s="18" t="s">
        <v>641</v>
      </c>
      <c r="Q51" s="4">
        <v>65.926010000000005</v>
      </c>
      <c r="R51" s="5">
        <v>-137.47167999999999</v>
      </c>
      <c r="T51" s="36" t="s">
        <v>849</v>
      </c>
      <c r="U51" s="35"/>
      <c r="V51" s="35" t="s">
        <v>751</v>
      </c>
      <c r="W51" s="37" t="s">
        <v>850</v>
      </c>
      <c r="X51" s="37"/>
    </row>
    <row r="52" spans="13:24" ht="30" x14ac:dyDescent="0.25">
      <c r="M52" s="6" t="s">
        <v>21</v>
      </c>
      <c r="N52" s="7" t="s">
        <v>585</v>
      </c>
      <c r="O52" s="17" t="s">
        <v>48</v>
      </c>
      <c r="P52" s="17" t="s">
        <v>641</v>
      </c>
      <c r="Q52" s="7">
        <v>65.926010000000005</v>
      </c>
      <c r="R52" s="8">
        <v>-137.47167999999999</v>
      </c>
      <c r="T52" s="36" t="s">
        <v>851</v>
      </c>
      <c r="U52" s="35"/>
      <c r="V52" s="35" t="s">
        <v>751</v>
      </c>
      <c r="W52" s="37" t="s">
        <v>852</v>
      </c>
      <c r="X52" s="37"/>
    </row>
    <row r="53" spans="13:24" ht="30" x14ac:dyDescent="0.25">
      <c r="M53" s="9" t="s">
        <v>21</v>
      </c>
      <c r="N53" s="4" t="s">
        <v>585</v>
      </c>
      <c r="O53" s="18" t="s">
        <v>48</v>
      </c>
      <c r="P53" s="18" t="s">
        <v>641</v>
      </c>
      <c r="Q53" s="4">
        <v>65.926010000000005</v>
      </c>
      <c r="R53" s="5">
        <v>-137.47167999999999</v>
      </c>
      <c r="T53" s="36" t="s">
        <v>853</v>
      </c>
      <c r="U53" s="35"/>
      <c r="V53" s="35" t="s">
        <v>751</v>
      </c>
      <c r="W53" s="37" t="s">
        <v>854</v>
      </c>
      <c r="X53" s="37"/>
    </row>
    <row r="54" spans="13:24" ht="30" x14ac:dyDescent="0.25">
      <c r="M54" s="6" t="s">
        <v>21</v>
      </c>
      <c r="N54" s="7" t="s">
        <v>585</v>
      </c>
      <c r="O54" s="17" t="s">
        <v>48</v>
      </c>
      <c r="P54" s="17" t="s">
        <v>641</v>
      </c>
      <c r="Q54" s="7">
        <v>65.926010000000005</v>
      </c>
      <c r="R54" s="8">
        <v>-137.47167999999999</v>
      </c>
      <c r="T54" s="36" t="s">
        <v>855</v>
      </c>
      <c r="U54" s="35"/>
      <c r="V54" s="35" t="s">
        <v>751</v>
      </c>
      <c r="W54" s="37" t="s">
        <v>856</v>
      </c>
      <c r="X54" s="37"/>
    </row>
    <row r="55" spans="13:24" ht="30" x14ac:dyDescent="0.25">
      <c r="M55" s="9" t="s">
        <v>21</v>
      </c>
      <c r="N55" s="4" t="s">
        <v>585</v>
      </c>
      <c r="O55" s="18" t="s">
        <v>48</v>
      </c>
      <c r="P55" s="18" t="s">
        <v>641</v>
      </c>
      <c r="Q55" s="4">
        <v>65.926010000000005</v>
      </c>
      <c r="R55" s="5">
        <v>-137.47167999999999</v>
      </c>
      <c r="T55" s="36" t="s">
        <v>857</v>
      </c>
      <c r="U55" s="35"/>
      <c r="V55" s="35" t="s">
        <v>751</v>
      </c>
      <c r="W55" s="37" t="s">
        <v>858</v>
      </c>
      <c r="X55" s="37"/>
    </row>
    <row r="56" spans="13:24" ht="30" x14ac:dyDescent="0.25">
      <c r="M56" s="6" t="s">
        <v>21</v>
      </c>
      <c r="N56" s="7" t="s">
        <v>586</v>
      </c>
      <c r="O56" s="17" t="s">
        <v>49</v>
      </c>
      <c r="P56" s="17" t="s">
        <v>642</v>
      </c>
      <c r="Q56" s="7">
        <v>65.068960000000004</v>
      </c>
      <c r="R56" s="8">
        <v>-138.27284</v>
      </c>
      <c r="T56" s="36" t="s">
        <v>859</v>
      </c>
      <c r="U56" s="35"/>
      <c r="V56" s="35" t="s">
        <v>751</v>
      </c>
      <c r="W56" s="37" t="s">
        <v>860</v>
      </c>
      <c r="X56" s="37"/>
    </row>
    <row r="57" spans="13:24" ht="30" x14ac:dyDescent="0.25">
      <c r="M57" s="9" t="s">
        <v>21</v>
      </c>
      <c r="N57" s="4" t="s">
        <v>586</v>
      </c>
      <c r="O57" s="18" t="s">
        <v>49</v>
      </c>
      <c r="P57" s="18" t="s">
        <v>642</v>
      </c>
      <c r="Q57" s="4">
        <v>65.068960000000004</v>
      </c>
      <c r="R57" s="5">
        <v>-138.27284</v>
      </c>
      <c r="T57" s="36" t="s">
        <v>861</v>
      </c>
      <c r="U57" s="35"/>
      <c r="V57" s="35" t="s">
        <v>751</v>
      </c>
      <c r="W57" s="37" t="s">
        <v>862</v>
      </c>
      <c r="X57" s="37"/>
    </row>
    <row r="58" spans="13:24" ht="30" x14ac:dyDescent="0.25">
      <c r="M58" s="6" t="s">
        <v>21</v>
      </c>
      <c r="N58" s="7" t="s">
        <v>586</v>
      </c>
      <c r="O58" s="17" t="s">
        <v>49</v>
      </c>
      <c r="P58" s="17" t="s">
        <v>642</v>
      </c>
      <c r="Q58" s="7">
        <v>65.068960000000004</v>
      </c>
      <c r="R58" s="8">
        <v>-138.27284</v>
      </c>
      <c r="T58" s="36" t="s">
        <v>863</v>
      </c>
      <c r="U58" s="35"/>
      <c r="V58" s="35" t="s">
        <v>751</v>
      </c>
      <c r="W58" s="37" t="s">
        <v>864</v>
      </c>
      <c r="X58" s="37"/>
    </row>
    <row r="59" spans="13:24" ht="30" x14ac:dyDescent="0.25">
      <c r="M59" s="9" t="s">
        <v>21</v>
      </c>
      <c r="N59" s="4" t="s">
        <v>586</v>
      </c>
      <c r="O59" s="18" t="s">
        <v>49</v>
      </c>
      <c r="P59" s="18" t="s">
        <v>642</v>
      </c>
      <c r="Q59" s="4">
        <v>65.068960000000004</v>
      </c>
      <c r="R59" s="5">
        <v>-138.27284</v>
      </c>
      <c r="T59" s="36" t="s">
        <v>865</v>
      </c>
      <c r="U59" s="35"/>
      <c r="V59" s="35" t="s">
        <v>751</v>
      </c>
      <c r="W59" s="37" t="s">
        <v>866</v>
      </c>
      <c r="X59" s="37"/>
    </row>
    <row r="60" spans="13:24" ht="30" x14ac:dyDescent="0.25">
      <c r="M60" s="6" t="s">
        <v>21</v>
      </c>
      <c r="N60" s="7" t="s">
        <v>586</v>
      </c>
      <c r="O60" s="17" t="s">
        <v>50</v>
      </c>
      <c r="P60" s="17" t="s">
        <v>643</v>
      </c>
      <c r="Q60" s="7">
        <v>65.067300000000003</v>
      </c>
      <c r="R60" s="8">
        <v>-138.26996</v>
      </c>
      <c r="T60" s="36" t="s">
        <v>867</v>
      </c>
      <c r="U60" s="35"/>
      <c r="V60" s="35" t="s">
        <v>751</v>
      </c>
      <c r="W60" s="37" t="s">
        <v>868</v>
      </c>
      <c r="X60" s="37"/>
    </row>
    <row r="61" spans="13:24" ht="30" x14ac:dyDescent="0.25">
      <c r="M61" s="9" t="s">
        <v>21</v>
      </c>
      <c r="N61" s="4" t="s">
        <v>586</v>
      </c>
      <c r="O61" s="18" t="s">
        <v>50</v>
      </c>
      <c r="P61" s="18" t="s">
        <v>644</v>
      </c>
      <c r="Q61" s="4">
        <v>65.067300000000003</v>
      </c>
      <c r="R61" s="5">
        <v>-138.26996</v>
      </c>
      <c r="T61" s="36" t="s">
        <v>869</v>
      </c>
      <c r="U61" s="35"/>
      <c r="V61" s="35" t="s">
        <v>751</v>
      </c>
      <c r="W61" s="37" t="s">
        <v>870</v>
      </c>
      <c r="X61" s="37"/>
    </row>
    <row r="62" spans="13:24" ht="30" x14ac:dyDescent="0.25">
      <c r="M62" s="6" t="s">
        <v>21</v>
      </c>
      <c r="N62" s="7" t="s">
        <v>586</v>
      </c>
      <c r="O62" s="17" t="s">
        <v>50</v>
      </c>
      <c r="P62" s="17" t="s">
        <v>645</v>
      </c>
      <c r="Q62" s="7">
        <v>65.067300000000003</v>
      </c>
      <c r="R62" s="8">
        <v>-138.26996</v>
      </c>
      <c r="T62" s="36" t="s">
        <v>871</v>
      </c>
      <c r="U62" s="35"/>
      <c r="V62" s="35" t="s">
        <v>751</v>
      </c>
      <c r="W62" s="37" t="s">
        <v>872</v>
      </c>
      <c r="X62" s="37"/>
    </row>
    <row r="63" spans="13:24" ht="30" x14ac:dyDescent="0.25">
      <c r="M63" s="9" t="s">
        <v>21</v>
      </c>
      <c r="N63" s="4" t="s">
        <v>586</v>
      </c>
      <c r="O63" s="18" t="s">
        <v>50</v>
      </c>
      <c r="P63" s="18" t="s">
        <v>646</v>
      </c>
      <c r="Q63" s="4">
        <v>65.067300000000003</v>
      </c>
      <c r="R63" s="5">
        <v>-138.26996</v>
      </c>
      <c r="T63" s="36" t="s">
        <v>873</v>
      </c>
      <c r="U63" s="35"/>
      <c r="V63" s="35" t="s">
        <v>751</v>
      </c>
      <c r="W63" s="37" t="s">
        <v>874</v>
      </c>
      <c r="X63" s="37"/>
    </row>
    <row r="64" spans="13:24" ht="30" x14ac:dyDescent="0.25">
      <c r="M64" s="6" t="s">
        <v>21</v>
      </c>
      <c r="N64" s="7" t="s">
        <v>586</v>
      </c>
      <c r="O64" s="17" t="s">
        <v>50</v>
      </c>
      <c r="P64" s="17" t="s">
        <v>647</v>
      </c>
      <c r="Q64" s="7">
        <v>65.067300000000003</v>
      </c>
      <c r="R64" s="8">
        <v>-138.26996</v>
      </c>
      <c r="T64" s="36" t="s">
        <v>875</v>
      </c>
      <c r="U64" s="35"/>
      <c r="V64" s="35" t="s">
        <v>751</v>
      </c>
      <c r="W64" s="37" t="s">
        <v>876</v>
      </c>
      <c r="X64" s="37"/>
    </row>
    <row r="65" spans="13:24" ht="30" x14ac:dyDescent="0.25">
      <c r="M65" s="9" t="s">
        <v>21</v>
      </c>
      <c r="N65" s="4" t="s">
        <v>587</v>
      </c>
      <c r="O65" s="19" t="s">
        <v>572</v>
      </c>
      <c r="P65" s="18" t="s">
        <v>648</v>
      </c>
      <c r="Q65" s="4">
        <v>64.436790000000002</v>
      </c>
      <c r="R65" s="5">
        <v>-138.27916999999999</v>
      </c>
      <c r="T65" s="36" t="s">
        <v>877</v>
      </c>
      <c r="U65" s="35"/>
      <c r="V65" s="35" t="s">
        <v>751</v>
      </c>
      <c r="W65" s="37" t="s">
        <v>870</v>
      </c>
      <c r="X65" s="37"/>
    </row>
    <row r="66" spans="13:24" ht="30" x14ac:dyDescent="0.25">
      <c r="M66" s="6" t="s">
        <v>21</v>
      </c>
      <c r="N66" s="7" t="s">
        <v>587</v>
      </c>
      <c r="O66" s="20" t="s">
        <v>572</v>
      </c>
      <c r="P66" s="17" t="s">
        <v>648</v>
      </c>
      <c r="Q66" s="7">
        <v>64.436790000000002</v>
      </c>
      <c r="R66" s="8">
        <v>-138.27916999999999</v>
      </c>
      <c r="T66" s="36" t="s">
        <v>878</v>
      </c>
      <c r="U66" s="35"/>
      <c r="V66" s="35" t="s">
        <v>751</v>
      </c>
      <c r="W66" s="37" t="s">
        <v>879</v>
      </c>
      <c r="X66" s="37"/>
    </row>
    <row r="67" spans="13:24" ht="30" x14ac:dyDescent="0.25">
      <c r="M67" s="9" t="s">
        <v>21</v>
      </c>
      <c r="N67" s="4" t="s">
        <v>587</v>
      </c>
      <c r="O67" s="19" t="s">
        <v>572</v>
      </c>
      <c r="P67" s="18" t="s">
        <v>648</v>
      </c>
      <c r="Q67" s="4">
        <v>64.436790000000002</v>
      </c>
      <c r="R67" s="5">
        <v>-138.27916999999999</v>
      </c>
      <c r="T67" s="36" t="s">
        <v>880</v>
      </c>
      <c r="U67" s="35"/>
      <c r="V67" s="35" t="s">
        <v>751</v>
      </c>
      <c r="W67" s="37" t="s">
        <v>881</v>
      </c>
      <c r="X67" s="37"/>
    </row>
    <row r="68" spans="13:24" ht="30" x14ac:dyDescent="0.25">
      <c r="M68" s="6" t="s">
        <v>21</v>
      </c>
      <c r="N68" s="7" t="s">
        <v>588</v>
      </c>
      <c r="O68" s="17" t="s">
        <v>51</v>
      </c>
      <c r="P68" s="17" t="s">
        <v>649</v>
      </c>
      <c r="Q68" s="7">
        <v>63.937449999999998</v>
      </c>
      <c r="R68" s="8">
        <v>-138.45166</v>
      </c>
      <c r="T68" s="36" t="s">
        <v>882</v>
      </c>
      <c r="U68" s="35"/>
      <c r="V68" s="35" t="s">
        <v>751</v>
      </c>
      <c r="W68" s="37" t="s">
        <v>883</v>
      </c>
      <c r="X68" s="37"/>
    </row>
    <row r="69" spans="13:24" ht="30" x14ac:dyDescent="0.25">
      <c r="M69" s="9" t="s">
        <v>21</v>
      </c>
      <c r="N69" s="4" t="s">
        <v>588</v>
      </c>
      <c r="O69" s="18" t="s">
        <v>51</v>
      </c>
      <c r="P69" s="18" t="s">
        <v>649</v>
      </c>
      <c r="Q69" s="4">
        <v>63.937449999999998</v>
      </c>
      <c r="R69" s="5">
        <v>-138.45166</v>
      </c>
      <c r="T69" s="36" t="s">
        <v>884</v>
      </c>
      <c r="U69" s="35"/>
      <c r="V69" s="35" t="s">
        <v>751</v>
      </c>
      <c r="W69" s="37" t="s">
        <v>885</v>
      </c>
      <c r="X69" s="37"/>
    </row>
    <row r="70" spans="13:24" ht="30" x14ac:dyDescent="0.25">
      <c r="M70" s="6" t="s">
        <v>21</v>
      </c>
      <c r="N70" s="7" t="s">
        <v>588</v>
      </c>
      <c r="O70" s="17" t="s">
        <v>51</v>
      </c>
      <c r="P70" s="17" t="s">
        <v>649</v>
      </c>
      <c r="Q70" s="7">
        <v>63.937449999999998</v>
      </c>
      <c r="R70" s="8">
        <v>-138.45166</v>
      </c>
      <c r="T70" s="36" t="s">
        <v>886</v>
      </c>
      <c r="U70" s="35"/>
      <c r="V70" s="35" t="s">
        <v>751</v>
      </c>
      <c r="W70" s="37" t="s">
        <v>887</v>
      </c>
      <c r="X70" s="37"/>
    </row>
    <row r="71" spans="13:24" ht="30" x14ac:dyDescent="0.25">
      <c r="M71" s="9" t="s">
        <v>21</v>
      </c>
      <c r="N71" s="4" t="s">
        <v>588</v>
      </c>
      <c r="O71" s="18" t="s">
        <v>51</v>
      </c>
      <c r="P71" s="18" t="s">
        <v>649</v>
      </c>
      <c r="Q71" s="4">
        <v>63.937449999999998</v>
      </c>
      <c r="R71" s="5">
        <v>-138.45166</v>
      </c>
      <c r="T71" s="36" t="s">
        <v>888</v>
      </c>
      <c r="U71" s="35"/>
      <c r="V71" s="35" t="s">
        <v>751</v>
      </c>
      <c r="W71" s="37" t="s">
        <v>889</v>
      </c>
      <c r="X71" s="37"/>
    </row>
    <row r="72" spans="13:24" ht="30" x14ac:dyDescent="0.25">
      <c r="M72" s="6" t="s">
        <v>21</v>
      </c>
      <c r="N72" s="7" t="s">
        <v>589</v>
      </c>
      <c r="O72" s="17" t="s">
        <v>52</v>
      </c>
      <c r="P72" s="17" t="s">
        <v>650</v>
      </c>
      <c r="Q72" s="7">
        <v>63.26773</v>
      </c>
      <c r="R72" s="8">
        <v>-136.56897000000001</v>
      </c>
      <c r="T72" s="36" t="s">
        <v>890</v>
      </c>
      <c r="U72" s="35"/>
      <c r="V72" s="35" t="s">
        <v>751</v>
      </c>
      <c r="W72" s="37" t="s">
        <v>891</v>
      </c>
      <c r="X72" s="37"/>
    </row>
    <row r="73" spans="13:24" ht="30" x14ac:dyDescent="0.25">
      <c r="M73" s="9" t="s">
        <v>21</v>
      </c>
      <c r="N73" s="4" t="s">
        <v>589</v>
      </c>
      <c r="O73" s="18" t="s">
        <v>52</v>
      </c>
      <c r="P73" s="18" t="s">
        <v>650</v>
      </c>
      <c r="Q73" s="4">
        <v>63.26773</v>
      </c>
      <c r="R73" s="5">
        <v>-136.56897000000001</v>
      </c>
      <c r="T73" s="36" t="s">
        <v>892</v>
      </c>
      <c r="U73" s="35"/>
      <c r="V73" s="35" t="s">
        <v>751</v>
      </c>
      <c r="W73" s="37" t="s">
        <v>893</v>
      </c>
      <c r="X73" s="37"/>
    </row>
    <row r="74" spans="13:24" ht="30" x14ac:dyDescent="0.25">
      <c r="M74" s="6" t="s">
        <v>21</v>
      </c>
      <c r="N74" s="7" t="s">
        <v>589</v>
      </c>
      <c r="O74" s="17" t="s">
        <v>52</v>
      </c>
      <c r="P74" s="17" t="s">
        <v>650</v>
      </c>
      <c r="Q74" s="7">
        <v>63.26773</v>
      </c>
      <c r="R74" s="8">
        <v>-136.56897000000001</v>
      </c>
      <c r="T74" s="36" t="s">
        <v>894</v>
      </c>
      <c r="U74" s="35"/>
      <c r="V74" s="35" t="s">
        <v>751</v>
      </c>
      <c r="W74" s="37" t="s">
        <v>895</v>
      </c>
      <c r="X74" s="37"/>
    </row>
    <row r="75" spans="13:24" ht="30" x14ac:dyDescent="0.25">
      <c r="M75" s="9" t="s">
        <v>21</v>
      </c>
      <c r="N75" s="4" t="s">
        <v>589</v>
      </c>
      <c r="O75" s="18" t="s">
        <v>52</v>
      </c>
      <c r="P75" s="18" t="s">
        <v>650</v>
      </c>
      <c r="Q75" s="4">
        <v>63.26773</v>
      </c>
      <c r="R75" s="5">
        <v>-136.56897000000001</v>
      </c>
      <c r="T75" s="36" t="s">
        <v>896</v>
      </c>
      <c r="U75" s="35"/>
      <c r="V75" s="35" t="s">
        <v>751</v>
      </c>
      <c r="W75" s="37" t="s">
        <v>897</v>
      </c>
      <c r="X75" s="37"/>
    </row>
    <row r="76" spans="13:24" ht="30" x14ac:dyDescent="0.25">
      <c r="M76" s="6" t="s">
        <v>21</v>
      </c>
      <c r="N76" s="7" t="s">
        <v>589</v>
      </c>
      <c r="O76" s="17" t="s">
        <v>52</v>
      </c>
      <c r="P76" s="17" t="s">
        <v>650</v>
      </c>
      <c r="Q76" s="7">
        <v>63.26773</v>
      </c>
      <c r="R76" s="8">
        <v>-136.56897000000001</v>
      </c>
      <c r="T76" s="36" t="s">
        <v>898</v>
      </c>
      <c r="U76" s="35"/>
      <c r="V76" s="35" t="s">
        <v>751</v>
      </c>
      <c r="W76" s="37" t="s">
        <v>899</v>
      </c>
      <c r="X76" s="37"/>
    </row>
    <row r="77" spans="13:24" ht="30" x14ac:dyDescent="0.25">
      <c r="M77" s="9" t="s">
        <v>21</v>
      </c>
      <c r="N77" s="4" t="s">
        <v>589</v>
      </c>
      <c r="O77" s="18" t="s">
        <v>52</v>
      </c>
      <c r="P77" s="18" t="s">
        <v>650</v>
      </c>
      <c r="Q77" s="4">
        <v>63.26773</v>
      </c>
      <c r="R77" s="5">
        <v>-136.56897000000001</v>
      </c>
      <c r="T77" s="36" t="s">
        <v>900</v>
      </c>
      <c r="U77" s="35"/>
      <c r="V77" s="35" t="s">
        <v>751</v>
      </c>
      <c r="W77" s="37" t="s">
        <v>901</v>
      </c>
      <c r="X77" s="37"/>
    </row>
    <row r="78" spans="13:24" ht="30" x14ac:dyDescent="0.25">
      <c r="M78" s="6" t="s">
        <v>21</v>
      </c>
      <c r="N78" s="7" t="s">
        <v>589</v>
      </c>
      <c r="O78" s="17" t="s">
        <v>52</v>
      </c>
      <c r="P78" s="17" t="s">
        <v>650</v>
      </c>
      <c r="Q78" s="7">
        <v>63.26773</v>
      </c>
      <c r="R78" s="8">
        <v>-136.56897000000001</v>
      </c>
      <c r="T78" s="36" t="s">
        <v>902</v>
      </c>
      <c r="U78" s="35"/>
      <c r="V78" s="35" t="s">
        <v>751</v>
      </c>
      <c r="W78" s="37" t="s">
        <v>903</v>
      </c>
      <c r="X78" s="37"/>
    </row>
    <row r="79" spans="13:24" ht="30" x14ac:dyDescent="0.25">
      <c r="M79" s="9" t="s">
        <v>21</v>
      </c>
      <c r="N79" s="4" t="s">
        <v>589</v>
      </c>
      <c r="O79" s="18" t="s">
        <v>52</v>
      </c>
      <c r="P79" s="18" t="s">
        <v>650</v>
      </c>
      <c r="Q79" s="4">
        <v>63.26773</v>
      </c>
      <c r="R79" s="5">
        <v>-136.56897000000001</v>
      </c>
      <c r="T79" s="36" t="s">
        <v>904</v>
      </c>
      <c r="U79" s="35"/>
      <c r="V79" s="35" t="s">
        <v>751</v>
      </c>
      <c r="W79" s="37" t="s">
        <v>905</v>
      </c>
      <c r="X79" s="37"/>
    </row>
    <row r="80" spans="13:24" ht="30" x14ac:dyDescent="0.25">
      <c r="M80" s="6" t="s">
        <v>21</v>
      </c>
      <c r="N80" s="7" t="s">
        <v>589</v>
      </c>
      <c r="O80" s="17" t="s">
        <v>52</v>
      </c>
      <c r="P80" s="17" t="s">
        <v>650</v>
      </c>
      <c r="Q80" s="7">
        <v>63.26773</v>
      </c>
      <c r="R80" s="8">
        <v>-136.56897000000001</v>
      </c>
      <c r="T80" s="36" t="s">
        <v>906</v>
      </c>
      <c r="U80" s="35"/>
      <c r="V80" s="35" t="s">
        <v>751</v>
      </c>
      <c r="W80" s="37" t="s">
        <v>907</v>
      </c>
      <c r="X80" s="37"/>
    </row>
    <row r="81" spans="13:24" ht="30" x14ac:dyDescent="0.25">
      <c r="M81" s="9" t="s">
        <v>21</v>
      </c>
      <c r="N81" s="4" t="s">
        <v>589</v>
      </c>
      <c r="O81" s="18" t="s">
        <v>52</v>
      </c>
      <c r="P81" s="18" t="s">
        <v>650</v>
      </c>
      <c r="Q81" s="4">
        <v>63.26773</v>
      </c>
      <c r="R81" s="5">
        <v>-136.56897000000001</v>
      </c>
      <c r="T81" s="36" t="s">
        <v>908</v>
      </c>
      <c r="U81" s="35"/>
      <c r="V81" s="35" t="s">
        <v>751</v>
      </c>
      <c r="W81" s="37" t="s">
        <v>909</v>
      </c>
      <c r="X81" s="37"/>
    </row>
    <row r="82" spans="13:24" ht="30" x14ac:dyDescent="0.25">
      <c r="M82" s="6" t="s">
        <v>21</v>
      </c>
      <c r="N82" s="7" t="s">
        <v>590</v>
      </c>
      <c r="O82" s="17" t="s">
        <v>53</v>
      </c>
      <c r="P82" s="17" t="s">
        <v>651</v>
      </c>
      <c r="Q82" s="7">
        <v>62.187609999999999</v>
      </c>
      <c r="R82" s="8">
        <v>-136.26157000000001</v>
      </c>
      <c r="T82" s="36" t="s">
        <v>910</v>
      </c>
      <c r="U82" s="35"/>
      <c r="V82" s="35" t="s">
        <v>751</v>
      </c>
      <c r="W82" s="37" t="s">
        <v>911</v>
      </c>
      <c r="X82" s="37"/>
    </row>
    <row r="83" spans="13:24" ht="30" x14ac:dyDescent="0.25">
      <c r="M83" s="9" t="s">
        <v>21</v>
      </c>
      <c r="N83" s="4" t="s">
        <v>590</v>
      </c>
      <c r="O83" s="18" t="s">
        <v>53</v>
      </c>
      <c r="P83" s="18" t="s">
        <v>651</v>
      </c>
      <c r="Q83" s="4">
        <v>62.187609999999999</v>
      </c>
      <c r="R83" s="5">
        <v>-136.26157000000001</v>
      </c>
      <c r="T83" s="36" t="s">
        <v>912</v>
      </c>
      <c r="U83" s="35"/>
      <c r="V83" s="35" t="s">
        <v>751</v>
      </c>
      <c r="W83" s="37" t="s">
        <v>913</v>
      </c>
      <c r="X83" s="37"/>
    </row>
    <row r="84" spans="13:24" ht="30" x14ac:dyDescent="0.25">
      <c r="M84" s="6" t="s">
        <v>21</v>
      </c>
      <c r="N84" s="7" t="s">
        <v>590</v>
      </c>
      <c r="O84" s="17" t="s">
        <v>53</v>
      </c>
      <c r="P84" s="17" t="s">
        <v>651</v>
      </c>
      <c r="Q84" s="7">
        <v>62.187609999999999</v>
      </c>
      <c r="R84" s="8">
        <v>-136.26157000000001</v>
      </c>
      <c r="T84" s="36" t="s">
        <v>914</v>
      </c>
      <c r="U84" s="35"/>
      <c r="V84" s="35" t="s">
        <v>751</v>
      </c>
      <c r="W84" s="37" t="s">
        <v>915</v>
      </c>
      <c r="X84" s="37"/>
    </row>
    <row r="85" spans="13:24" ht="30" x14ac:dyDescent="0.25">
      <c r="M85" s="9" t="s">
        <v>21</v>
      </c>
      <c r="N85" s="4" t="s">
        <v>590</v>
      </c>
      <c r="O85" s="18" t="s">
        <v>53</v>
      </c>
      <c r="P85" s="18" t="s">
        <v>651</v>
      </c>
      <c r="Q85" s="4">
        <v>62.187609999999999</v>
      </c>
      <c r="R85" s="5">
        <v>-136.26157000000001</v>
      </c>
      <c r="T85" s="36" t="s">
        <v>916</v>
      </c>
      <c r="U85" s="35"/>
      <c r="V85" s="35" t="s">
        <v>751</v>
      </c>
      <c r="W85" s="37" t="s">
        <v>917</v>
      </c>
      <c r="X85" s="37"/>
    </row>
    <row r="86" spans="13:24" ht="30" x14ac:dyDescent="0.25">
      <c r="M86" s="6" t="s">
        <v>21</v>
      </c>
      <c r="N86" s="7" t="s">
        <v>590</v>
      </c>
      <c r="O86" s="17" t="s">
        <v>53</v>
      </c>
      <c r="P86" s="17" t="s">
        <v>651</v>
      </c>
      <c r="Q86" s="7">
        <v>62.187609999999999</v>
      </c>
      <c r="R86" s="8">
        <v>-136.26157000000001</v>
      </c>
      <c r="T86" s="36" t="s">
        <v>918</v>
      </c>
      <c r="U86" s="35"/>
      <c r="V86" s="35" t="s">
        <v>751</v>
      </c>
      <c r="W86" s="37" t="s">
        <v>919</v>
      </c>
      <c r="X86" s="37"/>
    </row>
    <row r="87" spans="13:24" ht="30" x14ac:dyDescent="0.25">
      <c r="M87" s="9" t="s">
        <v>21</v>
      </c>
      <c r="N87" s="4" t="s">
        <v>590</v>
      </c>
      <c r="O87" s="18" t="s">
        <v>53</v>
      </c>
      <c r="P87" s="18" t="s">
        <v>651</v>
      </c>
      <c r="Q87" s="4">
        <v>62.187609999999999</v>
      </c>
      <c r="R87" s="5">
        <v>-136.26157000000001</v>
      </c>
      <c r="T87" s="36" t="s">
        <v>920</v>
      </c>
      <c r="U87" s="35"/>
      <c r="V87" s="35" t="s">
        <v>751</v>
      </c>
      <c r="W87" s="37" t="s">
        <v>921</v>
      </c>
      <c r="X87" s="37"/>
    </row>
    <row r="88" spans="13:24" ht="30" x14ac:dyDescent="0.25">
      <c r="M88" s="6" t="s">
        <v>21</v>
      </c>
      <c r="N88" s="7" t="s">
        <v>590</v>
      </c>
      <c r="O88" s="17" t="s">
        <v>53</v>
      </c>
      <c r="P88" s="17" t="s">
        <v>652</v>
      </c>
      <c r="Q88" s="7">
        <v>62.187609999999999</v>
      </c>
      <c r="R88" s="8">
        <v>-136.26157000000001</v>
      </c>
      <c r="T88" s="36" t="s">
        <v>922</v>
      </c>
      <c r="U88" s="35"/>
      <c r="V88" s="35" t="s">
        <v>751</v>
      </c>
      <c r="W88" s="37" t="s">
        <v>923</v>
      </c>
      <c r="X88" s="37"/>
    </row>
    <row r="89" spans="13:24" ht="30" x14ac:dyDescent="0.25">
      <c r="M89" s="9" t="s">
        <v>21</v>
      </c>
      <c r="N89" s="4" t="s">
        <v>590</v>
      </c>
      <c r="O89" s="18" t="s">
        <v>53</v>
      </c>
      <c r="P89" s="18" t="s">
        <v>652</v>
      </c>
      <c r="Q89" s="4">
        <v>62.187609999999999</v>
      </c>
      <c r="R89" s="5">
        <v>-136.26157000000001</v>
      </c>
      <c r="T89" s="36" t="s">
        <v>924</v>
      </c>
      <c r="U89" s="35"/>
      <c r="V89" s="35" t="s">
        <v>751</v>
      </c>
      <c r="W89" s="37" t="s">
        <v>925</v>
      </c>
      <c r="X89" s="37"/>
    </row>
    <row r="90" spans="13:24" ht="30" x14ac:dyDescent="0.25">
      <c r="M90" s="6" t="s">
        <v>21</v>
      </c>
      <c r="N90" s="7" t="s">
        <v>590</v>
      </c>
      <c r="O90" s="17" t="s">
        <v>53</v>
      </c>
      <c r="P90" s="17" t="s">
        <v>652</v>
      </c>
      <c r="Q90" s="7">
        <v>62.187609999999999</v>
      </c>
      <c r="R90" s="8">
        <v>-136.26157000000001</v>
      </c>
      <c r="T90" s="36" t="s">
        <v>926</v>
      </c>
      <c r="U90" s="35"/>
      <c r="V90" s="35" t="s">
        <v>751</v>
      </c>
      <c r="W90" s="37" t="s">
        <v>927</v>
      </c>
      <c r="X90" s="37"/>
    </row>
    <row r="91" spans="13:24" ht="30" x14ac:dyDescent="0.25">
      <c r="M91" s="9" t="s">
        <v>21</v>
      </c>
      <c r="N91" s="4" t="s">
        <v>590</v>
      </c>
      <c r="O91" s="18" t="s">
        <v>53</v>
      </c>
      <c r="P91" s="18" t="s">
        <v>652</v>
      </c>
      <c r="Q91" s="4">
        <v>62.187609999999999</v>
      </c>
      <c r="R91" s="5">
        <v>-136.26157000000001</v>
      </c>
      <c r="T91" s="36" t="s">
        <v>928</v>
      </c>
      <c r="U91" s="35"/>
      <c r="V91" s="35" t="s">
        <v>751</v>
      </c>
      <c r="W91" s="37" t="s">
        <v>929</v>
      </c>
      <c r="X91" s="37"/>
    </row>
    <row r="92" spans="13:24" ht="30" x14ac:dyDescent="0.25">
      <c r="M92" s="6" t="s">
        <v>21</v>
      </c>
      <c r="N92" s="7" t="s">
        <v>590</v>
      </c>
      <c r="O92" s="17" t="s">
        <v>53</v>
      </c>
      <c r="P92" s="17" t="s">
        <v>652</v>
      </c>
      <c r="Q92" s="7">
        <v>62.187609999999999</v>
      </c>
      <c r="R92" s="8">
        <v>-136.26157000000001</v>
      </c>
      <c r="T92" s="36" t="s">
        <v>930</v>
      </c>
      <c r="U92" s="35"/>
      <c r="V92" s="35" t="s">
        <v>751</v>
      </c>
      <c r="W92" s="37" t="s">
        <v>931</v>
      </c>
      <c r="X92" s="37"/>
    </row>
    <row r="93" spans="13:24" ht="30" x14ac:dyDescent="0.25">
      <c r="M93" s="9" t="s">
        <v>21</v>
      </c>
      <c r="N93" s="4" t="s">
        <v>591</v>
      </c>
      <c r="O93" s="18" t="s">
        <v>54</v>
      </c>
      <c r="P93" s="18" t="s">
        <v>653</v>
      </c>
      <c r="Q93" s="4">
        <v>61.290779999999998</v>
      </c>
      <c r="R93" s="5">
        <v>-135.52422999999999</v>
      </c>
      <c r="T93" s="36" t="s">
        <v>932</v>
      </c>
      <c r="U93" s="35"/>
      <c r="V93" s="35" t="s">
        <v>751</v>
      </c>
      <c r="W93" s="37" t="s">
        <v>933</v>
      </c>
      <c r="X93" s="37"/>
    </row>
    <row r="94" spans="13:24" ht="30" x14ac:dyDescent="0.25">
      <c r="M94" s="6" t="s">
        <v>21</v>
      </c>
      <c r="N94" s="7" t="s">
        <v>591</v>
      </c>
      <c r="O94" s="17" t="s">
        <v>54</v>
      </c>
      <c r="P94" s="17" t="s">
        <v>653</v>
      </c>
      <c r="Q94" s="7">
        <v>61.290779999999998</v>
      </c>
      <c r="R94" s="8">
        <v>-135.52422999999999</v>
      </c>
      <c r="T94" s="36" t="s">
        <v>934</v>
      </c>
      <c r="U94" s="35"/>
      <c r="V94" s="35" t="s">
        <v>751</v>
      </c>
      <c r="W94" s="37" t="s">
        <v>935</v>
      </c>
      <c r="X94" s="37"/>
    </row>
    <row r="95" spans="13:24" ht="30" x14ac:dyDescent="0.25">
      <c r="M95" s="9" t="s">
        <v>21</v>
      </c>
      <c r="N95" s="4" t="s">
        <v>591</v>
      </c>
      <c r="O95" s="18" t="s">
        <v>54</v>
      </c>
      <c r="P95" s="18" t="s">
        <v>653</v>
      </c>
      <c r="Q95" s="4">
        <v>61.290779999999998</v>
      </c>
      <c r="R95" s="5">
        <v>-135.52422999999999</v>
      </c>
      <c r="T95" s="36" t="s">
        <v>936</v>
      </c>
      <c r="U95" s="35"/>
      <c r="V95" s="35" t="s">
        <v>751</v>
      </c>
      <c r="W95" s="37" t="s">
        <v>937</v>
      </c>
      <c r="X95" s="37"/>
    </row>
    <row r="96" spans="13:24" ht="30" x14ac:dyDescent="0.25">
      <c r="M96" s="6" t="s">
        <v>21</v>
      </c>
      <c r="N96" s="7" t="s">
        <v>591</v>
      </c>
      <c r="O96" s="17" t="s">
        <v>54</v>
      </c>
      <c r="P96" s="17" t="s">
        <v>653</v>
      </c>
      <c r="Q96" s="7">
        <v>61.290779999999998</v>
      </c>
      <c r="R96" s="8">
        <v>-135.52422999999999</v>
      </c>
      <c r="T96" s="36" t="s">
        <v>938</v>
      </c>
      <c r="U96" s="35"/>
      <c r="V96" s="35" t="s">
        <v>751</v>
      </c>
      <c r="W96" s="37" t="s">
        <v>939</v>
      </c>
      <c r="X96" s="37"/>
    </row>
    <row r="97" spans="13:24" ht="30" x14ac:dyDescent="0.25">
      <c r="M97" s="9" t="s">
        <v>21</v>
      </c>
      <c r="N97" s="4" t="s">
        <v>591</v>
      </c>
      <c r="O97" s="18" t="s">
        <v>54</v>
      </c>
      <c r="P97" s="18" t="s">
        <v>654</v>
      </c>
      <c r="Q97" s="4">
        <v>61.290779999999998</v>
      </c>
      <c r="R97" s="5">
        <v>-135.52422999999999</v>
      </c>
      <c r="T97" s="36" t="s">
        <v>940</v>
      </c>
      <c r="U97" s="35"/>
      <c r="V97" s="35" t="s">
        <v>751</v>
      </c>
      <c r="W97" s="37" t="s">
        <v>941</v>
      </c>
      <c r="X97" s="37"/>
    </row>
    <row r="98" spans="13:24" ht="30" x14ac:dyDescent="0.25">
      <c r="M98" s="6" t="s">
        <v>21</v>
      </c>
      <c r="N98" s="7" t="s">
        <v>591</v>
      </c>
      <c r="O98" s="17" t="s">
        <v>54</v>
      </c>
      <c r="P98" s="17" t="s">
        <v>653</v>
      </c>
      <c r="Q98" s="7">
        <v>61.290779999999998</v>
      </c>
      <c r="R98" s="8">
        <v>-135.52422999999999</v>
      </c>
      <c r="T98" s="36" t="s">
        <v>942</v>
      </c>
      <c r="U98" s="35"/>
      <c r="V98" s="35" t="s">
        <v>751</v>
      </c>
      <c r="W98" s="37" t="s">
        <v>943</v>
      </c>
      <c r="X98" s="37"/>
    </row>
    <row r="99" spans="13:24" ht="30" x14ac:dyDescent="0.25">
      <c r="M99" s="9" t="s">
        <v>21</v>
      </c>
      <c r="N99" s="4" t="s">
        <v>591</v>
      </c>
      <c r="O99" s="18" t="s">
        <v>54</v>
      </c>
      <c r="P99" s="18" t="s">
        <v>653</v>
      </c>
      <c r="Q99" s="4">
        <v>61.290779999999998</v>
      </c>
      <c r="R99" s="5">
        <v>-135.52422999999999</v>
      </c>
      <c r="T99" s="36" t="s">
        <v>944</v>
      </c>
      <c r="U99" s="35"/>
      <c r="V99" s="35" t="s">
        <v>751</v>
      </c>
      <c r="W99" s="37" t="s">
        <v>945</v>
      </c>
      <c r="X99" s="37"/>
    </row>
    <row r="100" spans="13:24" ht="30" x14ac:dyDescent="0.25">
      <c r="M100" s="6" t="s">
        <v>21</v>
      </c>
      <c r="N100" s="7" t="s">
        <v>591</v>
      </c>
      <c r="O100" s="17" t="s">
        <v>54</v>
      </c>
      <c r="P100" s="17" t="s">
        <v>653</v>
      </c>
      <c r="Q100" s="7">
        <v>61.290779999999998</v>
      </c>
      <c r="R100" s="8">
        <v>-135.52422999999999</v>
      </c>
      <c r="T100" s="36" t="s">
        <v>946</v>
      </c>
      <c r="U100" s="35"/>
      <c r="V100" s="35" t="s">
        <v>751</v>
      </c>
      <c r="W100" s="37" t="s">
        <v>947</v>
      </c>
      <c r="X100" s="37"/>
    </row>
    <row r="101" spans="13:24" ht="30" x14ac:dyDescent="0.25">
      <c r="M101" s="9" t="s">
        <v>21</v>
      </c>
      <c r="N101" s="4" t="s">
        <v>592</v>
      </c>
      <c r="O101" s="18" t="s">
        <v>55</v>
      </c>
      <c r="P101" s="18" t="s">
        <v>655</v>
      </c>
      <c r="Q101" s="4">
        <v>60.179340000000003</v>
      </c>
      <c r="R101" s="5">
        <v>-129.83337</v>
      </c>
      <c r="T101" s="36" t="s">
        <v>948</v>
      </c>
      <c r="U101" s="35"/>
      <c r="V101" s="35" t="s">
        <v>751</v>
      </c>
      <c r="W101" s="37" t="s">
        <v>949</v>
      </c>
      <c r="X101" s="37"/>
    </row>
    <row r="102" spans="13:24" ht="30" x14ac:dyDescent="0.25">
      <c r="M102" s="6" t="s">
        <v>21</v>
      </c>
      <c r="N102" s="7" t="s">
        <v>592</v>
      </c>
      <c r="O102" s="17" t="s">
        <v>55</v>
      </c>
      <c r="P102" s="17" t="s">
        <v>655</v>
      </c>
      <c r="Q102" s="7">
        <v>60.179340000000003</v>
      </c>
      <c r="R102" s="8">
        <v>-129.83337</v>
      </c>
      <c r="T102" s="36" t="s">
        <v>950</v>
      </c>
      <c r="U102" s="35"/>
      <c r="V102" s="35" t="s">
        <v>751</v>
      </c>
      <c r="W102" s="37" t="s">
        <v>951</v>
      </c>
      <c r="X102" s="37"/>
    </row>
    <row r="103" spans="13:24" ht="30" x14ac:dyDescent="0.25">
      <c r="M103" s="9" t="s">
        <v>21</v>
      </c>
      <c r="N103" s="4" t="s">
        <v>592</v>
      </c>
      <c r="O103" s="18" t="s">
        <v>55</v>
      </c>
      <c r="P103" s="18" t="s">
        <v>655</v>
      </c>
      <c r="Q103" s="4">
        <v>60.179340000000003</v>
      </c>
      <c r="R103" s="5">
        <v>-129.83337</v>
      </c>
      <c r="T103" s="36" t="s">
        <v>952</v>
      </c>
      <c r="U103" s="35"/>
      <c r="V103" s="35" t="s">
        <v>751</v>
      </c>
      <c r="W103" s="37" t="s">
        <v>953</v>
      </c>
      <c r="X103" s="37"/>
    </row>
    <row r="104" spans="13:24" ht="30" x14ac:dyDescent="0.25">
      <c r="M104" s="6" t="s">
        <v>21</v>
      </c>
      <c r="N104" s="7" t="s">
        <v>592</v>
      </c>
      <c r="O104" s="17" t="s">
        <v>55</v>
      </c>
      <c r="P104" s="17" t="s">
        <v>655</v>
      </c>
      <c r="Q104" s="7">
        <v>60.179340000000003</v>
      </c>
      <c r="R104" s="8">
        <v>-129.83337</v>
      </c>
      <c r="T104" s="36" t="s">
        <v>954</v>
      </c>
      <c r="U104" s="35"/>
      <c r="V104" s="35" t="s">
        <v>751</v>
      </c>
      <c r="W104" s="37" t="s">
        <v>955</v>
      </c>
      <c r="X104" s="37"/>
    </row>
    <row r="105" spans="13:24" ht="30" x14ac:dyDescent="0.25">
      <c r="M105" s="9" t="s">
        <v>21</v>
      </c>
      <c r="N105" s="4" t="s">
        <v>592</v>
      </c>
      <c r="O105" s="18" t="s">
        <v>55</v>
      </c>
      <c r="P105" s="18" t="s">
        <v>655</v>
      </c>
      <c r="Q105" s="4">
        <v>60.179340000000003</v>
      </c>
      <c r="R105" s="5">
        <v>-129.83337</v>
      </c>
      <c r="T105" s="36" t="s">
        <v>956</v>
      </c>
      <c r="U105" s="35"/>
      <c r="V105" s="35" t="s">
        <v>751</v>
      </c>
      <c r="W105" s="37" t="s">
        <v>957</v>
      </c>
      <c r="X105" s="37"/>
    </row>
    <row r="106" spans="13:24" ht="30" x14ac:dyDescent="0.25">
      <c r="M106" s="6" t="s">
        <v>21</v>
      </c>
      <c r="N106" s="7" t="s">
        <v>593</v>
      </c>
      <c r="O106" s="17" t="s">
        <v>56</v>
      </c>
      <c r="P106" s="17" t="s">
        <v>656</v>
      </c>
      <c r="Q106" s="7">
        <v>59.969439999999999</v>
      </c>
      <c r="R106" s="8">
        <v>-127.49657999999999</v>
      </c>
      <c r="T106" s="36" t="s">
        <v>958</v>
      </c>
      <c r="U106" s="35"/>
      <c r="V106" s="35" t="s">
        <v>751</v>
      </c>
      <c r="W106" s="37" t="s">
        <v>959</v>
      </c>
      <c r="X106" s="37"/>
    </row>
    <row r="107" spans="13:24" ht="30" x14ac:dyDescent="0.25">
      <c r="M107" s="9" t="s">
        <v>21</v>
      </c>
      <c r="N107" s="4" t="s">
        <v>593</v>
      </c>
      <c r="O107" s="18" t="s">
        <v>56</v>
      </c>
      <c r="P107" s="18" t="s">
        <v>656</v>
      </c>
      <c r="Q107" s="4">
        <v>59.969439999999999</v>
      </c>
      <c r="R107" s="5">
        <v>-127.49657999999999</v>
      </c>
      <c r="T107" s="36" t="s">
        <v>960</v>
      </c>
      <c r="U107" s="35"/>
      <c r="V107" s="35" t="s">
        <v>751</v>
      </c>
      <c r="W107" s="37" t="s">
        <v>961</v>
      </c>
      <c r="X107" s="37"/>
    </row>
    <row r="108" spans="13:24" ht="30" x14ac:dyDescent="0.25">
      <c r="M108" s="6" t="s">
        <v>21</v>
      </c>
      <c r="N108" s="7" t="s">
        <v>593</v>
      </c>
      <c r="O108" s="17" t="s">
        <v>56</v>
      </c>
      <c r="P108" s="17" t="s">
        <v>656</v>
      </c>
      <c r="Q108" s="7">
        <v>59.969439999999999</v>
      </c>
      <c r="R108" s="8">
        <v>-127.49657999999999</v>
      </c>
      <c r="T108" s="36" t="s">
        <v>962</v>
      </c>
      <c r="U108" s="35"/>
      <c r="V108" s="35" t="s">
        <v>751</v>
      </c>
      <c r="W108" s="37" t="s">
        <v>963</v>
      </c>
      <c r="X108" s="37"/>
    </row>
    <row r="109" spans="13:24" ht="30" x14ac:dyDescent="0.25">
      <c r="M109" s="9" t="s">
        <v>21</v>
      </c>
      <c r="N109" s="4" t="s">
        <v>593</v>
      </c>
      <c r="O109" s="18" t="s">
        <v>56</v>
      </c>
      <c r="P109" s="18" t="s">
        <v>656</v>
      </c>
      <c r="Q109" s="4">
        <v>59.969439999999999</v>
      </c>
      <c r="R109" s="5">
        <v>-127.49657999999999</v>
      </c>
      <c r="T109" s="36" t="s">
        <v>964</v>
      </c>
      <c r="U109" s="35"/>
      <c r="V109" s="35" t="s">
        <v>751</v>
      </c>
      <c r="W109" s="37" t="s">
        <v>965</v>
      </c>
      <c r="X109" s="37"/>
    </row>
    <row r="110" spans="13:24" ht="30" x14ac:dyDescent="0.25">
      <c r="M110" s="6" t="s">
        <v>21</v>
      </c>
      <c r="N110" s="7" t="s">
        <v>593</v>
      </c>
      <c r="O110" s="17" t="s">
        <v>56</v>
      </c>
      <c r="P110" s="17" t="s">
        <v>656</v>
      </c>
      <c r="Q110" s="7">
        <v>59.969439999999999</v>
      </c>
      <c r="R110" s="8">
        <v>-127.49657999999999</v>
      </c>
      <c r="T110" s="36" t="s">
        <v>966</v>
      </c>
      <c r="U110" s="35"/>
      <c r="V110" s="35" t="s">
        <v>751</v>
      </c>
      <c r="W110" s="37" t="s">
        <v>967</v>
      </c>
      <c r="X110" s="37"/>
    </row>
    <row r="111" spans="13:24" ht="30" x14ac:dyDescent="0.25">
      <c r="M111" s="9" t="s">
        <v>21</v>
      </c>
      <c r="N111" s="4" t="s">
        <v>594</v>
      </c>
      <c r="O111" s="18" t="s">
        <v>57</v>
      </c>
      <c r="P111" s="18" t="s">
        <v>657</v>
      </c>
      <c r="Q111" s="4">
        <v>59.04522</v>
      </c>
      <c r="R111" s="5">
        <v>-125.77607</v>
      </c>
      <c r="T111" s="36" t="s">
        <v>968</v>
      </c>
      <c r="U111" s="35"/>
      <c r="V111" s="35" t="s">
        <v>751</v>
      </c>
      <c r="W111" s="37" t="s">
        <v>969</v>
      </c>
      <c r="X111" s="37"/>
    </row>
    <row r="112" spans="13:24" ht="30" x14ac:dyDescent="0.25">
      <c r="M112" s="6" t="s">
        <v>21</v>
      </c>
      <c r="N112" s="7" t="s">
        <v>594</v>
      </c>
      <c r="O112" s="17" t="s">
        <v>57</v>
      </c>
      <c r="P112" s="17" t="s">
        <v>657</v>
      </c>
      <c r="Q112" s="7">
        <v>59.04522</v>
      </c>
      <c r="R112" s="8">
        <v>-125.77607</v>
      </c>
      <c r="T112" s="36" t="s">
        <v>970</v>
      </c>
      <c r="U112" s="35"/>
      <c r="V112" s="35" t="s">
        <v>751</v>
      </c>
      <c r="W112" s="37" t="s">
        <v>971</v>
      </c>
      <c r="X112" s="37"/>
    </row>
    <row r="113" spans="13:24" ht="30" x14ac:dyDescent="0.25">
      <c r="M113" s="9" t="s">
        <v>21</v>
      </c>
      <c r="N113" s="4" t="s">
        <v>594</v>
      </c>
      <c r="O113" s="18" t="s">
        <v>57</v>
      </c>
      <c r="P113" s="18" t="s">
        <v>657</v>
      </c>
      <c r="Q113" s="4">
        <v>59.04522</v>
      </c>
      <c r="R113" s="5">
        <v>-125.77607</v>
      </c>
      <c r="T113" s="36" t="s">
        <v>972</v>
      </c>
      <c r="U113" s="35"/>
      <c r="V113" s="35" t="s">
        <v>751</v>
      </c>
      <c r="W113" s="37" t="s">
        <v>973</v>
      </c>
      <c r="X113" s="37"/>
    </row>
    <row r="114" spans="13:24" ht="30" x14ac:dyDescent="0.25">
      <c r="M114" s="6" t="s">
        <v>21</v>
      </c>
      <c r="N114" s="7" t="s">
        <v>595</v>
      </c>
      <c r="O114" s="17" t="s">
        <v>58</v>
      </c>
      <c r="P114" s="17" t="s">
        <v>658</v>
      </c>
      <c r="Q114" s="7">
        <v>58.750439999999998</v>
      </c>
      <c r="R114" s="8">
        <v>-121.83291</v>
      </c>
      <c r="T114" s="36" t="s">
        <v>974</v>
      </c>
      <c r="U114" s="35"/>
      <c r="V114" s="35" t="s">
        <v>751</v>
      </c>
      <c r="W114" s="37" t="s">
        <v>975</v>
      </c>
      <c r="X114" s="37"/>
    </row>
    <row r="115" spans="13:24" ht="30.75" thickBot="1" x14ac:dyDescent="0.3">
      <c r="M115" s="9" t="s">
        <v>21</v>
      </c>
      <c r="N115" s="4" t="s">
        <v>595</v>
      </c>
      <c r="O115" s="18" t="s">
        <v>58</v>
      </c>
      <c r="P115" s="18" t="s">
        <v>658</v>
      </c>
      <c r="Q115" s="4">
        <v>58.750439999999998</v>
      </c>
      <c r="R115" s="5">
        <v>-121.83291</v>
      </c>
      <c r="T115" s="36" t="s">
        <v>976</v>
      </c>
      <c r="U115" s="35"/>
      <c r="V115" s="35" t="s">
        <v>751</v>
      </c>
      <c r="W115" s="37" t="s">
        <v>977</v>
      </c>
      <c r="X115" s="37"/>
    </row>
    <row r="116" spans="13:24" ht="30.75" thickBot="1" x14ac:dyDescent="0.3">
      <c r="M116" s="6" t="s">
        <v>21</v>
      </c>
      <c r="N116" s="7" t="s">
        <v>596</v>
      </c>
      <c r="O116" s="17" t="s">
        <v>59</v>
      </c>
      <c r="P116" s="17" t="s">
        <v>659</v>
      </c>
      <c r="Q116" s="13">
        <v>58.96987</v>
      </c>
      <c r="R116" s="13">
        <v>-123.173866</v>
      </c>
      <c r="T116" s="36" t="s">
        <v>978</v>
      </c>
      <c r="U116" s="35"/>
      <c r="V116" s="35" t="s">
        <v>751</v>
      </c>
      <c r="W116" s="37" t="s">
        <v>979</v>
      </c>
      <c r="X116" s="37"/>
    </row>
    <row r="117" spans="13:24" ht="30.75" thickBot="1" x14ac:dyDescent="0.3">
      <c r="M117" s="9" t="s">
        <v>21</v>
      </c>
      <c r="N117" s="4" t="s">
        <v>596</v>
      </c>
      <c r="O117" s="18" t="s">
        <v>59</v>
      </c>
      <c r="P117" s="18" t="s">
        <v>659</v>
      </c>
      <c r="Q117" s="12">
        <v>58.96987</v>
      </c>
      <c r="R117" s="12">
        <v>-123.173866</v>
      </c>
      <c r="T117" s="36" t="s">
        <v>980</v>
      </c>
      <c r="U117" s="35"/>
      <c r="V117" s="35" t="s">
        <v>751</v>
      </c>
      <c r="W117" s="37" t="s">
        <v>981</v>
      </c>
      <c r="X117" s="37"/>
    </row>
    <row r="118" spans="13:24" ht="30.75" thickBot="1" x14ac:dyDescent="0.3">
      <c r="M118" s="6" t="s">
        <v>21</v>
      </c>
      <c r="N118" s="7" t="s">
        <v>596</v>
      </c>
      <c r="O118" s="17" t="s">
        <v>59</v>
      </c>
      <c r="P118" s="17" t="s">
        <v>659</v>
      </c>
      <c r="Q118" s="13">
        <v>58.96987</v>
      </c>
      <c r="R118" s="13">
        <v>-123.173866</v>
      </c>
      <c r="T118" s="36" t="s">
        <v>982</v>
      </c>
      <c r="U118" s="35"/>
      <c r="V118" s="35" t="s">
        <v>751</v>
      </c>
      <c r="W118" s="37" t="s">
        <v>983</v>
      </c>
      <c r="X118" s="37"/>
    </row>
    <row r="119" spans="13:24" ht="30.75" thickBot="1" x14ac:dyDescent="0.3">
      <c r="M119" s="9" t="s">
        <v>21</v>
      </c>
      <c r="N119" s="4" t="s">
        <v>596</v>
      </c>
      <c r="O119" s="18" t="s">
        <v>59</v>
      </c>
      <c r="P119" s="18" t="s">
        <v>659</v>
      </c>
      <c r="Q119" s="12">
        <v>58.96987</v>
      </c>
      <c r="R119" s="12">
        <v>-123.173866</v>
      </c>
      <c r="T119" s="36" t="s">
        <v>984</v>
      </c>
      <c r="U119" s="35"/>
      <c r="V119" s="35" t="s">
        <v>751</v>
      </c>
      <c r="W119" s="37" t="s">
        <v>985</v>
      </c>
      <c r="X119" s="37"/>
    </row>
  </sheetData>
  <mergeCells count="1">
    <mergeCell ref="J9:J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Results</vt:lpstr>
      <vt:lpstr>lab+TOC</vt:lpstr>
      <vt:lpstr>Lab</vt:lpstr>
      <vt:lpstr>TOC</vt:lpstr>
      <vt:lpstr>Flächenauswahl</vt:lpstr>
      <vt:lpstr>Biomarker_Charcoal</vt:lpstr>
      <vt:lpstr>Versuch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Voitz, Pia</cp:lastModifiedBy>
  <dcterms:created xsi:type="dcterms:W3CDTF">2022-08-26T14:15:49Z</dcterms:created>
  <dcterms:modified xsi:type="dcterms:W3CDTF">2024-11-07T09:21:57Z</dcterms:modified>
</cp:coreProperties>
</file>